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hjsadvokati.sharepoint.com/sites/HJSAdvokati/Sdilene dokumenty/Tomáš/OBCE/Modrava/VZ - Novostavba Filipova Huť/"/>
    </mc:Choice>
  </mc:AlternateContent>
  <xr:revisionPtr revIDLastSave="0" documentId="8_{936AB7A5-5337-465B-BE99-14B8231C6844}" xr6:coauthVersionLast="46" xr6:coauthVersionMax="46" xr10:uidLastSave="{00000000-0000-0000-0000-000000000000}"/>
  <bookViews>
    <workbookView xWindow="-110" yWindow="-110" windowWidth="19420" windowHeight="10540" xr2:uid="{00000000-000D-0000-FFFF-FFFF00000000}"/>
  </bookViews>
  <sheets>
    <sheet name="Rekapitulace stavby" sheetId="1" r:id="rId1"/>
    <sheet name="01 - SO 01 Vlastní objekt" sheetId="2" r:id="rId2"/>
    <sheet name="02 - SO 02 Vodovodní příp..." sheetId="3" r:id="rId3"/>
    <sheet name="03 - SO 03 Přípojka splaš..." sheetId="4" r:id="rId4"/>
    <sheet name="04 - SO 04 Přípojka dešťo..." sheetId="5" r:id="rId5"/>
    <sheet name="Pokyny pro vyplnění" sheetId="6" r:id="rId6"/>
  </sheets>
  <definedNames>
    <definedName name="_xlnm._FilterDatabase" localSheetId="1" hidden="1">'01 - SO 01 Vlastní objekt'!$C$111:$K$1634</definedName>
    <definedName name="_xlnm._FilterDatabase" localSheetId="2" hidden="1">'02 - SO 02 Vodovodní příp...'!$C$85:$K$155</definedName>
    <definedName name="_xlnm._FilterDatabase" localSheetId="3" hidden="1">'03 - SO 03 Přípojka splaš...'!$C$83:$K$138</definedName>
    <definedName name="_xlnm._FilterDatabase" localSheetId="4" hidden="1">'04 - SO 04 Přípojka dešťo...'!$C$83:$K$124</definedName>
    <definedName name="_xlnm.Print_Titles" localSheetId="1">'01 - SO 01 Vlastní objekt'!$111:$111</definedName>
    <definedName name="_xlnm.Print_Titles" localSheetId="2">'02 - SO 02 Vodovodní příp...'!$85:$85</definedName>
    <definedName name="_xlnm.Print_Titles" localSheetId="3">'03 - SO 03 Přípojka splaš...'!$83:$83</definedName>
    <definedName name="_xlnm.Print_Titles" localSheetId="4">'04 - SO 04 Přípojka dešťo...'!$83:$83</definedName>
    <definedName name="_xlnm.Print_Titles" localSheetId="0">'Rekapitulace stavby'!$52:$52</definedName>
    <definedName name="_xlnm.Print_Area" localSheetId="1">'01 - SO 01 Vlastní objekt'!$C$4:$J$39,'01 - SO 01 Vlastní objekt'!$C$45:$J$93,'01 - SO 01 Vlastní objekt'!$C$99:$K$1634</definedName>
    <definedName name="_xlnm.Print_Area" localSheetId="2">'02 - SO 02 Vodovodní příp...'!$C$4:$J$39,'02 - SO 02 Vodovodní příp...'!$C$45:$J$67,'02 - SO 02 Vodovodní příp...'!$C$73:$K$155</definedName>
    <definedName name="_xlnm.Print_Area" localSheetId="3">'03 - SO 03 Přípojka splaš...'!$C$4:$J$39,'03 - SO 03 Přípojka splaš...'!$C$45:$J$65,'03 - SO 03 Přípojka splaš...'!$C$71:$K$138</definedName>
    <definedName name="_xlnm.Print_Area" localSheetId="4">'04 - SO 04 Přípojka dešťo...'!$C$4:$J$39,'04 - SO 04 Přípojka dešťo...'!$C$45:$J$65,'04 - SO 04 Přípojka dešťo...'!$C$71:$K$124</definedName>
    <definedName name="_xlnm.Print_Area" localSheetId="5">'Pokyny pro vyplnění'!$B$2:$K$71,'Pokyny pro vyplnění'!$B$74:$K$118,'Pokyny pro vyplnění'!$B$121:$K$161,'Pokyny pro vyplnění'!$B$164:$K$218</definedName>
    <definedName name="_xlnm.Print_Area" localSheetId="0">'Rekapitulace stavby'!$D$4:$AO$36,'Rekapitulace stavby'!$C$42:$AQ$59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5" l="1"/>
  <c r="J36" i="5"/>
  <c r="AY58" i="1"/>
  <c r="J35" i="5"/>
  <c r="AX58" i="1"/>
  <c r="BI122" i="5"/>
  <c r="BH122" i="5"/>
  <c r="BG122" i="5"/>
  <c r="BE122" i="5"/>
  <c r="T122" i="5"/>
  <c r="T121" i="5"/>
  <c r="R122" i="5"/>
  <c r="R121" i="5"/>
  <c r="P122" i="5"/>
  <c r="P121" i="5" s="1"/>
  <c r="BI117" i="5"/>
  <c r="BH117" i="5"/>
  <c r="BG117" i="5"/>
  <c r="BE117" i="5"/>
  <c r="T117" i="5"/>
  <c r="R117" i="5"/>
  <c r="P117" i="5"/>
  <c r="BI115" i="5"/>
  <c r="BH115" i="5"/>
  <c r="BG115" i="5"/>
  <c r="BE115" i="5"/>
  <c r="T115" i="5"/>
  <c r="R115" i="5"/>
  <c r="P115" i="5"/>
  <c r="BI113" i="5"/>
  <c r="BH113" i="5"/>
  <c r="BG113" i="5"/>
  <c r="BE113" i="5"/>
  <c r="T113" i="5"/>
  <c r="R113" i="5"/>
  <c r="P113" i="5"/>
  <c r="BI108" i="5"/>
  <c r="BH108" i="5"/>
  <c r="BG108" i="5"/>
  <c r="BE108" i="5"/>
  <c r="T108" i="5"/>
  <c r="T107" i="5" s="1"/>
  <c r="R108" i="5"/>
  <c r="R107" i="5" s="1"/>
  <c r="P108" i="5"/>
  <c r="P107" i="5"/>
  <c r="BI101" i="5"/>
  <c r="BH101" i="5"/>
  <c r="BG101" i="5"/>
  <c r="BE101" i="5"/>
  <c r="T101" i="5"/>
  <c r="R101" i="5"/>
  <c r="P101" i="5"/>
  <c r="BI95" i="5"/>
  <c r="BH95" i="5"/>
  <c r="BG95" i="5"/>
  <c r="BE95" i="5"/>
  <c r="T95" i="5"/>
  <c r="R95" i="5"/>
  <c r="P95" i="5"/>
  <c r="BI91" i="5"/>
  <c r="BH91" i="5"/>
  <c r="BG91" i="5"/>
  <c r="BE91" i="5"/>
  <c r="T91" i="5"/>
  <c r="R91" i="5"/>
  <c r="P91" i="5"/>
  <c r="BI87" i="5"/>
  <c r="BH87" i="5"/>
  <c r="BG87" i="5"/>
  <c r="BE87" i="5"/>
  <c r="T87" i="5"/>
  <c r="R87" i="5"/>
  <c r="P87" i="5"/>
  <c r="F78" i="5"/>
  <c r="E76" i="5"/>
  <c r="F52" i="5"/>
  <c r="E50" i="5"/>
  <c r="J24" i="5"/>
  <c r="E24" i="5"/>
  <c r="J81" i="5" s="1"/>
  <c r="J23" i="5"/>
  <c r="J21" i="5"/>
  <c r="E21" i="5"/>
  <c r="J80" i="5" s="1"/>
  <c r="J20" i="5"/>
  <c r="J18" i="5"/>
  <c r="E18" i="5"/>
  <c r="F55" i="5" s="1"/>
  <c r="J17" i="5"/>
  <c r="J15" i="5"/>
  <c r="E15" i="5"/>
  <c r="F54" i="5" s="1"/>
  <c r="J14" i="5"/>
  <c r="J12" i="5"/>
  <c r="J78" i="5"/>
  <c r="E7" i="5"/>
  <c r="E74" i="5"/>
  <c r="J37" i="4"/>
  <c r="J36" i="4"/>
  <c r="AY57" i="1" s="1"/>
  <c r="J35" i="4"/>
  <c r="AX57" i="1" s="1"/>
  <c r="BI136" i="4"/>
  <c r="BH136" i="4"/>
  <c r="BG136" i="4"/>
  <c r="BE136" i="4"/>
  <c r="T136" i="4"/>
  <c r="T135" i="4" s="1"/>
  <c r="R136" i="4"/>
  <c r="R135" i="4" s="1"/>
  <c r="P136" i="4"/>
  <c r="P135" i="4" s="1"/>
  <c r="BI132" i="4"/>
  <c r="BH132" i="4"/>
  <c r="BG132" i="4"/>
  <c r="BE132" i="4"/>
  <c r="T132" i="4"/>
  <c r="R132" i="4"/>
  <c r="P132" i="4"/>
  <c r="BI130" i="4"/>
  <c r="BH130" i="4"/>
  <c r="BG130" i="4"/>
  <c r="BE130" i="4"/>
  <c r="T130" i="4"/>
  <c r="R130" i="4"/>
  <c r="P130" i="4"/>
  <c r="BI128" i="4"/>
  <c r="BH128" i="4"/>
  <c r="BG128" i="4"/>
  <c r="BE128" i="4"/>
  <c r="T128" i="4"/>
  <c r="R128" i="4"/>
  <c r="P128" i="4"/>
  <c r="BI123" i="4"/>
  <c r="BH123" i="4"/>
  <c r="BG123" i="4"/>
  <c r="BE123" i="4"/>
  <c r="T123" i="4"/>
  <c r="T122" i="4"/>
  <c r="R123" i="4"/>
  <c r="R122" i="4" s="1"/>
  <c r="P123" i="4"/>
  <c r="P122" i="4"/>
  <c r="BI118" i="4"/>
  <c r="BH118" i="4"/>
  <c r="BG118" i="4"/>
  <c r="BE118" i="4"/>
  <c r="T118" i="4"/>
  <c r="R118" i="4"/>
  <c r="P118" i="4"/>
  <c r="BI112" i="4"/>
  <c r="BH112" i="4"/>
  <c r="BG112" i="4"/>
  <c r="BE112" i="4"/>
  <c r="T112" i="4"/>
  <c r="R112" i="4"/>
  <c r="P112" i="4"/>
  <c r="BI106" i="4"/>
  <c r="BH106" i="4"/>
  <c r="BG106" i="4"/>
  <c r="BE106" i="4"/>
  <c r="T106" i="4"/>
  <c r="R106" i="4"/>
  <c r="P106" i="4"/>
  <c r="BI102" i="4"/>
  <c r="BH102" i="4"/>
  <c r="BG102" i="4"/>
  <c r="BE102" i="4"/>
  <c r="T102" i="4"/>
  <c r="R102" i="4"/>
  <c r="P102" i="4"/>
  <c r="BI99" i="4"/>
  <c r="BH99" i="4"/>
  <c r="BG99" i="4"/>
  <c r="BE99" i="4"/>
  <c r="T99" i="4"/>
  <c r="R99" i="4"/>
  <c r="P99" i="4"/>
  <c r="BI95" i="4"/>
  <c r="BH95" i="4"/>
  <c r="BG95" i="4"/>
  <c r="BE95" i="4"/>
  <c r="T95" i="4"/>
  <c r="R95" i="4"/>
  <c r="P95" i="4"/>
  <c r="BI91" i="4"/>
  <c r="BH91" i="4"/>
  <c r="BG91" i="4"/>
  <c r="BE91" i="4"/>
  <c r="T91" i="4"/>
  <c r="R91" i="4"/>
  <c r="P91" i="4"/>
  <c r="BI87" i="4"/>
  <c r="BH87" i="4"/>
  <c r="BG87" i="4"/>
  <c r="BE87" i="4"/>
  <c r="T87" i="4"/>
  <c r="R87" i="4"/>
  <c r="P87" i="4"/>
  <c r="F78" i="4"/>
  <c r="E76" i="4"/>
  <c r="F52" i="4"/>
  <c r="E50" i="4"/>
  <c r="J24" i="4"/>
  <c r="E24" i="4"/>
  <c r="J81" i="4" s="1"/>
  <c r="J23" i="4"/>
  <c r="J21" i="4"/>
  <c r="E21" i="4"/>
  <c r="J80" i="4" s="1"/>
  <c r="J20" i="4"/>
  <c r="J18" i="4"/>
  <c r="E18" i="4"/>
  <c r="F81" i="4" s="1"/>
  <c r="J17" i="4"/>
  <c r="J15" i="4"/>
  <c r="E15" i="4"/>
  <c r="F54" i="4" s="1"/>
  <c r="J14" i="4"/>
  <c r="J12" i="4"/>
  <c r="J78" i="4" s="1"/>
  <c r="E7" i="4"/>
  <c r="E48" i="4"/>
  <c r="J37" i="3"/>
  <c r="J36" i="3"/>
  <c r="AY56" i="1" s="1"/>
  <c r="J35" i="3"/>
  <c r="AX56" i="1" s="1"/>
  <c r="BI153" i="3"/>
  <c r="BH153" i="3"/>
  <c r="BG153" i="3"/>
  <c r="BE153" i="3"/>
  <c r="T153" i="3"/>
  <c r="T152" i="3" s="1"/>
  <c r="T151" i="3" s="1"/>
  <c r="R153" i="3"/>
  <c r="R152" i="3"/>
  <c r="R151" i="3" s="1"/>
  <c r="P153" i="3"/>
  <c r="P152" i="3" s="1"/>
  <c r="P151" i="3" s="1"/>
  <c r="BI148" i="3"/>
  <c r="BH148" i="3"/>
  <c r="BG148" i="3"/>
  <c r="BE148" i="3"/>
  <c r="T148" i="3"/>
  <c r="T147" i="3"/>
  <c r="R148" i="3"/>
  <c r="R147" i="3"/>
  <c r="P148" i="3"/>
  <c r="P147" i="3"/>
  <c r="BI144" i="3"/>
  <c r="BH144" i="3"/>
  <c r="BG144" i="3"/>
  <c r="BE144" i="3"/>
  <c r="T144" i="3"/>
  <c r="R144" i="3"/>
  <c r="P144" i="3"/>
  <c r="BI141" i="3"/>
  <c r="BH141" i="3"/>
  <c r="BG141" i="3"/>
  <c r="BE141" i="3"/>
  <c r="T141" i="3"/>
  <c r="R141" i="3"/>
  <c r="P141" i="3"/>
  <c r="BI138" i="3"/>
  <c r="BH138" i="3"/>
  <c r="BG138" i="3"/>
  <c r="BE138" i="3"/>
  <c r="T138" i="3"/>
  <c r="R138" i="3"/>
  <c r="P138" i="3"/>
  <c r="BI135" i="3"/>
  <c r="BH135" i="3"/>
  <c r="BG135" i="3"/>
  <c r="BE135" i="3"/>
  <c r="T135" i="3"/>
  <c r="R135" i="3"/>
  <c r="P135" i="3"/>
  <c r="BI133" i="3"/>
  <c r="BH133" i="3"/>
  <c r="BG133" i="3"/>
  <c r="BE133" i="3"/>
  <c r="T133" i="3"/>
  <c r="R133" i="3"/>
  <c r="P133" i="3"/>
  <c r="BI131" i="3"/>
  <c r="BH131" i="3"/>
  <c r="BG131" i="3"/>
  <c r="BE131" i="3"/>
  <c r="T131" i="3"/>
  <c r="R131" i="3"/>
  <c r="P131" i="3"/>
  <c r="BI125" i="3"/>
  <c r="BH125" i="3"/>
  <c r="BG125" i="3"/>
  <c r="BE125" i="3"/>
  <c r="T125" i="3"/>
  <c r="T124" i="3"/>
  <c r="R125" i="3"/>
  <c r="R124" i="3" s="1"/>
  <c r="P125" i="3"/>
  <c r="P124" i="3"/>
  <c r="BI120" i="3"/>
  <c r="BH120" i="3"/>
  <c r="BG120" i="3"/>
  <c r="BE120" i="3"/>
  <c r="T120" i="3"/>
  <c r="R120" i="3"/>
  <c r="P120" i="3"/>
  <c r="BI114" i="3"/>
  <c r="BH114" i="3"/>
  <c r="BG114" i="3"/>
  <c r="BE114" i="3"/>
  <c r="T114" i="3"/>
  <c r="R114" i="3"/>
  <c r="P114" i="3"/>
  <c r="BI108" i="3"/>
  <c r="BH108" i="3"/>
  <c r="BG108" i="3"/>
  <c r="BE108" i="3"/>
  <c r="T108" i="3"/>
  <c r="R108" i="3"/>
  <c r="P108" i="3"/>
  <c r="BI105" i="3"/>
  <c r="BH105" i="3"/>
  <c r="BG105" i="3"/>
  <c r="BE105" i="3"/>
  <c r="T105" i="3"/>
  <c r="R105" i="3"/>
  <c r="P105" i="3"/>
  <c r="BI103" i="3"/>
  <c r="BH103" i="3"/>
  <c r="BG103" i="3"/>
  <c r="BE103" i="3"/>
  <c r="T103" i="3"/>
  <c r="R103" i="3"/>
  <c r="P103" i="3"/>
  <c r="BI99" i="3"/>
  <c r="BH99" i="3"/>
  <c r="BG99" i="3"/>
  <c r="BE99" i="3"/>
  <c r="T99" i="3"/>
  <c r="R99" i="3"/>
  <c r="P99" i="3"/>
  <c r="BI95" i="3"/>
  <c r="BH95" i="3"/>
  <c r="BG95" i="3"/>
  <c r="BE95" i="3"/>
  <c r="T95" i="3"/>
  <c r="R95" i="3"/>
  <c r="P95" i="3"/>
  <c r="BI89" i="3"/>
  <c r="BH89" i="3"/>
  <c r="BG89" i="3"/>
  <c r="BE89" i="3"/>
  <c r="T89" i="3"/>
  <c r="R89" i="3"/>
  <c r="P89" i="3"/>
  <c r="F80" i="3"/>
  <c r="E78" i="3"/>
  <c r="F52" i="3"/>
  <c r="E50" i="3"/>
  <c r="J24" i="3"/>
  <c r="E24" i="3"/>
  <c r="J83" i="3" s="1"/>
  <c r="J23" i="3"/>
  <c r="J21" i="3"/>
  <c r="E21" i="3"/>
  <c r="J82" i="3" s="1"/>
  <c r="J20" i="3"/>
  <c r="J18" i="3"/>
  <c r="E18" i="3"/>
  <c r="F55" i="3" s="1"/>
  <c r="J17" i="3"/>
  <c r="J15" i="3"/>
  <c r="E15" i="3"/>
  <c r="F82" i="3" s="1"/>
  <c r="J14" i="3"/>
  <c r="J12" i="3"/>
  <c r="J52" i="3" s="1"/>
  <c r="E7" i="3"/>
  <c r="E76" i="3"/>
  <c r="J37" i="2"/>
  <c r="J36" i="2"/>
  <c r="AY55" i="1" s="1"/>
  <c r="J35" i="2"/>
  <c r="AX55" i="1" s="1"/>
  <c r="BI1632" i="2"/>
  <c r="BH1632" i="2"/>
  <c r="BG1632" i="2"/>
  <c r="BE1632" i="2"/>
  <c r="T1632" i="2"/>
  <c r="R1632" i="2"/>
  <c r="P1632" i="2"/>
  <c r="BI1629" i="2"/>
  <c r="BH1629" i="2"/>
  <c r="BG1629" i="2"/>
  <c r="BE1629" i="2"/>
  <c r="T1629" i="2"/>
  <c r="R1629" i="2"/>
  <c r="P1629" i="2"/>
  <c r="BI1625" i="2"/>
  <c r="BH1625" i="2"/>
  <c r="BG1625" i="2"/>
  <c r="BE1625" i="2"/>
  <c r="T1625" i="2"/>
  <c r="R1625" i="2"/>
  <c r="P1625" i="2"/>
  <c r="BI1601" i="2"/>
  <c r="BH1601" i="2"/>
  <c r="BG1601" i="2"/>
  <c r="BE1601" i="2"/>
  <c r="T1601" i="2"/>
  <c r="R1601" i="2"/>
  <c r="P1601" i="2"/>
  <c r="BI1597" i="2"/>
  <c r="BH1597" i="2"/>
  <c r="BG1597" i="2"/>
  <c r="BE1597" i="2"/>
  <c r="T1597" i="2"/>
  <c r="R1597" i="2"/>
  <c r="P1597" i="2"/>
  <c r="BI1592" i="2"/>
  <c r="BH1592" i="2"/>
  <c r="BG1592" i="2"/>
  <c r="BE1592" i="2"/>
  <c r="T1592" i="2"/>
  <c r="R1592" i="2"/>
  <c r="P1592" i="2"/>
  <c r="BI1588" i="2"/>
  <c r="BH1588" i="2"/>
  <c r="BG1588" i="2"/>
  <c r="BE1588" i="2"/>
  <c r="T1588" i="2"/>
  <c r="R1588" i="2"/>
  <c r="P1588" i="2"/>
  <c r="BI1584" i="2"/>
  <c r="BH1584" i="2"/>
  <c r="BG1584" i="2"/>
  <c r="BE1584" i="2"/>
  <c r="T1584" i="2"/>
  <c r="R1584" i="2"/>
  <c r="P1584" i="2"/>
  <c r="BI1574" i="2"/>
  <c r="BH1574" i="2"/>
  <c r="BG1574" i="2"/>
  <c r="BE1574" i="2"/>
  <c r="T1574" i="2"/>
  <c r="R1574" i="2"/>
  <c r="P1574" i="2"/>
  <c r="BI1566" i="2"/>
  <c r="BH1566" i="2"/>
  <c r="BG1566" i="2"/>
  <c r="BE1566" i="2"/>
  <c r="T1566" i="2"/>
  <c r="R1566" i="2"/>
  <c r="P1566" i="2"/>
  <c r="BI1562" i="2"/>
  <c r="BH1562" i="2"/>
  <c r="BG1562" i="2"/>
  <c r="BE1562" i="2"/>
  <c r="T1562" i="2"/>
  <c r="R1562" i="2"/>
  <c r="P1562" i="2"/>
  <c r="BI1558" i="2"/>
  <c r="BH1558" i="2"/>
  <c r="BG1558" i="2"/>
  <c r="BE1558" i="2"/>
  <c r="T1558" i="2"/>
  <c r="R1558" i="2"/>
  <c r="P1558" i="2"/>
  <c r="BI1553" i="2"/>
  <c r="BH1553" i="2"/>
  <c r="BG1553" i="2"/>
  <c r="BE1553" i="2"/>
  <c r="T1553" i="2"/>
  <c r="R1553" i="2"/>
  <c r="P1553" i="2"/>
  <c r="BI1549" i="2"/>
  <c r="BH1549" i="2"/>
  <c r="BG1549" i="2"/>
  <c r="BE1549" i="2"/>
  <c r="T1549" i="2"/>
  <c r="R1549" i="2"/>
  <c r="P1549" i="2"/>
  <c r="BI1545" i="2"/>
  <c r="BH1545" i="2"/>
  <c r="BG1545" i="2"/>
  <c r="BE1545" i="2"/>
  <c r="T1545" i="2"/>
  <c r="R1545" i="2"/>
  <c r="P1545" i="2"/>
  <c r="BI1538" i="2"/>
  <c r="BH1538" i="2"/>
  <c r="BG1538" i="2"/>
  <c r="BE1538" i="2"/>
  <c r="T1538" i="2"/>
  <c r="R1538" i="2"/>
  <c r="P1538" i="2"/>
  <c r="BI1535" i="2"/>
  <c r="BH1535" i="2"/>
  <c r="BG1535" i="2"/>
  <c r="BE1535" i="2"/>
  <c r="T1535" i="2"/>
  <c r="R1535" i="2"/>
  <c r="P1535" i="2"/>
  <c r="BI1530" i="2"/>
  <c r="BH1530" i="2"/>
  <c r="BG1530" i="2"/>
  <c r="BE1530" i="2"/>
  <c r="T1530" i="2"/>
  <c r="R1530" i="2"/>
  <c r="P1530" i="2"/>
  <c r="BI1525" i="2"/>
  <c r="BH1525" i="2"/>
  <c r="BG1525" i="2"/>
  <c r="BE1525" i="2"/>
  <c r="T1525" i="2"/>
  <c r="R1525" i="2"/>
  <c r="P1525" i="2"/>
  <c r="BI1520" i="2"/>
  <c r="BH1520" i="2"/>
  <c r="BG1520" i="2"/>
  <c r="BE1520" i="2"/>
  <c r="T1520" i="2"/>
  <c r="R1520" i="2"/>
  <c r="P1520" i="2"/>
  <c r="BI1514" i="2"/>
  <c r="BH1514" i="2"/>
  <c r="BG1514" i="2"/>
  <c r="BE1514" i="2"/>
  <c r="T1514" i="2"/>
  <c r="R1514" i="2"/>
  <c r="P1514" i="2"/>
  <c r="BI1511" i="2"/>
  <c r="BH1511" i="2"/>
  <c r="BG1511" i="2"/>
  <c r="BE1511" i="2"/>
  <c r="T1511" i="2"/>
  <c r="R1511" i="2"/>
  <c r="P1511" i="2"/>
  <c r="BI1507" i="2"/>
  <c r="BH1507" i="2"/>
  <c r="BG1507" i="2"/>
  <c r="BE1507" i="2"/>
  <c r="T1507" i="2"/>
  <c r="R1507" i="2"/>
  <c r="P1507" i="2"/>
  <c r="BI1503" i="2"/>
  <c r="BH1503" i="2"/>
  <c r="BG1503" i="2"/>
  <c r="BE1503" i="2"/>
  <c r="T1503" i="2"/>
  <c r="R1503" i="2"/>
  <c r="P1503" i="2"/>
  <c r="BI1501" i="2"/>
  <c r="BH1501" i="2"/>
  <c r="BG1501" i="2"/>
  <c r="BE1501" i="2"/>
  <c r="T1501" i="2"/>
  <c r="R1501" i="2"/>
  <c r="P1501" i="2"/>
  <c r="BI1497" i="2"/>
  <c r="BH1497" i="2"/>
  <c r="BG1497" i="2"/>
  <c r="BE1497" i="2"/>
  <c r="T1497" i="2"/>
  <c r="R1497" i="2"/>
  <c r="P1497" i="2"/>
  <c r="BI1495" i="2"/>
  <c r="BH1495" i="2"/>
  <c r="BG1495" i="2"/>
  <c r="BE1495" i="2"/>
  <c r="T1495" i="2"/>
  <c r="R1495" i="2"/>
  <c r="P1495" i="2"/>
  <c r="BI1491" i="2"/>
  <c r="BH1491" i="2"/>
  <c r="BG1491" i="2"/>
  <c r="BE1491" i="2"/>
  <c r="T1491" i="2"/>
  <c r="R1491" i="2"/>
  <c r="P1491" i="2"/>
  <c r="BI1487" i="2"/>
  <c r="BH1487" i="2"/>
  <c r="BG1487" i="2"/>
  <c r="BE1487" i="2"/>
  <c r="T1487" i="2"/>
  <c r="R1487" i="2"/>
  <c r="P1487" i="2"/>
  <c r="BI1484" i="2"/>
  <c r="BH1484" i="2"/>
  <c r="BG1484" i="2"/>
  <c r="BE1484" i="2"/>
  <c r="T1484" i="2"/>
  <c r="R1484" i="2"/>
  <c r="P1484" i="2"/>
  <c r="BI1480" i="2"/>
  <c r="BH1480" i="2"/>
  <c r="BG1480" i="2"/>
  <c r="BE1480" i="2"/>
  <c r="T1480" i="2"/>
  <c r="R1480" i="2"/>
  <c r="P1480" i="2"/>
  <c r="BI1476" i="2"/>
  <c r="BH1476" i="2"/>
  <c r="BG1476" i="2"/>
  <c r="BE1476" i="2"/>
  <c r="T1476" i="2"/>
  <c r="R1476" i="2"/>
  <c r="P1476" i="2"/>
  <c r="BI1472" i="2"/>
  <c r="BH1472" i="2"/>
  <c r="BG1472" i="2"/>
  <c r="BE1472" i="2"/>
  <c r="T1472" i="2"/>
  <c r="R1472" i="2"/>
  <c r="P1472" i="2"/>
  <c r="BI1468" i="2"/>
  <c r="BH1468" i="2"/>
  <c r="BG1468" i="2"/>
  <c r="BE1468" i="2"/>
  <c r="T1468" i="2"/>
  <c r="R1468" i="2"/>
  <c r="P1468" i="2"/>
  <c r="BI1464" i="2"/>
  <c r="BH1464" i="2"/>
  <c r="BG1464" i="2"/>
  <c r="BE1464" i="2"/>
  <c r="T1464" i="2"/>
  <c r="R1464" i="2"/>
  <c r="P1464" i="2"/>
  <c r="BI1461" i="2"/>
  <c r="BH1461" i="2"/>
  <c r="BG1461" i="2"/>
  <c r="BE1461" i="2"/>
  <c r="T1461" i="2"/>
  <c r="R1461" i="2"/>
  <c r="P1461" i="2"/>
  <c r="BI1457" i="2"/>
  <c r="BH1457" i="2"/>
  <c r="BG1457" i="2"/>
  <c r="BE1457" i="2"/>
  <c r="T1457" i="2"/>
  <c r="R1457" i="2"/>
  <c r="P1457" i="2"/>
  <c r="BI1453" i="2"/>
  <c r="BH1453" i="2"/>
  <c r="BG1453" i="2"/>
  <c r="BE1453" i="2"/>
  <c r="T1453" i="2"/>
  <c r="R1453" i="2"/>
  <c r="P1453" i="2"/>
  <c r="BI1451" i="2"/>
  <c r="BH1451" i="2"/>
  <c r="BG1451" i="2"/>
  <c r="BE1451" i="2"/>
  <c r="T1451" i="2"/>
  <c r="R1451" i="2"/>
  <c r="P1451" i="2"/>
  <c r="BI1449" i="2"/>
  <c r="BH1449" i="2"/>
  <c r="BG1449" i="2"/>
  <c r="BE1449" i="2"/>
  <c r="T1449" i="2"/>
  <c r="R1449" i="2"/>
  <c r="P1449" i="2"/>
  <c r="BI1447" i="2"/>
  <c r="BH1447" i="2"/>
  <c r="BG1447" i="2"/>
  <c r="BE1447" i="2"/>
  <c r="T1447" i="2"/>
  <c r="R1447" i="2"/>
  <c r="P1447" i="2"/>
  <c r="BI1445" i="2"/>
  <c r="BH1445" i="2"/>
  <c r="BG1445" i="2"/>
  <c r="BE1445" i="2"/>
  <c r="T1445" i="2"/>
  <c r="R1445" i="2"/>
  <c r="P1445" i="2"/>
  <c r="BI1443" i="2"/>
  <c r="BH1443" i="2"/>
  <c r="BG1443" i="2"/>
  <c r="BE1443" i="2"/>
  <c r="T1443" i="2"/>
  <c r="R1443" i="2"/>
  <c r="P1443" i="2"/>
  <c r="BI1441" i="2"/>
  <c r="BH1441" i="2"/>
  <c r="BG1441" i="2"/>
  <c r="BE1441" i="2"/>
  <c r="T1441" i="2"/>
  <c r="R1441" i="2"/>
  <c r="P1441" i="2"/>
  <c r="BI1439" i="2"/>
  <c r="BH1439" i="2"/>
  <c r="BG1439" i="2"/>
  <c r="BE1439" i="2"/>
  <c r="T1439" i="2"/>
  <c r="R1439" i="2"/>
  <c r="P1439" i="2"/>
  <c r="BI1434" i="2"/>
  <c r="BH1434" i="2"/>
  <c r="BG1434" i="2"/>
  <c r="BE1434" i="2"/>
  <c r="T1434" i="2"/>
  <c r="R1434" i="2"/>
  <c r="P1434" i="2"/>
  <c r="BI1432" i="2"/>
  <c r="BH1432" i="2"/>
  <c r="BG1432" i="2"/>
  <c r="BE1432" i="2"/>
  <c r="T1432" i="2"/>
  <c r="R1432" i="2"/>
  <c r="P1432" i="2"/>
  <c r="BI1430" i="2"/>
  <c r="BH1430" i="2"/>
  <c r="BG1430" i="2"/>
  <c r="BE1430" i="2"/>
  <c r="T1430" i="2"/>
  <c r="R1430" i="2"/>
  <c r="P1430" i="2"/>
  <c r="BI1428" i="2"/>
  <c r="BH1428" i="2"/>
  <c r="BG1428" i="2"/>
  <c r="BE1428" i="2"/>
  <c r="T1428" i="2"/>
  <c r="R1428" i="2"/>
  <c r="P1428" i="2"/>
  <c r="BI1426" i="2"/>
  <c r="BH1426" i="2"/>
  <c r="BG1426" i="2"/>
  <c r="BE1426" i="2"/>
  <c r="T1426" i="2"/>
  <c r="R1426" i="2"/>
  <c r="P1426" i="2"/>
  <c r="BI1424" i="2"/>
  <c r="BH1424" i="2"/>
  <c r="BG1424" i="2"/>
  <c r="BE1424" i="2"/>
  <c r="T1424" i="2"/>
  <c r="R1424" i="2"/>
  <c r="P1424" i="2"/>
  <c r="BI1422" i="2"/>
  <c r="BH1422" i="2"/>
  <c r="BG1422" i="2"/>
  <c r="BE1422" i="2"/>
  <c r="T1422" i="2"/>
  <c r="R1422" i="2"/>
  <c r="P1422" i="2"/>
  <c r="BI1420" i="2"/>
  <c r="BH1420" i="2"/>
  <c r="BG1420" i="2"/>
  <c r="BE1420" i="2"/>
  <c r="T1420" i="2"/>
  <c r="R1420" i="2"/>
  <c r="P1420" i="2"/>
  <c r="BI1418" i="2"/>
  <c r="BH1418" i="2"/>
  <c r="BG1418" i="2"/>
  <c r="BE1418" i="2"/>
  <c r="T1418" i="2"/>
  <c r="R1418" i="2"/>
  <c r="P1418" i="2"/>
  <c r="BI1416" i="2"/>
  <c r="BH1416" i="2"/>
  <c r="BG1416" i="2"/>
  <c r="BE1416" i="2"/>
  <c r="T1416" i="2"/>
  <c r="R1416" i="2"/>
  <c r="P1416" i="2"/>
  <c r="BI1414" i="2"/>
  <c r="BH1414" i="2"/>
  <c r="BG1414" i="2"/>
  <c r="BE1414" i="2"/>
  <c r="T1414" i="2"/>
  <c r="R1414" i="2"/>
  <c r="P1414" i="2"/>
  <c r="BI1412" i="2"/>
  <c r="BH1412" i="2"/>
  <c r="BG1412" i="2"/>
  <c r="BE1412" i="2"/>
  <c r="T1412" i="2"/>
  <c r="R1412" i="2"/>
  <c r="P1412" i="2"/>
  <c r="BI1410" i="2"/>
  <c r="BH1410" i="2"/>
  <c r="BG1410" i="2"/>
  <c r="BE1410" i="2"/>
  <c r="T1410" i="2"/>
  <c r="R1410" i="2"/>
  <c r="P1410" i="2"/>
  <c r="BI1408" i="2"/>
  <c r="BH1408" i="2"/>
  <c r="BG1408" i="2"/>
  <c r="BE1408" i="2"/>
  <c r="T1408" i="2"/>
  <c r="R1408" i="2"/>
  <c r="P1408" i="2"/>
  <c r="BI1406" i="2"/>
  <c r="BH1406" i="2"/>
  <c r="BG1406" i="2"/>
  <c r="BE1406" i="2"/>
  <c r="T1406" i="2"/>
  <c r="R1406" i="2"/>
  <c r="P1406" i="2"/>
  <c r="BI1404" i="2"/>
  <c r="BH1404" i="2"/>
  <c r="BG1404" i="2"/>
  <c r="BE1404" i="2"/>
  <c r="T1404" i="2"/>
  <c r="R1404" i="2"/>
  <c r="P1404" i="2"/>
  <c r="BI1402" i="2"/>
  <c r="BH1402" i="2"/>
  <c r="BG1402" i="2"/>
  <c r="BE1402" i="2"/>
  <c r="T1402" i="2"/>
  <c r="R1402" i="2"/>
  <c r="P1402" i="2"/>
  <c r="BI1400" i="2"/>
  <c r="BH1400" i="2"/>
  <c r="BG1400" i="2"/>
  <c r="BE1400" i="2"/>
  <c r="T1400" i="2"/>
  <c r="R1400" i="2"/>
  <c r="P1400" i="2"/>
  <c r="BI1398" i="2"/>
  <c r="BH1398" i="2"/>
  <c r="BG1398" i="2"/>
  <c r="BE1398" i="2"/>
  <c r="T1398" i="2"/>
  <c r="R1398" i="2"/>
  <c r="P1398" i="2"/>
  <c r="BI1396" i="2"/>
  <c r="BH1396" i="2"/>
  <c r="BG1396" i="2"/>
  <c r="BE1396" i="2"/>
  <c r="T1396" i="2"/>
  <c r="R1396" i="2"/>
  <c r="P1396" i="2"/>
  <c r="BI1394" i="2"/>
  <c r="BH1394" i="2"/>
  <c r="BG1394" i="2"/>
  <c r="BE1394" i="2"/>
  <c r="T1394" i="2"/>
  <c r="R1394" i="2"/>
  <c r="P1394" i="2"/>
  <c r="BI1392" i="2"/>
  <c r="BH1392" i="2"/>
  <c r="BG1392" i="2"/>
  <c r="BE1392" i="2"/>
  <c r="T1392" i="2"/>
  <c r="R1392" i="2"/>
  <c r="P1392" i="2"/>
  <c r="BI1390" i="2"/>
  <c r="BH1390" i="2"/>
  <c r="BG1390" i="2"/>
  <c r="BE1390" i="2"/>
  <c r="T1390" i="2"/>
  <c r="R1390" i="2"/>
  <c r="P1390" i="2"/>
  <c r="BI1387" i="2"/>
  <c r="BH1387" i="2"/>
  <c r="BG1387" i="2"/>
  <c r="BE1387" i="2"/>
  <c r="T1387" i="2"/>
  <c r="R1387" i="2"/>
  <c r="P1387" i="2"/>
  <c r="BI1383" i="2"/>
  <c r="BH1383" i="2"/>
  <c r="BG1383" i="2"/>
  <c r="BE1383" i="2"/>
  <c r="T1383" i="2"/>
  <c r="R1383" i="2"/>
  <c r="P1383" i="2"/>
  <c r="BI1380" i="2"/>
  <c r="BH1380" i="2"/>
  <c r="BG1380" i="2"/>
  <c r="BE1380" i="2"/>
  <c r="T1380" i="2"/>
  <c r="R1380" i="2"/>
  <c r="P1380" i="2"/>
  <c r="BI1375" i="2"/>
  <c r="BH1375" i="2"/>
  <c r="BG1375" i="2"/>
  <c r="BE1375" i="2"/>
  <c r="T1375" i="2"/>
  <c r="R1375" i="2"/>
  <c r="P1375" i="2"/>
  <c r="BI1371" i="2"/>
  <c r="BH1371" i="2"/>
  <c r="BG1371" i="2"/>
  <c r="BE1371" i="2"/>
  <c r="T1371" i="2"/>
  <c r="R1371" i="2"/>
  <c r="P1371" i="2"/>
  <c r="BI1369" i="2"/>
  <c r="BH1369" i="2"/>
  <c r="BG1369" i="2"/>
  <c r="BE1369" i="2"/>
  <c r="T1369" i="2"/>
  <c r="R1369" i="2"/>
  <c r="P1369" i="2"/>
  <c r="BI1367" i="2"/>
  <c r="BH1367" i="2"/>
  <c r="BG1367" i="2"/>
  <c r="BE1367" i="2"/>
  <c r="T1367" i="2"/>
  <c r="R1367" i="2"/>
  <c r="P1367" i="2"/>
  <c r="BI1365" i="2"/>
  <c r="BH1365" i="2"/>
  <c r="BG1365" i="2"/>
  <c r="BE1365" i="2"/>
  <c r="T1365" i="2"/>
  <c r="R1365" i="2"/>
  <c r="P1365" i="2"/>
  <c r="BI1363" i="2"/>
  <c r="BH1363" i="2"/>
  <c r="BG1363" i="2"/>
  <c r="BE1363" i="2"/>
  <c r="T1363" i="2"/>
  <c r="R1363" i="2"/>
  <c r="P1363" i="2"/>
  <c r="BI1361" i="2"/>
  <c r="BH1361" i="2"/>
  <c r="BG1361" i="2"/>
  <c r="BE1361" i="2"/>
  <c r="T1361" i="2"/>
  <c r="R1361" i="2"/>
  <c r="P1361" i="2"/>
  <c r="BI1359" i="2"/>
  <c r="BH1359" i="2"/>
  <c r="BG1359" i="2"/>
  <c r="BE1359" i="2"/>
  <c r="T1359" i="2"/>
  <c r="R1359" i="2"/>
  <c r="P1359" i="2"/>
  <c r="BI1357" i="2"/>
  <c r="BH1357" i="2"/>
  <c r="BG1357" i="2"/>
  <c r="BE1357" i="2"/>
  <c r="T1357" i="2"/>
  <c r="R1357" i="2"/>
  <c r="P1357" i="2"/>
  <c r="BI1355" i="2"/>
  <c r="BH1355" i="2"/>
  <c r="BG1355" i="2"/>
  <c r="BE1355" i="2"/>
  <c r="T1355" i="2"/>
  <c r="R1355" i="2"/>
  <c r="P1355" i="2"/>
  <c r="BI1353" i="2"/>
  <c r="BH1353" i="2"/>
  <c r="BG1353" i="2"/>
  <c r="BE1353" i="2"/>
  <c r="T1353" i="2"/>
  <c r="R1353" i="2"/>
  <c r="P1353" i="2"/>
  <c r="BI1351" i="2"/>
  <c r="BH1351" i="2"/>
  <c r="BG1351" i="2"/>
  <c r="BE1351" i="2"/>
  <c r="T1351" i="2"/>
  <c r="R1351" i="2"/>
  <c r="P1351" i="2"/>
  <c r="BI1349" i="2"/>
  <c r="BH1349" i="2"/>
  <c r="BG1349" i="2"/>
  <c r="BE1349" i="2"/>
  <c r="T1349" i="2"/>
  <c r="R1349" i="2"/>
  <c r="P1349" i="2"/>
  <c r="BI1347" i="2"/>
  <c r="BH1347" i="2"/>
  <c r="BG1347" i="2"/>
  <c r="BE1347" i="2"/>
  <c r="T1347" i="2"/>
  <c r="R1347" i="2"/>
  <c r="P1347" i="2"/>
  <c r="BI1345" i="2"/>
  <c r="BH1345" i="2"/>
  <c r="BG1345" i="2"/>
  <c r="BE1345" i="2"/>
  <c r="T1345" i="2"/>
  <c r="R1345" i="2"/>
  <c r="P1345" i="2"/>
  <c r="BI1343" i="2"/>
  <c r="BH1343" i="2"/>
  <c r="BG1343" i="2"/>
  <c r="BE1343" i="2"/>
  <c r="T1343" i="2"/>
  <c r="R1343" i="2"/>
  <c r="P1343" i="2"/>
  <c r="BI1340" i="2"/>
  <c r="BH1340" i="2"/>
  <c r="BG1340" i="2"/>
  <c r="BE1340" i="2"/>
  <c r="T1340" i="2"/>
  <c r="R1340" i="2"/>
  <c r="P1340" i="2"/>
  <c r="BI1338" i="2"/>
  <c r="BH1338" i="2"/>
  <c r="BG1338" i="2"/>
  <c r="BE1338" i="2"/>
  <c r="T1338" i="2"/>
  <c r="R1338" i="2"/>
  <c r="P1338" i="2"/>
  <c r="BI1335" i="2"/>
  <c r="BH1335" i="2"/>
  <c r="BG1335" i="2"/>
  <c r="BE1335" i="2"/>
  <c r="T1335" i="2"/>
  <c r="R1335" i="2"/>
  <c r="P1335" i="2"/>
  <c r="BI1333" i="2"/>
  <c r="BH1333" i="2"/>
  <c r="BG1333" i="2"/>
  <c r="BE1333" i="2"/>
  <c r="T1333" i="2"/>
  <c r="R1333" i="2"/>
  <c r="P1333" i="2"/>
  <c r="BI1331" i="2"/>
  <c r="BH1331" i="2"/>
  <c r="BG1331" i="2"/>
  <c r="BE1331" i="2"/>
  <c r="T1331" i="2"/>
  <c r="R1331" i="2"/>
  <c r="P1331" i="2"/>
  <c r="BI1329" i="2"/>
  <c r="BH1329" i="2"/>
  <c r="BG1329" i="2"/>
  <c r="BE1329" i="2"/>
  <c r="T1329" i="2"/>
  <c r="R1329" i="2"/>
  <c r="P1329" i="2"/>
  <c r="BI1327" i="2"/>
  <c r="BH1327" i="2"/>
  <c r="BG1327" i="2"/>
  <c r="BE1327" i="2"/>
  <c r="T1327" i="2"/>
  <c r="R1327" i="2"/>
  <c r="P1327" i="2"/>
  <c r="BI1325" i="2"/>
  <c r="BH1325" i="2"/>
  <c r="BG1325" i="2"/>
  <c r="BE1325" i="2"/>
  <c r="T1325" i="2"/>
  <c r="R1325" i="2"/>
  <c r="P1325" i="2"/>
  <c r="BI1322" i="2"/>
  <c r="BH1322" i="2"/>
  <c r="BG1322" i="2"/>
  <c r="BE1322" i="2"/>
  <c r="T1322" i="2"/>
  <c r="R1322" i="2"/>
  <c r="P1322" i="2"/>
  <c r="BI1318" i="2"/>
  <c r="BH1318" i="2"/>
  <c r="BG1318" i="2"/>
  <c r="BE1318" i="2"/>
  <c r="T1318" i="2"/>
  <c r="R1318" i="2"/>
  <c r="P1318" i="2"/>
  <c r="BI1314" i="2"/>
  <c r="BH1314" i="2"/>
  <c r="BG1314" i="2"/>
  <c r="BE1314" i="2"/>
  <c r="T1314" i="2"/>
  <c r="R1314" i="2"/>
  <c r="P1314" i="2"/>
  <c r="BI1311" i="2"/>
  <c r="BH1311" i="2"/>
  <c r="BG1311" i="2"/>
  <c r="BE1311" i="2"/>
  <c r="T1311" i="2"/>
  <c r="R1311" i="2"/>
  <c r="P1311" i="2"/>
  <c r="BI1308" i="2"/>
  <c r="BH1308" i="2"/>
  <c r="BG1308" i="2"/>
  <c r="BE1308" i="2"/>
  <c r="T1308" i="2"/>
  <c r="R1308" i="2"/>
  <c r="P1308" i="2"/>
  <c r="BI1302" i="2"/>
  <c r="BH1302" i="2"/>
  <c r="BG1302" i="2"/>
  <c r="BE1302" i="2"/>
  <c r="T1302" i="2"/>
  <c r="R1302" i="2"/>
  <c r="P1302" i="2"/>
  <c r="BI1299" i="2"/>
  <c r="BH1299" i="2"/>
  <c r="BG1299" i="2"/>
  <c r="BE1299" i="2"/>
  <c r="T1299" i="2"/>
  <c r="R1299" i="2"/>
  <c r="P1299" i="2"/>
  <c r="BI1296" i="2"/>
  <c r="BH1296" i="2"/>
  <c r="BG1296" i="2"/>
  <c r="BE1296" i="2"/>
  <c r="T1296" i="2"/>
  <c r="R1296" i="2"/>
  <c r="P1296" i="2"/>
  <c r="BI1291" i="2"/>
  <c r="BH1291" i="2"/>
  <c r="BG1291" i="2"/>
  <c r="BE1291" i="2"/>
  <c r="T1291" i="2"/>
  <c r="R1291" i="2"/>
  <c r="P1291" i="2"/>
  <c r="BI1288" i="2"/>
  <c r="BH1288" i="2"/>
  <c r="BG1288" i="2"/>
  <c r="BE1288" i="2"/>
  <c r="T1288" i="2"/>
  <c r="R1288" i="2"/>
  <c r="P1288" i="2"/>
  <c r="BI1285" i="2"/>
  <c r="BH1285" i="2"/>
  <c r="BG1285" i="2"/>
  <c r="BE1285" i="2"/>
  <c r="T1285" i="2"/>
  <c r="R1285" i="2"/>
  <c r="P1285" i="2"/>
  <c r="BI1282" i="2"/>
  <c r="BH1282" i="2"/>
  <c r="BG1282" i="2"/>
  <c r="BE1282" i="2"/>
  <c r="T1282" i="2"/>
  <c r="R1282" i="2"/>
  <c r="P1282" i="2"/>
  <c r="BI1278" i="2"/>
  <c r="BH1278" i="2"/>
  <c r="BG1278" i="2"/>
  <c r="BE1278" i="2"/>
  <c r="T1278" i="2"/>
  <c r="R1278" i="2"/>
  <c r="P1278" i="2"/>
  <c r="BI1274" i="2"/>
  <c r="BH1274" i="2"/>
  <c r="BG1274" i="2"/>
  <c r="BE1274" i="2"/>
  <c r="T1274" i="2"/>
  <c r="R1274" i="2"/>
  <c r="P1274" i="2"/>
  <c r="BI1264" i="2"/>
  <c r="BH1264" i="2"/>
  <c r="BG1264" i="2"/>
  <c r="BE1264" i="2"/>
  <c r="T1264" i="2"/>
  <c r="R1264" i="2"/>
  <c r="P1264" i="2"/>
  <c r="BI1254" i="2"/>
  <c r="BH1254" i="2"/>
  <c r="BG1254" i="2"/>
  <c r="BE1254" i="2"/>
  <c r="T1254" i="2"/>
  <c r="R1254" i="2"/>
  <c r="P1254" i="2"/>
  <c r="BI1247" i="2"/>
  <c r="BH1247" i="2"/>
  <c r="BG1247" i="2"/>
  <c r="BE1247" i="2"/>
  <c r="T1247" i="2"/>
  <c r="R1247" i="2"/>
  <c r="P1247" i="2"/>
  <c r="BI1240" i="2"/>
  <c r="BH1240" i="2"/>
  <c r="BG1240" i="2"/>
  <c r="BE1240" i="2"/>
  <c r="T1240" i="2"/>
  <c r="R1240" i="2"/>
  <c r="P1240" i="2"/>
  <c r="BI1230" i="2"/>
  <c r="BH1230" i="2"/>
  <c r="BG1230" i="2"/>
  <c r="BE1230" i="2"/>
  <c r="T1230" i="2"/>
  <c r="R1230" i="2"/>
  <c r="P1230" i="2"/>
  <c r="BI1219" i="2"/>
  <c r="BH1219" i="2"/>
  <c r="BG1219" i="2"/>
  <c r="BE1219" i="2"/>
  <c r="T1219" i="2"/>
  <c r="R1219" i="2"/>
  <c r="P1219" i="2"/>
  <c r="BI1211" i="2"/>
  <c r="BH1211" i="2"/>
  <c r="BG1211" i="2"/>
  <c r="BE1211" i="2"/>
  <c r="T1211" i="2"/>
  <c r="R1211" i="2"/>
  <c r="P1211" i="2"/>
  <c r="BI1203" i="2"/>
  <c r="BH1203" i="2"/>
  <c r="BG1203" i="2"/>
  <c r="BE1203" i="2"/>
  <c r="T1203" i="2"/>
  <c r="R1203" i="2"/>
  <c r="P1203" i="2"/>
  <c r="BI1199" i="2"/>
  <c r="BH1199" i="2"/>
  <c r="BG1199" i="2"/>
  <c r="BE1199" i="2"/>
  <c r="T1199" i="2"/>
  <c r="R1199" i="2"/>
  <c r="P1199" i="2"/>
  <c r="BI1195" i="2"/>
  <c r="BH1195" i="2"/>
  <c r="BG1195" i="2"/>
  <c r="BE1195" i="2"/>
  <c r="T1195" i="2"/>
  <c r="R1195" i="2"/>
  <c r="P1195" i="2"/>
  <c r="BI1189" i="2"/>
  <c r="BH1189" i="2"/>
  <c r="BG1189" i="2"/>
  <c r="BE1189" i="2"/>
  <c r="T1189" i="2"/>
  <c r="R1189" i="2"/>
  <c r="P1189" i="2"/>
  <c r="BI1183" i="2"/>
  <c r="BH1183" i="2"/>
  <c r="BG1183" i="2"/>
  <c r="BE1183" i="2"/>
  <c r="T1183" i="2"/>
  <c r="R1183" i="2"/>
  <c r="P1183" i="2"/>
  <c r="BI1178" i="2"/>
  <c r="BH1178" i="2"/>
  <c r="BG1178" i="2"/>
  <c r="BE1178" i="2"/>
  <c r="T1178" i="2"/>
  <c r="R1178" i="2"/>
  <c r="P1178" i="2"/>
  <c r="BI1172" i="2"/>
  <c r="BH1172" i="2"/>
  <c r="BG1172" i="2"/>
  <c r="BE1172" i="2"/>
  <c r="T1172" i="2"/>
  <c r="R1172" i="2"/>
  <c r="P1172" i="2"/>
  <c r="BI1167" i="2"/>
  <c r="BH1167" i="2"/>
  <c r="BG1167" i="2"/>
  <c r="BE1167" i="2"/>
  <c r="T1167" i="2"/>
  <c r="R1167" i="2"/>
  <c r="P1167" i="2"/>
  <c r="BI1163" i="2"/>
  <c r="BH1163" i="2"/>
  <c r="BG1163" i="2"/>
  <c r="BE1163" i="2"/>
  <c r="T1163" i="2"/>
  <c r="R1163" i="2"/>
  <c r="P1163" i="2"/>
  <c r="BI1156" i="2"/>
  <c r="BH1156" i="2"/>
  <c r="BG1156" i="2"/>
  <c r="BE1156" i="2"/>
  <c r="T1156" i="2"/>
  <c r="R1156" i="2"/>
  <c r="P1156" i="2"/>
  <c r="BI1148" i="2"/>
  <c r="BH1148" i="2"/>
  <c r="BG1148" i="2"/>
  <c r="BE1148" i="2"/>
  <c r="T1148" i="2"/>
  <c r="R1148" i="2"/>
  <c r="P1148" i="2"/>
  <c r="BI1145" i="2"/>
  <c r="BH1145" i="2"/>
  <c r="BG1145" i="2"/>
  <c r="BE1145" i="2"/>
  <c r="T1145" i="2"/>
  <c r="R1145" i="2"/>
  <c r="P1145" i="2"/>
  <c r="BI1141" i="2"/>
  <c r="BH1141" i="2"/>
  <c r="BG1141" i="2"/>
  <c r="BE1141" i="2"/>
  <c r="T1141" i="2"/>
  <c r="R1141" i="2"/>
  <c r="P1141" i="2"/>
  <c r="BI1137" i="2"/>
  <c r="BH1137" i="2"/>
  <c r="BG1137" i="2"/>
  <c r="BE1137" i="2"/>
  <c r="T1137" i="2"/>
  <c r="R1137" i="2"/>
  <c r="P1137" i="2"/>
  <c r="BI1131" i="2"/>
  <c r="BH1131" i="2"/>
  <c r="BG1131" i="2"/>
  <c r="BE1131" i="2"/>
  <c r="T1131" i="2"/>
  <c r="R1131" i="2"/>
  <c r="P1131" i="2"/>
  <c r="BI1126" i="2"/>
  <c r="BH1126" i="2"/>
  <c r="BG1126" i="2"/>
  <c r="BE1126" i="2"/>
  <c r="T1126" i="2"/>
  <c r="R1126" i="2"/>
  <c r="P1126" i="2"/>
  <c r="BI1121" i="2"/>
  <c r="BH1121" i="2"/>
  <c r="BG1121" i="2"/>
  <c r="BE1121" i="2"/>
  <c r="T1121" i="2"/>
  <c r="R1121" i="2"/>
  <c r="P1121" i="2"/>
  <c r="BI1118" i="2"/>
  <c r="BH1118" i="2"/>
  <c r="BG1118" i="2"/>
  <c r="BE1118" i="2"/>
  <c r="T1118" i="2"/>
  <c r="R1118" i="2"/>
  <c r="P1118" i="2"/>
  <c r="BI1113" i="2"/>
  <c r="BH1113" i="2"/>
  <c r="BG1113" i="2"/>
  <c r="BE1113" i="2"/>
  <c r="T1113" i="2"/>
  <c r="R1113" i="2"/>
  <c r="P1113" i="2"/>
  <c r="BI1110" i="2"/>
  <c r="BH1110" i="2"/>
  <c r="BG1110" i="2"/>
  <c r="BE1110" i="2"/>
  <c r="T1110" i="2"/>
  <c r="R1110" i="2"/>
  <c r="P1110" i="2"/>
  <c r="BI1108" i="2"/>
  <c r="BH1108" i="2"/>
  <c r="BG1108" i="2"/>
  <c r="BE1108" i="2"/>
  <c r="T1108" i="2"/>
  <c r="R1108" i="2"/>
  <c r="P1108" i="2"/>
  <c r="BI1105" i="2"/>
  <c r="BH1105" i="2"/>
  <c r="BG1105" i="2"/>
  <c r="BE1105" i="2"/>
  <c r="T1105" i="2"/>
  <c r="R1105" i="2"/>
  <c r="P1105" i="2"/>
  <c r="BI1088" i="2"/>
  <c r="BH1088" i="2"/>
  <c r="BG1088" i="2"/>
  <c r="BE1088" i="2"/>
  <c r="T1088" i="2"/>
  <c r="R1088" i="2"/>
  <c r="P1088" i="2"/>
  <c r="BI1084" i="2"/>
  <c r="BH1084" i="2"/>
  <c r="BG1084" i="2"/>
  <c r="BE1084" i="2"/>
  <c r="T1084" i="2"/>
  <c r="R1084" i="2"/>
  <c r="P1084" i="2"/>
  <c r="BI1081" i="2"/>
  <c r="BH1081" i="2"/>
  <c r="BG1081" i="2"/>
  <c r="BE1081" i="2"/>
  <c r="T1081" i="2"/>
  <c r="R1081" i="2"/>
  <c r="P1081" i="2"/>
  <c r="BI1079" i="2"/>
  <c r="BH1079" i="2"/>
  <c r="BG1079" i="2"/>
  <c r="BE1079" i="2"/>
  <c r="T1079" i="2"/>
  <c r="R1079" i="2"/>
  <c r="P1079" i="2"/>
  <c r="BI1077" i="2"/>
  <c r="BH1077" i="2"/>
  <c r="BG1077" i="2"/>
  <c r="BE1077" i="2"/>
  <c r="T1077" i="2"/>
  <c r="R1077" i="2"/>
  <c r="P1077" i="2"/>
  <c r="BI1075" i="2"/>
  <c r="BH1075" i="2"/>
  <c r="BG1075" i="2"/>
  <c r="BE1075" i="2"/>
  <c r="T1075" i="2"/>
  <c r="R1075" i="2"/>
  <c r="P1075" i="2"/>
  <c r="BI1073" i="2"/>
  <c r="BH1073" i="2"/>
  <c r="BG1073" i="2"/>
  <c r="BE1073" i="2"/>
  <c r="T1073" i="2"/>
  <c r="R1073" i="2"/>
  <c r="P1073" i="2"/>
  <c r="BI1071" i="2"/>
  <c r="BH1071" i="2"/>
  <c r="BG1071" i="2"/>
  <c r="BE1071" i="2"/>
  <c r="T1071" i="2"/>
  <c r="R1071" i="2"/>
  <c r="P1071" i="2"/>
  <c r="BI1069" i="2"/>
  <c r="BH1069" i="2"/>
  <c r="BG1069" i="2"/>
  <c r="BE1069" i="2"/>
  <c r="T1069" i="2"/>
  <c r="R1069" i="2"/>
  <c r="P1069" i="2"/>
  <c r="BI1067" i="2"/>
  <c r="BH1067" i="2"/>
  <c r="BG1067" i="2"/>
  <c r="BE1067" i="2"/>
  <c r="T1067" i="2"/>
  <c r="R1067" i="2"/>
  <c r="P1067" i="2"/>
  <c r="BI1065" i="2"/>
  <c r="BH1065" i="2"/>
  <c r="BG1065" i="2"/>
  <c r="BE1065" i="2"/>
  <c r="T1065" i="2"/>
  <c r="R1065" i="2"/>
  <c r="P1065" i="2"/>
  <c r="BI1063" i="2"/>
  <c r="BH1063" i="2"/>
  <c r="BG1063" i="2"/>
  <c r="BE1063" i="2"/>
  <c r="T1063" i="2"/>
  <c r="R1063" i="2"/>
  <c r="P1063" i="2"/>
  <c r="BI1061" i="2"/>
  <c r="BH1061" i="2"/>
  <c r="BG1061" i="2"/>
  <c r="BE1061" i="2"/>
  <c r="T1061" i="2"/>
  <c r="R1061" i="2"/>
  <c r="P1061" i="2"/>
  <c r="BI1059" i="2"/>
  <c r="BH1059" i="2"/>
  <c r="BG1059" i="2"/>
  <c r="BE1059" i="2"/>
  <c r="T1059" i="2"/>
  <c r="R1059" i="2"/>
  <c r="P1059" i="2"/>
  <c r="BI1057" i="2"/>
  <c r="BH1057" i="2"/>
  <c r="BG1057" i="2"/>
  <c r="BE1057" i="2"/>
  <c r="T1057" i="2"/>
  <c r="R1057" i="2"/>
  <c r="P1057" i="2"/>
  <c r="BI1055" i="2"/>
  <c r="BH1055" i="2"/>
  <c r="BG1055" i="2"/>
  <c r="BE1055" i="2"/>
  <c r="T1055" i="2"/>
  <c r="R1055" i="2"/>
  <c r="P1055" i="2"/>
  <c r="BI1053" i="2"/>
  <c r="BH1053" i="2"/>
  <c r="BG1053" i="2"/>
  <c r="BE1053" i="2"/>
  <c r="T1053" i="2"/>
  <c r="R1053" i="2"/>
  <c r="P1053" i="2"/>
  <c r="BI1051" i="2"/>
  <c r="BH1051" i="2"/>
  <c r="BG1051" i="2"/>
  <c r="BE1051" i="2"/>
  <c r="T1051" i="2"/>
  <c r="R1051" i="2"/>
  <c r="P1051" i="2"/>
  <c r="BI1049" i="2"/>
  <c r="BH1049" i="2"/>
  <c r="BG1049" i="2"/>
  <c r="BE1049" i="2"/>
  <c r="T1049" i="2"/>
  <c r="R1049" i="2"/>
  <c r="P1049" i="2"/>
  <c r="BI1047" i="2"/>
  <c r="BH1047" i="2"/>
  <c r="BG1047" i="2"/>
  <c r="BE1047" i="2"/>
  <c r="T1047" i="2"/>
  <c r="R1047" i="2"/>
  <c r="P1047" i="2"/>
  <c r="BI1045" i="2"/>
  <c r="BH1045" i="2"/>
  <c r="BG1045" i="2"/>
  <c r="BE1045" i="2"/>
  <c r="T1045" i="2"/>
  <c r="R1045" i="2"/>
  <c r="P1045" i="2"/>
  <c r="BI1043" i="2"/>
  <c r="BH1043" i="2"/>
  <c r="BG1043" i="2"/>
  <c r="BE1043" i="2"/>
  <c r="T1043" i="2"/>
  <c r="R1043" i="2"/>
  <c r="P1043" i="2"/>
  <c r="BI1041" i="2"/>
  <c r="BH1041" i="2"/>
  <c r="BG1041" i="2"/>
  <c r="BE1041" i="2"/>
  <c r="T1041" i="2"/>
  <c r="R1041" i="2"/>
  <c r="P1041" i="2"/>
  <c r="BI1039" i="2"/>
  <c r="BH1039" i="2"/>
  <c r="BG1039" i="2"/>
  <c r="BE1039" i="2"/>
  <c r="T1039" i="2"/>
  <c r="R1039" i="2"/>
  <c r="P1039" i="2"/>
  <c r="BI1036" i="2"/>
  <c r="BH1036" i="2"/>
  <c r="BG1036" i="2"/>
  <c r="BE1036" i="2"/>
  <c r="T1036" i="2"/>
  <c r="R1036" i="2"/>
  <c r="P1036" i="2"/>
  <c r="BI1034" i="2"/>
  <c r="BH1034" i="2"/>
  <c r="BG1034" i="2"/>
  <c r="BE1034" i="2"/>
  <c r="T1034" i="2"/>
  <c r="R1034" i="2"/>
  <c r="P1034" i="2"/>
  <c r="BI1032" i="2"/>
  <c r="BH1032" i="2"/>
  <c r="BG1032" i="2"/>
  <c r="BE1032" i="2"/>
  <c r="T1032" i="2"/>
  <c r="R1032" i="2"/>
  <c r="P1032" i="2"/>
  <c r="BI1030" i="2"/>
  <c r="BH1030" i="2"/>
  <c r="BG1030" i="2"/>
  <c r="BE1030" i="2"/>
  <c r="T1030" i="2"/>
  <c r="R1030" i="2"/>
  <c r="P1030" i="2"/>
  <c r="BI1028" i="2"/>
  <c r="BH1028" i="2"/>
  <c r="BG1028" i="2"/>
  <c r="BE1028" i="2"/>
  <c r="T1028" i="2"/>
  <c r="R1028" i="2"/>
  <c r="P1028" i="2"/>
  <c r="BI1026" i="2"/>
  <c r="BH1026" i="2"/>
  <c r="BG1026" i="2"/>
  <c r="BE1026" i="2"/>
  <c r="T1026" i="2"/>
  <c r="R1026" i="2"/>
  <c r="P1026" i="2"/>
  <c r="BI1024" i="2"/>
  <c r="BH1024" i="2"/>
  <c r="BG1024" i="2"/>
  <c r="BE1024" i="2"/>
  <c r="T1024" i="2"/>
  <c r="R1024" i="2"/>
  <c r="P1024" i="2"/>
  <c r="BI1022" i="2"/>
  <c r="BH1022" i="2"/>
  <c r="BG1022" i="2"/>
  <c r="BE1022" i="2"/>
  <c r="T1022" i="2"/>
  <c r="R1022" i="2"/>
  <c r="P1022" i="2"/>
  <c r="BI1020" i="2"/>
  <c r="BH1020" i="2"/>
  <c r="BG1020" i="2"/>
  <c r="BE1020" i="2"/>
  <c r="T1020" i="2"/>
  <c r="R1020" i="2"/>
  <c r="P1020" i="2"/>
  <c r="BI1018" i="2"/>
  <c r="BH1018" i="2"/>
  <c r="BG1018" i="2"/>
  <c r="BE1018" i="2"/>
  <c r="T1018" i="2"/>
  <c r="R1018" i="2"/>
  <c r="P1018" i="2"/>
  <c r="BI1016" i="2"/>
  <c r="BH1016" i="2"/>
  <c r="BG1016" i="2"/>
  <c r="BE1016" i="2"/>
  <c r="T1016" i="2"/>
  <c r="R1016" i="2"/>
  <c r="P1016" i="2"/>
  <c r="BI1014" i="2"/>
  <c r="BH1014" i="2"/>
  <c r="BG1014" i="2"/>
  <c r="BE1014" i="2"/>
  <c r="T1014" i="2"/>
  <c r="R1014" i="2"/>
  <c r="P1014" i="2"/>
  <c r="BI1012" i="2"/>
  <c r="BH1012" i="2"/>
  <c r="BG1012" i="2"/>
  <c r="BE1012" i="2"/>
  <c r="T1012" i="2"/>
  <c r="R1012" i="2"/>
  <c r="P1012" i="2"/>
  <c r="BI1010" i="2"/>
  <c r="BH1010" i="2"/>
  <c r="BG1010" i="2"/>
  <c r="BE1010" i="2"/>
  <c r="T1010" i="2"/>
  <c r="R1010" i="2"/>
  <c r="P1010" i="2"/>
  <c r="BI1008" i="2"/>
  <c r="BH1008" i="2"/>
  <c r="BG1008" i="2"/>
  <c r="BE1008" i="2"/>
  <c r="T1008" i="2"/>
  <c r="R1008" i="2"/>
  <c r="P1008" i="2"/>
  <c r="BI1006" i="2"/>
  <c r="BH1006" i="2"/>
  <c r="BG1006" i="2"/>
  <c r="BE1006" i="2"/>
  <c r="T1006" i="2"/>
  <c r="R1006" i="2"/>
  <c r="P1006" i="2"/>
  <c r="BI1004" i="2"/>
  <c r="BH1004" i="2"/>
  <c r="BG1004" i="2"/>
  <c r="BE1004" i="2"/>
  <c r="T1004" i="2"/>
  <c r="R1004" i="2"/>
  <c r="P1004" i="2"/>
  <c r="BI1002" i="2"/>
  <c r="BH1002" i="2"/>
  <c r="BG1002" i="2"/>
  <c r="BE1002" i="2"/>
  <c r="T1002" i="2"/>
  <c r="R1002" i="2"/>
  <c r="P1002" i="2"/>
  <c r="BI1000" i="2"/>
  <c r="BH1000" i="2"/>
  <c r="BG1000" i="2"/>
  <c r="BE1000" i="2"/>
  <c r="T1000" i="2"/>
  <c r="R1000" i="2"/>
  <c r="P1000" i="2"/>
  <c r="BI998" i="2"/>
  <c r="BH998" i="2"/>
  <c r="BG998" i="2"/>
  <c r="BE998" i="2"/>
  <c r="T998" i="2"/>
  <c r="R998" i="2"/>
  <c r="P998" i="2"/>
  <c r="BI996" i="2"/>
  <c r="BH996" i="2"/>
  <c r="BG996" i="2"/>
  <c r="BE996" i="2"/>
  <c r="T996" i="2"/>
  <c r="R996" i="2"/>
  <c r="P996" i="2"/>
  <c r="BI994" i="2"/>
  <c r="BH994" i="2"/>
  <c r="BG994" i="2"/>
  <c r="BE994" i="2"/>
  <c r="T994" i="2"/>
  <c r="R994" i="2"/>
  <c r="P994" i="2"/>
  <c r="BI992" i="2"/>
  <c r="BH992" i="2"/>
  <c r="BG992" i="2"/>
  <c r="BE992" i="2"/>
  <c r="T992" i="2"/>
  <c r="R992" i="2"/>
  <c r="P992" i="2"/>
  <c r="BI990" i="2"/>
  <c r="BH990" i="2"/>
  <c r="BG990" i="2"/>
  <c r="BE990" i="2"/>
  <c r="T990" i="2"/>
  <c r="R990" i="2"/>
  <c r="P990" i="2"/>
  <c r="BI988" i="2"/>
  <c r="BH988" i="2"/>
  <c r="BG988" i="2"/>
  <c r="BE988" i="2"/>
  <c r="T988" i="2"/>
  <c r="R988" i="2"/>
  <c r="P988" i="2"/>
  <c r="BI986" i="2"/>
  <c r="BH986" i="2"/>
  <c r="BG986" i="2"/>
  <c r="BE986" i="2"/>
  <c r="T986" i="2"/>
  <c r="R986" i="2"/>
  <c r="P986" i="2"/>
  <c r="BI984" i="2"/>
  <c r="BH984" i="2"/>
  <c r="BG984" i="2"/>
  <c r="BE984" i="2"/>
  <c r="T984" i="2"/>
  <c r="R984" i="2"/>
  <c r="P984" i="2"/>
  <c r="BI982" i="2"/>
  <c r="BH982" i="2"/>
  <c r="BG982" i="2"/>
  <c r="BE982" i="2"/>
  <c r="T982" i="2"/>
  <c r="R982" i="2"/>
  <c r="P982" i="2"/>
  <c r="BI980" i="2"/>
  <c r="BH980" i="2"/>
  <c r="BG980" i="2"/>
  <c r="BE980" i="2"/>
  <c r="T980" i="2"/>
  <c r="R980" i="2"/>
  <c r="P980" i="2"/>
  <c r="BI978" i="2"/>
  <c r="BH978" i="2"/>
  <c r="BG978" i="2"/>
  <c r="BE978" i="2"/>
  <c r="T978" i="2"/>
  <c r="R978" i="2"/>
  <c r="P978" i="2"/>
  <c r="BI976" i="2"/>
  <c r="BH976" i="2"/>
  <c r="BG976" i="2"/>
  <c r="BE976" i="2"/>
  <c r="T976" i="2"/>
  <c r="R976" i="2"/>
  <c r="P976" i="2"/>
  <c r="BI974" i="2"/>
  <c r="BH974" i="2"/>
  <c r="BG974" i="2"/>
  <c r="BE974" i="2"/>
  <c r="T974" i="2"/>
  <c r="R974" i="2"/>
  <c r="P974" i="2"/>
  <c r="BI972" i="2"/>
  <c r="BH972" i="2"/>
  <c r="BG972" i="2"/>
  <c r="BE972" i="2"/>
  <c r="T972" i="2"/>
  <c r="R972" i="2"/>
  <c r="P972" i="2"/>
  <c r="BI970" i="2"/>
  <c r="BH970" i="2"/>
  <c r="BG970" i="2"/>
  <c r="BE970" i="2"/>
  <c r="T970" i="2"/>
  <c r="R970" i="2"/>
  <c r="P970" i="2"/>
  <c r="BI968" i="2"/>
  <c r="BH968" i="2"/>
  <c r="BG968" i="2"/>
  <c r="BE968" i="2"/>
  <c r="T968" i="2"/>
  <c r="R968" i="2"/>
  <c r="P968" i="2"/>
  <c r="BI966" i="2"/>
  <c r="BH966" i="2"/>
  <c r="BG966" i="2"/>
  <c r="BE966" i="2"/>
  <c r="T966" i="2"/>
  <c r="R966" i="2"/>
  <c r="P966" i="2"/>
  <c r="BI964" i="2"/>
  <c r="BH964" i="2"/>
  <c r="BG964" i="2"/>
  <c r="BE964" i="2"/>
  <c r="T964" i="2"/>
  <c r="R964" i="2"/>
  <c r="P964" i="2"/>
  <c r="BI962" i="2"/>
  <c r="BH962" i="2"/>
  <c r="BG962" i="2"/>
  <c r="BE962" i="2"/>
  <c r="T962" i="2"/>
  <c r="R962" i="2"/>
  <c r="P962" i="2"/>
  <c r="BI960" i="2"/>
  <c r="BH960" i="2"/>
  <c r="BG960" i="2"/>
  <c r="BE960" i="2"/>
  <c r="T960" i="2"/>
  <c r="R960" i="2"/>
  <c r="P960" i="2"/>
  <c r="BI958" i="2"/>
  <c r="BH958" i="2"/>
  <c r="BG958" i="2"/>
  <c r="BE958" i="2"/>
  <c r="T958" i="2"/>
  <c r="R958" i="2"/>
  <c r="P958" i="2"/>
  <c r="BI956" i="2"/>
  <c r="BH956" i="2"/>
  <c r="BG956" i="2"/>
  <c r="BE956" i="2"/>
  <c r="T956" i="2"/>
  <c r="R956" i="2"/>
  <c r="P956" i="2"/>
  <c r="BI954" i="2"/>
  <c r="BH954" i="2"/>
  <c r="BG954" i="2"/>
  <c r="BE954" i="2"/>
  <c r="T954" i="2"/>
  <c r="R954" i="2"/>
  <c r="P954" i="2"/>
  <c r="BI952" i="2"/>
  <c r="BH952" i="2"/>
  <c r="BG952" i="2"/>
  <c r="BE952" i="2"/>
  <c r="T952" i="2"/>
  <c r="R952" i="2"/>
  <c r="P952" i="2"/>
  <c r="BI950" i="2"/>
  <c r="BH950" i="2"/>
  <c r="BG950" i="2"/>
  <c r="BE950" i="2"/>
  <c r="T950" i="2"/>
  <c r="R950" i="2"/>
  <c r="P950" i="2"/>
  <c r="BI948" i="2"/>
  <c r="BH948" i="2"/>
  <c r="BG948" i="2"/>
  <c r="BE948" i="2"/>
  <c r="T948" i="2"/>
  <c r="R948" i="2"/>
  <c r="P948" i="2"/>
  <c r="BI946" i="2"/>
  <c r="BH946" i="2"/>
  <c r="BG946" i="2"/>
  <c r="BE946" i="2"/>
  <c r="T946" i="2"/>
  <c r="R946" i="2"/>
  <c r="P946" i="2"/>
  <c r="BI944" i="2"/>
  <c r="BH944" i="2"/>
  <c r="BG944" i="2"/>
  <c r="BE944" i="2"/>
  <c r="T944" i="2"/>
  <c r="R944" i="2"/>
  <c r="P944" i="2"/>
  <c r="BI942" i="2"/>
  <c r="BH942" i="2"/>
  <c r="BG942" i="2"/>
  <c r="BE942" i="2"/>
  <c r="T942" i="2"/>
  <c r="R942" i="2"/>
  <c r="P942" i="2"/>
  <c r="BI940" i="2"/>
  <c r="BH940" i="2"/>
  <c r="BG940" i="2"/>
  <c r="BE940" i="2"/>
  <c r="T940" i="2"/>
  <c r="R940" i="2"/>
  <c r="P940" i="2"/>
  <c r="BI938" i="2"/>
  <c r="BH938" i="2"/>
  <c r="BG938" i="2"/>
  <c r="BE938" i="2"/>
  <c r="T938" i="2"/>
  <c r="R938" i="2"/>
  <c r="P938" i="2"/>
  <c r="BI936" i="2"/>
  <c r="BH936" i="2"/>
  <c r="BG936" i="2"/>
  <c r="BE936" i="2"/>
  <c r="T936" i="2"/>
  <c r="R936" i="2"/>
  <c r="P936" i="2"/>
  <c r="BI934" i="2"/>
  <c r="BH934" i="2"/>
  <c r="BG934" i="2"/>
  <c r="BE934" i="2"/>
  <c r="T934" i="2"/>
  <c r="R934" i="2"/>
  <c r="P934" i="2"/>
  <c r="BI932" i="2"/>
  <c r="BH932" i="2"/>
  <c r="BG932" i="2"/>
  <c r="BE932" i="2"/>
  <c r="T932" i="2"/>
  <c r="R932" i="2"/>
  <c r="P932" i="2"/>
  <c r="BI930" i="2"/>
  <c r="BH930" i="2"/>
  <c r="BG930" i="2"/>
  <c r="BE930" i="2"/>
  <c r="T930" i="2"/>
  <c r="R930" i="2"/>
  <c r="P930" i="2"/>
  <c r="BI928" i="2"/>
  <c r="BH928" i="2"/>
  <c r="BG928" i="2"/>
  <c r="BE928" i="2"/>
  <c r="T928" i="2"/>
  <c r="R928" i="2"/>
  <c r="P928" i="2"/>
  <c r="BI926" i="2"/>
  <c r="BH926" i="2"/>
  <c r="BG926" i="2"/>
  <c r="BE926" i="2"/>
  <c r="T926" i="2"/>
  <c r="R926" i="2"/>
  <c r="P926" i="2"/>
  <c r="BI924" i="2"/>
  <c r="BH924" i="2"/>
  <c r="BG924" i="2"/>
  <c r="BE924" i="2"/>
  <c r="T924" i="2"/>
  <c r="R924" i="2"/>
  <c r="P924" i="2"/>
  <c r="BI922" i="2"/>
  <c r="BH922" i="2"/>
  <c r="BG922" i="2"/>
  <c r="BE922" i="2"/>
  <c r="T922" i="2"/>
  <c r="R922" i="2"/>
  <c r="P922" i="2"/>
  <c r="BI920" i="2"/>
  <c r="BH920" i="2"/>
  <c r="BG920" i="2"/>
  <c r="BE920" i="2"/>
  <c r="T920" i="2"/>
  <c r="R920" i="2"/>
  <c r="P920" i="2"/>
  <c r="BI918" i="2"/>
  <c r="BH918" i="2"/>
  <c r="BG918" i="2"/>
  <c r="BE918" i="2"/>
  <c r="T918" i="2"/>
  <c r="R918" i="2"/>
  <c r="P918" i="2"/>
  <c r="BI916" i="2"/>
  <c r="BH916" i="2"/>
  <c r="BG916" i="2"/>
  <c r="BE916" i="2"/>
  <c r="T916" i="2"/>
  <c r="R916" i="2"/>
  <c r="P916" i="2"/>
  <c r="BI914" i="2"/>
  <c r="BH914" i="2"/>
  <c r="BG914" i="2"/>
  <c r="BE914" i="2"/>
  <c r="T914" i="2"/>
  <c r="R914" i="2"/>
  <c r="P914" i="2"/>
  <c r="BI912" i="2"/>
  <c r="BH912" i="2"/>
  <c r="BG912" i="2"/>
  <c r="BE912" i="2"/>
  <c r="T912" i="2"/>
  <c r="R912" i="2"/>
  <c r="P912" i="2"/>
  <c r="BI910" i="2"/>
  <c r="BH910" i="2"/>
  <c r="BG910" i="2"/>
  <c r="BE910" i="2"/>
  <c r="T910" i="2"/>
  <c r="R910" i="2"/>
  <c r="P910" i="2"/>
  <c r="BI908" i="2"/>
  <c r="BH908" i="2"/>
  <c r="BG908" i="2"/>
  <c r="BE908" i="2"/>
  <c r="T908" i="2"/>
  <c r="R908" i="2"/>
  <c r="P908" i="2"/>
  <c r="BI906" i="2"/>
  <c r="BH906" i="2"/>
  <c r="BG906" i="2"/>
  <c r="BE906" i="2"/>
  <c r="T906" i="2"/>
  <c r="R906" i="2"/>
  <c r="P906" i="2"/>
  <c r="BI904" i="2"/>
  <c r="BH904" i="2"/>
  <c r="BG904" i="2"/>
  <c r="BE904" i="2"/>
  <c r="T904" i="2"/>
  <c r="R904" i="2"/>
  <c r="P904" i="2"/>
  <c r="BI902" i="2"/>
  <c r="BH902" i="2"/>
  <c r="BG902" i="2"/>
  <c r="BE902" i="2"/>
  <c r="T902" i="2"/>
  <c r="R902" i="2"/>
  <c r="P902" i="2"/>
  <c r="BI900" i="2"/>
  <c r="BH900" i="2"/>
  <c r="BG900" i="2"/>
  <c r="BE900" i="2"/>
  <c r="T900" i="2"/>
  <c r="R900" i="2"/>
  <c r="P900" i="2"/>
  <c r="BI898" i="2"/>
  <c r="BH898" i="2"/>
  <c r="BG898" i="2"/>
  <c r="BE898" i="2"/>
  <c r="T898" i="2"/>
  <c r="R898" i="2"/>
  <c r="P898" i="2"/>
  <c r="BI896" i="2"/>
  <c r="BH896" i="2"/>
  <c r="BG896" i="2"/>
  <c r="BE896" i="2"/>
  <c r="T896" i="2"/>
  <c r="R896" i="2"/>
  <c r="P896" i="2"/>
  <c r="BI894" i="2"/>
  <c r="BH894" i="2"/>
  <c r="BG894" i="2"/>
  <c r="BE894" i="2"/>
  <c r="T894" i="2"/>
  <c r="R894" i="2"/>
  <c r="P894" i="2"/>
  <c r="BI892" i="2"/>
  <c r="BH892" i="2"/>
  <c r="BG892" i="2"/>
  <c r="BE892" i="2"/>
  <c r="T892" i="2"/>
  <c r="R892" i="2"/>
  <c r="P892" i="2"/>
  <c r="BI890" i="2"/>
  <c r="BH890" i="2"/>
  <c r="BG890" i="2"/>
  <c r="BE890" i="2"/>
  <c r="T890" i="2"/>
  <c r="R890" i="2"/>
  <c r="P890" i="2"/>
  <c r="BI888" i="2"/>
  <c r="BH888" i="2"/>
  <c r="BG888" i="2"/>
  <c r="BE888" i="2"/>
  <c r="T888" i="2"/>
  <c r="R888" i="2"/>
  <c r="P888" i="2"/>
  <c r="BI886" i="2"/>
  <c r="BH886" i="2"/>
  <c r="BG886" i="2"/>
  <c r="BE886" i="2"/>
  <c r="T886" i="2"/>
  <c r="R886" i="2"/>
  <c r="P886" i="2"/>
  <c r="BI884" i="2"/>
  <c r="BH884" i="2"/>
  <c r="BG884" i="2"/>
  <c r="BE884" i="2"/>
  <c r="T884" i="2"/>
  <c r="R884" i="2"/>
  <c r="P884" i="2"/>
  <c r="BI882" i="2"/>
  <c r="BH882" i="2"/>
  <c r="BG882" i="2"/>
  <c r="BE882" i="2"/>
  <c r="T882" i="2"/>
  <c r="R882" i="2"/>
  <c r="P882" i="2"/>
  <c r="BI880" i="2"/>
  <c r="BH880" i="2"/>
  <c r="BG880" i="2"/>
  <c r="BE880" i="2"/>
  <c r="T880" i="2"/>
  <c r="R880" i="2"/>
  <c r="P880" i="2"/>
  <c r="BI878" i="2"/>
  <c r="BH878" i="2"/>
  <c r="BG878" i="2"/>
  <c r="BE878" i="2"/>
  <c r="T878" i="2"/>
  <c r="R878" i="2"/>
  <c r="P878" i="2"/>
  <c r="BI876" i="2"/>
  <c r="BH876" i="2"/>
  <c r="BG876" i="2"/>
  <c r="BE876" i="2"/>
  <c r="T876" i="2"/>
  <c r="R876" i="2"/>
  <c r="P876" i="2"/>
  <c r="BI874" i="2"/>
  <c r="BH874" i="2"/>
  <c r="BG874" i="2"/>
  <c r="BE874" i="2"/>
  <c r="T874" i="2"/>
  <c r="R874" i="2"/>
  <c r="P874" i="2"/>
  <c r="BI872" i="2"/>
  <c r="BH872" i="2"/>
  <c r="BG872" i="2"/>
  <c r="BE872" i="2"/>
  <c r="T872" i="2"/>
  <c r="R872" i="2"/>
  <c r="P872" i="2"/>
  <c r="BI870" i="2"/>
  <c r="BH870" i="2"/>
  <c r="BG870" i="2"/>
  <c r="BE870" i="2"/>
  <c r="T870" i="2"/>
  <c r="R870" i="2"/>
  <c r="P870" i="2"/>
  <c r="BI868" i="2"/>
  <c r="BH868" i="2"/>
  <c r="BG868" i="2"/>
  <c r="BE868" i="2"/>
  <c r="T868" i="2"/>
  <c r="R868" i="2"/>
  <c r="P868" i="2"/>
  <c r="BI866" i="2"/>
  <c r="BH866" i="2"/>
  <c r="BG866" i="2"/>
  <c r="BE866" i="2"/>
  <c r="T866" i="2"/>
  <c r="R866" i="2"/>
  <c r="P866" i="2"/>
  <c r="BI864" i="2"/>
  <c r="BH864" i="2"/>
  <c r="BG864" i="2"/>
  <c r="BE864" i="2"/>
  <c r="T864" i="2"/>
  <c r="R864" i="2"/>
  <c r="P864" i="2"/>
  <c r="BI862" i="2"/>
  <c r="BH862" i="2"/>
  <c r="BG862" i="2"/>
  <c r="BE862" i="2"/>
  <c r="T862" i="2"/>
  <c r="R862" i="2"/>
  <c r="P862" i="2"/>
  <c r="BI860" i="2"/>
  <c r="BH860" i="2"/>
  <c r="BG860" i="2"/>
  <c r="BE860" i="2"/>
  <c r="T860" i="2"/>
  <c r="R860" i="2"/>
  <c r="P860" i="2"/>
  <c r="BI858" i="2"/>
  <c r="BH858" i="2"/>
  <c r="BG858" i="2"/>
  <c r="BE858" i="2"/>
  <c r="T858" i="2"/>
  <c r="R858" i="2"/>
  <c r="P858" i="2"/>
  <c r="BI856" i="2"/>
  <c r="BH856" i="2"/>
  <c r="BG856" i="2"/>
  <c r="BE856" i="2"/>
  <c r="T856" i="2"/>
  <c r="R856" i="2"/>
  <c r="P856" i="2"/>
  <c r="BI854" i="2"/>
  <c r="BH854" i="2"/>
  <c r="BG854" i="2"/>
  <c r="BE854" i="2"/>
  <c r="T854" i="2"/>
  <c r="R854" i="2"/>
  <c r="P854" i="2"/>
  <c r="BI852" i="2"/>
  <c r="BH852" i="2"/>
  <c r="BG852" i="2"/>
  <c r="BE852" i="2"/>
  <c r="T852" i="2"/>
  <c r="R852" i="2"/>
  <c r="P852" i="2"/>
  <c r="BI850" i="2"/>
  <c r="BH850" i="2"/>
  <c r="BG850" i="2"/>
  <c r="BE850" i="2"/>
  <c r="T850" i="2"/>
  <c r="R850" i="2"/>
  <c r="P850" i="2"/>
  <c r="BI848" i="2"/>
  <c r="BH848" i="2"/>
  <c r="BG848" i="2"/>
  <c r="BE848" i="2"/>
  <c r="T848" i="2"/>
  <c r="R848" i="2"/>
  <c r="P848" i="2"/>
  <c r="BI846" i="2"/>
  <c r="BH846" i="2"/>
  <c r="BG846" i="2"/>
  <c r="BE846" i="2"/>
  <c r="T846" i="2"/>
  <c r="R846" i="2"/>
  <c r="P846" i="2"/>
  <c r="BI844" i="2"/>
  <c r="BH844" i="2"/>
  <c r="BG844" i="2"/>
  <c r="BE844" i="2"/>
  <c r="T844" i="2"/>
  <c r="R844" i="2"/>
  <c r="P844" i="2"/>
  <c r="BI842" i="2"/>
  <c r="BH842" i="2"/>
  <c r="BG842" i="2"/>
  <c r="BE842" i="2"/>
  <c r="T842" i="2"/>
  <c r="R842" i="2"/>
  <c r="P842" i="2"/>
  <c r="BI840" i="2"/>
  <c r="BH840" i="2"/>
  <c r="BG840" i="2"/>
  <c r="BE840" i="2"/>
  <c r="T840" i="2"/>
  <c r="R840" i="2"/>
  <c r="P840" i="2"/>
  <c r="BI838" i="2"/>
  <c r="BH838" i="2"/>
  <c r="BG838" i="2"/>
  <c r="BE838" i="2"/>
  <c r="T838" i="2"/>
  <c r="R838" i="2"/>
  <c r="P838" i="2"/>
  <c r="BI836" i="2"/>
  <c r="BH836" i="2"/>
  <c r="BG836" i="2"/>
  <c r="BE836" i="2"/>
  <c r="T836" i="2"/>
  <c r="R836" i="2"/>
  <c r="P836" i="2"/>
  <c r="BI834" i="2"/>
  <c r="BH834" i="2"/>
  <c r="BG834" i="2"/>
  <c r="BE834" i="2"/>
  <c r="T834" i="2"/>
  <c r="R834" i="2"/>
  <c r="P834" i="2"/>
  <c r="BI832" i="2"/>
  <c r="BH832" i="2"/>
  <c r="BG832" i="2"/>
  <c r="BE832" i="2"/>
  <c r="T832" i="2"/>
  <c r="R832" i="2"/>
  <c r="P832" i="2"/>
  <c r="BI830" i="2"/>
  <c r="BH830" i="2"/>
  <c r="BG830" i="2"/>
  <c r="BE830" i="2"/>
  <c r="T830" i="2"/>
  <c r="R830" i="2"/>
  <c r="P830" i="2"/>
  <c r="BI828" i="2"/>
  <c r="BH828" i="2"/>
  <c r="BG828" i="2"/>
  <c r="BE828" i="2"/>
  <c r="T828" i="2"/>
  <c r="R828" i="2"/>
  <c r="P828" i="2"/>
  <c r="BI826" i="2"/>
  <c r="BH826" i="2"/>
  <c r="BG826" i="2"/>
  <c r="BE826" i="2"/>
  <c r="T826" i="2"/>
  <c r="R826" i="2"/>
  <c r="P826" i="2"/>
  <c r="BI824" i="2"/>
  <c r="BH824" i="2"/>
  <c r="BG824" i="2"/>
  <c r="BE824" i="2"/>
  <c r="T824" i="2"/>
  <c r="R824" i="2"/>
  <c r="P824" i="2"/>
  <c r="BI822" i="2"/>
  <c r="BH822" i="2"/>
  <c r="BG822" i="2"/>
  <c r="BE822" i="2"/>
  <c r="T822" i="2"/>
  <c r="R822" i="2"/>
  <c r="P822" i="2"/>
  <c r="BI820" i="2"/>
  <c r="BH820" i="2"/>
  <c r="BG820" i="2"/>
  <c r="BE820" i="2"/>
  <c r="T820" i="2"/>
  <c r="R820" i="2"/>
  <c r="P820" i="2"/>
  <c r="BI818" i="2"/>
  <c r="BH818" i="2"/>
  <c r="BG818" i="2"/>
  <c r="BE818" i="2"/>
  <c r="T818" i="2"/>
  <c r="R818" i="2"/>
  <c r="P818" i="2"/>
  <c r="BI816" i="2"/>
  <c r="BH816" i="2"/>
  <c r="BG816" i="2"/>
  <c r="BE816" i="2"/>
  <c r="T816" i="2"/>
  <c r="R816" i="2"/>
  <c r="P816" i="2"/>
  <c r="BI814" i="2"/>
  <c r="BH814" i="2"/>
  <c r="BG814" i="2"/>
  <c r="BE814" i="2"/>
  <c r="T814" i="2"/>
  <c r="R814" i="2"/>
  <c r="P814" i="2"/>
  <c r="BI812" i="2"/>
  <c r="BH812" i="2"/>
  <c r="BG812" i="2"/>
  <c r="BE812" i="2"/>
  <c r="T812" i="2"/>
  <c r="R812" i="2"/>
  <c r="P812" i="2"/>
  <c r="BI810" i="2"/>
  <c r="BH810" i="2"/>
  <c r="BG810" i="2"/>
  <c r="BE810" i="2"/>
  <c r="T810" i="2"/>
  <c r="R810" i="2"/>
  <c r="P810" i="2"/>
  <c r="BI808" i="2"/>
  <c r="BH808" i="2"/>
  <c r="BG808" i="2"/>
  <c r="BE808" i="2"/>
  <c r="T808" i="2"/>
  <c r="R808" i="2"/>
  <c r="P808" i="2"/>
  <c r="BI806" i="2"/>
  <c r="BH806" i="2"/>
  <c r="BG806" i="2"/>
  <c r="BE806" i="2"/>
  <c r="T806" i="2"/>
  <c r="R806" i="2"/>
  <c r="P806" i="2"/>
  <c r="BI804" i="2"/>
  <c r="BH804" i="2"/>
  <c r="BG804" i="2"/>
  <c r="BE804" i="2"/>
  <c r="T804" i="2"/>
  <c r="R804" i="2"/>
  <c r="P804" i="2"/>
  <c r="BI802" i="2"/>
  <c r="BH802" i="2"/>
  <c r="BG802" i="2"/>
  <c r="BE802" i="2"/>
  <c r="T802" i="2"/>
  <c r="R802" i="2"/>
  <c r="P802" i="2"/>
  <c r="BI800" i="2"/>
  <c r="BH800" i="2"/>
  <c r="BG800" i="2"/>
  <c r="BE800" i="2"/>
  <c r="T800" i="2"/>
  <c r="R800" i="2"/>
  <c r="P800" i="2"/>
  <c r="BI798" i="2"/>
  <c r="BH798" i="2"/>
  <c r="BG798" i="2"/>
  <c r="BE798" i="2"/>
  <c r="T798" i="2"/>
  <c r="R798" i="2"/>
  <c r="P798" i="2"/>
  <c r="BI796" i="2"/>
  <c r="BH796" i="2"/>
  <c r="BG796" i="2"/>
  <c r="BE796" i="2"/>
  <c r="T796" i="2"/>
  <c r="R796" i="2"/>
  <c r="P796" i="2"/>
  <c r="BI794" i="2"/>
  <c r="BH794" i="2"/>
  <c r="BG794" i="2"/>
  <c r="BE794" i="2"/>
  <c r="T794" i="2"/>
  <c r="R794" i="2"/>
  <c r="P794" i="2"/>
  <c r="BI792" i="2"/>
  <c r="BH792" i="2"/>
  <c r="BG792" i="2"/>
  <c r="BE792" i="2"/>
  <c r="T792" i="2"/>
  <c r="R792" i="2"/>
  <c r="P792" i="2"/>
  <c r="BI790" i="2"/>
  <c r="BH790" i="2"/>
  <c r="BG790" i="2"/>
  <c r="BE790" i="2"/>
  <c r="T790" i="2"/>
  <c r="R790" i="2"/>
  <c r="P790" i="2"/>
  <c r="BI788" i="2"/>
  <c r="BH788" i="2"/>
  <c r="BG788" i="2"/>
  <c r="BE788" i="2"/>
  <c r="T788" i="2"/>
  <c r="R788" i="2"/>
  <c r="P788" i="2"/>
  <c r="BI786" i="2"/>
  <c r="BH786" i="2"/>
  <c r="BG786" i="2"/>
  <c r="BE786" i="2"/>
  <c r="T786" i="2"/>
  <c r="R786" i="2"/>
  <c r="P786" i="2"/>
  <c r="BI784" i="2"/>
  <c r="BH784" i="2"/>
  <c r="BG784" i="2"/>
  <c r="BE784" i="2"/>
  <c r="T784" i="2"/>
  <c r="R784" i="2"/>
  <c r="P784" i="2"/>
  <c r="BI782" i="2"/>
  <c r="BH782" i="2"/>
  <c r="BG782" i="2"/>
  <c r="BE782" i="2"/>
  <c r="T782" i="2"/>
  <c r="R782" i="2"/>
  <c r="P782" i="2"/>
  <c r="BI780" i="2"/>
  <c r="BH780" i="2"/>
  <c r="BG780" i="2"/>
  <c r="BE780" i="2"/>
  <c r="T780" i="2"/>
  <c r="R780" i="2"/>
  <c r="P780" i="2"/>
  <c r="BI778" i="2"/>
  <c r="BH778" i="2"/>
  <c r="BG778" i="2"/>
  <c r="BE778" i="2"/>
  <c r="T778" i="2"/>
  <c r="R778" i="2"/>
  <c r="P778" i="2"/>
  <c r="BI776" i="2"/>
  <c r="BH776" i="2"/>
  <c r="BG776" i="2"/>
  <c r="BE776" i="2"/>
  <c r="T776" i="2"/>
  <c r="R776" i="2"/>
  <c r="P776" i="2"/>
  <c r="BI774" i="2"/>
  <c r="BH774" i="2"/>
  <c r="BG774" i="2"/>
  <c r="BE774" i="2"/>
  <c r="T774" i="2"/>
  <c r="R774" i="2"/>
  <c r="P774" i="2"/>
  <c r="BI772" i="2"/>
  <c r="BH772" i="2"/>
  <c r="BG772" i="2"/>
  <c r="BE772" i="2"/>
  <c r="T772" i="2"/>
  <c r="R772" i="2"/>
  <c r="P772" i="2"/>
  <c r="BI770" i="2"/>
  <c r="BH770" i="2"/>
  <c r="BG770" i="2"/>
  <c r="BE770" i="2"/>
  <c r="T770" i="2"/>
  <c r="R770" i="2"/>
  <c r="P770" i="2"/>
  <c r="BI768" i="2"/>
  <c r="BH768" i="2"/>
  <c r="BG768" i="2"/>
  <c r="BE768" i="2"/>
  <c r="T768" i="2"/>
  <c r="R768" i="2"/>
  <c r="P768" i="2"/>
  <c r="BI766" i="2"/>
  <c r="BH766" i="2"/>
  <c r="BG766" i="2"/>
  <c r="BE766" i="2"/>
  <c r="T766" i="2"/>
  <c r="R766" i="2"/>
  <c r="P766" i="2"/>
  <c r="BI764" i="2"/>
  <c r="BH764" i="2"/>
  <c r="BG764" i="2"/>
  <c r="BE764" i="2"/>
  <c r="T764" i="2"/>
  <c r="R764" i="2"/>
  <c r="P764" i="2"/>
  <c r="BI762" i="2"/>
  <c r="BH762" i="2"/>
  <c r="BG762" i="2"/>
  <c r="BE762" i="2"/>
  <c r="T762" i="2"/>
  <c r="R762" i="2"/>
  <c r="P762" i="2"/>
  <c r="BI760" i="2"/>
  <c r="BH760" i="2"/>
  <c r="BG760" i="2"/>
  <c r="BE760" i="2"/>
  <c r="T760" i="2"/>
  <c r="R760" i="2"/>
  <c r="P760" i="2"/>
  <c r="BI758" i="2"/>
  <c r="BH758" i="2"/>
  <c r="BG758" i="2"/>
  <c r="BE758" i="2"/>
  <c r="T758" i="2"/>
  <c r="R758" i="2"/>
  <c r="P758" i="2"/>
  <c r="BI756" i="2"/>
  <c r="BH756" i="2"/>
  <c r="BG756" i="2"/>
  <c r="BE756" i="2"/>
  <c r="T756" i="2"/>
  <c r="R756" i="2"/>
  <c r="P756" i="2"/>
  <c r="BI753" i="2"/>
  <c r="BH753" i="2"/>
  <c r="BG753" i="2"/>
  <c r="BE753" i="2"/>
  <c r="T753" i="2"/>
  <c r="R753" i="2"/>
  <c r="P753" i="2"/>
  <c r="BI751" i="2"/>
  <c r="BH751" i="2"/>
  <c r="BG751" i="2"/>
  <c r="BE751" i="2"/>
  <c r="T751" i="2"/>
  <c r="R751" i="2"/>
  <c r="P751" i="2"/>
  <c r="BI749" i="2"/>
  <c r="BH749" i="2"/>
  <c r="BG749" i="2"/>
  <c r="BE749" i="2"/>
  <c r="T749" i="2"/>
  <c r="R749" i="2"/>
  <c r="P749" i="2"/>
  <c r="BI747" i="2"/>
  <c r="BH747" i="2"/>
  <c r="BG747" i="2"/>
  <c r="BE747" i="2"/>
  <c r="T747" i="2"/>
  <c r="R747" i="2"/>
  <c r="P747" i="2"/>
  <c r="BI745" i="2"/>
  <c r="BH745" i="2"/>
  <c r="BG745" i="2"/>
  <c r="BE745" i="2"/>
  <c r="T745" i="2"/>
  <c r="R745" i="2"/>
  <c r="P745" i="2"/>
  <c r="BI742" i="2"/>
  <c r="BH742" i="2"/>
  <c r="BG742" i="2"/>
  <c r="BE742" i="2"/>
  <c r="T742" i="2"/>
  <c r="R742" i="2"/>
  <c r="P742" i="2"/>
  <c r="BI740" i="2"/>
  <c r="BH740" i="2"/>
  <c r="BG740" i="2"/>
  <c r="BE740" i="2"/>
  <c r="T740" i="2"/>
  <c r="R740" i="2"/>
  <c r="P740" i="2"/>
  <c r="BI738" i="2"/>
  <c r="BH738" i="2"/>
  <c r="BG738" i="2"/>
  <c r="BE738" i="2"/>
  <c r="T738" i="2"/>
  <c r="R738" i="2"/>
  <c r="P738" i="2"/>
  <c r="BI735" i="2"/>
  <c r="BH735" i="2"/>
  <c r="BG735" i="2"/>
  <c r="BE735" i="2"/>
  <c r="T735" i="2"/>
  <c r="R735" i="2"/>
  <c r="P735" i="2"/>
  <c r="BI733" i="2"/>
  <c r="BH733" i="2"/>
  <c r="BG733" i="2"/>
  <c r="BE733" i="2"/>
  <c r="T733" i="2"/>
  <c r="R733" i="2"/>
  <c r="P733" i="2"/>
  <c r="BI731" i="2"/>
  <c r="BH731" i="2"/>
  <c r="BG731" i="2"/>
  <c r="BE731" i="2"/>
  <c r="T731" i="2"/>
  <c r="R731" i="2"/>
  <c r="P731" i="2"/>
  <c r="BI729" i="2"/>
  <c r="BH729" i="2"/>
  <c r="BG729" i="2"/>
  <c r="BE729" i="2"/>
  <c r="T729" i="2"/>
  <c r="R729" i="2"/>
  <c r="P729" i="2"/>
  <c r="BI727" i="2"/>
  <c r="BH727" i="2"/>
  <c r="BG727" i="2"/>
  <c r="BE727" i="2"/>
  <c r="T727" i="2"/>
  <c r="R727" i="2"/>
  <c r="P727" i="2"/>
  <c r="BI725" i="2"/>
  <c r="BH725" i="2"/>
  <c r="BG725" i="2"/>
  <c r="BE725" i="2"/>
  <c r="T725" i="2"/>
  <c r="R725" i="2"/>
  <c r="P725" i="2"/>
  <c r="BI723" i="2"/>
  <c r="BH723" i="2"/>
  <c r="BG723" i="2"/>
  <c r="BE723" i="2"/>
  <c r="T723" i="2"/>
  <c r="R723" i="2"/>
  <c r="P723" i="2"/>
  <c r="BI721" i="2"/>
  <c r="BH721" i="2"/>
  <c r="BG721" i="2"/>
  <c r="BE721" i="2"/>
  <c r="T721" i="2"/>
  <c r="R721" i="2"/>
  <c r="P721" i="2"/>
  <c r="BI719" i="2"/>
  <c r="BH719" i="2"/>
  <c r="BG719" i="2"/>
  <c r="BE719" i="2"/>
  <c r="T719" i="2"/>
  <c r="R719" i="2"/>
  <c r="P719" i="2"/>
  <c r="BI717" i="2"/>
  <c r="BH717" i="2"/>
  <c r="BG717" i="2"/>
  <c r="BE717" i="2"/>
  <c r="T717" i="2"/>
  <c r="R717" i="2"/>
  <c r="P717" i="2"/>
  <c r="BI715" i="2"/>
  <c r="BH715" i="2"/>
  <c r="BG715" i="2"/>
  <c r="BE715" i="2"/>
  <c r="T715" i="2"/>
  <c r="R715" i="2"/>
  <c r="P715" i="2"/>
  <c r="BI713" i="2"/>
  <c r="BH713" i="2"/>
  <c r="BG713" i="2"/>
  <c r="BE713" i="2"/>
  <c r="T713" i="2"/>
  <c r="R713" i="2"/>
  <c r="P713" i="2"/>
  <c r="BI711" i="2"/>
  <c r="BH711" i="2"/>
  <c r="BG711" i="2"/>
  <c r="BE711" i="2"/>
  <c r="T711" i="2"/>
  <c r="R711" i="2"/>
  <c r="P711" i="2"/>
  <c r="BI709" i="2"/>
  <c r="BH709" i="2"/>
  <c r="BG709" i="2"/>
  <c r="BE709" i="2"/>
  <c r="T709" i="2"/>
  <c r="R709" i="2"/>
  <c r="P709" i="2"/>
  <c r="BI706" i="2"/>
  <c r="BH706" i="2"/>
  <c r="BG706" i="2"/>
  <c r="BE706" i="2"/>
  <c r="T706" i="2"/>
  <c r="R706" i="2"/>
  <c r="P706" i="2"/>
  <c r="BI704" i="2"/>
  <c r="BH704" i="2"/>
  <c r="BG704" i="2"/>
  <c r="BE704" i="2"/>
  <c r="T704" i="2"/>
  <c r="R704" i="2"/>
  <c r="P704" i="2"/>
  <c r="BI702" i="2"/>
  <c r="BH702" i="2"/>
  <c r="BG702" i="2"/>
  <c r="BE702" i="2"/>
  <c r="T702" i="2"/>
  <c r="R702" i="2"/>
  <c r="P702" i="2"/>
  <c r="BI700" i="2"/>
  <c r="BH700" i="2"/>
  <c r="BG700" i="2"/>
  <c r="BE700" i="2"/>
  <c r="T700" i="2"/>
  <c r="R700" i="2"/>
  <c r="P700" i="2"/>
  <c r="BI697" i="2"/>
  <c r="BH697" i="2"/>
  <c r="BG697" i="2"/>
  <c r="BE697" i="2"/>
  <c r="T697" i="2"/>
  <c r="R697" i="2"/>
  <c r="P697" i="2"/>
  <c r="BI695" i="2"/>
  <c r="BH695" i="2"/>
  <c r="BG695" i="2"/>
  <c r="BE695" i="2"/>
  <c r="T695" i="2"/>
  <c r="R695" i="2"/>
  <c r="P695" i="2"/>
  <c r="BI693" i="2"/>
  <c r="BH693" i="2"/>
  <c r="BG693" i="2"/>
  <c r="BE693" i="2"/>
  <c r="T693" i="2"/>
  <c r="R693" i="2"/>
  <c r="P693" i="2"/>
  <c r="BI691" i="2"/>
  <c r="BH691" i="2"/>
  <c r="BG691" i="2"/>
  <c r="BE691" i="2"/>
  <c r="T691" i="2"/>
  <c r="R691" i="2"/>
  <c r="P691" i="2"/>
  <c r="BI689" i="2"/>
  <c r="BH689" i="2"/>
  <c r="BG689" i="2"/>
  <c r="BE689" i="2"/>
  <c r="T689" i="2"/>
  <c r="R689" i="2"/>
  <c r="P689" i="2"/>
  <c r="BI687" i="2"/>
  <c r="BH687" i="2"/>
  <c r="BG687" i="2"/>
  <c r="BE687" i="2"/>
  <c r="T687" i="2"/>
  <c r="R687" i="2"/>
  <c r="P687" i="2"/>
  <c r="BI684" i="2"/>
  <c r="BH684" i="2"/>
  <c r="BG684" i="2"/>
  <c r="BE684" i="2"/>
  <c r="T684" i="2"/>
  <c r="R684" i="2"/>
  <c r="P684" i="2"/>
  <c r="BI682" i="2"/>
  <c r="BH682" i="2"/>
  <c r="BG682" i="2"/>
  <c r="BE682" i="2"/>
  <c r="T682" i="2"/>
  <c r="R682" i="2"/>
  <c r="P682" i="2"/>
  <c r="BI680" i="2"/>
  <c r="BH680" i="2"/>
  <c r="BG680" i="2"/>
  <c r="BE680" i="2"/>
  <c r="T680" i="2"/>
  <c r="R680" i="2"/>
  <c r="P680" i="2"/>
  <c r="BI678" i="2"/>
  <c r="BH678" i="2"/>
  <c r="BG678" i="2"/>
  <c r="BE678" i="2"/>
  <c r="T678" i="2"/>
  <c r="R678" i="2"/>
  <c r="P678" i="2"/>
  <c r="BI676" i="2"/>
  <c r="BH676" i="2"/>
  <c r="BG676" i="2"/>
  <c r="BE676" i="2"/>
  <c r="T676" i="2"/>
  <c r="R676" i="2"/>
  <c r="P676" i="2"/>
  <c r="BI674" i="2"/>
  <c r="BH674" i="2"/>
  <c r="BG674" i="2"/>
  <c r="BE674" i="2"/>
  <c r="T674" i="2"/>
  <c r="R674" i="2"/>
  <c r="P674" i="2"/>
  <c r="BI672" i="2"/>
  <c r="BH672" i="2"/>
  <c r="BG672" i="2"/>
  <c r="BE672" i="2"/>
  <c r="T672" i="2"/>
  <c r="R672" i="2"/>
  <c r="P672" i="2"/>
  <c r="BI670" i="2"/>
  <c r="BH670" i="2"/>
  <c r="BG670" i="2"/>
  <c r="BE670" i="2"/>
  <c r="T670" i="2"/>
  <c r="R670" i="2"/>
  <c r="P670" i="2"/>
  <c r="BI668" i="2"/>
  <c r="BH668" i="2"/>
  <c r="BG668" i="2"/>
  <c r="BE668" i="2"/>
  <c r="T668" i="2"/>
  <c r="R668" i="2"/>
  <c r="P668" i="2"/>
  <c r="BI666" i="2"/>
  <c r="BH666" i="2"/>
  <c r="BG666" i="2"/>
  <c r="BE666" i="2"/>
  <c r="T666" i="2"/>
  <c r="R666" i="2"/>
  <c r="P666" i="2"/>
  <c r="BI664" i="2"/>
  <c r="BH664" i="2"/>
  <c r="BG664" i="2"/>
  <c r="BE664" i="2"/>
  <c r="T664" i="2"/>
  <c r="R664" i="2"/>
  <c r="P664" i="2"/>
  <c r="BI661" i="2"/>
  <c r="BH661" i="2"/>
  <c r="BG661" i="2"/>
  <c r="BE661" i="2"/>
  <c r="T661" i="2"/>
  <c r="R661" i="2"/>
  <c r="P661" i="2"/>
  <c r="BI659" i="2"/>
  <c r="BH659" i="2"/>
  <c r="BG659" i="2"/>
  <c r="BE659" i="2"/>
  <c r="T659" i="2"/>
  <c r="R659" i="2"/>
  <c r="P659" i="2"/>
  <c r="BI656" i="2"/>
  <c r="BH656" i="2"/>
  <c r="BG656" i="2"/>
  <c r="BE656" i="2"/>
  <c r="T656" i="2"/>
  <c r="R656" i="2"/>
  <c r="P656" i="2"/>
  <c r="BI654" i="2"/>
  <c r="BH654" i="2"/>
  <c r="BG654" i="2"/>
  <c r="BE654" i="2"/>
  <c r="T654" i="2"/>
  <c r="R654" i="2"/>
  <c r="P654" i="2"/>
  <c r="BI652" i="2"/>
  <c r="BH652" i="2"/>
  <c r="BG652" i="2"/>
  <c r="BE652" i="2"/>
  <c r="T652" i="2"/>
  <c r="R652" i="2"/>
  <c r="P652" i="2"/>
  <c r="BI650" i="2"/>
  <c r="BH650" i="2"/>
  <c r="BG650" i="2"/>
  <c r="BE650" i="2"/>
  <c r="T650" i="2"/>
  <c r="R650" i="2"/>
  <c r="P650" i="2"/>
  <c r="BI648" i="2"/>
  <c r="BH648" i="2"/>
  <c r="BG648" i="2"/>
  <c r="BE648" i="2"/>
  <c r="T648" i="2"/>
  <c r="R648" i="2"/>
  <c r="P648" i="2"/>
  <c r="BI646" i="2"/>
  <c r="BH646" i="2"/>
  <c r="BG646" i="2"/>
  <c r="BE646" i="2"/>
  <c r="T646" i="2"/>
  <c r="R646" i="2"/>
  <c r="P646" i="2"/>
  <c r="BI644" i="2"/>
  <c r="BH644" i="2"/>
  <c r="BG644" i="2"/>
  <c r="BE644" i="2"/>
  <c r="T644" i="2"/>
  <c r="R644" i="2"/>
  <c r="P644" i="2"/>
  <c r="BI642" i="2"/>
  <c r="BH642" i="2"/>
  <c r="BG642" i="2"/>
  <c r="BE642" i="2"/>
  <c r="T642" i="2"/>
  <c r="R642" i="2"/>
  <c r="P642" i="2"/>
  <c r="BI640" i="2"/>
  <c r="BH640" i="2"/>
  <c r="BG640" i="2"/>
  <c r="BE640" i="2"/>
  <c r="T640" i="2"/>
  <c r="R640" i="2"/>
  <c r="P640" i="2"/>
  <c r="BI638" i="2"/>
  <c r="BH638" i="2"/>
  <c r="BG638" i="2"/>
  <c r="BE638" i="2"/>
  <c r="T638" i="2"/>
  <c r="R638" i="2"/>
  <c r="P638" i="2"/>
  <c r="BI636" i="2"/>
  <c r="BH636" i="2"/>
  <c r="BG636" i="2"/>
  <c r="BE636" i="2"/>
  <c r="T636" i="2"/>
  <c r="R636" i="2"/>
  <c r="P636" i="2"/>
  <c r="BI634" i="2"/>
  <c r="BH634" i="2"/>
  <c r="BG634" i="2"/>
  <c r="BE634" i="2"/>
  <c r="T634" i="2"/>
  <c r="R634" i="2"/>
  <c r="P634" i="2"/>
  <c r="BI632" i="2"/>
  <c r="BH632" i="2"/>
  <c r="BG632" i="2"/>
  <c r="BE632" i="2"/>
  <c r="T632" i="2"/>
  <c r="R632" i="2"/>
  <c r="P632" i="2"/>
  <c r="BI629" i="2"/>
  <c r="BH629" i="2"/>
  <c r="BG629" i="2"/>
  <c r="BE629" i="2"/>
  <c r="T629" i="2"/>
  <c r="R629" i="2"/>
  <c r="P629" i="2"/>
  <c r="BI625" i="2"/>
  <c r="BH625" i="2"/>
  <c r="BG625" i="2"/>
  <c r="BE625" i="2"/>
  <c r="T625" i="2"/>
  <c r="R625" i="2"/>
  <c r="P625" i="2"/>
  <c r="BI621" i="2"/>
  <c r="BH621" i="2"/>
  <c r="BG621" i="2"/>
  <c r="BE621" i="2"/>
  <c r="T621" i="2"/>
  <c r="R621" i="2"/>
  <c r="P621" i="2"/>
  <c r="BI617" i="2"/>
  <c r="BH617" i="2"/>
  <c r="BG617" i="2"/>
  <c r="BE617" i="2"/>
  <c r="T617" i="2"/>
  <c r="R617" i="2"/>
  <c r="P617" i="2"/>
  <c r="BI613" i="2"/>
  <c r="BH613" i="2"/>
  <c r="BG613" i="2"/>
  <c r="BE613" i="2"/>
  <c r="T613" i="2"/>
  <c r="R613" i="2"/>
  <c r="P613" i="2"/>
  <c r="BI611" i="2"/>
  <c r="BH611" i="2"/>
  <c r="BG611" i="2"/>
  <c r="BE611" i="2"/>
  <c r="T611" i="2"/>
  <c r="R611" i="2"/>
  <c r="P611" i="2"/>
  <c r="BI609" i="2"/>
  <c r="BH609" i="2"/>
  <c r="BG609" i="2"/>
  <c r="BE609" i="2"/>
  <c r="T609" i="2"/>
  <c r="R609" i="2"/>
  <c r="P609" i="2"/>
  <c r="BI607" i="2"/>
  <c r="BH607" i="2"/>
  <c r="BG607" i="2"/>
  <c r="BE607" i="2"/>
  <c r="T607" i="2"/>
  <c r="R607" i="2"/>
  <c r="P607" i="2"/>
  <c r="BI605" i="2"/>
  <c r="BH605" i="2"/>
  <c r="BG605" i="2"/>
  <c r="BE605" i="2"/>
  <c r="T605" i="2"/>
  <c r="R605" i="2"/>
  <c r="P605" i="2"/>
  <c r="BI603" i="2"/>
  <c r="BH603" i="2"/>
  <c r="BG603" i="2"/>
  <c r="BE603" i="2"/>
  <c r="T603" i="2"/>
  <c r="R603" i="2"/>
  <c r="P603" i="2"/>
  <c r="BI601" i="2"/>
  <c r="BH601" i="2"/>
  <c r="BG601" i="2"/>
  <c r="BE601" i="2"/>
  <c r="T601" i="2"/>
  <c r="R601" i="2"/>
  <c r="P601" i="2"/>
  <c r="BI597" i="2"/>
  <c r="BH597" i="2"/>
  <c r="BG597" i="2"/>
  <c r="BE597" i="2"/>
  <c r="T597" i="2"/>
  <c r="R597" i="2"/>
  <c r="P597" i="2"/>
  <c r="BI593" i="2"/>
  <c r="BH593" i="2"/>
  <c r="BG593" i="2"/>
  <c r="BE593" i="2"/>
  <c r="T593" i="2"/>
  <c r="R593" i="2"/>
  <c r="P593" i="2"/>
  <c r="BI589" i="2"/>
  <c r="BH589" i="2"/>
  <c r="BG589" i="2"/>
  <c r="BE589" i="2"/>
  <c r="T589" i="2"/>
  <c r="R589" i="2"/>
  <c r="P589" i="2"/>
  <c r="BI585" i="2"/>
  <c r="BH585" i="2"/>
  <c r="BG585" i="2"/>
  <c r="BE585" i="2"/>
  <c r="T585" i="2"/>
  <c r="R585" i="2"/>
  <c r="P585" i="2"/>
  <c r="BI581" i="2"/>
  <c r="BH581" i="2"/>
  <c r="BG581" i="2"/>
  <c r="BE581" i="2"/>
  <c r="T581" i="2"/>
  <c r="R581" i="2"/>
  <c r="P581" i="2"/>
  <c r="BI577" i="2"/>
  <c r="BH577" i="2"/>
  <c r="BG577" i="2"/>
  <c r="BE577" i="2"/>
  <c r="T577" i="2"/>
  <c r="R577" i="2"/>
  <c r="P577" i="2"/>
  <c r="BI572" i="2"/>
  <c r="BH572" i="2"/>
  <c r="BG572" i="2"/>
  <c r="BE572" i="2"/>
  <c r="T572" i="2"/>
  <c r="R572" i="2"/>
  <c r="P572" i="2"/>
  <c r="BI570" i="2"/>
  <c r="BH570" i="2"/>
  <c r="BG570" i="2"/>
  <c r="BE570" i="2"/>
  <c r="T570" i="2"/>
  <c r="R570" i="2"/>
  <c r="P570" i="2"/>
  <c r="BI568" i="2"/>
  <c r="BH568" i="2"/>
  <c r="BG568" i="2"/>
  <c r="BE568" i="2"/>
  <c r="T568" i="2"/>
  <c r="R568" i="2"/>
  <c r="P568" i="2"/>
  <c r="BI566" i="2"/>
  <c r="BH566" i="2"/>
  <c r="BG566" i="2"/>
  <c r="BE566" i="2"/>
  <c r="T566" i="2"/>
  <c r="R566" i="2"/>
  <c r="P566" i="2"/>
  <c r="BI564" i="2"/>
  <c r="BH564" i="2"/>
  <c r="BG564" i="2"/>
  <c r="BE564" i="2"/>
  <c r="T564" i="2"/>
  <c r="R564" i="2"/>
  <c r="P564" i="2"/>
  <c r="BI562" i="2"/>
  <c r="BH562" i="2"/>
  <c r="BG562" i="2"/>
  <c r="BE562" i="2"/>
  <c r="T562" i="2"/>
  <c r="R562" i="2"/>
  <c r="P562" i="2"/>
  <c r="BI559" i="2"/>
  <c r="BH559" i="2"/>
  <c r="BG559" i="2"/>
  <c r="BE559" i="2"/>
  <c r="T559" i="2"/>
  <c r="R559" i="2"/>
  <c r="P559" i="2"/>
  <c r="BI555" i="2"/>
  <c r="BH555" i="2"/>
  <c r="BG555" i="2"/>
  <c r="BE555" i="2"/>
  <c r="T555" i="2"/>
  <c r="R555" i="2"/>
  <c r="P555" i="2"/>
  <c r="BI551" i="2"/>
  <c r="BH551" i="2"/>
  <c r="BG551" i="2"/>
  <c r="BE551" i="2"/>
  <c r="T551" i="2"/>
  <c r="R551" i="2"/>
  <c r="P551" i="2"/>
  <c r="BI549" i="2"/>
  <c r="BH549" i="2"/>
  <c r="BG549" i="2"/>
  <c r="BE549" i="2"/>
  <c r="T549" i="2"/>
  <c r="R549" i="2"/>
  <c r="P549" i="2"/>
  <c r="BI547" i="2"/>
  <c r="BH547" i="2"/>
  <c r="BG547" i="2"/>
  <c r="BE547" i="2"/>
  <c r="T547" i="2"/>
  <c r="R547" i="2"/>
  <c r="P547" i="2"/>
  <c r="BI545" i="2"/>
  <c r="BH545" i="2"/>
  <c r="BG545" i="2"/>
  <c r="BE545" i="2"/>
  <c r="T545" i="2"/>
  <c r="R545" i="2"/>
  <c r="P545" i="2"/>
  <c r="BI543" i="2"/>
  <c r="BH543" i="2"/>
  <c r="BG543" i="2"/>
  <c r="BE543" i="2"/>
  <c r="T543" i="2"/>
  <c r="R543" i="2"/>
  <c r="P543" i="2"/>
  <c r="BI541" i="2"/>
  <c r="BH541" i="2"/>
  <c r="BG541" i="2"/>
  <c r="BE541" i="2"/>
  <c r="T541" i="2"/>
  <c r="R541" i="2"/>
  <c r="P541" i="2"/>
  <c r="BI539" i="2"/>
  <c r="BH539" i="2"/>
  <c r="BG539" i="2"/>
  <c r="BE539" i="2"/>
  <c r="T539" i="2"/>
  <c r="R539" i="2"/>
  <c r="P539" i="2"/>
  <c r="BI535" i="2"/>
  <c r="BH535" i="2"/>
  <c r="BG535" i="2"/>
  <c r="BE535" i="2"/>
  <c r="T535" i="2"/>
  <c r="R535" i="2"/>
  <c r="P535" i="2"/>
  <c r="BI531" i="2"/>
  <c r="BH531" i="2"/>
  <c r="BG531" i="2"/>
  <c r="BE531" i="2"/>
  <c r="T531" i="2"/>
  <c r="R531" i="2"/>
  <c r="P531" i="2"/>
  <c r="BI527" i="2"/>
  <c r="BH527" i="2"/>
  <c r="BG527" i="2"/>
  <c r="BE527" i="2"/>
  <c r="T527" i="2"/>
  <c r="R527" i="2"/>
  <c r="P527" i="2"/>
  <c r="BI523" i="2"/>
  <c r="BH523" i="2"/>
  <c r="BG523" i="2"/>
  <c r="BE523" i="2"/>
  <c r="T523" i="2"/>
  <c r="R523" i="2"/>
  <c r="P523" i="2"/>
  <c r="BI519" i="2"/>
  <c r="BH519" i="2"/>
  <c r="BG519" i="2"/>
  <c r="BE519" i="2"/>
  <c r="T519" i="2"/>
  <c r="R519" i="2"/>
  <c r="P519" i="2"/>
  <c r="BI515" i="2"/>
  <c r="BH515" i="2"/>
  <c r="BG515" i="2"/>
  <c r="BE515" i="2"/>
  <c r="T515" i="2"/>
  <c r="R515" i="2"/>
  <c r="P515" i="2"/>
  <c r="BI511" i="2"/>
  <c r="BH511" i="2"/>
  <c r="BG511" i="2"/>
  <c r="BE511" i="2"/>
  <c r="T511" i="2"/>
  <c r="R511" i="2"/>
  <c r="P511" i="2"/>
  <c r="BI507" i="2"/>
  <c r="BH507" i="2"/>
  <c r="BG507" i="2"/>
  <c r="BE507" i="2"/>
  <c r="T507" i="2"/>
  <c r="R507" i="2"/>
  <c r="P507" i="2"/>
  <c r="BI503" i="2"/>
  <c r="BH503" i="2"/>
  <c r="BG503" i="2"/>
  <c r="BE503" i="2"/>
  <c r="T503" i="2"/>
  <c r="R503" i="2"/>
  <c r="P503" i="2"/>
  <c r="BI499" i="2"/>
  <c r="BH499" i="2"/>
  <c r="BG499" i="2"/>
  <c r="BE499" i="2"/>
  <c r="T499" i="2"/>
  <c r="R499" i="2"/>
  <c r="P499" i="2"/>
  <c r="BI484" i="2"/>
  <c r="BH484" i="2"/>
  <c r="BG484" i="2"/>
  <c r="BE484" i="2"/>
  <c r="T484" i="2"/>
  <c r="R484" i="2"/>
  <c r="P484" i="2"/>
  <c r="BI480" i="2"/>
  <c r="BH480" i="2"/>
  <c r="BG480" i="2"/>
  <c r="BE480" i="2"/>
  <c r="T480" i="2"/>
  <c r="R480" i="2"/>
  <c r="P480" i="2"/>
  <c r="BI476" i="2"/>
  <c r="BH476" i="2"/>
  <c r="BG476" i="2"/>
  <c r="BE476" i="2"/>
  <c r="T476" i="2"/>
  <c r="R476" i="2"/>
  <c r="P476" i="2"/>
  <c r="BI468" i="2"/>
  <c r="BH468" i="2"/>
  <c r="BG468" i="2"/>
  <c r="BE468" i="2"/>
  <c r="T468" i="2"/>
  <c r="R468" i="2"/>
  <c r="P468" i="2"/>
  <c r="BI465" i="2"/>
  <c r="BH465" i="2"/>
  <c r="BG465" i="2"/>
  <c r="BE465" i="2"/>
  <c r="T465" i="2"/>
  <c r="R465" i="2"/>
  <c r="P465" i="2"/>
  <c r="BI462" i="2"/>
  <c r="BH462" i="2"/>
  <c r="BG462" i="2"/>
  <c r="BE462" i="2"/>
  <c r="T462" i="2"/>
  <c r="R462" i="2"/>
  <c r="P462" i="2"/>
  <c r="BI459" i="2"/>
  <c r="BH459" i="2"/>
  <c r="BG459" i="2"/>
  <c r="BE459" i="2"/>
  <c r="T459" i="2"/>
  <c r="R459" i="2"/>
  <c r="P459" i="2"/>
  <c r="BI456" i="2"/>
  <c r="BH456" i="2"/>
  <c r="BG456" i="2"/>
  <c r="BE456" i="2"/>
  <c r="T456" i="2"/>
  <c r="R456" i="2"/>
  <c r="P456" i="2"/>
  <c r="BI453" i="2"/>
  <c r="BH453" i="2"/>
  <c r="BG453" i="2"/>
  <c r="BE453" i="2"/>
  <c r="T453" i="2"/>
  <c r="R453" i="2"/>
  <c r="P453" i="2"/>
  <c r="BI444" i="2"/>
  <c r="BH444" i="2"/>
  <c r="BG444" i="2"/>
  <c r="BE444" i="2"/>
  <c r="T444" i="2"/>
  <c r="R444" i="2"/>
  <c r="P444" i="2"/>
  <c r="BI418" i="2"/>
  <c r="BH418" i="2"/>
  <c r="BG418" i="2"/>
  <c r="BE418" i="2"/>
  <c r="T418" i="2"/>
  <c r="R418" i="2"/>
  <c r="P418" i="2"/>
  <c r="BI415" i="2"/>
  <c r="BH415" i="2"/>
  <c r="BG415" i="2"/>
  <c r="BE415" i="2"/>
  <c r="T415" i="2"/>
  <c r="R415" i="2"/>
  <c r="P415" i="2"/>
  <c r="BI385" i="2"/>
  <c r="BH385" i="2"/>
  <c r="BG385" i="2"/>
  <c r="BE385" i="2"/>
  <c r="T385" i="2"/>
  <c r="R385" i="2"/>
  <c r="P385" i="2"/>
  <c r="BI381" i="2"/>
  <c r="BH381" i="2"/>
  <c r="BG381" i="2"/>
  <c r="BE381" i="2"/>
  <c r="T381" i="2"/>
  <c r="R381" i="2"/>
  <c r="P381" i="2"/>
  <c r="BI377" i="2"/>
  <c r="BH377" i="2"/>
  <c r="BG377" i="2"/>
  <c r="BE377" i="2"/>
  <c r="T377" i="2"/>
  <c r="R377" i="2"/>
  <c r="P377" i="2"/>
  <c r="BI373" i="2"/>
  <c r="BH373" i="2"/>
  <c r="BG373" i="2"/>
  <c r="BE373" i="2"/>
  <c r="T373" i="2"/>
  <c r="R373" i="2"/>
  <c r="P373" i="2"/>
  <c r="BI367" i="2"/>
  <c r="BH367" i="2"/>
  <c r="BG367" i="2"/>
  <c r="BE367" i="2"/>
  <c r="T367" i="2"/>
  <c r="R367" i="2"/>
  <c r="P367" i="2"/>
  <c r="BI363" i="2"/>
  <c r="BH363" i="2"/>
  <c r="BG363" i="2"/>
  <c r="BE363" i="2"/>
  <c r="T363" i="2"/>
  <c r="R363" i="2"/>
  <c r="P363" i="2"/>
  <c r="BI359" i="2"/>
  <c r="BH359" i="2"/>
  <c r="BG359" i="2"/>
  <c r="BE359" i="2"/>
  <c r="T359" i="2"/>
  <c r="R359" i="2"/>
  <c r="P359" i="2"/>
  <c r="BI355" i="2"/>
  <c r="BH355" i="2"/>
  <c r="BG355" i="2"/>
  <c r="BE355" i="2"/>
  <c r="T355" i="2"/>
  <c r="R355" i="2"/>
  <c r="P355" i="2"/>
  <c r="BI346" i="2"/>
  <c r="BH346" i="2"/>
  <c r="BG346" i="2"/>
  <c r="BE346" i="2"/>
  <c r="T346" i="2"/>
  <c r="R346" i="2"/>
  <c r="P346" i="2"/>
  <c r="BI342" i="2"/>
  <c r="BH342" i="2"/>
  <c r="BG342" i="2"/>
  <c r="BE342" i="2"/>
  <c r="T342" i="2"/>
  <c r="R342" i="2"/>
  <c r="P342" i="2"/>
  <c r="BI339" i="2"/>
  <c r="BH339" i="2"/>
  <c r="BG339" i="2"/>
  <c r="BE339" i="2"/>
  <c r="T339" i="2"/>
  <c r="R339" i="2"/>
  <c r="P339" i="2"/>
  <c r="BI335" i="2"/>
  <c r="BH335" i="2"/>
  <c r="BG335" i="2"/>
  <c r="BE335" i="2"/>
  <c r="T335" i="2"/>
  <c r="R335" i="2"/>
  <c r="P335" i="2"/>
  <c r="BI327" i="2"/>
  <c r="BH327" i="2"/>
  <c r="BG327" i="2"/>
  <c r="BE327" i="2"/>
  <c r="T327" i="2"/>
  <c r="R327" i="2"/>
  <c r="P327" i="2"/>
  <c r="BI319" i="2"/>
  <c r="BH319" i="2"/>
  <c r="BG319" i="2"/>
  <c r="BE319" i="2"/>
  <c r="T319" i="2"/>
  <c r="R319" i="2"/>
  <c r="P319" i="2"/>
  <c r="BI316" i="2"/>
  <c r="BH316" i="2"/>
  <c r="BG316" i="2"/>
  <c r="BE316" i="2"/>
  <c r="T316" i="2"/>
  <c r="R316" i="2"/>
  <c r="P316" i="2"/>
  <c r="BI312" i="2"/>
  <c r="BH312" i="2"/>
  <c r="BG312" i="2"/>
  <c r="BE312" i="2"/>
  <c r="T312" i="2"/>
  <c r="R312" i="2"/>
  <c r="P312" i="2"/>
  <c r="BI307" i="2"/>
  <c r="BH307" i="2"/>
  <c r="BG307" i="2"/>
  <c r="BE307" i="2"/>
  <c r="T307" i="2"/>
  <c r="T306" i="2" s="1"/>
  <c r="R307" i="2"/>
  <c r="R306" i="2"/>
  <c r="P307" i="2"/>
  <c r="P306" i="2"/>
  <c r="BI303" i="2"/>
  <c r="BH303" i="2"/>
  <c r="BG303" i="2"/>
  <c r="BE303" i="2"/>
  <c r="T303" i="2"/>
  <c r="R303" i="2"/>
  <c r="P303" i="2"/>
  <c r="BI300" i="2"/>
  <c r="BH300" i="2"/>
  <c r="BG300" i="2"/>
  <c r="BE300" i="2"/>
  <c r="T300" i="2"/>
  <c r="R300" i="2"/>
  <c r="P300" i="2"/>
  <c r="BI297" i="2"/>
  <c r="BH297" i="2"/>
  <c r="BG297" i="2"/>
  <c r="BE297" i="2"/>
  <c r="T297" i="2"/>
  <c r="R297" i="2"/>
  <c r="P297" i="2"/>
  <c r="BI294" i="2"/>
  <c r="BH294" i="2"/>
  <c r="BG294" i="2"/>
  <c r="BE294" i="2"/>
  <c r="T294" i="2"/>
  <c r="R294" i="2"/>
  <c r="P294" i="2"/>
  <c r="BI291" i="2"/>
  <c r="BH291" i="2"/>
  <c r="BG291" i="2"/>
  <c r="BE291" i="2"/>
  <c r="T291" i="2"/>
  <c r="R291" i="2"/>
  <c r="P291" i="2"/>
  <c r="BI288" i="2"/>
  <c r="BH288" i="2"/>
  <c r="BG288" i="2"/>
  <c r="BE288" i="2"/>
  <c r="T288" i="2"/>
  <c r="R288" i="2"/>
  <c r="P288" i="2"/>
  <c r="BI285" i="2"/>
  <c r="BH285" i="2"/>
  <c r="BG285" i="2"/>
  <c r="BE285" i="2"/>
  <c r="T285" i="2"/>
  <c r="R285" i="2"/>
  <c r="P285" i="2"/>
  <c r="BI282" i="2"/>
  <c r="BH282" i="2"/>
  <c r="BG282" i="2"/>
  <c r="BE282" i="2"/>
  <c r="T282" i="2"/>
  <c r="R282" i="2"/>
  <c r="P282" i="2"/>
  <c r="BI278" i="2"/>
  <c r="BH278" i="2"/>
  <c r="BG278" i="2"/>
  <c r="BE278" i="2"/>
  <c r="T278" i="2"/>
  <c r="R278" i="2"/>
  <c r="P278" i="2"/>
  <c r="BI275" i="2"/>
  <c r="BH275" i="2"/>
  <c r="BG275" i="2"/>
  <c r="BE275" i="2"/>
  <c r="T275" i="2"/>
  <c r="R275" i="2"/>
  <c r="P275" i="2"/>
  <c r="BI272" i="2"/>
  <c r="BH272" i="2"/>
  <c r="BG272" i="2"/>
  <c r="BE272" i="2"/>
  <c r="T272" i="2"/>
  <c r="R272" i="2"/>
  <c r="P272" i="2"/>
  <c r="BI268" i="2"/>
  <c r="BH268" i="2"/>
  <c r="BG268" i="2"/>
  <c r="BE268" i="2"/>
  <c r="T268" i="2"/>
  <c r="R268" i="2"/>
  <c r="P268" i="2"/>
  <c r="BI264" i="2"/>
  <c r="BH264" i="2"/>
  <c r="BG264" i="2"/>
  <c r="BE264" i="2"/>
  <c r="T264" i="2"/>
  <c r="R264" i="2"/>
  <c r="P264" i="2"/>
  <c r="BI260" i="2"/>
  <c r="BH260" i="2"/>
  <c r="BG260" i="2"/>
  <c r="BE260" i="2"/>
  <c r="T260" i="2"/>
  <c r="R260" i="2"/>
  <c r="P260" i="2"/>
  <c r="BI254" i="2"/>
  <c r="BH254" i="2"/>
  <c r="BG254" i="2"/>
  <c r="BE254" i="2"/>
  <c r="T254" i="2"/>
  <c r="R254" i="2"/>
  <c r="P254" i="2"/>
  <c r="BI251" i="2"/>
  <c r="BH251" i="2"/>
  <c r="BG251" i="2"/>
  <c r="BE251" i="2"/>
  <c r="T251" i="2"/>
  <c r="R251" i="2"/>
  <c r="P251" i="2"/>
  <c r="BI247" i="2"/>
  <c r="BH247" i="2"/>
  <c r="BG247" i="2"/>
  <c r="BE247" i="2"/>
  <c r="T247" i="2"/>
  <c r="R247" i="2"/>
  <c r="P247" i="2"/>
  <c r="BI242" i="2"/>
  <c r="BH242" i="2"/>
  <c r="BG242" i="2"/>
  <c r="BE242" i="2"/>
  <c r="T242" i="2"/>
  <c r="R242" i="2"/>
  <c r="P242" i="2"/>
  <c r="BI238" i="2"/>
  <c r="BH238" i="2"/>
  <c r="BG238" i="2"/>
  <c r="BE238" i="2"/>
  <c r="T238" i="2"/>
  <c r="R238" i="2"/>
  <c r="P238" i="2"/>
  <c r="BI235" i="2"/>
  <c r="BH235" i="2"/>
  <c r="BG235" i="2"/>
  <c r="BE235" i="2"/>
  <c r="T235" i="2"/>
  <c r="R235" i="2"/>
  <c r="P235" i="2"/>
  <c r="BI231" i="2"/>
  <c r="BH231" i="2"/>
  <c r="BG231" i="2"/>
  <c r="BE231" i="2"/>
  <c r="T231" i="2"/>
  <c r="R231" i="2"/>
  <c r="P231" i="2"/>
  <c r="BI228" i="2"/>
  <c r="BH228" i="2"/>
  <c r="BG228" i="2"/>
  <c r="BE228" i="2"/>
  <c r="T228" i="2"/>
  <c r="R228" i="2"/>
  <c r="P228" i="2"/>
  <c r="BI226" i="2"/>
  <c r="BH226" i="2"/>
  <c r="BG226" i="2"/>
  <c r="BE226" i="2"/>
  <c r="T226" i="2"/>
  <c r="R226" i="2"/>
  <c r="P226" i="2"/>
  <c r="BI224" i="2"/>
  <c r="BH224" i="2"/>
  <c r="BG224" i="2"/>
  <c r="BE224" i="2"/>
  <c r="T224" i="2"/>
  <c r="R224" i="2"/>
  <c r="P224" i="2"/>
  <c r="BI216" i="2"/>
  <c r="BH216" i="2"/>
  <c r="BG216" i="2"/>
  <c r="BE216" i="2"/>
  <c r="T216" i="2"/>
  <c r="R216" i="2"/>
  <c r="P216" i="2"/>
  <c r="BI212" i="2"/>
  <c r="BH212" i="2"/>
  <c r="BG212" i="2"/>
  <c r="BE212" i="2"/>
  <c r="T212" i="2"/>
  <c r="R212" i="2"/>
  <c r="P212" i="2"/>
  <c r="BI200" i="2"/>
  <c r="BH200" i="2"/>
  <c r="BG200" i="2"/>
  <c r="BE200" i="2"/>
  <c r="T200" i="2"/>
  <c r="R200" i="2"/>
  <c r="P200" i="2"/>
  <c r="BI188" i="2"/>
  <c r="BH188" i="2"/>
  <c r="BG188" i="2"/>
  <c r="BE188" i="2"/>
  <c r="T188" i="2"/>
  <c r="R188" i="2"/>
  <c r="P188" i="2"/>
  <c r="BI184" i="2"/>
  <c r="BH184" i="2"/>
  <c r="BG184" i="2"/>
  <c r="BE184" i="2"/>
  <c r="T184" i="2"/>
  <c r="R184" i="2"/>
  <c r="P184" i="2"/>
  <c r="BI181" i="2"/>
  <c r="BH181" i="2"/>
  <c r="BG181" i="2"/>
  <c r="BE181" i="2"/>
  <c r="T181" i="2"/>
  <c r="R181" i="2"/>
  <c r="P181" i="2"/>
  <c r="BI177" i="2"/>
  <c r="BH177" i="2"/>
  <c r="BG177" i="2"/>
  <c r="BE177" i="2"/>
  <c r="T177" i="2"/>
  <c r="R177" i="2"/>
  <c r="P177" i="2"/>
  <c r="BI173" i="2"/>
  <c r="BH173" i="2"/>
  <c r="BG173" i="2"/>
  <c r="BE173" i="2"/>
  <c r="T173" i="2"/>
  <c r="R173" i="2"/>
  <c r="P173" i="2"/>
  <c r="BI162" i="2"/>
  <c r="BH162" i="2"/>
  <c r="BG162" i="2"/>
  <c r="BE162" i="2"/>
  <c r="T162" i="2"/>
  <c r="R162" i="2"/>
  <c r="P162" i="2"/>
  <c r="BI158" i="2"/>
  <c r="BH158" i="2"/>
  <c r="BG158" i="2"/>
  <c r="BE158" i="2"/>
  <c r="T158" i="2"/>
  <c r="R158" i="2"/>
  <c r="P158" i="2"/>
  <c r="BI154" i="2"/>
  <c r="BH154" i="2"/>
  <c r="BG154" i="2"/>
  <c r="BE154" i="2"/>
  <c r="T154" i="2"/>
  <c r="R154" i="2"/>
  <c r="P154" i="2"/>
  <c r="BI150" i="2"/>
  <c r="BH150" i="2"/>
  <c r="BG150" i="2"/>
  <c r="BE150" i="2"/>
  <c r="T150" i="2"/>
  <c r="R150" i="2"/>
  <c r="P150" i="2"/>
  <c r="BI146" i="2"/>
  <c r="BH146" i="2"/>
  <c r="BG146" i="2"/>
  <c r="BE146" i="2"/>
  <c r="T146" i="2"/>
  <c r="R146" i="2"/>
  <c r="P146" i="2"/>
  <c r="BI142" i="2"/>
  <c r="BH142" i="2"/>
  <c r="BG142" i="2"/>
  <c r="BE142" i="2"/>
  <c r="T142" i="2"/>
  <c r="R142" i="2"/>
  <c r="P142" i="2"/>
  <c r="BI129" i="2"/>
  <c r="BH129" i="2"/>
  <c r="BG129" i="2"/>
  <c r="BE129" i="2"/>
  <c r="T129" i="2"/>
  <c r="R129" i="2"/>
  <c r="P129" i="2"/>
  <c r="BI119" i="2"/>
  <c r="BH119" i="2"/>
  <c r="BG119" i="2"/>
  <c r="BE119" i="2"/>
  <c r="T119" i="2"/>
  <c r="R119" i="2"/>
  <c r="P119" i="2"/>
  <c r="BI115" i="2"/>
  <c r="BH115" i="2"/>
  <c r="BG115" i="2"/>
  <c r="BE115" i="2"/>
  <c r="T115" i="2"/>
  <c r="R115" i="2"/>
  <c r="P115" i="2"/>
  <c r="F106" i="2"/>
  <c r="E104" i="2"/>
  <c r="F52" i="2"/>
  <c r="E50" i="2"/>
  <c r="J24" i="2"/>
  <c r="E24" i="2"/>
  <c r="J55" i="2" s="1"/>
  <c r="J23" i="2"/>
  <c r="J21" i="2"/>
  <c r="E21" i="2"/>
  <c r="J108" i="2"/>
  <c r="J20" i="2"/>
  <c r="J18" i="2"/>
  <c r="E18" i="2"/>
  <c r="F55" i="2" s="1"/>
  <c r="J17" i="2"/>
  <c r="J15" i="2"/>
  <c r="E15" i="2"/>
  <c r="F54" i="2"/>
  <c r="J14" i="2"/>
  <c r="J12" i="2"/>
  <c r="J52" i="2" s="1"/>
  <c r="E7" i="2"/>
  <c r="E48" i="2"/>
  <c r="L50" i="1"/>
  <c r="AM50" i="1"/>
  <c r="AM49" i="1"/>
  <c r="L49" i="1"/>
  <c r="AM47" i="1"/>
  <c r="L47" i="1"/>
  <c r="L45" i="1"/>
  <c r="L44" i="1"/>
  <c r="BK117" i="5"/>
  <c r="J113" i="5"/>
  <c r="J101" i="5"/>
  <c r="J95" i="5"/>
  <c r="BK128" i="4"/>
  <c r="BK87" i="4"/>
  <c r="J125" i="3"/>
  <c r="J1566" i="2"/>
  <c r="BK1538" i="2"/>
  <c r="BK1511" i="2"/>
  <c r="BK1484" i="2"/>
  <c r="J1468" i="2"/>
  <c r="BK1428" i="2"/>
  <c r="BK1410" i="2"/>
  <c r="J128" i="4"/>
  <c r="J118" i="4"/>
  <c r="BK91" i="4"/>
  <c r="BK114" i="3"/>
  <c r="BK1558" i="2"/>
  <c r="J1535" i="2"/>
  <c r="BK1507" i="2"/>
  <c r="J1495" i="2"/>
  <c r="J1451" i="2"/>
  <c r="BK1439" i="2"/>
  <c r="J1418" i="2"/>
  <c r="J1402" i="2"/>
  <c r="J1394" i="2"/>
  <c r="J1084" i="2"/>
  <c r="BK1067" i="2"/>
  <c r="J1053" i="2"/>
  <c r="J1041" i="2"/>
  <c r="J1030" i="2"/>
  <c r="J1018" i="2"/>
  <c r="J1008" i="2"/>
  <c r="J1002" i="2"/>
  <c r="J982" i="2"/>
  <c r="J972" i="2"/>
  <c r="BK956" i="2"/>
  <c r="J946" i="2"/>
  <c r="BK940" i="2"/>
  <c r="BK928" i="2"/>
  <c r="BK916" i="2"/>
  <c r="BK906" i="2"/>
  <c r="J894" i="2"/>
  <c r="J882" i="2"/>
  <c r="BK872" i="2"/>
  <c r="J860" i="2"/>
  <c r="J844" i="2"/>
  <c r="J834" i="2"/>
  <c r="J824" i="2"/>
  <c r="BK814" i="2"/>
  <c r="J806" i="2"/>
  <c r="J788" i="2"/>
  <c r="BK778" i="2"/>
  <c r="J756" i="2"/>
  <c r="J735" i="2"/>
  <c r="J725" i="2"/>
  <c r="BK717" i="2"/>
  <c r="J711" i="2"/>
  <c r="BK691" i="2"/>
  <c r="J678" i="2"/>
  <c r="BK664" i="2"/>
  <c r="BK652" i="2"/>
  <c r="BK648" i="2"/>
  <c r="J634" i="2"/>
  <c r="BK613" i="2"/>
  <c r="BK589" i="2"/>
  <c r="J564" i="2"/>
  <c r="BK541" i="2"/>
  <c r="J519" i="2"/>
  <c r="J511" i="2"/>
  <c r="BK444" i="2"/>
  <c r="BK415" i="2"/>
  <c r="BK385" i="2"/>
  <c r="BK377" i="2"/>
  <c r="J363" i="2"/>
  <c r="J355" i="2"/>
  <c r="J339" i="2"/>
  <c r="J327" i="2"/>
  <c r="J307" i="2"/>
  <c r="BK303" i="2"/>
  <c r="J297" i="2"/>
  <c r="BK282" i="2"/>
  <c r="BK272" i="2"/>
  <c r="J260" i="2"/>
  <c r="BK251" i="2"/>
  <c r="BK231" i="2"/>
  <c r="BK200" i="2"/>
  <c r="J181" i="2"/>
  <c r="J162" i="2"/>
  <c r="J146" i="2"/>
  <c r="J115" i="2"/>
  <c r="BK132" i="4"/>
  <c r="J112" i="4"/>
  <c r="BK135" i="3"/>
  <c r="BK105" i="3"/>
  <c r="J1632" i="2"/>
  <c r="J1625" i="2"/>
  <c r="BK1592" i="2"/>
  <c r="J1584" i="2"/>
  <c r="J1538" i="2"/>
  <c r="BK1495" i="2"/>
  <c r="J1476" i="2"/>
  <c r="J1457" i="2"/>
  <c r="J1441" i="2"/>
  <c r="BK1420" i="2"/>
  <c r="BK1416" i="2"/>
  <c r="J1400" i="2"/>
  <c r="BK1387" i="2"/>
  <c r="J1371" i="2"/>
  <c r="J1361" i="2"/>
  <c r="BK1353" i="2"/>
  <c r="BK1343" i="2"/>
  <c r="BK1333" i="2"/>
  <c r="J1325" i="2"/>
  <c r="BK1311" i="2"/>
  <c r="BK1296" i="2"/>
  <c r="J1282" i="2"/>
  <c r="BK1264" i="2"/>
  <c r="J1230" i="2"/>
  <c r="J1199" i="2"/>
  <c r="BK1178" i="2"/>
  <c r="BK1163" i="2"/>
  <c r="BK1141" i="2"/>
  <c r="J1118" i="2"/>
  <c r="BK1105" i="2"/>
  <c r="J1075" i="2"/>
  <c r="BK1061" i="2"/>
  <c r="J1045" i="2"/>
  <c r="J1036" i="2"/>
  <c r="BK1020" i="2"/>
  <c r="J1010" i="2"/>
  <c r="J1006" i="2"/>
  <c r="J994" i="2"/>
  <c r="J976" i="2"/>
  <c r="J960" i="2"/>
  <c r="J950" i="2"/>
  <c r="J940" i="2"/>
  <c r="J918" i="2"/>
  <c r="BK904" i="2"/>
  <c r="BK896" i="2"/>
  <c r="J878" i="2"/>
  <c r="J864" i="2"/>
  <c r="BK846" i="2"/>
  <c r="BK838" i="2"/>
  <c r="BK830" i="2"/>
  <c r="BK816" i="2"/>
  <c r="BK804" i="2"/>
  <c r="BK790" i="2"/>
  <c r="J776" i="2"/>
  <c r="BK766" i="2"/>
  <c r="J758" i="2"/>
  <c r="J749" i="2"/>
  <c r="J738" i="2"/>
  <c r="J719" i="2"/>
  <c r="BK706" i="2"/>
  <c r="J697" i="2"/>
  <c r="BK689" i="2"/>
  <c r="BK676" i="2"/>
  <c r="J654" i="2"/>
  <c r="J642" i="2"/>
  <c r="BK634" i="2"/>
  <c r="J625" i="2"/>
  <c r="BK605" i="2"/>
  <c r="J593" i="2"/>
  <c r="BK566" i="2"/>
  <c r="BK559" i="2"/>
  <c r="BK545" i="2"/>
  <c r="BK511" i="2"/>
  <c r="J476" i="2"/>
  <c r="BK453" i="2"/>
  <c r="BK373" i="2"/>
  <c r="BK355" i="2"/>
  <c r="J303" i="2"/>
  <c r="J272" i="2"/>
  <c r="J247" i="2"/>
  <c r="BK226" i="2"/>
  <c r="BK184" i="2"/>
  <c r="J150" i="2"/>
  <c r="BK115" i="2"/>
  <c r="BK95" i="4"/>
  <c r="BK138" i="3"/>
  <c r="J108" i="3"/>
  <c r="BK1574" i="2"/>
  <c r="BK1535" i="2"/>
  <c r="BK1468" i="2"/>
  <c r="J1445" i="2"/>
  <c r="J1430" i="2"/>
  <c r="J1412" i="2"/>
  <c r="BK1402" i="2"/>
  <c r="J1390" i="2"/>
  <c r="BK1375" i="2"/>
  <c r="BK1365" i="2"/>
  <c r="J1357" i="2"/>
  <c r="J1349" i="2"/>
  <c r="BK1340" i="2"/>
  <c r="J1331" i="2"/>
  <c r="J1318" i="2"/>
  <c r="BK1299" i="2"/>
  <c r="J1285" i="2"/>
  <c r="BK1274" i="2"/>
  <c r="BK1240" i="2"/>
  <c r="J1203" i="2"/>
  <c r="BK1183" i="2"/>
  <c r="J1163" i="2"/>
  <c r="BK1145" i="2"/>
  <c r="BK1121" i="2"/>
  <c r="J1105" i="2"/>
  <c r="J1081" i="2"/>
  <c r="J1071" i="2"/>
  <c r="J1059" i="2"/>
  <c r="J1051" i="2"/>
  <c r="BK1039" i="2"/>
  <c r="J1024" i="2"/>
  <c r="BK1004" i="2"/>
  <c r="BK992" i="2"/>
  <c r="BK984" i="2"/>
  <c r="BK968" i="2"/>
  <c r="J958" i="2"/>
  <c r="J936" i="2"/>
  <c r="J928" i="2"/>
  <c r="J922" i="2"/>
  <c r="J902" i="2"/>
  <c r="J892" i="2"/>
  <c r="J880" i="2"/>
  <c r="J868" i="2"/>
  <c r="BK860" i="2"/>
  <c r="J850" i="2"/>
  <c r="J832" i="2"/>
  <c r="J816" i="2"/>
  <c r="J802" i="2"/>
  <c r="J792" i="2"/>
  <c r="J782" i="2"/>
  <c r="BK770" i="2"/>
  <c r="BK760" i="2"/>
  <c r="J747" i="2"/>
  <c r="BK735" i="2"/>
  <c r="J729" i="2"/>
  <c r="BK719" i="2"/>
  <c r="BK709" i="2"/>
  <c r="J691" i="2"/>
  <c r="BK680" i="2"/>
  <c r="BK668" i="2"/>
  <c r="J656" i="2"/>
  <c r="BK640" i="2"/>
  <c r="J613" i="2"/>
  <c r="J597" i="2"/>
  <c r="J581" i="2"/>
  <c r="J555" i="2"/>
  <c r="J543" i="2"/>
  <c r="BK527" i="2"/>
  <c r="J503" i="2"/>
  <c r="BK468" i="2"/>
  <c r="J453" i="2"/>
  <c r="J385" i="2"/>
  <c r="BK346" i="2"/>
  <c r="BK319" i="2"/>
  <c r="BK294" i="2"/>
  <c r="BK285" i="2"/>
  <c r="BK264" i="2"/>
  <c r="J235" i="2"/>
  <c r="BK228" i="2"/>
  <c r="J200" i="2"/>
  <c r="J142" i="2"/>
  <c r="J115" i="5"/>
  <c r="BK108" i="5"/>
  <c r="BK91" i="5"/>
  <c r="BK130" i="4"/>
  <c r="BK102" i="4"/>
  <c r="J138" i="3"/>
  <c r="J103" i="3"/>
  <c r="J1549" i="2"/>
  <c r="J1507" i="2"/>
  <c r="BK1497" i="2"/>
  <c r="BK1480" i="2"/>
  <c r="J1461" i="2"/>
  <c r="J1432" i="2"/>
  <c r="J1422" i="2"/>
  <c r="J136" i="4"/>
  <c r="J95" i="4"/>
  <c r="J135" i="3"/>
  <c r="BK120" i="3"/>
  <c r="BK89" i="3"/>
  <c r="BK1545" i="2"/>
  <c r="BK1520" i="2"/>
  <c r="J1491" i="2"/>
  <c r="J1453" i="2"/>
  <c r="BK1441" i="2"/>
  <c r="BK1424" i="2"/>
  <c r="J1408" i="2"/>
  <c r="BK1398" i="2"/>
  <c r="BK1071" i="2"/>
  <c r="BK1065" i="2"/>
  <c r="BK1057" i="2"/>
  <c r="J1047" i="2"/>
  <c r="J1034" i="2"/>
  <c r="J1026" i="2"/>
  <c r="BK1016" i="2"/>
  <c r="BK996" i="2"/>
  <c r="J984" i="2"/>
  <c r="J974" i="2"/>
  <c r="J966" i="2"/>
  <c r="J954" i="2"/>
  <c r="J932" i="2"/>
  <c r="J924" i="2"/>
  <c r="BK912" i="2"/>
  <c r="BK908" i="2"/>
  <c r="J898" i="2"/>
  <c r="BK888" i="2"/>
  <c r="J876" i="2"/>
  <c r="J866" i="2"/>
  <c r="BK858" i="2"/>
  <c r="J848" i="2"/>
  <c r="J838" i="2"/>
  <c r="J826" i="2"/>
  <c r="J818" i="2"/>
  <c r="J800" i="2"/>
  <c r="BK794" i="2"/>
  <c r="BK784" i="2"/>
  <c r="BK774" i="2"/>
  <c r="BK749" i="2"/>
  <c r="J733" i="2"/>
  <c r="J713" i="2"/>
  <c r="J706" i="2"/>
  <c r="J700" i="2"/>
  <c r="J687" i="2"/>
  <c r="J680" i="2"/>
  <c r="J668" i="2"/>
  <c r="BK654" i="2"/>
  <c r="BK632" i="2"/>
  <c r="BK625" i="2"/>
  <c r="BK609" i="2"/>
  <c r="BK593" i="2"/>
  <c r="BK568" i="2"/>
  <c r="J549" i="2"/>
  <c r="BK535" i="2"/>
  <c r="BK507" i="2"/>
  <c r="J480" i="2"/>
  <c r="BK462" i="2"/>
  <c r="J346" i="2"/>
  <c r="J316" i="2"/>
  <c r="J294" i="2"/>
  <c r="BK278" i="2"/>
  <c r="J264" i="2"/>
  <c r="J242" i="2"/>
  <c r="BK216" i="2"/>
  <c r="BK188" i="2"/>
  <c r="J177" i="2"/>
  <c r="J158" i="2"/>
  <c r="J154" i="2"/>
  <c r="BK142" i="2"/>
  <c r="BK115" i="5"/>
  <c r="BK118" i="4"/>
  <c r="BK99" i="4"/>
  <c r="BK133" i="3"/>
  <c r="J99" i="3"/>
  <c r="BK1629" i="2"/>
  <c r="J1601" i="2"/>
  <c r="J1592" i="2"/>
  <c r="J1574" i="2"/>
  <c r="BK1530" i="2"/>
  <c r="BK1501" i="2"/>
  <c r="J1464" i="2"/>
  <c r="BK1449" i="2"/>
  <c r="BK1432" i="2"/>
  <c r="J1420" i="2"/>
  <c r="BK1414" i="2"/>
  <c r="BK1390" i="2"/>
  <c r="J1375" i="2"/>
  <c r="J1365" i="2"/>
  <c r="J1359" i="2"/>
  <c r="J1351" i="2"/>
  <c r="J1345" i="2"/>
  <c r="J1335" i="2"/>
  <c r="J1329" i="2"/>
  <c r="BK1314" i="2"/>
  <c r="BK1302" i="2"/>
  <c r="BK1288" i="2"/>
  <c r="J1274" i="2"/>
  <c r="J1240" i="2"/>
  <c r="BK1203" i="2"/>
  <c r="J1183" i="2"/>
  <c r="J1148" i="2"/>
  <c r="J1131" i="2"/>
  <c r="J1110" i="2"/>
  <c r="BK1079" i="2"/>
  <c r="BK1069" i="2"/>
  <c r="J1057" i="2"/>
  <c r="BK1041" i="2"/>
  <c r="BK1032" i="2"/>
  <c r="BK1018" i="2"/>
  <c r="BK1008" i="2"/>
  <c r="BK998" i="2"/>
  <c r="J992" i="2"/>
  <c r="BK980" i="2"/>
  <c r="BK962" i="2"/>
  <c r="J956" i="2"/>
  <c r="BK944" i="2"/>
  <c r="J938" i="2"/>
  <c r="BK930" i="2"/>
  <c r="J916" i="2"/>
  <c r="BK898" i="2"/>
  <c r="BK884" i="2"/>
  <c r="BK868" i="2"/>
  <c r="BK848" i="2"/>
  <c r="J840" i="2"/>
  <c r="BK832" i="2"/>
  <c r="J822" i="2"/>
  <c r="J810" i="2"/>
  <c r="J796" i="2"/>
  <c r="BK782" i="2"/>
  <c r="J772" i="2"/>
  <c r="J764" i="2"/>
  <c r="BK756" i="2"/>
  <c r="BK742" i="2"/>
  <c r="BK725" i="2"/>
  <c r="BK711" i="2"/>
  <c r="BK704" i="2"/>
  <c r="BK684" i="2"/>
  <c r="BK674" i="2"/>
  <c r="BK656" i="2"/>
  <c r="BK646" i="2"/>
  <c r="BK638" i="2"/>
  <c r="BK621" i="2"/>
  <c r="J607" i="2"/>
  <c r="BK597" i="2"/>
  <c r="BK572" i="2"/>
  <c r="BK555" i="2"/>
  <c r="J535" i="2"/>
  <c r="BK519" i="2"/>
  <c r="BK459" i="2"/>
  <c r="J381" i="2"/>
  <c r="J359" i="2"/>
  <c r="BK316" i="2"/>
  <c r="J278" i="2"/>
  <c r="BK254" i="2"/>
  <c r="J228" i="2"/>
  <c r="J188" i="2"/>
  <c r="BK158" i="2"/>
  <c r="J132" i="4"/>
  <c r="BK148" i="3"/>
  <c r="BK131" i="3"/>
  <c r="BK95" i="3"/>
  <c r="J1545" i="2"/>
  <c r="J1511" i="2"/>
  <c r="BK1457" i="2"/>
  <c r="J1439" i="2"/>
  <c r="J1414" i="2"/>
  <c r="J1404" i="2"/>
  <c r="J1392" i="2"/>
  <c r="J1383" i="2"/>
  <c r="BK1371" i="2"/>
  <c r="BK1359" i="2"/>
  <c r="BK1351" i="2"/>
  <c r="J1343" i="2"/>
  <c r="J1333" i="2"/>
  <c r="BK1325" i="2"/>
  <c r="J1308" i="2"/>
  <c r="J1296" i="2"/>
  <c r="BK1282" i="2"/>
  <c r="BK1254" i="2"/>
  <c r="BK1230" i="2"/>
  <c r="J1189" i="2"/>
  <c r="BK1167" i="2"/>
  <c r="J1141" i="2"/>
  <c r="J1126" i="2"/>
  <c r="BK1110" i="2"/>
  <c r="BK1077" i="2"/>
  <c r="J1063" i="2"/>
  <c r="BK1053" i="2"/>
  <c r="BK1043" i="2"/>
  <c r="BK1026" i="2"/>
  <c r="BK1012" i="2"/>
  <c r="BK1000" i="2"/>
  <c r="BK990" i="2"/>
  <c r="J978" i="2"/>
  <c r="J962" i="2"/>
  <c r="BK950" i="2"/>
  <c r="J934" i="2"/>
  <c r="BK920" i="2"/>
  <c r="J906" i="2"/>
  <c r="J888" i="2"/>
  <c r="BK878" i="2"/>
  <c r="J870" i="2"/>
  <c r="J858" i="2"/>
  <c r="J846" i="2"/>
  <c r="BK826" i="2"/>
  <c r="J808" i="2"/>
  <c r="BK798" i="2"/>
  <c r="BK788" i="2"/>
  <c r="BK776" i="2"/>
  <c r="J768" i="2"/>
  <c r="BK753" i="2"/>
  <c r="J742" i="2"/>
  <c r="BK731" i="2"/>
  <c r="J721" i="2"/>
  <c r="BK702" i="2"/>
  <c r="J689" i="2"/>
  <c r="J676" i="2"/>
  <c r="J659" i="2"/>
  <c r="J646" i="2"/>
  <c r="BK629" i="2"/>
  <c r="J609" i="2"/>
  <c r="J589" i="2"/>
  <c r="BK570" i="2"/>
  <c r="J559" i="2"/>
  <c r="J545" i="2"/>
  <c r="J531" i="2"/>
  <c r="J507" i="2"/>
  <c r="BK484" i="2"/>
  <c r="J462" i="2"/>
  <c r="J415" i="2"/>
  <c r="BK359" i="2"/>
  <c r="BK327" i="2"/>
  <c r="BK300" i="2"/>
  <c r="J288" i="2"/>
  <c r="J268" i="2"/>
  <c r="BK242" i="2"/>
  <c r="J226" i="2"/>
  <c r="BK181" i="2"/>
  <c r="J129" i="2"/>
  <c r="BK122" i="5"/>
  <c r="J108" i="5"/>
  <c r="BK95" i="5"/>
  <c r="BK87" i="5"/>
  <c r="BK106" i="4"/>
  <c r="BK141" i="3"/>
  <c r="J105" i="3"/>
  <c r="J1558" i="2"/>
  <c r="BK1525" i="2"/>
  <c r="J1487" i="2"/>
  <c r="J1472" i="2"/>
  <c r="BK1451" i="2"/>
  <c r="BK1426" i="2"/>
  <c r="J87" i="5"/>
  <c r="J123" i="4"/>
  <c r="J106" i="4"/>
  <c r="J144" i="3"/>
  <c r="BK125" i="3"/>
  <c r="J95" i="3"/>
  <c r="BK1549" i="2"/>
  <c r="BK1514" i="2"/>
  <c r="J1484" i="2"/>
  <c r="J1449" i="2"/>
  <c r="BK1434" i="2"/>
  <c r="BK1404" i="2"/>
  <c r="J1396" i="2"/>
  <c r="J1088" i="2"/>
  <c r="BK1075" i="2"/>
  <c r="BK1059" i="2"/>
  <c r="BK1049" i="2"/>
  <c r="BK1036" i="2"/>
  <c r="J1028" i="2"/>
  <c r="J1016" i="2"/>
  <c r="J1004" i="2"/>
  <c r="J980" i="2"/>
  <c r="J970" i="2"/>
  <c r="BK964" i="2"/>
  <c r="BK952" i="2"/>
  <c r="J942" i="2"/>
  <c r="BK938" i="2"/>
  <c r="BK918" i="2"/>
  <c r="J910" i="2"/>
  <c r="J900" i="2"/>
  <c r="BK890" i="2"/>
  <c r="J886" i="2"/>
  <c r="BK874" i="2"/>
  <c r="BK862" i="2"/>
  <c r="BK854" i="2"/>
  <c r="BK842" i="2"/>
  <c r="J830" i="2"/>
  <c r="BK822" i="2"/>
  <c r="BK812" i="2"/>
  <c r="J804" i="2"/>
  <c r="BK792" i="2"/>
  <c r="J780" i="2"/>
  <c r="J766" i="2"/>
  <c r="BK745" i="2"/>
  <c r="J731" i="2"/>
  <c r="BK721" i="2"/>
  <c r="J704" i="2"/>
  <c r="J693" i="2"/>
  <c r="BK682" i="2"/>
  <c r="J672" i="2"/>
  <c r="BK659" i="2"/>
  <c r="J644" i="2"/>
  <c r="J629" i="2"/>
  <c r="J617" i="2"/>
  <c r="BK603" i="2"/>
  <c r="J572" i="2"/>
  <c r="J566" i="2"/>
  <c r="BK543" i="2"/>
  <c r="BK531" i="2"/>
  <c r="BK503" i="2"/>
  <c r="J468" i="2"/>
  <c r="J459" i="2"/>
  <c r="BK381" i="2"/>
  <c r="BK342" i="2"/>
  <c r="J335" i="2"/>
  <c r="BK312" i="2"/>
  <c r="J300" i="2"/>
  <c r="J285" i="2"/>
  <c r="BK275" i="2"/>
  <c r="J254" i="2"/>
  <c r="J238" i="2"/>
  <c r="BK224" i="2"/>
  <c r="J212" i="2"/>
  <c r="J184" i="2"/>
  <c r="BK173" i="2"/>
  <c r="BK150" i="2"/>
  <c r="J119" i="2"/>
  <c r="BK123" i="4"/>
  <c r="J87" i="4"/>
  <c r="BK108" i="3"/>
  <c r="J89" i="3"/>
  <c r="J1629" i="2"/>
  <c r="BK1601" i="2"/>
  <c r="J1597" i="2"/>
  <c r="J1588" i="2"/>
  <c r="BK1562" i="2"/>
  <c r="J1520" i="2"/>
  <c r="BK1487" i="2"/>
  <c r="BK1461" i="2"/>
  <c r="BK1443" i="2"/>
  <c r="J1426" i="2"/>
  <c r="J1410" i="2"/>
  <c r="BK1394" i="2"/>
  <c r="BK1383" i="2"/>
  <c r="J1369" i="2"/>
  <c r="BK1363" i="2"/>
  <c r="BK1355" i="2"/>
  <c r="BK1349" i="2"/>
  <c r="BK1338" i="2"/>
  <c r="J1327" i="2"/>
  <c r="BK1318" i="2"/>
  <c r="J1299" i="2"/>
  <c r="BK1285" i="2"/>
  <c r="J1254" i="2"/>
  <c r="J1219" i="2"/>
  <c r="BK1195" i="2"/>
  <c r="J1172" i="2"/>
  <c r="BK1156" i="2"/>
  <c r="J1137" i="2"/>
  <c r="J1121" i="2"/>
  <c r="BK1088" i="2"/>
  <c r="BK1073" i="2"/>
  <c r="J1065" i="2"/>
  <c r="BK1047" i="2"/>
  <c r="J1039" i="2"/>
  <c r="BK1024" i="2"/>
  <c r="J1012" i="2"/>
  <c r="J1000" i="2"/>
  <c r="J996" i="2"/>
  <c r="J986" i="2"/>
  <c r="BK974" i="2"/>
  <c r="BK958" i="2"/>
  <c r="BK948" i="2"/>
  <c r="BK936" i="2"/>
  <c r="BK926" i="2"/>
  <c r="BK914" i="2"/>
  <c r="BK902" i="2"/>
  <c r="J890" i="2"/>
  <c r="J874" i="2"/>
  <c r="J856" i="2"/>
  <c r="BK844" i="2"/>
  <c r="J836" i="2"/>
  <c r="BK824" i="2"/>
  <c r="J812" i="2"/>
  <c r="BK802" i="2"/>
  <c r="BK786" i="2"/>
  <c r="J774" i="2"/>
  <c r="J762" i="2"/>
  <c r="J753" i="2"/>
  <c r="BK747" i="2"/>
  <c r="J727" i="2"/>
  <c r="J717" i="2"/>
  <c r="J702" i="2"/>
  <c r="J695" i="2"/>
  <c r="BK678" i="2"/>
  <c r="J666" i="2"/>
  <c r="J648" i="2"/>
  <c r="J640" i="2"/>
  <c r="J632" i="2"/>
  <c r="J603" i="2"/>
  <c r="BK585" i="2"/>
  <c r="J570" i="2"/>
  <c r="BK562" i="2"/>
  <c r="J547" i="2"/>
  <c r="J523" i="2"/>
  <c r="BK480" i="2"/>
  <c r="J418" i="2"/>
  <c r="BK363" i="2"/>
  <c r="BK339" i="2"/>
  <c r="J291" i="2"/>
  <c r="BK268" i="2"/>
  <c r="BK238" i="2"/>
  <c r="BK177" i="2"/>
  <c r="BK146" i="2"/>
  <c r="BK136" i="4"/>
  <c r="J153" i="3"/>
  <c r="J141" i="3"/>
  <c r="BK99" i="3"/>
  <c r="J1553" i="2"/>
  <c r="J1503" i="2"/>
  <c r="BK1464" i="2"/>
  <c r="J1443" i="2"/>
  <c r="J1424" i="2"/>
  <c r="BK1408" i="2"/>
  <c r="J1398" i="2"/>
  <c r="BK1380" i="2"/>
  <c r="J1367" i="2"/>
  <c r="BK1361" i="2"/>
  <c r="J1353" i="2"/>
  <c r="BK1345" i="2"/>
  <c r="BK1335" i="2"/>
  <c r="BK1327" i="2"/>
  <c r="J1314" i="2"/>
  <c r="J1302" i="2"/>
  <c r="J1288" i="2"/>
  <c r="J1264" i="2"/>
  <c r="BK1219" i="2"/>
  <c r="BK1199" i="2"/>
  <c r="BK1172" i="2"/>
  <c r="J1156" i="2"/>
  <c r="BK1137" i="2"/>
  <c r="BK1118" i="2"/>
  <c r="J1108" i="2"/>
  <c r="J1079" i="2"/>
  <c r="J1069" i="2"/>
  <c r="J1055" i="2"/>
  <c r="BK1045" i="2"/>
  <c r="BK1028" i="2"/>
  <c r="J1020" i="2"/>
  <c r="BK1006" i="2"/>
  <c r="BK994" i="2"/>
  <c r="BK986" i="2"/>
  <c r="BK972" i="2"/>
  <c r="BK966" i="2"/>
  <c r="BK954" i="2"/>
  <c r="BK946" i="2"/>
  <c r="J926" i="2"/>
  <c r="BK910" i="2"/>
  <c r="J896" i="2"/>
  <c r="BK886" i="2"/>
  <c r="BK876" i="2"/>
  <c r="BK866" i="2"/>
  <c r="J854" i="2"/>
  <c r="BK836" i="2"/>
  <c r="J820" i="2"/>
  <c r="BK806" i="2"/>
  <c r="BK796" i="2"/>
  <c r="J784" i="2"/>
  <c r="BK772" i="2"/>
  <c r="BK762" i="2"/>
  <c r="BK758" i="2"/>
  <c r="J745" i="2"/>
  <c r="BK733" i="2"/>
  <c r="J723" i="2"/>
  <c r="J715" i="2"/>
  <c r="BK693" i="2"/>
  <c r="BK672" i="2"/>
  <c r="BK666" i="2"/>
  <c r="J652" i="2"/>
  <c r="J638" i="2"/>
  <c r="BK617" i="2"/>
  <c r="BK607" i="2"/>
  <c r="J585" i="2"/>
  <c r="J568" i="2"/>
  <c r="BK547" i="2"/>
  <c r="BK539" i="2"/>
  <c r="J515" i="2"/>
  <c r="BK476" i="2"/>
  <c r="J444" i="2"/>
  <c r="J373" i="2"/>
  <c r="BK335" i="2"/>
  <c r="BK307" i="2"/>
  <c r="BK291" i="2"/>
  <c r="J282" i="2"/>
  <c r="BK247" i="2"/>
  <c r="J216" i="2"/>
  <c r="BK154" i="2"/>
  <c r="AS54" i="1"/>
  <c r="J122" i="5"/>
  <c r="BK113" i="5"/>
  <c r="BK101" i="5"/>
  <c r="J91" i="5"/>
  <c r="BK112" i="4"/>
  <c r="BK153" i="3"/>
  <c r="J114" i="3"/>
  <c r="J1562" i="2"/>
  <c r="J1530" i="2"/>
  <c r="BK1503" i="2"/>
  <c r="BK1476" i="2"/>
  <c r="BK1453" i="2"/>
  <c r="BK1430" i="2"/>
  <c r="J1416" i="2"/>
  <c r="J130" i="4"/>
  <c r="J99" i="4"/>
  <c r="J148" i="3"/>
  <c r="J133" i="3"/>
  <c r="BK103" i="3"/>
  <c r="BK1553" i="2"/>
  <c r="J1525" i="2"/>
  <c r="J1501" i="2"/>
  <c r="BK1472" i="2"/>
  <c r="BK1445" i="2"/>
  <c r="BK1422" i="2"/>
  <c r="BK1400" i="2"/>
  <c r="J1113" i="2"/>
  <c r="BK1081" i="2"/>
  <c r="BK1063" i="2"/>
  <c r="BK1051" i="2"/>
  <c r="J1043" i="2"/>
  <c r="J1032" i="2"/>
  <c r="J1022" i="2"/>
  <c r="BK1014" i="2"/>
  <c r="J990" i="2"/>
  <c r="BK978" i="2"/>
  <c r="J968" i="2"/>
  <c r="BK960" i="2"/>
  <c r="J944" i="2"/>
  <c r="J930" i="2"/>
  <c r="BK922" i="2"/>
  <c r="J914" i="2"/>
  <c r="J904" i="2"/>
  <c r="BK892" i="2"/>
  <c r="BK880" i="2"/>
  <c r="BK864" i="2"/>
  <c r="BK856" i="2"/>
  <c r="BK850" i="2"/>
  <c r="BK840" i="2"/>
  <c r="BK828" i="2"/>
  <c r="BK820" i="2"/>
  <c r="BK810" i="2"/>
  <c r="J798" i="2"/>
  <c r="J786" i="2"/>
  <c r="BK768" i="2"/>
  <c r="BK738" i="2"/>
  <c r="BK729" i="2"/>
  <c r="BK715" i="2"/>
  <c r="BK695" i="2"/>
  <c r="J684" i="2"/>
  <c r="J674" i="2"/>
  <c r="J661" i="2"/>
  <c r="J650" i="2"/>
  <c r="BK642" i="2"/>
  <c r="J621" i="2"/>
  <c r="J605" i="2"/>
  <c r="BK581" i="2"/>
  <c r="J551" i="2"/>
  <c r="J539" i="2"/>
  <c r="BK515" i="2"/>
  <c r="J484" i="2"/>
  <c r="BK465" i="2"/>
  <c r="J456" i="2"/>
  <c r="J117" i="5"/>
  <c r="J91" i="4"/>
  <c r="J131" i="3"/>
  <c r="BK1632" i="2"/>
  <c r="BK1625" i="2"/>
  <c r="BK1597" i="2"/>
  <c r="BK1588" i="2"/>
  <c r="BK1566" i="2"/>
  <c r="BK1491" i="2"/>
  <c r="J1480" i="2"/>
  <c r="J1447" i="2"/>
  <c r="J1428" i="2"/>
  <c r="BK1418" i="2"/>
  <c r="BK1406" i="2"/>
  <c r="BK1392" i="2"/>
  <c r="J1380" i="2"/>
  <c r="BK1367" i="2"/>
  <c r="BK1357" i="2"/>
  <c r="BK1347" i="2"/>
  <c r="J1340" i="2"/>
  <c r="BK1331" i="2"/>
  <c r="BK1322" i="2"/>
  <c r="BK1308" i="2"/>
  <c r="J1291" i="2"/>
  <c r="BK1278" i="2"/>
  <c r="BK1247" i="2"/>
  <c r="BK1211" i="2"/>
  <c r="BK1189" i="2"/>
  <c r="J1167" i="2"/>
  <c r="J1145" i="2"/>
  <c r="BK1126" i="2"/>
  <c r="BK1108" i="2"/>
  <c r="J1077" i="2"/>
  <c r="J1067" i="2"/>
  <c r="BK1055" i="2"/>
  <c r="BK1030" i="2"/>
  <c r="J1014" i="2"/>
  <c r="BK1002" i="2"/>
  <c r="J988" i="2"/>
  <c r="BK982" i="2"/>
  <c r="BK970" i="2"/>
  <c r="J952" i="2"/>
  <c r="BK942" i="2"/>
  <c r="BK934" i="2"/>
  <c r="J920" i="2"/>
  <c r="J912" i="2"/>
  <c r="BK900" i="2"/>
  <c r="BK882" i="2"/>
  <c r="BK870" i="2"/>
  <c r="J852" i="2"/>
  <c r="J842" i="2"/>
  <c r="BK834" i="2"/>
  <c r="BK818" i="2"/>
  <c r="BK808" i="2"/>
  <c r="J794" i="2"/>
  <c r="J778" i="2"/>
  <c r="J770" i="2"/>
  <c r="J760" i="2"/>
  <c r="BK751" i="2"/>
  <c r="J740" i="2"/>
  <c r="BK723" i="2"/>
  <c r="J709" i="2"/>
  <c r="BK700" i="2"/>
  <c r="J682" i="2"/>
  <c r="J670" i="2"/>
  <c r="J664" i="2"/>
  <c r="BK644" i="2"/>
  <c r="J636" i="2"/>
  <c r="J611" i="2"/>
  <c r="J601" i="2"/>
  <c r="J577" i="2"/>
  <c r="BK564" i="2"/>
  <c r="BK549" i="2"/>
  <c r="J527" i="2"/>
  <c r="BK499" i="2"/>
  <c r="BK456" i="2"/>
  <c r="J377" i="2"/>
  <c r="J367" i="2"/>
  <c r="J319" i="2"/>
  <c r="BK288" i="2"/>
  <c r="BK260" i="2"/>
  <c r="BK235" i="2"/>
  <c r="J224" i="2"/>
  <c r="J173" i="2"/>
  <c r="BK129" i="2"/>
  <c r="J102" i="4"/>
  <c r="BK144" i="3"/>
  <c r="J120" i="3"/>
  <c r="BK1584" i="2"/>
  <c r="J1514" i="2"/>
  <c r="J1497" i="2"/>
  <c r="BK1447" i="2"/>
  <c r="J1434" i="2"/>
  <c r="BK1412" i="2"/>
  <c r="J1406" i="2"/>
  <c r="BK1396" i="2"/>
  <c r="J1387" i="2"/>
  <c r="BK1369" i="2"/>
  <c r="J1363" i="2"/>
  <c r="J1355" i="2"/>
  <c r="J1347" i="2"/>
  <c r="J1338" i="2"/>
  <c r="BK1329" i="2"/>
  <c r="J1322" i="2"/>
  <c r="J1311" i="2"/>
  <c r="BK1291" i="2"/>
  <c r="J1278" i="2"/>
  <c r="J1247" i="2"/>
  <c r="J1211" i="2"/>
  <c r="J1195" i="2"/>
  <c r="J1178" i="2"/>
  <c r="BK1148" i="2"/>
  <c r="BK1131" i="2"/>
  <c r="BK1113" i="2"/>
  <c r="BK1084" i="2"/>
  <c r="J1073" i="2"/>
  <c r="J1061" i="2"/>
  <c r="J1049" i="2"/>
  <c r="BK1034" i="2"/>
  <c r="BK1022" i="2"/>
  <c r="BK1010" i="2"/>
  <c r="J998" i="2"/>
  <c r="BK988" i="2"/>
  <c r="BK976" i="2"/>
  <c r="J964" i="2"/>
  <c r="J948" i="2"/>
  <c r="BK932" i="2"/>
  <c r="BK924" i="2"/>
  <c r="J908" i="2"/>
  <c r="BK894" i="2"/>
  <c r="J884" i="2"/>
  <c r="J872" i="2"/>
  <c r="J862" i="2"/>
  <c r="BK852" i="2"/>
  <c r="J828" i="2"/>
  <c r="J814" i="2"/>
  <c r="BK800" i="2"/>
  <c r="J790" i="2"/>
  <c r="BK780" i="2"/>
  <c r="BK764" i="2"/>
  <c r="J751" i="2"/>
  <c r="BK740" i="2"/>
  <c r="BK727" i="2"/>
  <c r="BK713" i="2"/>
  <c r="BK697" i="2"/>
  <c r="BK687" i="2"/>
  <c r="BK670" i="2"/>
  <c r="BK661" i="2"/>
  <c r="BK650" i="2"/>
  <c r="BK636" i="2"/>
  <c r="BK611" i="2"/>
  <c r="BK601" i="2"/>
  <c r="BK577" i="2"/>
  <c r="J562" i="2"/>
  <c r="BK551" i="2"/>
  <c r="J541" i="2"/>
  <c r="BK523" i="2"/>
  <c r="J499" i="2"/>
  <c r="J465" i="2"/>
  <c r="BK418" i="2"/>
  <c r="BK367" i="2"/>
  <c r="J342" i="2"/>
  <c r="J312" i="2"/>
  <c r="BK297" i="2"/>
  <c r="J275" i="2"/>
  <c r="J251" i="2"/>
  <c r="J231" i="2"/>
  <c r="BK212" i="2"/>
  <c r="BK162" i="2"/>
  <c r="BK119" i="2"/>
  <c r="R114" i="2" l="1"/>
  <c r="R172" i="2"/>
  <c r="T215" i="2"/>
  <c r="P234" i="2"/>
  <c r="T246" i="2"/>
  <c r="P311" i="2"/>
  <c r="R345" i="2"/>
  <c r="P502" i="2"/>
  <c r="R561" i="2"/>
  <c r="R631" i="2"/>
  <c r="T658" i="2"/>
  <c r="P663" i="2"/>
  <c r="P686" i="2"/>
  <c r="R708" i="2"/>
  <c r="R699" i="2"/>
  <c r="BK744" i="2"/>
  <c r="J744" i="2" s="1"/>
  <c r="J79" i="2" s="1"/>
  <c r="BK755" i="2"/>
  <c r="J755" i="2" s="1"/>
  <c r="J80" i="2" s="1"/>
  <c r="BK1038" i="2"/>
  <c r="J1038" i="2"/>
  <c r="J81" i="2" s="1"/>
  <c r="T1083" i="2"/>
  <c r="R1321" i="2"/>
  <c r="T1374" i="2"/>
  <c r="T1386" i="2"/>
  <c r="T1494" i="2"/>
  <c r="P1506" i="2"/>
  <c r="P1534" i="2"/>
  <c r="T1552" i="2"/>
  <c r="T1561" i="2"/>
  <c r="P1591" i="2"/>
  <c r="P1628" i="2"/>
  <c r="BK88" i="3"/>
  <c r="T130" i="3"/>
  <c r="T114" i="2"/>
  <c r="P172" i="2"/>
  <c r="R215" i="2"/>
  <c r="R234" i="2"/>
  <c r="P246" i="2"/>
  <c r="R311" i="2"/>
  <c r="T345" i="2"/>
  <c r="R502" i="2"/>
  <c r="P561" i="2"/>
  <c r="P631" i="2"/>
  <c r="P658" i="2"/>
  <c r="R663" i="2"/>
  <c r="R686" i="2"/>
  <c r="T708" i="2"/>
  <c r="T699" i="2" s="1"/>
  <c r="R737" i="2"/>
  <c r="R744" i="2"/>
  <c r="P755" i="2"/>
  <c r="R1038" i="2"/>
  <c r="R1083" i="2"/>
  <c r="T1321" i="2"/>
  <c r="R1374" i="2"/>
  <c r="P1386" i="2"/>
  <c r="P1494" i="2"/>
  <c r="R1506" i="2"/>
  <c r="R1534" i="2"/>
  <c r="P1552" i="2"/>
  <c r="P1561" i="2"/>
  <c r="R1591" i="2"/>
  <c r="R1628" i="2"/>
  <c r="P88" i="3"/>
  <c r="P87" i="3" s="1"/>
  <c r="P86" i="3" s="1"/>
  <c r="AU56" i="1" s="1"/>
  <c r="P130" i="3"/>
  <c r="P86" i="4"/>
  <c r="P85" i="4" s="1"/>
  <c r="P84" i="4" s="1"/>
  <c r="AU57" i="1" s="1"/>
  <c r="P127" i="4"/>
  <c r="P114" i="2"/>
  <c r="T172" i="2"/>
  <c r="P215" i="2"/>
  <c r="T234" i="2"/>
  <c r="R246" i="2"/>
  <c r="BK311" i="2"/>
  <c r="J311" i="2" s="1"/>
  <c r="J68" i="2" s="1"/>
  <c r="BK345" i="2"/>
  <c r="J345" i="2"/>
  <c r="J69" i="2" s="1"/>
  <c r="BK502" i="2"/>
  <c r="J502" i="2" s="1"/>
  <c r="J70" i="2" s="1"/>
  <c r="BK561" i="2"/>
  <c r="J561" i="2" s="1"/>
  <c r="J71" i="2" s="1"/>
  <c r="BK631" i="2"/>
  <c r="J631" i="2" s="1"/>
  <c r="J72" i="2" s="1"/>
  <c r="BK658" i="2"/>
  <c r="J658" i="2"/>
  <c r="J73" i="2"/>
  <c r="BK663" i="2"/>
  <c r="J663" i="2"/>
  <c r="J74" i="2"/>
  <c r="BK686" i="2"/>
  <c r="J686" i="2"/>
  <c r="J75" i="2" s="1"/>
  <c r="BK708" i="2"/>
  <c r="J708" i="2"/>
  <c r="J77" i="2" s="1"/>
  <c r="BK737" i="2"/>
  <c r="J737" i="2"/>
  <c r="J78" i="2" s="1"/>
  <c r="T737" i="2"/>
  <c r="T744" i="2"/>
  <c r="R755" i="2"/>
  <c r="P1038" i="2"/>
  <c r="P1083" i="2"/>
  <c r="P1321" i="2"/>
  <c r="P1374" i="2"/>
  <c r="R1386" i="2"/>
  <c r="BK1506" i="2"/>
  <c r="J1506" i="2" s="1"/>
  <c r="J87" i="2" s="1"/>
  <c r="BK1534" i="2"/>
  <c r="J1534" i="2" s="1"/>
  <c r="J88" i="2" s="1"/>
  <c r="BK1552" i="2"/>
  <c r="J1552" i="2" s="1"/>
  <c r="J89" i="2" s="1"/>
  <c r="BK1561" i="2"/>
  <c r="J1561" i="2"/>
  <c r="J90" i="2" s="1"/>
  <c r="BK1591" i="2"/>
  <c r="J1591" i="2"/>
  <c r="J91" i="2"/>
  <c r="BK1628" i="2"/>
  <c r="J1628" i="2"/>
  <c r="J92" i="2" s="1"/>
  <c r="R88" i="3"/>
  <c r="BK130" i="3"/>
  <c r="J130" i="3" s="1"/>
  <c r="J63" i="3" s="1"/>
  <c r="BK86" i="4"/>
  <c r="J86" i="4" s="1"/>
  <c r="J61" i="4" s="1"/>
  <c r="R86" i="4"/>
  <c r="BK127" i="4"/>
  <c r="J127" i="4" s="1"/>
  <c r="J63" i="4" s="1"/>
  <c r="R127" i="4"/>
  <c r="BK114" i="2"/>
  <c r="J114" i="2" s="1"/>
  <c r="J61" i="2" s="1"/>
  <c r="BK172" i="2"/>
  <c r="J172" i="2"/>
  <c r="J62" i="2" s="1"/>
  <c r="BK215" i="2"/>
  <c r="J215" i="2"/>
  <c r="J63" i="2"/>
  <c r="BK234" i="2"/>
  <c r="J234" i="2"/>
  <c r="J64" i="2" s="1"/>
  <c r="BK246" i="2"/>
  <c r="J246" i="2" s="1"/>
  <c r="J65" i="2" s="1"/>
  <c r="T311" i="2"/>
  <c r="P345" i="2"/>
  <c r="T502" i="2"/>
  <c r="T561" i="2"/>
  <c r="T631" i="2"/>
  <c r="R658" i="2"/>
  <c r="T663" i="2"/>
  <c r="T686" i="2"/>
  <c r="P708" i="2"/>
  <c r="P699" i="2"/>
  <c r="P737" i="2"/>
  <c r="P744" i="2"/>
  <c r="T755" i="2"/>
  <c r="T1038" i="2"/>
  <c r="BK1083" i="2"/>
  <c r="J1083" i="2" s="1"/>
  <c r="J82" i="2" s="1"/>
  <c r="BK1321" i="2"/>
  <c r="J1321" i="2" s="1"/>
  <c r="J83" i="2" s="1"/>
  <c r="BK1374" i="2"/>
  <c r="J1374" i="2"/>
  <c r="J84" i="2"/>
  <c r="BK1386" i="2"/>
  <c r="J1386" i="2" s="1"/>
  <c r="J85" i="2" s="1"/>
  <c r="BK1494" i="2"/>
  <c r="J1494" i="2"/>
  <c r="J86" i="2" s="1"/>
  <c r="R1494" i="2"/>
  <c r="T1506" i="2"/>
  <c r="T1534" i="2"/>
  <c r="R1552" i="2"/>
  <c r="R1561" i="2"/>
  <c r="T1591" i="2"/>
  <c r="T1628" i="2"/>
  <c r="T88" i="3"/>
  <c r="T87" i="3"/>
  <c r="T86" i="3"/>
  <c r="R130" i="3"/>
  <c r="T86" i="4"/>
  <c r="T85" i="4"/>
  <c r="T84" i="4" s="1"/>
  <c r="T127" i="4"/>
  <c r="BK86" i="5"/>
  <c r="J86" i="5"/>
  <c r="J61" i="5"/>
  <c r="P86" i="5"/>
  <c r="R86" i="5"/>
  <c r="T86" i="5"/>
  <c r="BK112" i="5"/>
  <c r="J112" i="5"/>
  <c r="J63" i="5"/>
  <c r="P112" i="5"/>
  <c r="R112" i="5"/>
  <c r="T112" i="5"/>
  <c r="J54" i="2"/>
  <c r="E102" i="2"/>
  <c r="J106" i="2"/>
  <c r="F109" i="2"/>
  <c r="BF142" i="2"/>
  <c r="BF146" i="2"/>
  <c r="BF154" i="2"/>
  <c r="BF173" i="2"/>
  <c r="BF181" i="2"/>
  <c r="BF184" i="2"/>
  <c r="BF188" i="2"/>
  <c r="BF216" i="2"/>
  <c r="BF235" i="2"/>
  <c r="BF242" i="2"/>
  <c r="BF254" i="2"/>
  <c r="BF268" i="2"/>
  <c r="BF275" i="2"/>
  <c r="BF300" i="2"/>
  <c r="BF303" i="2"/>
  <c r="BF307" i="2"/>
  <c r="BF312" i="2"/>
  <c r="BF335" i="2"/>
  <c r="BF346" i="2"/>
  <c r="BF359" i="2"/>
  <c r="BF373" i="2"/>
  <c r="BF377" i="2"/>
  <c r="BF453" i="2"/>
  <c r="BF456" i="2"/>
  <c r="BF476" i="2"/>
  <c r="BF507" i="2"/>
  <c r="BF515" i="2"/>
  <c r="BF531" i="2"/>
  <c r="BF535" i="2"/>
  <c r="BF547" i="2"/>
  <c r="BF562" i="2"/>
  <c r="BF564" i="2"/>
  <c r="BF570" i="2"/>
  <c r="BF589" i="2"/>
  <c r="BF601" i="2"/>
  <c r="BF603" i="2"/>
  <c r="BF617" i="2"/>
  <c r="BF621" i="2"/>
  <c r="BF632" i="2"/>
  <c r="BF640" i="2"/>
  <c r="BF642" i="2"/>
  <c r="BF646" i="2"/>
  <c r="BF672" i="2"/>
  <c r="BF676" i="2"/>
  <c r="BF680" i="2"/>
  <c r="BF682" i="2"/>
  <c r="BF684" i="2"/>
  <c r="BF689" i="2"/>
  <c r="BF693" i="2"/>
  <c r="BF704" i="2"/>
  <c r="BF706" i="2"/>
  <c r="BF709" i="2"/>
  <c r="BF715" i="2"/>
  <c r="BF723" i="2"/>
  <c r="BF729" i="2"/>
  <c r="BF747" i="2"/>
  <c r="BF764" i="2"/>
  <c r="BF772" i="2"/>
  <c r="BF776" i="2"/>
  <c r="BF784" i="2"/>
  <c r="BF792" i="2"/>
  <c r="BF802" i="2"/>
  <c r="BF808" i="2"/>
  <c r="BF810" i="2"/>
  <c r="BF816" i="2"/>
  <c r="BF818" i="2"/>
  <c r="BF820" i="2"/>
  <c r="BF822" i="2"/>
  <c r="BF824" i="2"/>
  <c r="BF828" i="2"/>
  <c r="BF832" i="2"/>
  <c r="BF836" i="2"/>
  <c r="BF838" i="2"/>
  <c r="BF840" i="2"/>
  <c r="BF842" i="2"/>
  <c r="BF846" i="2"/>
  <c r="BF848" i="2"/>
  <c r="BF854" i="2"/>
  <c r="BF862" i="2"/>
  <c r="BF872" i="2"/>
  <c r="BF880" i="2"/>
  <c r="BF896" i="2"/>
  <c r="BF898" i="2"/>
  <c r="BF902" i="2"/>
  <c r="BF910" i="2"/>
  <c r="BF912" i="2"/>
  <c r="BF914" i="2"/>
  <c r="BF916" i="2"/>
  <c r="BF936" i="2"/>
  <c r="BF938" i="2"/>
  <c r="BF940" i="2"/>
  <c r="BF942" i="2"/>
  <c r="BF950" i="2"/>
  <c r="BF954" i="2"/>
  <c r="BF958" i="2"/>
  <c r="BF968" i="2"/>
  <c r="BF972" i="2"/>
  <c r="BF978" i="2"/>
  <c r="BF980" i="2"/>
  <c r="BF994" i="2"/>
  <c r="BF1006" i="2"/>
  <c r="BF1028" i="2"/>
  <c r="BF1030" i="2"/>
  <c r="BF1034" i="2"/>
  <c r="BF1039" i="2"/>
  <c r="BF1045" i="2"/>
  <c r="BF1055" i="2"/>
  <c r="BF1063" i="2"/>
  <c r="BF1065" i="2"/>
  <c r="BF1073" i="2"/>
  <c r="BF1081" i="2"/>
  <c r="BF1084" i="2"/>
  <c r="BF1110" i="2"/>
  <c r="BF1121" i="2"/>
  <c r="BF1126" i="2"/>
  <c r="BF1137" i="2"/>
  <c r="BF1148" i="2"/>
  <c r="BF1156" i="2"/>
  <c r="BF1172" i="2"/>
  <c r="BF1183" i="2"/>
  <c r="BF1189" i="2"/>
  <c r="BF1199" i="2"/>
  <c r="BF1203" i="2"/>
  <c r="BF1240" i="2"/>
  <c r="BF1254" i="2"/>
  <c r="BF1274" i="2"/>
  <c r="BF1285" i="2"/>
  <c r="BF1299" i="2"/>
  <c r="BF1302" i="2"/>
  <c r="BF1311" i="2"/>
  <c r="BF1314" i="2"/>
  <c r="BF1331" i="2"/>
  <c r="BF1335" i="2"/>
  <c r="BF1340" i="2"/>
  <c r="BF1345" i="2"/>
  <c r="BF1347" i="2"/>
  <c r="BF1351" i="2"/>
  <c r="BF1353" i="2"/>
  <c r="BF1355" i="2"/>
  <c r="BF1361" i="2"/>
  <c r="BF1365" i="2"/>
  <c r="BF1369" i="2"/>
  <c r="BF1371" i="2"/>
  <c r="BF1380" i="2"/>
  <c r="BF1387" i="2"/>
  <c r="BF1392" i="2"/>
  <c r="BF1394" i="2"/>
  <c r="BF1398" i="2"/>
  <c r="BF1400" i="2"/>
  <c r="BF1402" i="2"/>
  <c r="BF1410" i="2"/>
  <c r="BF1420" i="2"/>
  <c r="BF1432" i="2"/>
  <c r="BF1484" i="2"/>
  <c r="BF1487" i="2"/>
  <c r="BF1495" i="2"/>
  <c r="BF1497" i="2"/>
  <c r="BF1520" i="2"/>
  <c r="BF1538" i="2"/>
  <c r="BF1584" i="2"/>
  <c r="BK699" i="2"/>
  <c r="J699" i="2"/>
  <c r="J76" i="2" s="1"/>
  <c r="E48" i="3"/>
  <c r="F54" i="3"/>
  <c r="J80" i="3"/>
  <c r="BF89" i="3"/>
  <c r="BF105" i="3"/>
  <c r="BF148" i="3"/>
  <c r="BK124" i="3"/>
  <c r="J124" i="3" s="1"/>
  <c r="J62" i="3" s="1"/>
  <c r="J52" i="4"/>
  <c r="J54" i="4"/>
  <c r="E74" i="4"/>
  <c r="F80" i="4"/>
  <c r="BF87" i="4"/>
  <c r="BF99" i="4"/>
  <c r="BF123" i="4"/>
  <c r="F108" i="2"/>
  <c r="J109" i="2"/>
  <c r="BF115" i="2"/>
  <c r="BF129" i="2"/>
  <c r="BF158" i="2"/>
  <c r="BF177" i="2"/>
  <c r="BF200" i="2"/>
  <c r="BF228" i="2"/>
  <c r="BF231" i="2"/>
  <c r="BF238" i="2"/>
  <c r="BF247" i="2"/>
  <c r="BF260" i="2"/>
  <c r="BF272" i="2"/>
  <c r="BF278" i="2"/>
  <c r="BF282" i="2"/>
  <c r="BF291" i="2"/>
  <c r="BF294" i="2"/>
  <c r="BF297" i="2"/>
  <c r="BF319" i="2"/>
  <c r="BF327" i="2"/>
  <c r="BF339" i="2"/>
  <c r="BF381" i="2"/>
  <c r="BF385" i="2"/>
  <c r="BF418" i="2"/>
  <c r="BF459" i="2"/>
  <c r="BF462" i="2"/>
  <c r="BF465" i="2"/>
  <c r="BF480" i="2"/>
  <c r="BF503" i="2"/>
  <c r="BF511" i="2"/>
  <c r="BF527" i="2"/>
  <c r="BF539" i="2"/>
  <c r="BF541" i="2"/>
  <c r="BF549" i="2"/>
  <c r="BF559" i="2"/>
  <c r="BF566" i="2"/>
  <c r="BF572" i="2"/>
  <c r="BF577" i="2"/>
  <c r="BF585" i="2"/>
  <c r="BF607" i="2"/>
  <c r="BF611" i="2"/>
  <c r="BF613" i="2"/>
  <c r="BF625" i="2"/>
  <c r="BF648" i="2"/>
  <c r="BF650" i="2"/>
  <c r="BF659" i="2"/>
  <c r="BF666" i="2"/>
  <c r="BF670" i="2"/>
  <c r="BF678" i="2"/>
  <c r="BF691" i="2"/>
  <c r="BF697" i="2"/>
  <c r="BF702" i="2"/>
  <c r="BF711" i="2"/>
  <c r="BF713" i="2"/>
  <c r="BF719" i="2"/>
  <c r="BF721" i="2"/>
  <c r="BF727" i="2"/>
  <c r="BF731" i="2"/>
  <c r="BF733" i="2"/>
  <c r="BF735" i="2"/>
  <c r="BF740" i="2"/>
  <c r="BF753" i="2"/>
  <c r="BF778" i="2"/>
  <c r="BF782" i="2"/>
  <c r="BF786" i="2"/>
  <c r="BF790" i="2"/>
  <c r="BF796" i="2"/>
  <c r="BF798" i="2"/>
  <c r="BF804" i="2"/>
  <c r="BF812" i="2"/>
  <c r="BF826" i="2"/>
  <c r="BF852" i="2"/>
  <c r="BF856" i="2"/>
  <c r="BF858" i="2"/>
  <c r="BF860" i="2"/>
  <c r="BF870" i="2"/>
  <c r="BF874" i="2"/>
  <c r="BF878" i="2"/>
  <c r="BF884" i="2"/>
  <c r="BF886" i="2"/>
  <c r="BF888" i="2"/>
  <c r="BF890" i="2"/>
  <c r="BF892" i="2"/>
  <c r="BF904" i="2"/>
  <c r="BF906" i="2"/>
  <c r="BF908" i="2"/>
  <c r="BF920" i="2"/>
  <c r="BF922" i="2"/>
  <c r="BF926" i="2"/>
  <c r="BF930" i="2"/>
  <c r="BF944" i="2"/>
  <c r="BF952" i="2"/>
  <c r="BF962" i="2"/>
  <c r="BF964" i="2"/>
  <c r="BF966" i="2"/>
  <c r="BF976" i="2"/>
  <c r="BF982" i="2"/>
  <c r="BF988" i="2"/>
  <c r="BF1002" i="2"/>
  <c r="BF1016" i="2"/>
  <c r="BF1020" i="2"/>
  <c r="BF1024" i="2"/>
  <c r="BF1026" i="2"/>
  <c r="BF1032" i="2"/>
  <c r="BF1036" i="2"/>
  <c r="BF1041" i="2"/>
  <c r="BF1047" i="2"/>
  <c r="BF1049" i="2"/>
  <c r="BF1051" i="2"/>
  <c r="BF1057" i="2"/>
  <c r="BF1061" i="2"/>
  <c r="BF1069" i="2"/>
  <c r="BF1079" i="2"/>
  <c r="BF1113" i="2"/>
  <c r="BF1118" i="2"/>
  <c r="BF1131" i="2"/>
  <c r="BF1141" i="2"/>
  <c r="BF1145" i="2"/>
  <c r="BF1163" i="2"/>
  <c r="BF1167" i="2"/>
  <c r="BF1178" i="2"/>
  <c r="BF1195" i="2"/>
  <c r="BF1211" i="2"/>
  <c r="BF1219" i="2"/>
  <c r="BF1230" i="2"/>
  <c r="BF1247" i="2"/>
  <c r="BF1264" i="2"/>
  <c r="BF1278" i="2"/>
  <c r="BF1282" i="2"/>
  <c r="BF1288" i="2"/>
  <c r="BF1291" i="2"/>
  <c r="BF1296" i="2"/>
  <c r="BF1308" i="2"/>
  <c r="BF1318" i="2"/>
  <c r="BF1322" i="2"/>
  <c r="BF1325" i="2"/>
  <c r="BF1327" i="2"/>
  <c r="BF1329" i="2"/>
  <c r="BF1333" i="2"/>
  <c r="BF1338" i="2"/>
  <c r="BF1343" i="2"/>
  <c r="BF1349" i="2"/>
  <c r="BF1357" i="2"/>
  <c r="BF1359" i="2"/>
  <c r="BF1363" i="2"/>
  <c r="BF1367" i="2"/>
  <c r="BF1375" i="2"/>
  <c r="BF1383" i="2"/>
  <c r="BF1396" i="2"/>
  <c r="BF1404" i="2"/>
  <c r="BF1408" i="2"/>
  <c r="BF1422" i="2"/>
  <c r="BF1424" i="2"/>
  <c r="BF1426" i="2"/>
  <c r="BF1430" i="2"/>
  <c r="BF1441" i="2"/>
  <c r="BF1445" i="2"/>
  <c r="BF1453" i="2"/>
  <c r="BF1472" i="2"/>
  <c r="BF1476" i="2"/>
  <c r="BF1507" i="2"/>
  <c r="BF1525" i="2"/>
  <c r="BF1535" i="2"/>
  <c r="BF1553" i="2"/>
  <c r="BF1558" i="2"/>
  <c r="BF1574" i="2"/>
  <c r="BF1588" i="2"/>
  <c r="BF1592" i="2"/>
  <c r="BF1597" i="2"/>
  <c r="BF1601" i="2"/>
  <c r="BF1625" i="2"/>
  <c r="BF1629" i="2"/>
  <c r="BF1632" i="2"/>
  <c r="J54" i="3"/>
  <c r="BF95" i="3"/>
  <c r="BF99" i="3"/>
  <c r="BF114" i="3"/>
  <c r="BF125" i="3"/>
  <c r="BF133" i="3"/>
  <c r="BK152" i="3"/>
  <c r="BK151" i="3" s="1"/>
  <c r="J151" i="3" s="1"/>
  <c r="J65" i="3" s="1"/>
  <c r="J55" i="4"/>
  <c r="BF106" i="4"/>
  <c r="BF118" i="4"/>
  <c r="BF130" i="4"/>
  <c r="BK122" i="4"/>
  <c r="J122" i="4" s="1"/>
  <c r="J62" i="4" s="1"/>
  <c r="BF119" i="2"/>
  <c r="BF150" i="2"/>
  <c r="BF162" i="2"/>
  <c r="BF212" i="2"/>
  <c r="BF224" i="2"/>
  <c r="BF226" i="2"/>
  <c r="BF251" i="2"/>
  <c r="BF264" i="2"/>
  <c r="BF285" i="2"/>
  <c r="BF288" i="2"/>
  <c r="BF316" i="2"/>
  <c r="BF342" i="2"/>
  <c r="BF355" i="2"/>
  <c r="BF363" i="2"/>
  <c r="BF367" i="2"/>
  <c r="BF415" i="2"/>
  <c r="BF444" i="2"/>
  <c r="BF468" i="2"/>
  <c r="BF484" i="2"/>
  <c r="BF499" i="2"/>
  <c r="BF519" i="2"/>
  <c r="BF523" i="2"/>
  <c r="BF543" i="2"/>
  <c r="BF545" i="2"/>
  <c r="BF551" i="2"/>
  <c r="BF555" i="2"/>
  <c r="BF568" i="2"/>
  <c r="BF581" i="2"/>
  <c r="BF593" i="2"/>
  <c r="BF597" i="2"/>
  <c r="BF605" i="2"/>
  <c r="BF609" i="2"/>
  <c r="BF629" i="2"/>
  <c r="BF634" i="2"/>
  <c r="BF636" i="2"/>
  <c r="BF638" i="2"/>
  <c r="BF644" i="2"/>
  <c r="BF652" i="2"/>
  <c r="BF654" i="2"/>
  <c r="BF656" i="2"/>
  <c r="BF661" i="2"/>
  <c r="BF664" i="2"/>
  <c r="BF668" i="2"/>
  <c r="BF674" i="2"/>
  <c r="BF687" i="2"/>
  <c r="BF695" i="2"/>
  <c r="BF700" i="2"/>
  <c r="BF717" i="2"/>
  <c r="BF725" i="2"/>
  <c r="BF738" i="2"/>
  <c r="BF742" i="2"/>
  <c r="BF745" i="2"/>
  <c r="BF749" i="2"/>
  <c r="BF751" i="2"/>
  <c r="BF756" i="2"/>
  <c r="BF758" i="2"/>
  <c r="BF760" i="2"/>
  <c r="BF762" i="2"/>
  <c r="BF766" i="2"/>
  <c r="BF768" i="2"/>
  <c r="BF770" i="2"/>
  <c r="BF774" i="2"/>
  <c r="BF780" i="2"/>
  <c r="BF788" i="2"/>
  <c r="BF794" i="2"/>
  <c r="BF800" i="2"/>
  <c r="BF806" i="2"/>
  <c r="BF814" i="2"/>
  <c r="BF830" i="2"/>
  <c r="BF834" i="2"/>
  <c r="BF844" i="2"/>
  <c r="BF850" i="2"/>
  <c r="BF864" i="2"/>
  <c r="BF866" i="2"/>
  <c r="BF868" i="2"/>
  <c r="BF876" i="2"/>
  <c r="BF882" i="2"/>
  <c r="BF894" i="2"/>
  <c r="BF900" i="2"/>
  <c r="BF918" i="2"/>
  <c r="BF924" i="2"/>
  <c r="BF928" i="2"/>
  <c r="BF932" i="2"/>
  <c r="BF934" i="2"/>
  <c r="BF946" i="2"/>
  <c r="BF948" i="2"/>
  <c r="BF956" i="2"/>
  <c r="BF960" i="2"/>
  <c r="BF970" i="2"/>
  <c r="BF974" i="2"/>
  <c r="BF984" i="2"/>
  <c r="BF986" i="2"/>
  <c r="BF990" i="2"/>
  <c r="BF992" i="2"/>
  <c r="BF996" i="2"/>
  <c r="BF998" i="2"/>
  <c r="BF1000" i="2"/>
  <c r="BF1004" i="2"/>
  <c r="BF1008" i="2"/>
  <c r="BF1010" i="2"/>
  <c r="BF1012" i="2"/>
  <c r="BF1014" i="2"/>
  <c r="BF1018" i="2"/>
  <c r="BF1022" i="2"/>
  <c r="BF1043" i="2"/>
  <c r="BF1053" i="2"/>
  <c r="BF1059" i="2"/>
  <c r="BF1067" i="2"/>
  <c r="BF1071" i="2"/>
  <c r="BF1075" i="2"/>
  <c r="BF1077" i="2"/>
  <c r="BF1088" i="2"/>
  <c r="BF1105" i="2"/>
  <c r="BF1108" i="2"/>
  <c r="BF1390" i="2"/>
  <c r="BF1406" i="2"/>
  <c r="BF1416" i="2"/>
  <c r="BF1418" i="2"/>
  <c r="BF1428" i="2"/>
  <c r="BF1447" i="2"/>
  <c r="BF1451" i="2"/>
  <c r="BF1461" i="2"/>
  <c r="BF1480" i="2"/>
  <c r="BF1503" i="2"/>
  <c r="BF1511" i="2"/>
  <c r="BF1545" i="2"/>
  <c r="J55" i="3"/>
  <c r="F83" i="3"/>
  <c r="BF108" i="3"/>
  <c r="BF131" i="3"/>
  <c r="BF141" i="3"/>
  <c r="BF144" i="3"/>
  <c r="BK147" i="3"/>
  <c r="J147" i="3" s="1"/>
  <c r="J64" i="3" s="1"/>
  <c r="F55" i="4"/>
  <c r="BF91" i="4"/>
  <c r="BF95" i="4"/>
  <c r="BF102" i="4"/>
  <c r="BF112" i="4"/>
  <c r="BF136" i="4"/>
  <c r="BK135" i="4"/>
  <c r="J135" i="4" s="1"/>
  <c r="J64" i="4" s="1"/>
  <c r="E48" i="5"/>
  <c r="J52" i="5"/>
  <c r="J54" i="5"/>
  <c r="J55" i="5"/>
  <c r="F80" i="5"/>
  <c r="F81" i="5"/>
  <c r="BF1412" i="2"/>
  <c r="BF1414" i="2"/>
  <c r="BF1434" i="2"/>
  <c r="BF1439" i="2"/>
  <c r="BF1443" i="2"/>
  <c r="BF1449" i="2"/>
  <c r="BF1457" i="2"/>
  <c r="BF1464" i="2"/>
  <c r="BF1468" i="2"/>
  <c r="BF1491" i="2"/>
  <c r="BF1501" i="2"/>
  <c r="BF1514" i="2"/>
  <c r="BF1530" i="2"/>
  <c r="BF1549" i="2"/>
  <c r="BF1562" i="2"/>
  <c r="BF1566" i="2"/>
  <c r="BK306" i="2"/>
  <c r="J306" i="2"/>
  <c r="J66" i="2"/>
  <c r="BF103" i="3"/>
  <c r="BF120" i="3"/>
  <c r="BF135" i="3"/>
  <c r="BF138" i="3"/>
  <c r="BF153" i="3"/>
  <c r="BF128" i="4"/>
  <c r="BF132" i="4"/>
  <c r="BF87" i="5"/>
  <c r="BF91" i="5"/>
  <c r="BF95" i="5"/>
  <c r="BF101" i="5"/>
  <c r="BF108" i="5"/>
  <c r="BF113" i="5"/>
  <c r="BF115" i="5"/>
  <c r="BF117" i="5"/>
  <c r="BF122" i="5"/>
  <c r="BK107" i="5"/>
  <c r="J107" i="5" s="1"/>
  <c r="J62" i="5" s="1"/>
  <c r="BK121" i="5"/>
  <c r="J121" i="5" s="1"/>
  <c r="J64" i="5" s="1"/>
  <c r="F36" i="2"/>
  <c r="BC55" i="1" s="1"/>
  <c r="J33" i="3"/>
  <c r="AV56" i="1" s="1"/>
  <c r="F36" i="3"/>
  <c r="BC56" i="1"/>
  <c r="F36" i="5"/>
  <c r="BC58" i="1" s="1"/>
  <c r="F37" i="4"/>
  <c r="BD57" i="1"/>
  <c r="F33" i="2"/>
  <c r="AZ55" i="1" s="1"/>
  <c r="F33" i="3"/>
  <c r="AZ56" i="1"/>
  <c r="F37" i="5"/>
  <c r="BD58" i="1" s="1"/>
  <c r="J33" i="2"/>
  <c r="AV55" i="1" s="1"/>
  <c r="F37" i="2"/>
  <c r="BD55" i="1" s="1"/>
  <c r="F33" i="4"/>
  <c r="AZ57" i="1"/>
  <c r="J33" i="5"/>
  <c r="AV58" i="1" s="1"/>
  <c r="F33" i="5"/>
  <c r="AZ58" i="1"/>
  <c r="F35" i="4"/>
  <c r="BB57" i="1" s="1"/>
  <c r="J33" i="4"/>
  <c r="AV57" i="1"/>
  <c r="F35" i="5"/>
  <c r="BB58" i="1" s="1"/>
  <c r="F35" i="2"/>
  <c r="BB55" i="1" s="1"/>
  <c r="F37" i="3"/>
  <c r="BD56" i="1" s="1"/>
  <c r="F36" i="4"/>
  <c r="BC57" i="1"/>
  <c r="F35" i="3"/>
  <c r="BB56" i="1" s="1"/>
  <c r="R85" i="4" l="1"/>
  <c r="R84" i="4"/>
  <c r="P85" i="5"/>
  <c r="P84" i="5"/>
  <c r="AU58" i="1" s="1"/>
  <c r="BK87" i="3"/>
  <c r="J87" i="3"/>
  <c r="J60" i="3"/>
  <c r="P310" i="2"/>
  <c r="R113" i="2"/>
  <c r="R85" i="5"/>
  <c r="R84" i="5"/>
  <c r="T310" i="2"/>
  <c r="R87" i="3"/>
  <c r="R86" i="3"/>
  <c r="P113" i="2"/>
  <c r="P112" i="2" s="1"/>
  <c r="AU55" i="1" s="1"/>
  <c r="R310" i="2"/>
  <c r="T113" i="2"/>
  <c r="T112" i="2" s="1"/>
  <c r="T85" i="5"/>
  <c r="T84" i="5"/>
  <c r="BK113" i="2"/>
  <c r="J88" i="3"/>
  <c r="J61" i="3" s="1"/>
  <c r="BK85" i="4"/>
  <c r="J85" i="4"/>
  <c r="J60" i="4" s="1"/>
  <c r="BK310" i="2"/>
  <c r="J310" i="2" s="1"/>
  <c r="J67" i="2" s="1"/>
  <c r="J152" i="3"/>
  <c r="J66" i="3" s="1"/>
  <c r="BK85" i="5"/>
  <c r="J85" i="5"/>
  <c r="J60" i="5" s="1"/>
  <c r="AZ54" i="1"/>
  <c r="W29" i="1" s="1"/>
  <c r="F34" i="2"/>
  <c r="BA55" i="1" s="1"/>
  <c r="J34" i="4"/>
  <c r="AW57" i="1"/>
  <c r="AT57" i="1"/>
  <c r="BC54" i="1"/>
  <c r="W32" i="1"/>
  <c r="J34" i="2"/>
  <c r="AW55" i="1" s="1"/>
  <c r="AT55" i="1" s="1"/>
  <c r="F34" i="5"/>
  <c r="BA58" i="1"/>
  <c r="BB54" i="1"/>
  <c r="W31" i="1" s="1"/>
  <c r="BD54" i="1"/>
  <c r="W33" i="1"/>
  <c r="F34" i="4"/>
  <c r="BA57" i="1"/>
  <c r="J34" i="3"/>
  <c r="AW56" i="1"/>
  <c r="AT56" i="1"/>
  <c r="F34" i="3"/>
  <c r="BA56" i="1"/>
  <c r="J34" i="5"/>
  <c r="AW58" i="1"/>
  <c r="AT58" i="1"/>
  <c r="R112" i="2" l="1"/>
  <c r="BK112" i="2"/>
  <c r="J112" i="2"/>
  <c r="J59" i="2"/>
  <c r="BK86" i="3"/>
  <c r="J86" i="3"/>
  <c r="BK84" i="4"/>
  <c r="J84" i="4"/>
  <c r="J59" i="4" s="1"/>
  <c r="J113" i="2"/>
  <c r="J60" i="2"/>
  <c r="BK84" i="5"/>
  <c r="J84" i="5" s="1"/>
  <c r="J59" i="5" s="1"/>
  <c r="AU54" i="1"/>
  <c r="AX54" i="1"/>
  <c r="AV54" i="1"/>
  <c r="AK29" i="1" s="1"/>
  <c r="BA54" i="1"/>
  <c r="AW54" i="1"/>
  <c r="AK30" i="1" s="1"/>
  <c r="J30" i="3"/>
  <c r="AG56" i="1"/>
  <c r="AN56" i="1" s="1"/>
  <c r="AY54" i="1"/>
  <c r="J59" i="3" l="1"/>
  <c r="J39" i="3"/>
  <c r="J30" i="2"/>
  <c r="AG55" i="1"/>
  <c r="AN55" i="1" s="1"/>
  <c r="J30" i="4"/>
  <c r="AG57" i="1" s="1"/>
  <c r="AN57" i="1" s="1"/>
  <c r="W30" i="1"/>
  <c r="J30" i="5"/>
  <c r="AG58" i="1"/>
  <c r="AN58" i="1"/>
  <c r="AT54" i="1"/>
  <c r="J39" i="4" l="1"/>
  <c r="J39" i="2"/>
  <c r="J39" i="5"/>
  <c r="AG54" i="1"/>
  <c r="AN54" i="1" s="1"/>
  <c r="AK26" i="1" l="1"/>
  <c r="AK35" i="1"/>
</calcChain>
</file>

<file path=xl/sharedStrings.xml><?xml version="1.0" encoding="utf-8"?>
<sst xmlns="http://schemas.openxmlformats.org/spreadsheetml/2006/main" count="16117" uniqueCount="2901">
  <si>
    <t>Export Komplet</t>
  </si>
  <si>
    <t>VZ</t>
  </si>
  <si>
    <t>2.0</t>
  </si>
  <si>
    <t>ZAMOK</t>
  </si>
  <si>
    <t>False</t>
  </si>
  <si>
    <t>{f99614b7-42d0-47d7-8b06-cc2fd50476cd}</t>
  </si>
  <si>
    <t>0,01</t>
  </si>
  <si>
    <t>21</t>
  </si>
  <si>
    <t>1</t>
  </si>
  <si>
    <t>15</t>
  </si>
  <si>
    <t>REKAPITULACE STAVBY</t>
  </si>
  <si>
    <t>v ---  níže se nacházejí doplnkové a pomocné údaje k sestavám  --- v</t>
  </si>
  <si>
    <t>Návod na vyplnění</t>
  </si>
  <si>
    <t>Kód:</t>
  </si>
  <si>
    <t>6920</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</si>
  <si>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</si>
  <si>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</si>
  <si>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6920 Modrava novostavba chata p. č. 1547</t>
  </si>
  <si>
    <t>0,1</t>
  </si>
  <si>
    <t>KSO:</t>
  </si>
  <si>
    <t/>
  </si>
  <si>
    <t>CC-CZ:</t>
  </si>
  <si>
    <t>Místo:</t>
  </si>
  <si>
    <t xml:space="preserve"> </t>
  </si>
  <si>
    <t>Datum:</t>
  </si>
  <si>
    <t>18. 5. 2020</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</si>
  <si>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</si>
  <si>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</si>
  <si>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</si>
  <si>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</si>
  <si>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</si>
  <si>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</si>
  <si>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</si>
  <si>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</si>
  <si>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</si>
  <si>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</si>
  <si>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</si>
  <si>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</si>
  <si>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</si>
  <si>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</si>
  <si>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</si>
  <si>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</si>
  <si>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</si>
  <si>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</si>
  <si>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</si>
  <si>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</si>
  <si>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</si>
  <si>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</si>
  <si>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</si>
  <si>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</si>
  <si>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</si>
  <si>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</si>
  <si>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</si>
  <si>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</si>
  <si>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</si>
  <si>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</si>
  <si>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</si>
  <si>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</si>
  <si>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</si>
  <si>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</si>
  <si>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</si>
  <si>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</si>
  <si>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</si>
  <si>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</si>
  <si>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</si>
  <si>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</si>
  <si>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</si>
  <si>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</si>
  <si>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</si>
  <si>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</si>
  <si>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</si>
  <si>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</si>
  <si>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</si>
  <si>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</si>
  <si>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</si>
  <si>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</si>
  <si>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</si>
  <si>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</si>
  <si>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Vlastní objekt</t>
  </si>
  <si>
    <t>STA</t>
  </si>
  <si>
    <t>{fad73d9c-c012-4b48-87ec-7bc533e9fcac}</t>
  </si>
  <si>
    <t>02</t>
  </si>
  <si>
    <t>SO 02 Vodovodní přípojka</t>
  </si>
  <si>
    <t>{f511c77a-813d-4f18-909b-4ce63888ccbb}</t>
  </si>
  <si>
    <t>03</t>
  </si>
  <si>
    <t>SO 03 Přípojka splaškové kanalizace</t>
  </si>
  <si>
    <t>{d7a13424-5abf-42fe-9b2e-f1ba363049fe}</t>
  </si>
  <si>
    <t>04</t>
  </si>
  <si>
    <t>SO 04 Přípojka dešťové kanalizace</t>
  </si>
  <si>
    <t>{69f84f8e-5ab4-44d1-b169-44ac95adf861}</t>
  </si>
  <si>
    <t>KRYCÍ LIST SOUPISU PRACÍ</t>
  </si>
  <si>
    <t>Objekt:</t>
  </si>
  <si>
    <t>01 - SO 01 Vlastní objekt</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</si>
  <si>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</si>
  <si>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</si>
  <si>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</si>
  <si>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</si>
  <si>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</si>
  <si>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</si>
  <si>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</si>
  <si>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</si>
  <si>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</si>
  <si>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</si>
  <si>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</si>
  <si>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</si>
  <si>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</si>
  <si>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</si>
  <si>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</si>
  <si>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</si>
  <si>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</si>
  <si>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726 - Zdravotechnika - předstěnové instalace</t>
  </si>
  <si>
    <t xml:space="preserve">    731 - Ústřední vytápění - kotelny</t>
  </si>
  <si>
    <t xml:space="preserve">    731-1 - Tepelná izolace potrubí</t>
  </si>
  <si>
    <t xml:space="preserve">    733 - Ústřední vytápění - rozvodné potrubí</t>
  </si>
  <si>
    <t xml:space="preserve">      734 - Ústřední vytápění - armatury</t>
  </si>
  <si>
    <t xml:space="preserve">    735 - Ústřední vytápění - otopná tělesa</t>
  </si>
  <si>
    <t xml:space="preserve">    735-1 - Podlahové vztápění</t>
  </si>
  <si>
    <t xml:space="preserve">    741 - Elektroinstalace - silnoproud</t>
  </si>
  <si>
    <t xml:space="preserve">    742 - Elektroinstalace - slaboproud</t>
  </si>
  <si>
    <t xml:space="preserve">    762 - Konstrukce tesařské</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</si>
  <si>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</si>
  <si>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</si>
  <si>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</si>
  <si>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</si>
  <si>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</si>
  <si>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772 - Podlahy z kamene</t>
  </si>
  <si>
    <t xml:space="preserve">    775 - Podlahy skládané</t>
  </si>
  <si>
    <t xml:space="preserve">    781 - Dokončovací práce - obklady</t>
  </si>
  <si>
    <t xml:space="preserve">    783 - Dokončovací práce - nátěry</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</si>
  <si>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</si>
  <si>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</si>
  <si>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</si>
  <si>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</si>
  <si>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</si>
  <si>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</si>
  <si>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</si>
  <si>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</si>
  <si>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</si>
  <si>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</si>
  <si>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</si>
  <si>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</si>
  <si>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</si>
  <si>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</si>
  <si>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</si>
  <si>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</si>
  <si>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</si>
  <si>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</si>
  <si>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</si>
  <si>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121151113</t>
  </si>
  <si>
    <t>Sejmutí ornice plochy do 500 m2 tl vrstvy do 200 mm strojně</t>
  </si>
  <si>
    <t>m2</t>
  </si>
  <si>
    <t>CS ÚRS 2020 01</t>
  </si>
  <si>
    <t>4</t>
  </si>
  <si>
    <t>2</t>
  </si>
  <si>
    <t>-177005796</t>
  </si>
  <si>
    <t>PP</t>
  </si>
  <si>
    <t>Sejmutí ornice strojně při souvislé ploše přes 100 do 500 m2, tl. vrstvy do 200 mm</t>
  </si>
  <si>
    <t>PSC</t>
  </si>
  <si>
    <t xml:space="preserve">Poznámka k souboru cen:_x000D_
1. V cenách jsou započteny i náklady na_x000D_
a) naložení sejmuté ornice na dopravní prostředek._x000D_
b) vodorovné přemístění na hromady v místě upotřebení nebo na dočasné či trvalé skládky na vzdálenost do 50 m a se složením._x000D_
2. Ceny lze použít i pro sejmutí podorničí._x000D_
3. V cenách nejsou započteny náklady na odstranění nevhodných přimísenin (kamenů, kořenů apod.); tyto práce se ocení individuálně._x000D_
</t>
  </si>
  <si>
    <t>VV</t>
  </si>
  <si>
    <t>"cca"21,00*17,00</t>
  </si>
  <si>
    <t>122251104</t>
  </si>
  <si>
    <t>Odkopávky a prokopávky nezapažené v hornině třídy těžitelnosti I, skupiny 3 objem do 500 m3 strojně</t>
  </si>
  <si>
    <t>m3</t>
  </si>
  <si>
    <t>33504707</t>
  </si>
  <si>
    <t>Odkopávky a prokopávky nezapažené strojně v hornině třídy těžitelnosti I skupiny 3 přes 100 do 500 m3</t>
  </si>
  <si>
    <t xml:space="preserve">Poznámka k souboru cen:_x000D_
1. V cenách jsou započteny i náklady na přehození výkopku na vzdálenost do 3 m nebo naložení na dopravní prostředek._x000D_
</t>
  </si>
  <si>
    <t>odkopávka na úroveň -1,800</t>
  </si>
  <si>
    <t>6,00*10,80*(0,50+0,80)/2</t>
  </si>
  <si>
    <t>odkopávka na kotu *1,300</t>
  </si>
  <si>
    <t>4,00*15,00*(0,30+0,50)/2</t>
  </si>
  <si>
    <t>odkopávka na kotu -0,800</t>
  </si>
  <si>
    <t>8,70*15,00*(0,20+0,60)/2</t>
  </si>
  <si>
    <t>Součet</t>
  </si>
  <si>
    <t>3</t>
  </si>
  <si>
    <t>132351102</t>
  </si>
  <si>
    <t>Hloubení rýh nezapažených  š do 800 mm v hornině třídy těžitelnosti II, skupiny 4 objem do 50 m3 strojně</t>
  </si>
  <si>
    <t>-280510667</t>
  </si>
  <si>
    <t>Hloubení nezapažených rýh šířky do 800 mm strojně s urovnáním dna do předepsaného profilu a spádu v hornině třídy těžitelnosti II skupiny 4 přes 20 do 50 m3</t>
  </si>
  <si>
    <t xml:space="preserve">Poznámka k souboru cen:_x000D_
1. V cenách jsou započteny i náklady na přehození výkopku na přilehlém terénu na vzdálenost do 3 m od podélné osy rýhy nebo naložení na dopravní prostředek._x000D_
</t>
  </si>
  <si>
    <t>"pasy na kotě"</t>
  </si>
  <si>
    <t>"-2,200"(3,74+5,90+5,10)*0,40*0,40</t>
  </si>
  <si>
    <t>"-1,950"4,14*0,40*0,40</t>
  </si>
  <si>
    <t>"-1,700"(6,00+7,48*2+5,50+3,70+7,48+1,80+2,70)*0,40*0,40</t>
  </si>
  <si>
    <t>"-1,250"4,00*0,40*0,40</t>
  </si>
  <si>
    <t>"-1,200"(7,48+4,46+0,74+7,48+4,38+8,28+11,78+4,32*2+7,80)*0,40*0,40</t>
  </si>
  <si>
    <t>"-1,100"(2,50+1,60)*0,40*0,40</t>
  </si>
  <si>
    <t>"2,450"(2,00+1,50*2+1,00)*0,40*0,40</t>
  </si>
  <si>
    <t>"drenáž"(18,00*2+12,50*2)*0,40*0,60</t>
  </si>
  <si>
    <t>162251102</t>
  </si>
  <si>
    <t>Vodorovné přemístění do 50 m výkopku/sypaniny z horniny třídy těžitelnosti I, skupiny 1 až 3</t>
  </si>
  <si>
    <t>1617033741</t>
  </si>
  <si>
    <t>Vodorovné přemístění výkopku nebo sypaniny po suchu na obvyklém dopravním prostředku, bez naložení výkopku, avšak se složením bez rozhrnutí z horniny třídy těžitelnosti I skupiny 1 až 3 na vzdálenost přes 20 do 50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</si>
  <si>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</si>
  <si>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357,00*0,20+118,32</t>
  </si>
  <si>
    <t>5</t>
  </si>
  <si>
    <t>162251122</t>
  </si>
  <si>
    <t>Vodorovné přemístění do 50 m výkopku/sypaniny z horniny třídy těžitelnosti II, skupiny 4 a 5</t>
  </si>
  <si>
    <t>485403978</t>
  </si>
  <si>
    <t>Vodorovné přemístění výkopku nebo sypaniny po suchu na obvyklém dopravním prostředku, bez naložení výkopku, avšak se složením bez rozhrnutí z horniny třídy těžitelnosti II na vzdálenost skupiny 4 a 5 na vzdálenost přes 20 do 50 m</t>
  </si>
  <si>
    <t>36,43</t>
  </si>
  <si>
    <t>6</t>
  </si>
  <si>
    <t>167101101</t>
  </si>
  <si>
    <t>Nakládání výkopku z hornin tř. 1 až 4 do 100 m3</t>
  </si>
  <si>
    <t>CS ÚRS 2018 01</t>
  </si>
  <si>
    <t>1995668676</t>
  </si>
  <si>
    <t>Nakládání, skládání a překládání neulehlého výkopku nebo sypaniny nakládání, množství do 100 m3, z hornin tř. 1 až 4</t>
  </si>
  <si>
    <t xml:space="preserve">Poznámka k souboru cen:_x000D_
1. Ceny -1101, -1151, -1102, -1152, -1103, -1153, jsou určeny pro nakládání, skládání a překládání na obvyklý nebo z obvyklého dopravního prostředku. Pro nakládání z lodi nebo na loď jsou určeny ceny -1105 a -1155._x000D_
2. Ceny -1105 a -1155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3. Množství měrných jednotek se určí v rostlém stavu horniny._x000D_
</t>
  </si>
  <si>
    <t>"na násyp"15,00+57,29</t>
  </si>
  <si>
    <t>7</t>
  </si>
  <si>
    <t>167151101</t>
  </si>
  <si>
    <t>Nakládání výkopku z hornin třídy těžitelnosti I, skupiny 1 až 3 do 100 m3</t>
  </si>
  <si>
    <t>-1792335955</t>
  </si>
  <si>
    <t>Nakládání, skládání a překládání neulehlého výkopku nebo sypaniny strojně nakládání, množství do 100 m3, z horniny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</si>
  <si>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</si>
  <si>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118,32</t>
  </si>
  <si>
    <t>8</t>
  </si>
  <si>
    <t>167151102</t>
  </si>
  <si>
    <t>Nakládání výkopku z hornin třídy těžitelnosti II, skupiny 4 a 5 do 100 m3</t>
  </si>
  <si>
    <t>1944741746</t>
  </si>
  <si>
    <t>Nakládání, skládání a překládání neulehlého výkopku nebo sypaniny strojně nakládání, množství do 100 m3, z horniny třídy těžitelnosti II, skupiny 4 a 5</t>
  </si>
  <si>
    <t>9</t>
  </si>
  <si>
    <t>174151101</t>
  </si>
  <si>
    <t>Zásyp jam, šachet rýh nebo kolem objektů sypaninou se zhutněním</t>
  </si>
  <si>
    <t>-1188605616</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</si>
  <si>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</si>
  <si>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</si>
  <si>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 xml:space="preserve"> úroveň -1,800</t>
  </si>
  <si>
    <t>6,00*10,80*1,50</t>
  </si>
  <si>
    <t>úroveň -1,300</t>
  </si>
  <si>
    <t>4,00*15,00*1,00</t>
  </si>
  <si>
    <t>úroveň -0,800</t>
  </si>
  <si>
    <t>8,70*15,00*0,50</t>
  </si>
  <si>
    <t>Zakládání</t>
  </si>
  <si>
    <t>211531111</t>
  </si>
  <si>
    <t>Výplň odvodňovacích žeber nebo trativodů kamenivem hrubým drceným frakce 16 až 63 mm</t>
  </si>
  <si>
    <t>-1983866036</t>
  </si>
  <si>
    <t>Výplň kamenivem do rýh odvodňovacích žeber nebo trativodů bez zhutnění, s úpravou povrchu výplně kamenivem hrubým drceným frakce 16 až 63 mm</t>
  </si>
  <si>
    <t xml:space="preserve">Poznámka k souboru cen:_x000D_
1. V ceně 51-1111 jsou započteny i náklady na průduchy vytvořené z lomového kamene._x000D_
2. V cenách 52-1111 až 58-1111 nejsou započteny náklady na zřízení průduchů; tyto práce se oceňují cenami:_x000D_
a) souboru cen 212 71-11 Trativody z trub z prostého betonu bez lože,_x000D_
b) souboru cen 212 75-5 . Trativody bez lože z drenážních trubek._x000D_
3. Množství měrných jednotek se určuje v m3 vyplňovaného prostoru. Objem potrubí a lože se do vyplňovaného prostoru nezapočítává._x000D_
</t>
  </si>
  <si>
    <t>(18,00*2+12,50*2)*0,40*0,60</t>
  </si>
  <si>
    <t>11</t>
  </si>
  <si>
    <t>211971110</t>
  </si>
  <si>
    <t>Zřízení opláštění žeber nebo trativodů geotextilií v rýze nebo zářezu sklonu do 1:2</t>
  </si>
  <si>
    <t>220173125</t>
  </si>
  <si>
    <t>Zřízení opláštění výplně z geotextilie odvodňovacích žeber nebo trativodů v rýze nebo zářezu se stěnami šikmými o sklonu do 1:2</t>
  </si>
  <si>
    <t xml:space="preserve">Poznámka k souboru cen:_x000D_
1. Ceny jsou určeny:_x000D_
a) pro jakékoliv druhy a rozměry geotextilií,_x000D_
b) i pro zřízení svislého drénu z jedné nebo více vrstev geotextilie přiložených na stěnu rýhy nebo zářezu,_x000D_
c) pro způsob spojování geotextilií přesahy._x000D_
2. Ceny nelze použít:_x000D_
a) pro zřízení opláštění výplně v zapažených rýhách; toto opláštění se oceňuje individuálně,_x000D_
b) pro knotové drény (geodrény); tyto drény se oceňují cenami souboru cen 211 97-21 Vpichování svislých konsolidačních prefabrikovaných drénů,_x000D_
c) pro zřízení vrstev z geotextilií; toto zřízení vrstev z geotextilií se ocení cenami souboru cen 213 14 Zřízení vrstvy z geotextilie._x000D_
3. V cenách jsou započteny i náklady na zřízení předepsaných přesahů a na potřebné zatěžování nebo připevňování geotextilie ke stěnám výkopu při provádění._x000D_
4. V cenách nejsou započteny náklady na dodání geotextilie; toto dodání se oceňuje ve specifikaci. Ztratné lze dohodnout ve výši 2 %._x000D_
5. Množství měrných jednotek:_x000D_
a) se určuje v m2 rozvinuté plochy opláštění bez jakýchkoliv přesahů. Při opláštění z více vrstev geotextilií se pro určení množství měrných jednotek oceňuje každá vrstva samostatně,_x000D_
b) pro dodání geotextilie oceňované ve specifikaci se určí v m2 geotextilie včetně přesahů a prořezů stanovených projektovou dokumentací._x000D_
</t>
  </si>
  <si>
    <t>61,00*1,00</t>
  </si>
  <si>
    <t>12</t>
  </si>
  <si>
    <t>M</t>
  </si>
  <si>
    <t>69311035</t>
  </si>
  <si>
    <t>geotextilie tkaná separační, filtrační, výztužná PP pevnost v tahu 30kN/m</t>
  </si>
  <si>
    <t>1660076058</t>
  </si>
  <si>
    <t>61,00*1,15</t>
  </si>
  <si>
    <t>13</t>
  </si>
  <si>
    <t>212751104</t>
  </si>
  <si>
    <t>Trativod z drenážních trubek flexibilních PVC-U SN 4 perforace 360° včetně lože otevřený výkop DN 100 pro meliorace</t>
  </si>
  <si>
    <t>m</t>
  </si>
  <si>
    <t>-1719573292</t>
  </si>
  <si>
    <t>Trativody z drenážních a melioračních trubek pro meliorace, dočasné nebo odlehčovací drenáže se zřízením štěrkového lože pod trubky a s jejich obsypem v otevřeném výkopu trubka flexibilní PVC-U SN 4 celoperforovaná 360° DN 100</t>
  </si>
  <si>
    <t xml:space="preserve">Poznámka k souboru cen:_x000D_
1. V cenách souboru cen nejsou započteny náklady na:_x000D_
a) montáž a dodávku tvarovek, které se oceňují cenami souboru 877 ..-52.1 Montáž tvarovek na kanalizačním potrubí z trub z plastu, části A03,_x000D_
b) opláštění potrubí geotextílií, které se oceňuje cenami souboru 211 97-11.. Zřízení opláštění výplně z geotextilie odvodňovacích žeber nebo trativodů v rýze nebo zářezu se stěnami katalogu 800-2 Zvláštní zakládání objektů, části A 01._x000D_
</t>
  </si>
  <si>
    <t>18,00*2+12,50*2</t>
  </si>
  <si>
    <t>14</t>
  </si>
  <si>
    <t>274313611</t>
  </si>
  <si>
    <t>Základové pásy z betonu tř. C 16/20</t>
  </si>
  <si>
    <t>-639284764</t>
  </si>
  <si>
    <t>Základy z betonu prostého pasy betonu kamenem neprokládaného tř. C 16/20</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</si>
  <si>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</si>
  <si>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279113134</t>
  </si>
  <si>
    <t>Základová zeď tl do 300 mm z tvárnic ztraceného bednění včetně výplně z betonu tř. C 16/20</t>
  </si>
  <si>
    <t>-1081368568</t>
  </si>
  <si>
    <t>Základové zdi z tvárnic ztraceného bednění včetně výplně z betonu bez zvláštních nároků na vliv prostředí třídy C 16/20, tloušťky zdiva přes 250 do 300 mm</t>
  </si>
  <si>
    <t xml:space="preserve">Poznámka k souboru cen:_x000D_
1. V cenách jsou započteny i náklady na dodání a uložení betonu._x000D_
2. V cenách nejsou započteny náklady na dodání a uložení betonářské výztuže; tyto se oceňují cenami souboru cen 279 36- . . Výztuž základových zdí nosných._x000D_
3. Množství jednotek se určuje v m2 plochy zdiva._x000D_
</t>
  </si>
  <si>
    <t>"-2,200"(3,74+5,90+5,10)*1,50</t>
  </si>
  <si>
    <t>"-1,950"4,14*1,25</t>
  </si>
  <si>
    <t>"-1,700"(6,00+7,48*2+5,50+3,70+7,48+1,80+2,70)*1,00</t>
  </si>
  <si>
    <t>"-1,250"4,00*0,50</t>
  </si>
  <si>
    <t>"-1,200"(7,48+4,46+0,74+7,48+4,38+8,28+11,78+4,32*2+7,80)*0,50</t>
  </si>
  <si>
    <t>"-1,100"(2,50+1,60)*0,50</t>
  </si>
  <si>
    <t>"2,450"(2,00+1,50*2+1,00)*1,75</t>
  </si>
  <si>
    <t>16</t>
  </si>
  <si>
    <t>279361821</t>
  </si>
  <si>
    <t>Výztuž základových zdí nosných betonářskou ocelí 10 505</t>
  </si>
  <si>
    <t>t</t>
  </si>
  <si>
    <t>-259630792</t>
  </si>
  <si>
    <t>Výztuž základových zdí nosných svislých nebo odkloněných od svislice, rovinných nebo oblých, deskových nebo žebrových, včetně výztuže jejich žeber z betonářské oceli 10 505 (R) nebo BSt 500</t>
  </si>
  <si>
    <t>114,50*0,30*20,00*0,001</t>
  </si>
  <si>
    <t>Svislé a kompletní konstrukce</t>
  </si>
  <si>
    <t>17</t>
  </si>
  <si>
    <t>311213114.R10</t>
  </si>
  <si>
    <t>Zdivo z nepravidelných kamenů na maltu, (šumavský kámen),šířka spáry do 50 mm</t>
  </si>
  <si>
    <t>33541349</t>
  </si>
  <si>
    <t>Zdivo nadzákladové z lručně vybíraného na maltu z nepravidelných kamenů objemu 1 kusu kamene do 0,02 m3, šířka spáry přes 20 do 50 mm(šumavský kámen)</t>
  </si>
  <si>
    <t xml:space="preserve">Poznámka k souboru cen:_x000D_
1. V cenách jsou započteny i náklady na nutné přisekávání kamene do spár i v líci při zdění._x000D_
2. V cenách nejsou započteny náklady na spárování zdiva; tyto se oceňují cenami souboru cen 62. 63-10..Spárování vnějších ploch pohledového zdiva části A04 tohoto katalogu._x000D_
3. Ceny lze použít i pro ocenění kamenného obkladového zdiva._x000D_
</t>
  </si>
  <si>
    <t>"strana jižní"18,15*(1,60+0,40)/2*0,20+(1,90*1,60)/2*0,20</t>
  </si>
  <si>
    <t>"strana severní"18,15*0,20*0,30</t>
  </si>
  <si>
    <t>"strana východní"14,09*(0,50+0,30)/2*0,20</t>
  </si>
  <si>
    <t>"strana západní"12,19*(1,00+1,60)/2*0,20</t>
  </si>
  <si>
    <t>18</t>
  </si>
  <si>
    <t>314 001</t>
  </si>
  <si>
    <t xml:space="preserve">Dodávka a montáž komínového tělesa </t>
  </si>
  <si>
    <t>ks</t>
  </si>
  <si>
    <t>108159850</t>
  </si>
  <si>
    <t>19</t>
  </si>
  <si>
    <t>314002</t>
  </si>
  <si>
    <t>dodávka a momtáž potrubí pro přívod vzduchu ke krbu</t>
  </si>
  <si>
    <t>Kč</t>
  </si>
  <si>
    <t>843888653</t>
  </si>
  <si>
    <t>20</t>
  </si>
  <si>
    <t>314003</t>
  </si>
  <si>
    <t>Dodávka a montáž obkladu nehořlavých desek u krbu</t>
  </si>
  <si>
    <t>591369702</t>
  </si>
  <si>
    <t>(1,05*2+0,89)*2,80</t>
  </si>
  <si>
    <t>342272225</t>
  </si>
  <si>
    <t>Příčka z pórobetonových hladkých tvárnic na tenkovrstvou maltu tl 100 mm</t>
  </si>
  <si>
    <t>1909576447</t>
  </si>
  <si>
    <t>Příčky z pórobetonových tvárnic hladkých na tenké maltové lože objemová hmotnost do 500 kg/m3, tloušťka příčky 100 mm</t>
  </si>
  <si>
    <t>"u krbu"(1,05+0,90+0,40)*2,80</t>
  </si>
  <si>
    <t>Vodorovné konstrukce</t>
  </si>
  <si>
    <t>22</t>
  </si>
  <si>
    <t>434311115</t>
  </si>
  <si>
    <t>Schodišťové stupně dusané na terén z betonu tř. C 20/25 bez potěru</t>
  </si>
  <si>
    <t>-884751713</t>
  </si>
  <si>
    <t>Stupně dusané z betonu prostého nebo prokládaného kamenem na terén nebo na desku bez potěru, se zahlazením povrchu tř. C 20/25</t>
  </si>
  <si>
    <t>"zápraží"1,00*8</t>
  </si>
  <si>
    <t>23</t>
  </si>
  <si>
    <t>434351141</t>
  </si>
  <si>
    <t>Zřízení bednění stupňů přímočarých schodišť</t>
  </si>
  <si>
    <t>2055123818</t>
  </si>
  <si>
    <t>Bednění stupňů betonovaných na podstupňové desce nebo na terénu půdorysně přímočarých zřízení</t>
  </si>
  <si>
    <t xml:space="preserve">Poznámka k souboru cen:_x000D_
1. Množství měrných jednotek bednění stupňů se určuje v m2 plochy stupnic a podstupnic._x000D_
</t>
  </si>
  <si>
    <t>1,00*0,20*8+2,40*0,50*2</t>
  </si>
  <si>
    <t>24</t>
  </si>
  <si>
    <t>434351142</t>
  </si>
  <si>
    <t>Odstranění bednění stupňů přímočarých schodišť</t>
  </si>
  <si>
    <t>-881462801</t>
  </si>
  <si>
    <t>Bednění stupňů betonovaných na podstupňové desce nebo na terénu půdorysně přímočarých odstranění</t>
  </si>
  <si>
    <t>4,00</t>
  </si>
  <si>
    <t>Úpravy povrchů, podlahy a osazování výplní</t>
  </si>
  <si>
    <t>25</t>
  </si>
  <si>
    <t>612321141</t>
  </si>
  <si>
    <t>Vápenocementová omítka štuková dvouvrstvá vnitřních stěn nanášená ručně</t>
  </si>
  <si>
    <t>-846581466</t>
  </si>
  <si>
    <t>Omítka vápenocementová vnitřních ploch nanášená ručně dvouvrstvá, tloušťky jádrové omítky do 10 mm a tloušťky štuku do 3 mm štuková svislých konstrukcí stěn</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</si>
  <si>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</si>
  <si>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"u krbu"(1,10+1+1,15+0,36)*2,80</t>
  </si>
  <si>
    <t>26</t>
  </si>
  <si>
    <t>28376444</t>
  </si>
  <si>
    <t>deska z polystyrénu XPS, hrana rovná a strukturovaný povrch 300kPa tl 120mm</t>
  </si>
  <si>
    <t>-333563892</t>
  </si>
  <si>
    <t>78,24*1,02</t>
  </si>
  <si>
    <t>27</t>
  </si>
  <si>
    <t>622211021</t>
  </si>
  <si>
    <t>Montáž kontaktního zateplení vnějších stěn lepením a mechanickým kotvením polystyrénových desek tl do 120 mm</t>
  </si>
  <si>
    <t>-1079890989</t>
  </si>
  <si>
    <t>Montáž kontaktního zateplení lepením a mechanickým kotvením z polystyrenových desek nebo z kombinovaných desek na vnější stěny, tloušťky desek přes 80 do 120 mm</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</si>
  <si>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</si>
  <si>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"sokl"(18,00+7,79)*2*1,20</t>
  </si>
  <si>
    <t>(7,54+4,40*2)*1,00</t>
  </si>
  <si>
    <t>28</t>
  </si>
  <si>
    <t>622631011</t>
  </si>
  <si>
    <t>Spárování spárovací maltou vnějších pohledových ploch stěn z tvárnic nebo kamene</t>
  </si>
  <si>
    <t>782299125</t>
  </si>
  <si>
    <t>Spárování vnějších ploch pohledového zdiva z tvárnic nebo kamene, spárovací maltou stěn</t>
  </si>
  <si>
    <t xml:space="preserve">Poznámka k souboru cen:_x000D_
1. Ceny jsou určeny pro ocenění dodatečného povrchového spárování vnějších ploch pohledového zdiva spárovací maltou._x000D_
</t>
  </si>
  <si>
    <t>"sokl"9,32/0,20</t>
  </si>
  <si>
    <t>29</t>
  </si>
  <si>
    <t>631311124</t>
  </si>
  <si>
    <t>Mazanina tl do 120 mm z betonu prostého bez zvýšených nároků na prostředí tř. C 16/20</t>
  </si>
  <si>
    <t>1074878016</t>
  </si>
  <si>
    <t>Mazanina z betonu prostého bez zvýšených nároků na prostředí tl. přes 80 do 120 mm tř. C 16/20</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</si>
  <si>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</si>
  <si>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"podkladní beton"(18,10*10,28+7,80*4,32)*0,10</t>
  </si>
  <si>
    <t>30</t>
  </si>
  <si>
    <t>631319173</t>
  </si>
  <si>
    <t>Příplatek k mazanině tl do 120 mm za stržení povrchu spodní vrstvy před vložením výztuže</t>
  </si>
  <si>
    <t>-1649565423</t>
  </si>
  <si>
    <t>Příplatek k cenám mazanin za stržení povrchu spodní vrstvy mazaniny latí před vložením výztuže nebo pletiva pro tl. obou vrstev mazaniny přes 80 do 120 mm</t>
  </si>
  <si>
    <t xml:space="preserve">Poznámka k souboru cen:_x000D_
1. Ceny -9011 až -9023 lze použít pro mazaniny min. tř. C 8/10._x000D_
2. V cenách -9011 až -9023 jsou započteny i náklady za přehlazení povrchu mazaniny ocelovým hladítkem._x000D_
3. Ceny -9171 až -9175 lze také použít, bude-li do mazaniny vkládána druhá vrstva výztuže nad sebou oddělená vrstvou betonové směsi, kdy se oceňuje druhé stržení povrchu latí rovněž výměrou (m3) celkové tloušťky tří vrstev mazaniny._x000D_
</t>
  </si>
  <si>
    <t>21,98</t>
  </si>
  <si>
    <t>31</t>
  </si>
  <si>
    <t>631351101</t>
  </si>
  <si>
    <t>Zřízení bednění rýh a hran v podlahách</t>
  </si>
  <si>
    <t>470908527</t>
  </si>
  <si>
    <t>Bednění v podlahách rýh a hran zřízení</t>
  </si>
  <si>
    <t>"podkladní beton"(18,10+14,10)*2*0,10</t>
  </si>
  <si>
    <t>32</t>
  </si>
  <si>
    <t>631351102</t>
  </si>
  <si>
    <t>Odstranění bednění rýh a hran v podlahách</t>
  </si>
  <si>
    <t>-1183005163</t>
  </si>
  <si>
    <t>Bednění v podlahách rýh a hran odstranění</t>
  </si>
  <si>
    <t>6,44</t>
  </si>
  <si>
    <t>33</t>
  </si>
  <si>
    <t>631362021</t>
  </si>
  <si>
    <t>Výztuž mazanin svařovanými sítěmi Kari</t>
  </si>
  <si>
    <t>1320604304</t>
  </si>
  <si>
    <t>Výztuž mazanin ze svařovaných sítí z drátů typu KARI</t>
  </si>
  <si>
    <t xml:space="preserve">Poznámka k souboru cen:_x000D_
1. Betonová podezdívek příček se oceňuje položkou 278 36-1111 souboru cen 278 36-11.1 - Výztuž základu (podezdívky) betonového_x000D_
</t>
  </si>
  <si>
    <t>"podkladní beton"21,98/0,10*0,0038*1,20</t>
  </si>
  <si>
    <t>34</t>
  </si>
  <si>
    <t>632 001</t>
  </si>
  <si>
    <t>Cementový potěr Cemix 48 mm</t>
  </si>
  <si>
    <t>-984590555</t>
  </si>
  <si>
    <t>"skladba P3"7,35+7,30+8,85</t>
  </si>
  <si>
    <t>35</t>
  </si>
  <si>
    <t>632 103</t>
  </si>
  <si>
    <t>Cementový potěr Cemix 58 mm</t>
  </si>
  <si>
    <t>354155353</t>
  </si>
  <si>
    <t>"skladba P1"5,76+11,64</t>
  </si>
  <si>
    <t>36</t>
  </si>
  <si>
    <t>632 104</t>
  </si>
  <si>
    <t>Cementový potěr Cemix 62 mm</t>
  </si>
  <si>
    <t>1929130715</t>
  </si>
  <si>
    <t>"skladba P5"3,05+3,65+2,43+1,43</t>
  </si>
  <si>
    <t>37</t>
  </si>
  <si>
    <t>632 105</t>
  </si>
  <si>
    <t>Cementový potěr Cemix 66 mm</t>
  </si>
  <si>
    <t>-66281298</t>
  </si>
  <si>
    <t>"skladba P6"8,447+20,75+10,11+20,75+4,86+2,57+2,26</t>
  </si>
  <si>
    <t>38</t>
  </si>
  <si>
    <t>632 105.1</t>
  </si>
  <si>
    <t>Cementový potěr Cemix 63 mm</t>
  </si>
  <si>
    <t>805839854</t>
  </si>
  <si>
    <t>"skladba P2"18,95+17,52+12,50+42,67</t>
  </si>
  <si>
    <t>39</t>
  </si>
  <si>
    <t>632 106</t>
  </si>
  <si>
    <t>Cementový potěr Cemix 75 mm</t>
  </si>
  <si>
    <t>257892931</t>
  </si>
  <si>
    <t>"skladba P7"5,04+4,34</t>
  </si>
  <si>
    <t>40</t>
  </si>
  <si>
    <t>632200</t>
  </si>
  <si>
    <t>-1605246739</t>
  </si>
  <si>
    <t>Cementový potěr CEMIX t. 20 mm</t>
  </si>
  <si>
    <t>"skladba P4"18,11*2,00+(6,80+5,10)*1,72</t>
  </si>
  <si>
    <t>41</t>
  </si>
  <si>
    <t>632201</t>
  </si>
  <si>
    <t>408206904</t>
  </si>
  <si>
    <t>Cementový potěr CEMIX tl. 72 mm</t>
  </si>
  <si>
    <t>"skladba P10"4,09*1,00</t>
  </si>
  <si>
    <t>998</t>
  </si>
  <si>
    <t>Přesun hmot</t>
  </si>
  <si>
    <t>42</t>
  </si>
  <si>
    <t>998011002</t>
  </si>
  <si>
    <t>Přesun hmot pro budovy zděné v do 12 m</t>
  </si>
  <si>
    <t>-797390539</t>
  </si>
  <si>
    <t>Přesun hmot pro budovy občanské výstavby, bydlení, výrobu a služby s nosnou svislou konstrukcí zděnou z cihel, tvárnic nebo kamene vodorovná dopravní vzdálenost do 100 m pro budovy výšky přes 6 do 12 m</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</si>
  <si>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</si>
  <si>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</si>
  <si>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</si>
  <si>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711</t>
  </si>
  <si>
    <t>Izolace proti vodě, vlhkosti a plynům</t>
  </si>
  <si>
    <t>43</t>
  </si>
  <si>
    <t>711111001</t>
  </si>
  <si>
    <t>Provedení izolace proti zemní vlhkosti vodorovné za studena nátěrem penetračním</t>
  </si>
  <si>
    <t>1825372102</t>
  </si>
  <si>
    <t>Provedení izolace proti zemní vlhkosti natěradly a tmely za studena na ploše vodorovné V nátěrem penetračním</t>
  </si>
  <si>
    <t xml:space="preserve">Poznámka k souboru cen:_x000D_
1. Izolace plochy jednotlivě do 10 m2 se oceňují skladebně cenou příslušné izolace a cenou 711 19-9095 Příplatek za plochu do 10 m2._x000D_
</t>
  </si>
  <si>
    <t>18,10*10,28+7,80*4,32</t>
  </si>
  <si>
    <t>44</t>
  </si>
  <si>
    <t>11163150</t>
  </si>
  <si>
    <t>lak penetrační asfaltový</t>
  </si>
  <si>
    <t>338924800</t>
  </si>
  <si>
    <t>219,76*0,0003 'Přepočtené koeficientem množství</t>
  </si>
  <si>
    <t>45</t>
  </si>
  <si>
    <t>711113111</t>
  </si>
  <si>
    <t>Izolace proti zemní vlhkosti na vodorovné ploše za studena emulzí elastickou</t>
  </si>
  <si>
    <t>-850754858</t>
  </si>
  <si>
    <t>Izolace proti zemní vlhkosti natěradly a tmely za studena na ploše vodorovné V emulzí elastickou plošnou (kombinace bitumenu a plastu)</t>
  </si>
  <si>
    <t>"1.03"3,05</t>
  </si>
  <si>
    <t>"1.04"3,65</t>
  </si>
  <si>
    <t>"1.10"1,43</t>
  </si>
  <si>
    <t>"2.02"5,04</t>
  </si>
  <si>
    <t>"2.07"4,34</t>
  </si>
  <si>
    <t>46</t>
  </si>
  <si>
    <t>711113115.SMB</t>
  </si>
  <si>
    <t xml:space="preserve">Izolace proti zemní vlhkosti na vodorovné ploše za studena těsnicí hmotou  </t>
  </si>
  <si>
    <t>-1579810081</t>
  </si>
  <si>
    <t xml:space="preserve">Izolace proti zemní vlhkosti na vodorovné ploše za studena těsnicí hmotou </t>
  </si>
  <si>
    <t>"1.03"(2,20+1,38)*2*2,10-0,70*1,97</t>
  </si>
  <si>
    <t>"1.04"(1,35+2,865)*2*2,10-0,70*1,97</t>
  </si>
  <si>
    <t>"1.10"(1,51+0,95)*2*2,10-0,70*1,97</t>
  </si>
  <si>
    <t>"2.02"(2,10+2,465)*2*2,10-0,70*1,97</t>
  </si>
  <si>
    <t>"2,07"(2,135+2,30)*2*2,10-0,80*1,97</t>
  </si>
  <si>
    <t>47</t>
  </si>
  <si>
    <t>711141559</t>
  </si>
  <si>
    <t>Provedení izolace proti zemní vlhkosti pásy přitavením vodorovné NAIP</t>
  </si>
  <si>
    <t>-229529129</t>
  </si>
  <si>
    <t>Provedení izolace proti zemní vlhkosti pásy přitavením NAIP na ploše vodorovné V</t>
  </si>
  <si>
    <t xml:space="preserve">Poznámka k souboru cen:_x000D_
1. Izolace plochy jednotlivě do 10 m2 se oceňují skladebně cenou příslušné izolace a cenou 711 19-9097 Příplatek za plochu do 10 m2._x000D_
</t>
  </si>
  <si>
    <t>48</t>
  </si>
  <si>
    <t>62833158</t>
  </si>
  <si>
    <t>pás asfaltový natavitelný oxidovaný tl 4mm typu G200 S40 s vložkou ze skleněné tkaniny, s jemnozrnným minerálním posypem</t>
  </si>
  <si>
    <t>1892621879</t>
  </si>
  <si>
    <t>219,76*1,15 'Přepočtené koeficientem množství</t>
  </si>
  <si>
    <t>49</t>
  </si>
  <si>
    <t>998711202</t>
  </si>
  <si>
    <t>Přesun hmot procentní pro izolace proti vodě, vlhkosti a plynům v objektech v do 12 m</t>
  </si>
  <si>
    <t>%</t>
  </si>
  <si>
    <t>-1909953924</t>
  </si>
  <si>
    <t>Přesun hmot pro izolace proti vodě, vlhkosti a plynům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</si>
  <si>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</si>
  <si>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713</t>
  </si>
  <si>
    <t>Izolace tepelné</t>
  </si>
  <si>
    <t>50</t>
  </si>
  <si>
    <t>713121111</t>
  </si>
  <si>
    <t>Montáž izolace tepelné podlah volně kladenými rohožemi, pásy, dílci, deskami 1 vrstva</t>
  </si>
  <si>
    <t>-1103613468</t>
  </si>
  <si>
    <t>Montáž tepelné izolace podlah rohožemi, pásy, deskami, dílci, bloky (izolační materiál ve specifikaci) kladenými volně jednovrstvá</t>
  </si>
  <si>
    <t xml:space="preserve">Poznámka k souboru cen:_x000D_
1. Množství tepelné izolace podlah okrajovými pásky k ceně -1211 se určuje v m projektované délky obložení (bez přesahů) na obvodu podlahy._x000D_
</t>
  </si>
  <si>
    <t>"podlaha P1"5,76+11,64</t>
  </si>
  <si>
    <t>"podlaha P3"7,35+7,30+8,85</t>
  </si>
  <si>
    <t>"podlaha P5"3,05+3,65+2,43+1,43</t>
  </si>
  <si>
    <t>"podlaha P6"8,44+20,75+10,11+20,75+4,86</t>
  </si>
  <si>
    <t>"podlaha P7"5,04+4,34</t>
  </si>
  <si>
    <t>51</t>
  </si>
  <si>
    <t>28375912</t>
  </si>
  <si>
    <t>deska EPS 150 do plochých střech a podlah λ=0,035 tl 80mm</t>
  </si>
  <si>
    <t>1518387929</t>
  </si>
  <si>
    <t>17,4*1,02 'Přepočtené koeficientem množství</t>
  </si>
  <si>
    <t>52</t>
  </si>
  <si>
    <t>28375915</t>
  </si>
  <si>
    <t>deska EPS 150 do plochých střech a podlah λ=0,035 tl 120mm</t>
  </si>
  <si>
    <t>-467600724</t>
  </si>
  <si>
    <t>23,5*2,04 'Přepočtené koeficientem množství</t>
  </si>
  <si>
    <t>53</t>
  </si>
  <si>
    <t>28375914</t>
  </si>
  <si>
    <t>deska EPS 150 do plochých střech a podlah λ=0,035 tl 100mm</t>
  </si>
  <si>
    <t>-72606632</t>
  </si>
  <si>
    <t>10,56*2,04 'Přepočtené koeficientem množství</t>
  </si>
  <si>
    <t>54</t>
  </si>
  <si>
    <t>63141434</t>
  </si>
  <si>
    <t>deska tepelně izolační minerální plovoucích podlah λ=0,033-0,035 tl 40mm</t>
  </si>
  <si>
    <t>-120268833</t>
  </si>
  <si>
    <t>74,29*1,02 'Přepočtené koeficientem množství</t>
  </si>
  <si>
    <t>55</t>
  </si>
  <si>
    <t>713121121</t>
  </si>
  <si>
    <t>Montáž izolace tepelné podlah volně kladenými rohožemi, pásy, dílci, deskami 2 vrstvy</t>
  </si>
  <si>
    <t>1165931873</t>
  </si>
  <si>
    <t>Montáž tepelné izolace podlah rohožemi, pásy, deskami, dílci, bloky (izolační materiál ve specifikaci) kladenými volně dvouvrstvá</t>
  </si>
  <si>
    <t>"podlaha P2"18,95+17,52+12,59+42,67</t>
  </si>
  <si>
    <t>56</t>
  </si>
  <si>
    <t>28372305</t>
  </si>
  <si>
    <t>deska EPS 100 do plochých střech a podlah λ=0,037 tl 50mm</t>
  </si>
  <si>
    <t>445492538</t>
  </si>
  <si>
    <t>91,73*1,02 'Přepočtené koeficientem množství</t>
  </si>
  <si>
    <t>57</t>
  </si>
  <si>
    <t>28372303</t>
  </si>
  <si>
    <t>deska EPS 100 do plochých střech a podlah λ=0,037 tl 40mm</t>
  </si>
  <si>
    <t>-1854497323</t>
  </si>
  <si>
    <t>58</t>
  </si>
  <si>
    <t>713121211</t>
  </si>
  <si>
    <t>Montáž izolace tepelné podlah volně kladenými okrajovými pásky</t>
  </si>
  <si>
    <t>1486802425</t>
  </si>
  <si>
    <t>Montáž tepelné izolace podlah okrajovými pásky kladenými volně</t>
  </si>
  <si>
    <t>1.NP</t>
  </si>
  <si>
    <t>(5,995+1,22)*2</t>
  </si>
  <si>
    <t>(4,80+1,195)*2</t>
  </si>
  <si>
    <t>(1,38+2,235)*2</t>
  </si>
  <si>
    <t>(1,35+2,865)*2</t>
  </si>
  <si>
    <t>(4,06+4,535)*2</t>
  </si>
  <si>
    <t>(3,95+4,535)*2</t>
  </si>
  <si>
    <t>(3,96+3,18)*2</t>
  </si>
  <si>
    <t>(5,66+7,54)*2</t>
  </si>
  <si>
    <t>(1,49+1,69)*2</t>
  </si>
  <si>
    <t>(1,51+0,95)*2</t>
  </si>
  <si>
    <t>(2,16+4,22)*2</t>
  </si>
  <si>
    <t>(3,20+2,33)*2</t>
  </si>
  <si>
    <t>(3,80+2,33)*2</t>
  </si>
  <si>
    <t>Mezisoučet</t>
  </si>
  <si>
    <t>2.NP</t>
  </si>
  <si>
    <t>(3,16+2,605)*2</t>
  </si>
  <si>
    <t>(2,10+2,465)*2</t>
  </si>
  <si>
    <t>(5,54+4,06)*2</t>
  </si>
  <si>
    <t>(3,88+2,605)*2</t>
  </si>
  <si>
    <t>(4,06+5,54)*2</t>
  </si>
  <si>
    <t>(6,40+1,43)*2</t>
  </si>
  <si>
    <t>(2,135+1,80)*2</t>
  </si>
  <si>
    <t>(1,66+1,38)*2</t>
  </si>
  <si>
    <t>(1,46+1,38)*2</t>
  </si>
  <si>
    <t>59</t>
  </si>
  <si>
    <t>6311000</t>
  </si>
  <si>
    <t>-487567640</t>
  </si>
  <si>
    <t>Okrajový pásek podlahy</t>
  </si>
  <si>
    <t>271,60*1,10</t>
  </si>
  <si>
    <t>60</t>
  </si>
  <si>
    <t>713131121</t>
  </si>
  <si>
    <t>Montáž izolace tepelné stěn přichycením dráty rohoží, pásů, dílců, desek</t>
  </si>
  <si>
    <t>4649712</t>
  </si>
  <si>
    <t>Montáž tepelné izolace stěn rohožemi, pásy, deskami, dílci, bloky (izolační materiál ve specifikaci) přichycením úchytnými dráty a závlačkami</t>
  </si>
  <si>
    <t xml:space="preserve">Poznámka k souboru cen:_x000D_
1. Položky Montáž tepelných izolací stěn lze použít i pro ocenění montáže svislých tepelných izolací základových konstrukcí (základové pásy, desky apod.)._x000D_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truhlářské._x000D_
</t>
  </si>
  <si>
    <t>"W1"</t>
  </si>
  <si>
    <t>"strana jižní"18,115*3,50-(1,40*2,40*3+3,585*2,40)</t>
  </si>
  <si>
    <t>"vikířová stěna"7,80*1,20--5,82*0,68</t>
  </si>
  <si>
    <t>"strana severní"17,68*3,50-(2,40*0,68+1,25*2,40*2+2,285*2,10)</t>
  </si>
  <si>
    <t>"štít západní"8,315*3,50+(8,315*3,20)/2-(1,74*2,42+2,98*0,68)</t>
  </si>
  <si>
    <t>"štít východní"8,315*3,50+(8,315*3,20)/2-(2,98*0,68)</t>
  </si>
  <si>
    <t>"W2"</t>
  </si>
  <si>
    <t>"přístavek"7,87*2,50-0,90*1,97</t>
  </si>
  <si>
    <t>7,87*2,90-0,90*1,97*2</t>
  </si>
  <si>
    <t>3,070*(2,50+2,90)/2</t>
  </si>
  <si>
    <t>W3</t>
  </si>
  <si>
    <t>"1.NP"(2,92*2+1,49*2+7,54+2,00+7,20+4,60+1,38*2+1,35+2,90+1,21+3,18+4,10+1,14+1,42+3,32)*2,80+2,33*2,70</t>
  </si>
  <si>
    <t>"odpočet otvorů"-(0,70*1,97*4+0,80*1,97)</t>
  </si>
  <si>
    <t>"2.NP"(6,30*3+6,70+2,40*2+3,50+4,30+4,02+2,605+4,20+2,10*2)*2,30</t>
  </si>
  <si>
    <t>"odpočet otvorů"-(0,70*1,97*3+0,80*1,97*3+0,93*1,97)</t>
  </si>
  <si>
    <t>skladba W1 tl. 60 mm</t>
  </si>
  <si>
    <t>184,04</t>
  </si>
  <si>
    <t>skladba W2 tl. 40 mm</t>
  </si>
  <si>
    <t>45,47</t>
  </si>
  <si>
    <t>61</t>
  </si>
  <si>
    <t>713151132</t>
  </si>
  <si>
    <t>Montáž izolace tepelné střech šikmých kladené volně nad krokve rohoží, pásů, desek sklonu do 45°</t>
  </si>
  <si>
    <t>1938908792</t>
  </si>
  <si>
    <t>Montáž tepelné izolace střech šikmých rohožemi, pásy, deskami (izolační materiál ve specifikaci) kladenými volně nad krokve, sklonu střechy přes 30° do 45°</t>
  </si>
  <si>
    <t xml:space="preserve">Poznámka k souboru cen:_x000D_
1. V cenách -1141 až -1147 nejsou započteny náklady na podkladní rošt a olištování zdí; tyto se oceňují pro kovový rošt cenami souboru 763 12-16 katalogu 763 - Konstrukce suché výstavby nebo pro dřevěný rošt cenami souboru 766 41-72 katalogu 766 – Konstrukce truhlářské._x000D_
2. V cenách -1211 až -1218 nejsou započteny náklady na osazení latí pokud rozteč krokví je větší než 1000 mm; tyto se oceňují cenami souboru 762 34-.. Bednění a laťování katalogu 762 - Konstrukce tesařské._x000D_
</t>
  </si>
  <si>
    <t>"S1 dle plochy střechy"282,94</t>
  </si>
  <si>
    <t>"odpočet přístavek"-36,99</t>
  </si>
  <si>
    <t>"S2 přístavek"7,87*4,70</t>
  </si>
  <si>
    <t>62</t>
  </si>
  <si>
    <t>713191133</t>
  </si>
  <si>
    <t>Montáž izolace tepelné podlah, stropů vrchem nebo střech překrytí fólií s přelepeným spojem</t>
  </si>
  <si>
    <t>558538713</t>
  </si>
  <si>
    <t>Montáž tepelné izolace stavebních konstrukcí - doplňky a konstrukční součásti podlah, stropů vrchem nebo střech překrytím fólií položenou volně s přelepením spojů</t>
  </si>
  <si>
    <t>"W1. W2"229,51</t>
  </si>
  <si>
    <t>63</t>
  </si>
  <si>
    <t>28323100</t>
  </si>
  <si>
    <t>fólie PE hydroizolační (ojemová hmotnost 750 kg/m3), š. 1,4 m, tl. 0,8 mm</t>
  </si>
  <si>
    <t>-1899341210</t>
  </si>
  <si>
    <t>229,51*1,1 'Přepočtené koeficientem množství</t>
  </si>
  <si>
    <t>64</t>
  </si>
  <si>
    <t>631 511</t>
  </si>
  <si>
    <t>STEICO flex 036 tl. 180 mm</t>
  </si>
  <si>
    <t>-1012030064</t>
  </si>
  <si>
    <t>"S1 + S2 bez zástřešků"250,49*1,02</t>
  </si>
  <si>
    <t>65</t>
  </si>
  <si>
    <t>631 520</t>
  </si>
  <si>
    <t>STEICO universal tl. 52 mm</t>
  </si>
  <si>
    <t>115106089</t>
  </si>
  <si>
    <t>"S1"245,95*1,02</t>
  </si>
  <si>
    <t>66</t>
  </si>
  <si>
    <t>631 530</t>
  </si>
  <si>
    <t>STEICO safe tl. 52 mm + přepepení spojů</t>
  </si>
  <si>
    <t>221140898</t>
  </si>
  <si>
    <t>"S2"36,99*1,02</t>
  </si>
  <si>
    <t>67</t>
  </si>
  <si>
    <t>63152133</t>
  </si>
  <si>
    <t>pás tepelně izolační univerzální λ=0,035 tl 100mm</t>
  </si>
  <si>
    <t>-1939097911</t>
  </si>
  <si>
    <t>68</t>
  </si>
  <si>
    <t>63152131</t>
  </si>
  <si>
    <t>pás tepelně izolační univerzální λ=0,035 tl 60mm</t>
  </si>
  <si>
    <t>-1513364178</t>
  </si>
  <si>
    <t>69</t>
  </si>
  <si>
    <t>63152096</t>
  </si>
  <si>
    <t>pás tepelně izolační univerzální λ=0,032-0,033 tl 40mm</t>
  </si>
  <si>
    <t>-1154976737</t>
  </si>
  <si>
    <t>70</t>
  </si>
  <si>
    <t>63152135</t>
  </si>
  <si>
    <t>pás tepelně izolační univerzální λ=0,035 tl 140mm</t>
  </si>
  <si>
    <t>-717661993</t>
  </si>
  <si>
    <t>71</t>
  </si>
  <si>
    <t>998713202</t>
  </si>
  <si>
    <t>Přesun hmot procentní pro izolace tepelné v objektech v do 12 m</t>
  </si>
  <si>
    <t>992076303</t>
  </si>
  <si>
    <t>Přesun hmot pro izolace tepelné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</si>
  <si>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</si>
  <si>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721</t>
  </si>
  <si>
    <t>Zdravotechnika - vnitřní kanalizace</t>
  </si>
  <si>
    <t>72</t>
  </si>
  <si>
    <t>721173401</t>
  </si>
  <si>
    <t>Potrubí z plastových trub PVC SN4 svodné (ležaté) DN 110</t>
  </si>
  <si>
    <t>-369478952</t>
  </si>
  <si>
    <t>73</t>
  </si>
  <si>
    <t>721173402</t>
  </si>
  <si>
    <t>Potrubí z plastových trub PVC SN4 svodné (ležaté) DN 125</t>
  </si>
  <si>
    <t>1630057972</t>
  </si>
  <si>
    <t>6+7</t>
  </si>
  <si>
    <t>74</t>
  </si>
  <si>
    <t>721173403</t>
  </si>
  <si>
    <t>Potrubí z plastových trub PVC SN4 svodné (ležaté) DN 160</t>
  </si>
  <si>
    <t>408578732</t>
  </si>
  <si>
    <t>75</t>
  </si>
  <si>
    <t>721174004</t>
  </si>
  <si>
    <t>Potrubí z plastových trub polypropylenové svodné (ležaté) DN 70</t>
  </si>
  <si>
    <t>-1117871793</t>
  </si>
  <si>
    <t>5+3</t>
  </si>
  <si>
    <t>76</t>
  </si>
  <si>
    <t>721174025</t>
  </si>
  <si>
    <t>Potrubí z plastových trub polypropylenové odpadní (svislé) DN 100</t>
  </si>
  <si>
    <t>-1269550977</t>
  </si>
  <si>
    <t>8+8</t>
  </si>
  <si>
    <t>77</t>
  </si>
  <si>
    <t>721174043</t>
  </si>
  <si>
    <t>Potrubí z plastových trub polypropylenové připojovací DN 50</t>
  </si>
  <si>
    <t>-2069831152</t>
  </si>
  <si>
    <t>2+3+2+2+2+2+5+4+5</t>
  </si>
  <si>
    <t>78</t>
  </si>
  <si>
    <t>721174045</t>
  </si>
  <si>
    <t>Potrubí z plastových trub polypropylenové připojovací DN 100</t>
  </si>
  <si>
    <t>2066227230</t>
  </si>
  <si>
    <t>79</t>
  </si>
  <si>
    <t>721194104</t>
  </si>
  <si>
    <t>Vyměření přípojek na potrubí vyvedení a upevnění odpadních výpustek DN 40</t>
  </si>
  <si>
    <t>kus</t>
  </si>
  <si>
    <t>1570131889</t>
  </si>
  <si>
    <t>80</t>
  </si>
  <si>
    <t>721194105</t>
  </si>
  <si>
    <t>Vyměření přípojek na potrubí vyvedení a upevnění odpadních výpustek DN 50</t>
  </si>
  <si>
    <t>-970689368</t>
  </si>
  <si>
    <t>3+3+1+1</t>
  </si>
  <si>
    <t>81</t>
  </si>
  <si>
    <t>721194109</t>
  </si>
  <si>
    <t>Vyměření přípojek na potrubí vyvedení a upevnění odpadních výpustek DN 100</t>
  </si>
  <si>
    <t>-2094308977</t>
  </si>
  <si>
    <t>82</t>
  </si>
  <si>
    <t>721211502</t>
  </si>
  <si>
    <t>Podlahové vpusti sklepní vpusti s vodorovným odtokem DN 110 mřížka litina 170x240</t>
  </si>
  <si>
    <t>-1255830880</t>
  </si>
  <si>
    <t>83</t>
  </si>
  <si>
    <t>721226521</t>
  </si>
  <si>
    <t>Zápachové uzávěrky nástěnné (PP) pro pračku a myčku DN 40</t>
  </si>
  <si>
    <t>-622635534</t>
  </si>
  <si>
    <t>84</t>
  </si>
  <si>
    <t>721273153</t>
  </si>
  <si>
    <t>Ventilační hlavice z polypropylenu (PP) DN 110</t>
  </si>
  <si>
    <t>1149513079</t>
  </si>
  <si>
    <t>85</t>
  </si>
  <si>
    <t>721274122</t>
  </si>
  <si>
    <t>Ventily přivzdušňovací odpadních potrubí vnitřní DN 70</t>
  </si>
  <si>
    <t>852618669</t>
  </si>
  <si>
    <t>86</t>
  </si>
  <si>
    <t>721274123</t>
  </si>
  <si>
    <t>Ventily přivzdušňovací odpadních potrubí vnitřní DN 100</t>
  </si>
  <si>
    <t>-590220678</t>
  </si>
  <si>
    <t>87</t>
  </si>
  <si>
    <t>721290111</t>
  </si>
  <si>
    <t>Zkouška těsnosti kanalizace  v objektech vodou do DN 125</t>
  </si>
  <si>
    <t>1736798139</t>
  </si>
  <si>
    <t>Zkouška těsnosti kanalizace v objektech vodou do DN 125</t>
  </si>
  <si>
    <t>4+13+8+16+27+6</t>
  </si>
  <si>
    <t>88</t>
  </si>
  <si>
    <t>721290112</t>
  </si>
  <si>
    <t>Zkouška těsnosti kanalizace  v objektech vodou DN 150 nebo DN 200</t>
  </si>
  <si>
    <t>527708297</t>
  </si>
  <si>
    <t>Zkouška těsnosti kanalizace v objektech vodou DN 150 nebo DN 200</t>
  </si>
  <si>
    <t>89</t>
  </si>
  <si>
    <t>998721202</t>
  </si>
  <si>
    <t>Přesun hmot pro vnitřní kanalizace  stanovený procentní sazbou (%) z ceny vodorovná dopravní vzdálenost do 50 m v objektech výšky přes 6 do 12 m</t>
  </si>
  <si>
    <t>-1868238376</t>
  </si>
  <si>
    <t>Přesun hmot pro vnitřní kanalizace stanovený procentní sazbou (%) z ceny vodorovná dopravní vzdálenost do 50 m v objektech výšky přes 6 do 12 m</t>
  </si>
  <si>
    <t>722</t>
  </si>
  <si>
    <t>Zdravotechnika - vnitřní vodovod</t>
  </si>
  <si>
    <t>90</t>
  </si>
  <si>
    <t>722 100</t>
  </si>
  <si>
    <t>dodávka a montáž membránová nádoba pro pitnou vodu</t>
  </si>
  <si>
    <t>900763653</t>
  </si>
  <si>
    <t>91</t>
  </si>
  <si>
    <t>722 101</t>
  </si>
  <si>
    <t>termostaický ventil 5/4"</t>
  </si>
  <si>
    <t>-1965217122</t>
  </si>
  <si>
    <t>92</t>
  </si>
  <si>
    <t>722 102</t>
  </si>
  <si>
    <t>dodávka a montáž cirkulační čerpadlo TV - provedení bronz</t>
  </si>
  <si>
    <t>70651846</t>
  </si>
  <si>
    <t>93</t>
  </si>
  <si>
    <t>722 103</t>
  </si>
  <si>
    <t>filtr s nerez sítkem 3/4"</t>
  </si>
  <si>
    <t>-1779394218</t>
  </si>
  <si>
    <t>94</t>
  </si>
  <si>
    <t>722 104</t>
  </si>
  <si>
    <t>dodávka a montáž tlaková zesilovací stanice</t>
  </si>
  <si>
    <t>1477964686</t>
  </si>
  <si>
    <t>95</t>
  </si>
  <si>
    <t>722174022</t>
  </si>
  <si>
    <t>Potrubí z plastových trubek z polypropylenu (PPR) svařovaných polyfuzně PN 20 (SDR 6) D 20 x 3,4</t>
  </si>
  <si>
    <t>111492295</t>
  </si>
  <si>
    <t>6*3+2*3+2+6+10+6*3+3*3+1,50*2*10+4*2</t>
  </si>
  <si>
    <t>6*3+6*3+5*3+1,50*2*5</t>
  </si>
  <si>
    <t>96</t>
  </si>
  <si>
    <t>722174023</t>
  </si>
  <si>
    <t>Potrubí z plastových trubek z polypropylenu (PPR) svařovaných polyfuzně PN 20 (SDR 6) D 25 x 4,2</t>
  </si>
  <si>
    <t>79949583</t>
  </si>
  <si>
    <t>10*2+4*4</t>
  </si>
  <si>
    <t>97</t>
  </si>
  <si>
    <t>722174024</t>
  </si>
  <si>
    <t>Potrubí z plastových trubek z polypropylenu (PPR) svařovaných polyfuzně PN 20 (SDR 6) D 32 x 5,4</t>
  </si>
  <si>
    <t>837693485</t>
  </si>
  <si>
    <t>4*5</t>
  </si>
  <si>
    <t>98</t>
  </si>
  <si>
    <t>722174025</t>
  </si>
  <si>
    <t>Potrubí z plastových trubek z polypropylenu (PPR) svařovaných polyfuzně PN 20 (SDR 6) D 40 x 6,7</t>
  </si>
  <si>
    <t>-23400583</t>
  </si>
  <si>
    <t>4+8+2,50*2</t>
  </si>
  <si>
    <t>99</t>
  </si>
  <si>
    <t>722181221</t>
  </si>
  <si>
    <t>Ochrana potrubí  termoizolačními trubicemi z pěnového polyetylenu PE přilepenými v příčných a podélných spojích, tloušťky izolace přes 6 do 9 mm, vnitřního průměru izolace DN do 22 mm</t>
  </si>
  <si>
    <t>1741377164</t>
  </si>
  <si>
    <t>Ochrana potrubí termoizolačními trubicemi z pěnového polyetylenu PE přilepenými v příčných a podélných spojích, tloušťky izolace přes 6 do 9 mm, vnitřního průměru izolace DN do 22 mm</t>
  </si>
  <si>
    <t>173</t>
  </si>
  <si>
    <t>722181222</t>
  </si>
  <si>
    <t>Ochrana potrubí  termoizolačními trubicemi z pěnového polyetylenu PE přilepenými v příčných a podélných spojích, tloušťky izolace přes 6 do 9 mm, vnitřního průměru izolace DN přes 22 do 45 mm</t>
  </si>
  <si>
    <t>-1843782992</t>
  </si>
  <si>
    <t>Ochrana potrubí termoizolačními trubicemi z pěnového polyetylenu PE přilepenými v příčných a podélných spojích, tloušťky izolace přes 6 do 9 mm, vnitřního průměru izolace DN přes 22 do 45 mm</t>
  </si>
  <si>
    <t>36+20+17</t>
  </si>
  <si>
    <t>101</t>
  </si>
  <si>
    <t>722190401</t>
  </si>
  <si>
    <t>Zřízení přípojek na potrubí  vyvedení a upevnění výpustek do DN 25</t>
  </si>
  <si>
    <t>-1998034819</t>
  </si>
  <si>
    <t>Zřízení přípojek na potrubí vyvedení a upevnění výpustek do DN 25</t>
  </si>
  <si>
    <t>5+10+6+6+1+1</t>
  </si>
  <si>
    <t>102</t>
  </si>
  <si>
    <t>722220111</t>
  </si>
  <si>
    <t>Armatury s jedním závitem nástěnky pro výtokový ventil G 1/2</t>
  </si>
  <si>
    <t>-1862346392</t>
  </si>
  <si>
    <t>103</t>
  </si>
  <si>
    <t>722220121</t>
  </si>
  <si>
    <t>Armatury s jedním závitem nástěnky pro baterii G 1/2</t>
  </si>
  <si>
    <t>pár</t>
  </si>
  <si>
    <t>-974050224</t>
  </si>
  <si>
    <t>104</t>
  </si>
  <si>
    <t>722231073</t>
  </si>
  <si>
    <t>Armatury se dvěma závity ventily zpětné mosazné PN 10 do 110°C G 3/4</t>
  </si>
  <si>
    <t>-1005173075</t>
  </si>
  <si>
    <t>105</t>
  </si>
  <si>
    <t>722231144</t>
  </si>
  <si>
    <t>Armatury se dvěma závity ventily pojistné rohové G 5/4</t>
  </si>
  <si>
    <t>676420194</t>
  </si>
  <si>
    <t>106</t>
  </si>
  <si>
    <t>722232043</t>
  </si>
  <si>
    <t>Armatury se dvěma závity kulové kohouty PN 42 do 185 °C přímé vnitřní závit G 1/2</t>
  </si>
  <si>
    <t>-1103160092</t>
  </si>
  <si>
    <t>107</t>
  </si>
  <si>
    <t>722232046</t>
  </si>
  <si>
    <t>Armatury se dvěma závity kulové kohouty PN 42 do 185 °C přímé vnitřní závit G 5/4</t>
  </si>
  <si>
    <t>2114922729</t>
  </si>
  <si>
    <t>108</t>
  </si>
  <si>
    <t>722232061</t>
  </si>
  <si>
    <t>Armatury se dvěma závity kulové kohouty PN 42 do 185 °C přímé vnitřní závit s vypouštěním G 1/2</t>
  </si>
  <si>
    <t>1368755098</t>
  </si>
  <si>
    <t>109</t>
  </si>
  <si>
    <t>722232062</t>
  </si>
  <si>
    <t>Armatury se dvěma závity kulové kohouty PN 42 do 185 °C přímé vnitřní závit s vypouštěním G 3/4</t>
  </si>
  <si>
    <t>160722517</t>
  </si>
  <si>
    <t>1+2+2+1</t>
  </si>
  <si>
    <t>110</t>
  </si>
  <si>
    <t>722232063</t>
  </si>
  <si>
    <t>Armatury se dvěma závity kulové kohouty PN 42 do 185 °C přímé vnitřní závit s vypouštěním G 1</t>
  </si>
  <si>
    <t>700499817</t>
  </si>
  <si>
    <t>1+1+1+1</t>
  </si>
  <si>
    <t>111</t>
  </si>
  <si>
    <t>722232064</t>
  </si>
  <si>
    <t>Armatury se dvěma závity kulové kohouty PN 42 do 185 °C přímé vnitřní závit s vypouštěním G 5/4</t>
  </si>
  <si>
    <t>2068167336</t>
  </si>
  <si>
    <t>112</t>
  </si>
  <si>
    <t>998722202</t>
  </si>
  <si>
    <t>Přesun hmot pro vnitřní vodovod  stanovený procentní sazbou (%) z ceny vodorovná dopravní vzdálenost do 50 m v objektech výšky přes 6 do 12 m</t>
  </si>
  <si>
    <t>234953893</t>
  </si>
  <si>
    <t>Přesun hmot pro vnitřní vodovod stanovený procentní sazbou (%) z ceny vodorovná dopravní vzdálenost do 50 m v objektech výšky přes 6 do 12 m</t>
  </si>
  <si>
    <t>725</t>
  </si>
  <si>
    <t>Zdravotechnika - zařizovací předměty</t>
  </si>
  <si>
    <t>113</t>
  </si>
  <si>
    <t>725112022</t>
  </si>
  <si>
    <t>Zařízení záchodů klozety keramické závěsné na nosné stěny s hlubokým splachováním odpad vodorovný</t>
  </si>
  <si>
    <t>soubor</t>
  </si>
  <si>
    <t>694314073</t>
  </si>
  <si>
    <t>114</t>
  </si>
  <si>
    <t>725211602</t>
  </si>
  <si>
    <t>Umyvadla keramická bez výtokových armatur se zápachovou uzávěrkou připevněná na stěnu šrouby bílá bez sloupu nebo krytu na sifon 550 mm</t>
  </si>
  <si>
    <t>2133025649</t>
  </si>
  <si>
    <t>115</t>
  </si>
  <si>
    <t>725241125</t>
  </si>
  <si>
    <t>Sprchové vaničky, boxy, kouty a zástěny sprchové vaničky akrylátové obdélníkové 1000x900 mm</t>
  </si>
  <si>
    <t>1656333284</t>
  </si>
  <si>
    <t>116</t>
  </si>
  <si>
    <t>725241142</t>
  </si>
  <si>
    <t>Sprchové vaničky, boxy, kouty a zástěny sprchové vaničky akrylátové čtvrtkruhové 900x900 mm</t>
  </si>
  <si>
    <t>508227498</t>
  </si>
  <si>
    <t>117</t>
  </si>
  <si>
    <t>725245114</t>
  </si>
  <si>
    <t>Sprchové vaničky, boxy, kouty a zástěny zástěny sprchové do výšky 2000 mm dveře jednokřídlé pevné, boční, šířky 1000 mm</t>
  </si>
  <si>
    <t>-1395755721</t>
  </si>
  <si>
    <t>118</t>
  </si>
  <si>
    <t>725245131</t>
  </si>
  <si>
    <t>Sprchové vaničky, boxy, kouty a zástěny zástěny sprchové do výšky 2000 mm dveře dvoukřídlé, šířky pro vaničky čtvrtkruhové, šířky 900 mm</t>
  </si>
  <si>
    <t>2067443965</t>
  </si>
  <si>
    <t>119</t>
  </si>
  <si>
    <t>725319111</t>
  </si>
  <si>
    <t>Dřezy bez výtokových armatur montáž dřezů ostatních typů</t>
  </si>
  <si>
    <t>-1696181711</t>
  </si>
  <si>
    <t>120</t>
  </si>
  <si>
    <t>725813111</t>
  </si>
  <si>
    <t>Ventily rohové bez připojovací trubičky nebo flexi hadičky G 1/2</t>
  </si>
  <si>
    <t>842160915</t>
  </si>
  <si>
    <t>121</t>
  </si>
  <si>
    <t>725813112</t>
  </si>
  <si>
    <t>Ventily rohové bez připojovací trubičky nebo flexi hadičky pračkové G 3/4</t>
  </si>
  <si>
    <t>-814984023</t>
  </si>
  <si>
    <t>122</t>
  </si>
  <si>
    <t>725821326</t>
  </si>
  <si>
    <t>Baterie dřezové stojánkové pákové s otáčivým ústím a délkou ramínka 265 mm</t>
  </si>
  <si>
    <t>737196220</t>
  </si>
  <si>
    <t>123</t>
  </si>
  <si>
    <t>725822611</t>
  </si>
  <si>
    <t>Baterie umyvadlové stojánkové pákové bez výpusti</t>
  </si>
  <si>
    <t>-1703682266</t>
  </si>
  <si>
    <t>124</t>
  </si>
  <si>
    <t>725841311</t>
  </si>
  <si>
    <t>Baterie sprchové nástěnné pákové</t>
  </si>
  <si>
    <t>902547402</t>
  </si>
  <si>
    <t>125</t>
  </si>
  <si>
    <t>998725202</t>
  </si>
  <si>
    <t>Přesun hmot pro zařizovací předměty  stanovený procentní sazbou (%) z ceny vodorovná dopravní vzdálenost do 50 m v objektech výšky přes 6 do 12 m</t>
  </si>
  <si>
    <t>978834673</t>
  </si>
  <si>
    <t>Přesun hmot pro zařizovací předměty stanovený procentní sazbou (%) z ceny vodorovná dopravní vzdálenost do 50 m v objektech výšky přes 6 do 12 m</t>
  </si>
  <si>
    <t>726</t>
  </si>
  <si>
    <t>Zdravotechnika - předstěnové instalace</t>
  </si>
  <si>
    <t>126</t>
  </si>
  <si>
    <t>726111031</t>
  </si>
  <si>
    <t>Předstěnové instalační systémy pro zazdění do masivních zděných konstrukcí pro závěsné klozety ovládání zepředu, stavební výška 1080 mm</t>
  </si>
  <si>
    <t>-1416832590</t>
  </si>
  <si>
    <t>127</t>
  </si>
  <si>
    <t>998726212</t>
  </si>
  <si>
    <t>Přesun hmot pro instalační prefabrikáty  stanovený procentní sazbou (%) z ceny vodorovná dopravní vzdálenost do 50 m v objektech výšky přes 6 do 12 m</t>
  </si>
  <si>
    <t>-1326502959</t>
  </si>
  <si>
    <t>Přesun hmot pro instalační prefabrikáty stanovený procentní sazbou (%) z ceny vodorovná dopravní vzdálenost do 50 m v objektech výšky přes 6 do 12 m</t>
  </si>
  <si>
    <t>731</t>
  </si>
  <si>
    <t>Ústřední vytápění - kotelny</t>
  </si>
  <si>
    <t>477</t>
  </si>
  <si>
    <t>Pol4</t>
  </si>
  <si>
    <t>TČ země/voda Stiebel Eltron WPF 07 včetně elektrokotle 8,8kW, 2x oběh. čerpadla, 2x EN (24 l), 3c přepínacího ventilu a regulace</t>
  </si>
  <si>
    <t>-1083074853</t>
  </si>
  <si>
    <t>478</t>
  </si>
  <si>
    <t>Pol10</t>
  </si>
  <si>
    <t>akumulační zásobník otopné vody SBP 100</t>
  </si>
  <si>
    <t>1963046201</t>
  </si>
  <si>
    <t>479</t>
  </si>
  <si>
    <t>Pol11</t>
  </si>
  <si>
    <t>úpravna vody HZEA dodávka s TČ</t>
  </si>
  <si>
    <t>-755257287</t>
  </si>
  <si>
    <t>480</t>
  </si>
  <si>
    <t>Pol12</t>
  </si>
  <si>
    <t>smaltovaný zásobník teplé vody SBB 401 WP SOL</t>
  </si>
  <si>
    <t>-135626533</t>
  </si>
  <si>
    <t>481</t>
  </si>
  <si>
    <t>Pol13</t>
  </si>
  <si>
    <t>čidlo teploty TV</t>
  </si>
  <si>
    <t>854308256</t>
  </si>
  <si>
    <t>482</t>
  </si>
  <si>
    <t>Pol14</t>
  </si>
  <si>
    <t>čidlo teploty otopné vody</t>
  </si>
  <si>
    <t>251930617</t>
  </si>
  <si>
    <t>483</t>
  </si>
  <si>
    <t>Pol15</t>
  </si>
  <si>
    <t>čidlo venkovní teploty</t>
  </si>
  <si>
    <t>-2050796073</t>
  </si>
  <si>
    <t>484</t>
  </si>
  <si>
    <t>Pol16</t>
  </si>
  <si>
    <t>R/S pro 2 otopné okruhy WHKI-HKV</t>
  </si>
  <si>
    <t>737058309</t>
  </si>
  <si>
    <t>485</t>
  </si>
  <si>
    <t>Pol17</t>
  </si>
  <si>
    <t>vystrojená jímka GEROtop PAK90mini pro dva vrty</t>
  </si>
  <si>
    <t>-1343758595</t>
  </si>
  <si>
    <t>486</t>
  </si>
  <si>
    <t>Pol18</t>
  </si>
  <si>
    <t>8x HDPE 32x3,4 PN16 ve vrtu</t>
  </si>
  <si>
    <t>-654529044</t>
  </si>
  <si>
    <t>487</t>
  </si>
  <si>
    <t>Pol19</t>
  </si>
  <si>
    <t>2x HDPE 40x3,7 PN16 – přívod</t>
  </si>
  <si>
    <t>973388701</t>
  </si>
  <si>
    <t>731-1</t>
  </si>
  <si>
    <t>Tepelná izolace potrubí</t>
  </si>
  <si>
    <t>506</t>
  </si>
  <si>
    <t>Pol38</t>
  </si>
  <si>
    <t>na potrubí 18x1 -&gt; tl. = 13 mm</t>
  </si>
  <si>
    <t>457355424</t>
  </si>
  <si>
    <t>507</t>
  </si>
  <si>
    <t>Pol39</t>
  </si>
  <si>
    <t>na potrubí 22x1 -&gt; tl. = 13 mm</t>
  </si>
  <si>
    <t>-45440179</t>
  </si>
  <si>
    <t>508</t>
  </si>
  <si>
    <t>Pol40</t>
  </si>
  <si>
    <t>na potrubí 18x1 -&gt; tl. = 20 mm</t>
  </si>
  <si>
    <t>22218000</t>
  </si>
  <si>
    <t>509</t>
  </si>
  <si>
    <t>Pol41</t>
  </si>
  <si>
    <t>na potrubí 22x1 -&gt; tl. = 20 mm</t>
  </si>
  <si>
    <t>-1694255873</t>
  </si>
  <si>
    <t>510</t>
  </si>
  <si>
    <t>Pol42</t>
  </si>
  <si>
    <t>na potrubí 28x1,5 -&gt; tl. = 20 mm</t>
  </si>
  <si>
    <t>-2002495309</t>
  </si>
  <si>
    <t>511</t>
  </si>
  <si>
    <t>Pol43</t>
  </si>
  <si>
    <t>na potrubí 35x1,5 -&gt; tl. = 20 mm</t>
  </si>
  <si>
    <t>-251353244</t>
  </si>
  <si>
    <t>733</t>
  </si>
  <si>
    <t>Ústřední vytápění - rozvodné potrubí</t>
  </si>
  <si>
    <t>502</t>
  </si>
  <si>
    <t>Pol34</t>
  </si>
  <si>
    <t>18x1</t>
  </si>
  <si>
    <t>-2022844894</t>
  </si>
  <si>
    <t>503</t>
  </si>
  <si>
    <t>Pol35</t>
  </si>
  <si>
    <t>22x1</t>
  </si>
  <si>
    <t>1221960042</t>
  </si>
  <si>
    <t>504</t>
  </si>
  <si>
    <t>Pol36</t>
  </si>
  <si>
    <t>28x1,5</t>
  </si>
  <si>
    <t>1244709624</t>
  </si>
  <si>
    <t>505</t>
  </si>
  <si>
    <t>Pol37</t>
  </si>
  <si>
    <t>35x1,5</t>
  </si>
  <si>
    <t>840729813</t>
  </si>
  <si>
    <t>734</t>
  </si>
  <si>
    <t>Ústřední vytápění - armatury</t>
  </si>
  <si>
    <t>489</t>
  </si>
  <si>
    <t>Pol21</t>
  </si>
  <si>
    <t>vyvažovací ventil IMI Stad 1/2"</t>
  </si>
  <si>
    <t>1247788711</t>
  </si>
  <si>
    <t>488</t>
  </si>
  <si>
    <t>Pol20</t>
  </si>
  <si>
    <t>oběhové čerpadlo UP 25/7,5</t>
  </si>
  <si>
    <t>-1704285650</t>
  </si>
  <si>
    <t>490</t>
  </si>
  <si>
    <t>Pol22</t>
  </si>
  <si>
    <t>kulový uzávěr 5/4"</t>
  </si>
  <si>
    <t>-1261053562</t>
  </si>
  <si>
    <t>491</t>
  </si>
  <si>
    <t>Pol23</t>
  </si>
  <si>
    <t>kulový uzávěr 4/4"</t>
  </si>
  <si>
    <t>947190848</t>
  </si>
  <si>
    <t>492</t>
  </si>
  <si>
    <t>Pol24</t>
  </si>
  <si>
    <t>zpětná klapka 4/4"</t>
  </si>
  <si>
    <t>1164726798</t>
  </si>
  <si>
    <t>493</t>
  </si>
  <si>
    <t>Pol25</t>
  </si>
  <si>
    <t>filtr 5/4"</t>
  </si>
  <si>
    <t>-1722036811</t>
  </si>
  <si>
    <t>494</t>
  </si>
  <si>
    <t>Pol26</t>
  </si>
  <si>
    <t>filtr 4/4"</t>
  </si>
  <si>
    <t>2012743564</t>
  </si>
  <si>
    <t>495</t>
  </si>
  <si>
    <t>Pol27</t>
  </si>
  <si>
    <t>vypouštěcí kohout 1/2"</t>
  </si>
  <si>
    <t>1278136687</t>
  </si>
  <si>
    <t>496</t>
  </si>
  <si>
    <t>Pol28</t>
  </si>
  <si>
    <t>tlakoměr 0-4 bar</t>
  </si>
  <si>
    <t>317749262</t>
  </si>
  <si>
    <t>497</t>
  </si>
  <si>
    <t>Pol29</t>
  </si>
  <si>
    <t>teploměr 0-100°C</t>
  </si>
  <si>
    <t>520424980</t>
  </si>
  <si>
    <t>498</t>
  </si>
  <si>
    <t>Pol30</t>
  </si>
  <si>
    <t>odvzduš. ventil 1/2"</t>
  </si>
  <si>
    <t>-953879341</t>
  </si>
  <si>
    <t>499</t>
  </si>
  <si>
    <t>Pol31</t>
  </si>
  <si>
    <t>havarijní termostat Giacomini K 373</t>
  </si>
  <si>
    <t>-627280834</t>
  </si>
  <si>
    <t>500</t>
  </si>
  <si>
    <t>Pol32</t>
  </si>
  <si>
    <t>pojistná sada včetně pojistného ventilu 1/2x3/4" (250kPa)</t>
  </si>
  <si>
    <t>-1205255738</t>
  </si>
  <si>
    <t>501</t>
  </si>
  <si>
    <t>Pol33</t>
  </si>
  <si>
    <t>měřič tepla kalorimetrický</t>
  </si>
  <si>
    <t>689015288</t>
  </si>
  <si>
    <t>735</t>
  </si>
  <si>
    <t>Ústřední vytápění - otopná tělesa</t>
  </si>
  <si>
    <t>512</t>
  </si>
  <si>
    <t>Pol44</t>
  </si>
  <si>
    <t>KLC-M 1220.750 + ETT 300 W + el. regulátor teploty RE10A</t>
  </si>
  <si>
    <t>156444098</t>
  </si>
  <si>
    <t>513</t>
  </si>
  <si>
    <t>Pol45</t>
  </si>
  <si>
    <t>KLC-M 1820.600 + ETT 300 W + el. regulátor teploty RE10A</t>
  </si>
  <si>
    <t>-264054131</t>
  </si>
  <si>
    <t>514</t>
  </si>
  <si>
    <t>Pol46</t>
  </si>
  <si>
    <t>KLC-M 1500.600 + ETT 300 W + el. regulátor teploty RE10A</t>
  </si>
  <si>
    <t>306147380</t>
  </si>
  <si>
    <t>735-1</t>
  </si>
  <si>
    <t>Podlahové vztápění</t>
  </si>
  <si>
    <t>515</t>
  </si>
  <si>
    <t>Pol47</t>
  </si>
  <si>
    <t>Nopová deska R982Q - T50 H37</t>
  </si>
  <si>
    <t>855417873</t>
  </si>
  <si>
    <t>516</t>
  </si>
  <si>
    <t>Pol48</t>
  </si>
  <si>
    <t>Okrajová dilatační páska</t>
  </si>
  <si>
    <t>-624702490</t>
  </si>
  <si>
    <t>517</t>
  </si>
  <si>
    <t>Pol49</t>
  </si>
  <si>
    <t>R/S 553FK s kulovými kohouty s teploměry, průtokoměry, vypouštěním a odvzdušněním 1" - 7 okruhy, vč. skříně</t>
  </si>
  <si>
    <t>-1428733083</t>
  </si>
  <si>
    <t>518</t>
  </si>
  <si>
    <t>Pol50</t>
  </si>
  <si>
    <t>R/S 553FK s kulovými kohouty s teploměry, průtokoměry, vypouštěním a odvzdušněním 1" - 5 okruhů, vč. skříně</t>
  </si>
  <si>
    <t>-471790284</t>
  </si>
  <si>
    <t>519</t>
  </si>
  <si>
    <t>Pol51</t>
  </si>
  <si>
    <t>Potrubí z PE-X trubek - 17x2 mm</t>
  </si>
  <si>
    <t>1386123004</t>
  </si>
  <si>
    <t>741</t>
  </si>
  <si>
    <t>Elektroinstalace - silnoproud</t>
  </si>
  <si>
    <t>174</t>
  </si>
  <si>
    <t>10.039.111</t>
  </si>
  <si>
    <t>Pásek Cu pro ZS16 (0,5m)</t>
  </si>
  <si>
    <t>-1864726061</t>
  </si>
  <si>
    <t>175</t>
  </si>
  <si>
    <t>10.046.512</t>
  </si>
  <si>
    <t>Podpěra PV  1p 55</t>
  </si>
  <si>
    <t>-989081854</t>
  </si>
  <si>
    <t>Podpěra PV 1p 55</t>
  </si>
  <si>
    <t>176</t>
  </si>
  <si>
    <t>10.046.525</t>
  </si>
  <si>
    <t>Stříška ochranná OSH - horní(OS01)</t>
  </si>
  <si>
    <t>-2084344769</t>
  </si>
  <si>
    <t>177</t>
  </si>
  <si>
    <t>10.046.535</t>
  </si>
  <si>
    <t>Stříška ochranná OSD - dolní(OS04)</t>
  </si>
  <si>
    <t>1642799126</t>
  </si>
  <si>
    <t>178</t>
  </si>
  <si>
    <t>10.046.543</t>
  </si>
  <si>
    <t>Úhelník ochranný OU 2,0 L</t>
  </si>
  <si>
    <t>-1576873551</t>
  </si>
  <si>
    <t>179</t>
  </si>
  <si>
    <t>10.046.562</t>
  </si>
  <si>
    <t>Svorka SR 3a - litinová</t>
  </si>
  <si>
    <t>-1903973669</t>
  </si>
  <si>
    <t>180</t>
  </si>
  <si>
    <t>219347495</t>
  </si>
  <si>
    <t>181</t>
  </si>
  <si>
    <t>10.046.596</t>
  </si>
  <si>
    <t>Svorka SS-nerez</t>
  </si>
  <si>
    <t>96229950</t>
  </si>
  <si>
    <t>182</t>
  </si>
  <si>
    <t>10.046.692</t>
  </si>
  <si>
    <t>Držák OU do dřeva - DUD 180 (DUDa-18)</t>
  </si>
  <si>
    <t>1182408069</t>
  </si>
  <si>
    <t>183</t>
  </si>
  <si>
    <t>10.046.694</t>
  </si>
  <si>
    <t>Svorka SUa nerez</t>
  </si>
  <si>
    <t>-1647476657</t>
  </si>
  <si>
    <t>184</t>
  </si>
  <si>
    <t>10.046.740</t>
  </si>
  <si>
    <t>Svorka SR 2b</t>
  </si>
  <si>
    <t>729766927</t>
  </si>
  <si>
    <t>185</t>
  </si>
  <si>
    <t>10.046.762</t>
  </si>
  <si>
    <t>Podpěra PV 21d betonová základna</t>
  </si>
  <si>
    <t>-582688409</t>
  </si>
  <si>
    <t>186</t>
  </si>
  <si>
    <t>10.048.186</t>
  </si>
  <si>
    <t>CYKY 3O1,5 (3Ax1,5)</t>
  </si>
  <si>
    <t>959101297</t>
  </si>
  <si>
    <t>187</t>
  </si>
  <si>
    <t>10.048.193</t>
  </si>
  <si>
    <t>CYKY 2Ax1,5</t>
  </si>
  <si>
    <t>281082492</t>
  </si>
  <si>
    <t>188</t>
  </si>
  <si>
    <t>10.048.218</t>
  </si>
  <si>
    <t>CYKY 4J10 (4Bx10)</t>
  </si>
  <si>
    <t>555371886</t>
  </si>
  <si>
    <t>189</t>
  </si>
  <si>
    <t>10.048.243</t>
  </si>
  <si>
    <t>CYKY 5J1,5 (5Cx1,5)</t>
  </si>
  <si>
    <t>2118434436</t>
  </si>
  <si>
    <t>190</t>
  </si>
  <si>
    <t>10.048.403</t>
  </si>
  <si>
    <t>CYKY 5J2,5 (5Cx2,5)</t>
  </si>
  <si>
    <t>-1364899154</t>
  </si>
  <si>
    <t>191</t>
  </si>
  <si>
    <t>10.048.422</t>
  </si>
  <si>
    <t>H07V-U 4 zž (CY)</t>
  </si>
  <si>
    <t>-640070180</t>
  </si>
  <si>
    <t>192</t>
  </si>
  <si>
    <t>10.048.451</t>
  </si>
  <si>
    <t>H07V-U 10 zž (CY)</t>
  </si>
  <si>
    <t>-1162724154</t>
  </si>
  <si>
    <t>193</t>
  </si>
  <si>
    <t>10.048.482</t>
  </si>
  <si>
    <t>CYKY 3J2,5  (3Cx 2,5) instal PLUS</t>
  </si>
  <si>
    <t>-1545831110</t>
  </si>
  <si>
    <t>CYKY 3J2,5 (3Cx 2,5) instal PLUS</t>
  </si>
  <si>
    <t>194</t>
  </si>
  <si>
    <t>10.048.513</t>
  </si>
  <si>
    <t>JYTY 4J1 (4Bx1)</t>
  </si>
  <si>
    <t>-1648083227</t>
  </si>
  <si>
    <t>195</t>
  </si>
  <si>
    <t>10.048.827</t>
  </si>
  <si>
    <t>H07V-U 16 zž (CY)</t>
  </si>
  <si>
    <t>1473333814</t>
  </si>
  <si>
    <t>196</t>
  </si>
  <si>
    <t>10.048.908</t>
  </si>
  <si>
    <t>SYKFY 5x2x0,5</t>
  </si>
  <si>
    <t>-1689809171</t>
  </si>
  <si>
    <t>197</t>
  </si>
  <si>
    <t>10.049.551</t>
  </si>
  <si>
    <t>UTP 4x2x0,5 cat.6 bal.305m</t>
  </si>
  <si>
    <t>69204256</t>
  </si>
  <si>
    <t>198</t>
  </si>
  <si>
    <t>10.049.643</t>
  </si>
  <si>
    <t>CYKY 5J6 (5Cx6)</t>
  </si>
  <si>
    <t>-1789697553</t>
  </si>
  <si>
    <t>199</t>
  </si>
  <si>
    <t>10.051.405</t>
  </si>
  <si>
    <t>CYKY 4J1,5 (4Bx1,5)</t>
  </si>
  <si>
    <t>-852078981</t>
  </si>
  <si>
    <t>200</t>
  </si>
  <si>
    <t>10.051.448</t>
  </si>
  <si>
    <t>CYKY 3J1,5  (3Cx 1,5) instal PLUS</t>
  </si>
  <si>
    <t>115118040</t>
  </si>
  <si>
    <t>CYKY 3J1,5 (3Cx 1,5) instal PLUS</t>
  </si>
  <si>
    <t>201</t>
  </si>
  <si>
    <t>10.056.690</t>
  </si>
  <si>
    <t>Podpěra PV 15/Pm/P50 posuvná 160-260</t>
  </si>
  <si>
    <t>-368579821</t>
  </si>
  <si>
    <t>202</t>
  </si>
  <si>
    <t>10.061.286</t>
  </si>
  <si>
    <t>Svorka SOc - nerez</t>
  </si>
  <si>
    <t>-1793054275</t>
  </si>
  <si>
    <t>203</t>
  </si>
  <si>
    <t>10.063.932</t>
  </si>
  <si>
    <t>Tyč JV 1,5 (JD15) jímací</t>
  </si>
  <si>
    <t>1812401117</t>
  </si>
  <si>
    <t>204</t>
  </si>
  <si>
    <t>10.067.747</t>
  </si>
  <si>
    <t>Zámek Befo 11221 MB/12V/50Hz nízkoodběr.</t>
  </si>
  <si>
    <t>-744940844</t>
  </si>
  <si>
    <t>205</t>
  </si>
  <si>
    <t>10.069.646</t>
  </si>
  <si>
    <t>Kombinace 3425A-0344 B sporáková</t>
  </si>
  <si>
    <t>956004232</t>
  </si>
  <si>
    <t>206</t>
  </si>
  <si>
    <t>10.074.485</t>
  </si>
  <si>
    <t>Trubka oheb.2323/LPE-1 pr.23 320N b.</t>
  </si>
  <si>
    <t>-1232959666</t>
  </si>
  <si>
    <t>207</t>
  </si>
  <si>
    <t>-1595971214</t>
  </si>
  <si>
    <t>208</t>
  </si>
  <si>
    <t>10.074.580</t>
  </si>
  <si>
    <t>Pásek pozink. FeZn 30x4</t>
  </si>
  <si>
    <t>-926448096</t>
  </si>
  <si>
    <t>209</t>
  </si>
  <si>
    <t>10.074.640</t>
  </si>
  <si>
    <t>Trubka oheb.2316/LPE-1 pr.16 320N b.</t>
  </si>
  <si>
    <t>-700042092</t>
  </si>
  <si>
    <t>210</t>
  </si>
  <si>
    <t>10.074.690</t>
  </si>
  <si>
    <t>Krabice KI 68 L/1 samoúch.izol.do dřeva</t>
  </si>
  <si>
    <t>742000525</t>
  </si>
  <si>
    <t>211</t>
  </si>
  <si>
    <t>1948577499</t>
  </si>
  <si>
    <t>212</t>
  </si>
  <si>
    <t>10.074.905</t>
  </si>
  <si>
    <t>Svorkovnice EPS 1 ekv. s krytem</t>
  </si>
  <si>
    <t>809546909</t>
  </si>
  <si>
    <t>213</t>
  </si>
  <si>
    <t>10.076.458</t>
  </si>
  <si>
    <t>Svorka ZSA 16 zemnící</t>
  </si>
  <si>
    <t>965599400</t>
  </si>
  <si>
    <t>214</t>
  </si>
  <si>
    <t>10.078.959</t>
  </si>
  <si>
    <t>Trubka oheb.2329/LPE-1 pr.29 320N b.</t>
  </si>
  <si>
    <t>-191671953</t>
  </si>
  <si>
    <t>215</t>
  </si>
  <si>
    <t>10.080.131</t>
  </si>
  <si>
    <t>Zásuvka 16A/400V 5-pól. IP44 nás.</t>
  </si>
  <si>
    <t>-1293534067</t>
  </si>
  <si>
    <t>216</t>
  </si>
  <si>
    <t>10.342.116</t>
  </si>
  <si>
    <t>Přípojnice DEHN 563020  ekvipotenciální</t>
  </si>
  <si>
    <t>1689151420</t>
  </si>
  <si>
    <t>Přípojnice DEHN 563020 ekvipotenciální</t>
  </si>
  <si>
    <t>217</t>
  </si>
  <si>
    <t>10.546.810</t>
  </si>
  <si>
    <t>Svorka SK nerez</t>
  </si>
  <si>
    <t>-139090658</t>
  </si>
  <si>
    <t>218</t>
  </si>
  <si>
    <t>10.560.371</t>
  </si>
  <si>
    <t>Tyč ITV 68 izolační</t>
  </si>
  <si>
    <t>1080997655</t>
  </si>
  <si>
    <t>219</t>
  </si>
  <si>
    <t>10.562.461</t>
  </si>
  <si>
    <t>Držák DOHJK k jím.tyči s kloubem</t>
  </si>
  <si>
    <t>-1316509906</t>
  </si>
  <si>
    <t>220</t>
  </si>
  <si>
    <t>10.577.458</t>
  </si>
  <si>
    <t>Drát uzem. FeZn pozink. pr.10</t>
  </si>
  <si>
    <t>327089410</t>
  </si>
  <si>
    <t>221</t>
  </si>
  <si>
    <t>2115886381</t>
  </si>
  <si>
    <t>222</t>
  </si>
  <si>
    <t>10.578.254</t>
  </si>
  <si>
    <t>Svorka SP nerez</t>
  </si>
  <si>
    <t>-539477412</t>
  </si>
  <si>
    <t>223</t>
  </si>
  <si>
    <t>10.608.291</t>
  </si>
  <si>
    <t>Drát uzem. AL pr.8 AlMgSi měkký</t>
  </si>
  <si>
    <t>799467696</t>
  </si>
  <si>
    <t>224</t>
  </si>
  <si>
    <t>10.608.316</t>
  </si>
  <si>
    <t>Drát uzem. AL pr.8  polotvrdý</t>
  </si>
  <si>
    <t>1078596676</t>
  </si>
  <si>
    <t>Drát uzem. AL pr.8 polotvrdý</t>
  </si>
  <si>
    <t>225</t>
  </si>
  <si>
    <t>1955499310</t>
  </si>
  <si>
    <t>226</t>
  </si>
  <si>
    <t>2021569876</t>
  </si>
  <si>
    <t>227</t>
  </si>
  <si>
    <t>-1712436776</t>
  </si>
  <si>
    <t>228</t>
  </si>
  <si>
    <t>10.647.455</t>
  </si>
  <si>
    <t>Krabice KEZ do zateplení</t>
  </si>
  <si>
    <t>679531780</t>
  </si>
  <si>
    <t>229</t>
  </si>
  <si>
    <t>10.647.456</t>
  </si>
  <si>
    <t>Deska MDZ montážní do zateplení</t>
  </si>
  <si>
    <t>-476607580</t>
  </si>
  <si>
    <t>230</t>
  </si>
  <si>
    <t>10.792.693</t>
  </si>
  <si>
    <t>Trubka KOPOFLEX  50 červená UV stabilní</t>
  </si>
  <si>
    <t>1837975144</t>
  </si>
  <si>
    <t>Trubka KOPOFLEX 50 červená UV stabilní</t>
  </si>
  <si>
    <t>231</t>
  </si>
  <si>
    <t>10.792.699</t>
  </si>
  <si>
    <t>Trubka KOPOFLEX 110 červená UV stabilní</t>
  </si>
  <si>
    <t>945220628</t>
  </si>
  <si>
    <t>232</t>
  </si>
  <si>
    <t>10.792.834</t>
  </si>
  <si>
    <t>Krabice KP 64/LD samoúch.do sádr.</t>
  </si>
  <si>
    <t>2074936083</t>
  </si>
  <si>
    <t>233</t>
  </si>
  <si>
    <t>10.866.044</t>
  </si>
  <si>
    <t>Kabel HD-1000 FHD koaxiál venkovní černý</t>
  </si>
  <si>
    <t>1357674725</t>
  </si>
  <si>
    <t>234</t>
  </si>
  <si>
    <t>10.927.177</t>
  </si>
  <si>
    <t>Čidlo PD3-1C-SM 360° bílé IP44</t>
  </si>
  <si>
    <t>444924585</t>
  </si>
  <si>
    <t>235</t>
  </si>
  <si>
    <t>10.940.720</t>
  </si>
  <si>
    <t>Návlečka k očíslování zemničů</t>
  </si>
  <si>
    <t>2040984927</t>
  </si>
  <si>
    <t>236</t>
  </si>
  <si>
    <t>10.955.848</t>
  </si>
  <si>
    <t>FTP 4x2x0,5 cat.5e drát bal.305m Solarix</t>
  </si>
  <si>
    <t>1858601285</t>
  </si>
  <si>
    <t>237</t>
  </si>
  <si>
    <t>11.084.571</t>
  </si>
  <si>
    <t>Spínač VALENA LIFE 752101 č.1 bílá</t>
  </si>
  <si>
    <t>-801048250</t>
  </si>
  <si>
    <t>238</t>
  </si>
  <si>
    <t>11.084.574</t>
  </si>
  <si>
    <t>Spínač VALENA LIFE 752104 č.1 bílá pods.</t>
  </si>
  <si>
    <t>864682287</t>
  </si>
  <si>
    <t>239</t>
  </si>
  <si>
    <t>11.084.581</t>
  </si>
  <si>
    <t>Tlačítko VALENA LIFE 752111 NO-NC</t>
  </si>
  <si>
    <t>2109741955</t>
  </si>
  <si>
    <t>240</t>
  </si>
  <si>
    <t>11.084.587</t>
  </si>
  <si>
    <t>Tlačítko VALENA LIFE 752118 NO-NC bílá</t>
  </si>
  <si>
    <t>613101608</t>
  </si>
  <si>
    <t>241</t>
  </si>
  <si>
    <t>11.084.601</t>
  </si>
  <si>
    <t>Spínač VALENA LIFE 752155 č.5 bílá</t>
  </si>
  <si>
    <t>-26435195</t>
  </si>
  <si>
    <t>242</t>
  </si>
  <si>
    <t>11.084.602</t>
  </si>
  <si>
    <t>Spínač VALENA LIFE 752156 č.6 bílá</t>
  </si>
  <si>
    <t>1329555553</t>
  </si>
  <si>
    <t>243</t>
  </si>
  <si>
    <t>11.084.721</t>
  </si>
  <si>
    <t>943851608</t>
  </si>
  <si>
    <t>244</t>
  </si>
  <si>
    <t>11.084.786</t>
  </si>
  <si>
    <t>Rámeček VALENA LIFE 754001 1P bílá</t>
  </si>
  <si>
    <t>351076818</t>
  </si>
  <si>
    <t>245</t>
  </si>
  <si>
    <t>11.084.787</t>
  </si>
  <si>
    <t>Rámeček VALENA LIFE 754002 2P bílá</t>
  </si>
  <si>
    <t>1676965222</t>
  </si>
  <si>
    <t>246</t>
  </si>
  <si>
    <t>11.084.788</t>
  </si>
  <si>
    <t>Rámeček VALENA LIFE 754003 3P bílá</t>
  </si>
  <si>
    <t>-1136260676</t>
  </si>
  <si>
    <t>247</t>
  </si>
  <si>
    <t>11.084.933</t>
  </si>
  <si>
    <t>Zásuvka VALENA LIFE S753180 bílá</t>
  </si>
  <si>
    <t>65665473</t>
  </si>
  <si>
    <t>248</t>
  </si>
  <si>
    <t>dokumentace skut. provdení</t>
  </si>
  <si>
    <t>515665230</t>
  </si>
  <si>
    <t>249</t>
  </si>
  <si>
    <t>210010002</t>
  </si>
  <si>
    <t>trubka plastová ohebná instalační průměr 16mm (PO)</t>
  </si>
  <si>
    <t>-68706027</t>
  </si>
  <si>
    <t>250</t>
  </si>
  <si>
    <t>210010003</t>
  </si>
  <si>
    <t>trubka plastová ohebná instalační průměr 23mm (PO)</t>
  </si>
  <si>
    <t>2113760091</t>
  </si>
  <si>
    <t>251</t>
  </si>
  <si>
    <t>210010004</t>
  </si>
  <si>
    <t>trubka plastová ohebná instalační průměr 29mm (PO)</t>
  </si>
  <si>
    <t>344420614</t>
  </si>
  <si>
    <t>252</t>
  </si>
  <si>
    <t>210010302</t>
  </si>
  <si>
    <t>krabice přístrojová zapuštěná kruhová 1904 do sádrokartonu</t>
  </si>
  <si>
    <t>603457396</t>
  </si>
  <si>
    <t>253</t>
  </si>
  <si>
    <t>-858941881</t>
  </si>
  <si>
    <t>254</t>
  </si>
  <si>
    <t>-1366702170</t>
  </si>
  <si>
    <t>255</t>
  </si>
  <si>
    <t>210010323</t>
  </si>
  <si>
    <t>krabice do zateplení</t>
  </si>
  <si>
    <t>328763026</t>
  </si>
  <si>
    <t>256</t>
  </si>
  <si>
    <t>-198837221</t>
  </si>
  <si>
    <t>257</t>
  </si>
  <si>
    <t>210100101</t>
  </si>
  <si>
    <t>ukončení žilových vodičů do 16mm2</t>
  </si>
  <si>
    <t>742787566</t>
  </si>
  <si>
    <t>258</t>
  </si>
  <si>
    <t>210110041</t>
  </si>
  <si>
    <t>spínač zapuštěný 1-pólový řazení 1 se sign.podsv. VALENA</t>
  </si>
  <si>
    <t>2032248260</t>
  </si>
  <si>
    <t>259</t>
  </si>
  <si>
    <t>210110041.1</t>
  </si>
  <si>
    <t>spínač zapuštěný 1-pólový řazení 1 VALENA</t>
  </si>
  <si>
    <t>208724744</t>
  </si>
  <si>
    <t>260</t>
  </si>
  <si>
    <t>210110042</t>
  </si>
  <si>
    <t>čidlo pohybové na povrch</t>
  </si>
  <si>
    <t>1235206892</t>
  </si>
  <si>
    <t>261</t>
  </si>
  <si>
    <t>210110043</t>
  </si>
  <si>
    <t>střídavý sériový přepínač zapuštěný - řazení 5/5A VALENA</t>
  </si>
  <si>
    <t>41032572</t>
  </si>
  <si>
    <t>262</t>
  </si>
  <si>
    <t>210110045</t>
  </si>
  <si>
    <t>střídavý přepínač zapuštěný - řazení 6 VALENA</t>
  </si>
  <si>
    <t>-1699653142</t>
  </si>
  <si>
    <t>263</t>
  </si>
  <si>
    <t>210110048</t>
  </si>
  <si>
    <t>spínač zapuštěný 1-pólový VALENA</t>
  </si>
  <si>
    <t>-1111380059</t>
  </si>
  <si>
    <t>264</t>
  </si>
  <si>
    <t>210110051</t>
  </si>
  <si>
    <t>spínač zapuštěný 2-pólový VALENA</t>
  </si>
  <si>
    <t>1833935576</t>
  </si>
  <si>
    <t>265</t>
  </si>
  <si>
    <t>210110081</t>
  </si>
  <si>
    <t>sporáková přípojka typ 39563-13C nástěnná vč. doutnavky</t>
  </si>
  <si>
    <t>-668541837</t>
  </si>
  <si>
    <t>266</t>
  </si>
  <si>
    <t>210111012</t>
  </si>
  <si>
    <t>zásuvka polozap./zapuštěná 10/16A 250V 2P+Z průběžná montáž</t>
  </si>
  <si>
    <t>1506228539</t>
  </si>
  <si>
    <t>267</t>
  </si>
  <si>
    <t>1187246361</t>
  </si>
  <si>
    <t>268</t>
  </si>
  <si>
    <t>210111061</t>
  </si>
  <si>
    <t>zásuvka nástěnná 16A 380V 3P+Z</t>
  </si>
  <si>
    <t>1603491875</t>
  </si>
  <si>
    <t>269</t>
  </si>
  <si>
    <t>210190003</t>
  </si>
  <si>
    <t>montáž oceloplech. rozvodnic do 100kg</t>
  </si>
  <si>
    <t>1351567587</t>
  </si>
  <si>
    <t>270</t>
  </si>
  <si>
    <t>210220001</t>
  </si>
  <si>
    <t>uzemnění na povrchu AIMgSI průměr 8mm bez nátěru</t>
  </si>
  <si>
    <t>1717132002</t>
  </si>
  <si>
    <t>271</t>
  </si>
  <si>
    <t>-1535484219</t>
  </si>
  <si>
    <t>272</t>
  </si>
  <si>
    <t>210220001.1</t>
  </si>
  <si>
    <t>uzemnění v zemi pásek FeZn 30x4</t>
  </si>
  <si>
    <t>-992981093</t>
  </si>
  <si>
    <t>273</t>
  </si>
  <si>
    <t>210220004</t>
  </si>
  <si>
    <t>uzemnění na povrchu AIMgSI do 120 mm2 bez nátěru do podpěr</t>
  </si>
  <si>
    <t>-1626452938</t>
  </si>
  <si>
    <t>274</t>
  </si>
  <si>
    <t>975702064</t>
  </si>
  <si>
    <t>275</t>
  </si>
  <si>
    <t>210220022</t>
  </si>
  <si>
    <t>uzemnění v zemi FeZn průměru 8-10mm vč. svorek, propojení a izolace spojů</t>
  </si>
  <si>
    <t>-1060555212</t>
  </si>
  <si>
    <t>276</t>
  </si>
  <si>
    <t>-475646333</t>
  </si>
  <si>
    <t>277</t>
  </si>
  <si>
    <t>210220101</t>
  </si>
  <si>
    <t>svodové vodiče FeZn a Al průměru 10mm, Cu průměr 8mm vč. podpěr</t>
  </si>
  <si>
    <t>-105266142</t>
  </si>
  <si>
    <t>278</t>
  </si>
  <si>
    <t>210220211</t>
  </si>
  <si>
    <t>jímací tyč do 2m délky do dřeva vč. upevnění</t>
  </si>
  <si>
    <t>-169361050</t>
  </si>
  <si>
    <t>279</t>
  </si>
  <si>
    <t>210220301</t>
  </si>
  <si>
    <t>svorky hromosvodové do 2 šroubu (SS, SR 03)</t>
  </si>
  <si>
    <t>-882781784</t>
  </si>
  <si>
    <t>280</t>
  </si>
  <si>
    <t>-330437964</t>
  </si>
  <si>
    <t>281</t>
  </si>
  <si>
    <t>-1331525280</t>
  </si>
  <si>
    <t>282</t>
  </si>
  <si>
    <t>1218331537</t>
  </si>
  <si>
    <t>283</t>
  </si>
  <si>
    <t>210220302</t>
  </si>
  <si>
    <t>svorky hromosvodové nad 2 šrouby (ST, SJ, SK, SZ, SR01, 02)</t>
  </si>
  <si>
    <t>667831815</t>
  </si>
  <si>
    <t>284</t>
  </si>
  <si>
    <t>210220373</t>
  </si>
  <si>
    <t>ochranný úhelník nebo trubka s držáky do dřeva</t>
  </si>
  <si>
    <t>-72876553</t>
  </si>
  <si>
    <t>285</t>
  </si>
  <si>
    <t>210220401</t>
  </si>
  <si>
    <t>označení svodu štítky smalt/umělá hmota</t>
  </si>
  <si>
    <t>-887711546</t>
  </si>
  <si>
    <t>286</t>
  </si>
  <si>
    <t>210220431</t>
  </si>
  <si>
    <t>tvarováni mont. dílu - jímače, ochranné trubky, úhelníky</t>
  </si>
  <si>
    <t>1987271931</t>
  </si>
  <si>
    <t>287</t>
  </si>
  <si>
    <t>210220561</t>
  </si>
  <si>
    <t>zemnící svorka</t>
  </si>
  <si>
    <t>-850719690</t>
  </si>
  <si>
    <t>288</t>
  </si>
  <si>
    <t>210800546</t>
  </si>
  <si>
    <t>CY 4mm2 (H07V-U) zelenožlutý (PU)</t>
  </si>
  <si>
    <t>492476803</t>
  </si>
  <si>
    <t>289</t>
  </si>
  <si>
    <t>210800548</t>
  </si>
  <si>
    <t>CY 10mm2 (H07V-U) zelenožlutý (PU)</t>
  </si>
  <si>
    <t>-2051348237</t>
  </si>
  <si>
    <t>290</t>
  </si>
  <si>
    <t>210800549</t>
  </si>
  <si>
    <t>CY 16mm2 (H07V-U) zelenožlutý (PU)</t>
  </si>
  <si>
    <t>137853316</t>
  </si>
  <si>
    <t>291</t>
  </si>
  <si>
    <t>210810041</t>
  </si>
  <si>
    <t>CYKY-CYKYm 2Ax1.5mm2 (CYKY 2O1.5) 750V (PU)</t>
  </si>
  <si>
    <t>1591014837</t>
  </si>
  <si>
    <t>292</t>
  </si>
  <si>
    <t>210810045</t>
  </si>
  <si>
    <t>CYKY-CYKYm 3Ax1.5mm2 (CYKY 3O1.5) 750V (PU)</t>
  </si>
  <si>
    <t>1779089247</t>
  </si>
  <si>
    <t>293</t>
  </si>
  <si>
    <t>210810045.1</t>
  </si>
  <si>
    <t>CYKY-CYKYm 3Cx1.5mm2 (CYKY 3J1.5) 750V (PU)</t>
  </si>
  <si>
    <t>163868830</t>
  </si>
  <si>
    <t>294</t>
  </si>
  <si>
    <t>210810046</t>
  </si>
  <si>
    <t>CYKY-CYKYm 3Cx2.5mm2 (CYKY 3J2.5) 750V (PU)</t>
  </si>
  <si>
    <t>-661299147</t>
  </si>
  <si>
    <t>295</t>
  </si>
  <si>
    <t>210810049</t>
  </si>
  <si>
    <t>CYKY-CYKYm 4Bx1.5mm2 (CYKY 4J1.5) 750V (PU)</t>
  </si>
  <si>
    <t>1484801565</t>
  </si>
  <si>
    <t>296</t>
  </si>
  <si>
    <t>210810053</t>
  </si>
  <si>
    <t>CYKY-CYKYm 4Bx10mm2 (CYKY 4J10) 750V (PU)</t>
  </si>
  <si>
    <t>-709606875</t>
  </si>
  <si>
    <t>297</t>
  </si>
  <si>
    <t>210810055</t>
  </si>
  <si>
    <t>CYKY-CYKYm 5Cx1.5mm2 (CYKY 5J1.5) 750V (PU)</t>
  </si>
  <si>
    <t>-1111738596</t>
  </si>
  <si>
    <t>298</t>
  </si>
  <si>
    <t>210810056</t>
  </si>
  <si>
    <t>CYKY-CYKYm 5Cx2.5mm2 (CYKY 5J2.5) 750V (PU)</t>
  </si>
  <si>
    <t>751006705</t>
  </si>
  <si>
    <t>299</t>
  </si>
  <si>
    <t>210810057</t>
  </si>
  <si>
    <t>CYKY-CYKYm 5Cx4mm2 (CYKY 5J4) 750V (PU)</t>
  </si>
  <si>
    <t>-46639529</t>
  </si>
  <si>
    <t>300</t>
  </si>
  <si>
    <t>210860222</t>
  </si>
  <si>
    <t>JYTY 4x1mm  s Al laminovanou folií (PU)</t>
  </si>
  <si>
    <t>-894209967</t>
  </si>
  <si>
    <t>JYTY 4x1mm s Al laminovanou folií (PU)</t>
  </si>
  <si>
    <t>301</t>
  </si>
  <si>
    <t>215112481</t>
  </si>
  <si>
    <t>rámeček jednonásobný</t>
  </si>
  <si>
    <t>-121056921</t>
  </si>
  <si>
    <t>302</t>
  </si>
  <si>
    <t>215112482</t>
  </si>
  <si>
    <t>rámeček dvojnásobný</t>
  </si>
  <si>
    <t>998280384</t>
  </si>
  <si>
    <t>303</t>
  </si>
  <si>
    <t>215112483</t>
  </si>
  <si>
    <t>rámeček trojnásobný</t>
  </si>
  <si>
    <t>-1743824944</t>
  </si>
  <si>
    <t>304</t>
  </si>
  <si>
    <t>216010052</t>
  </si>
  <si>
    <t>trubka instalační KOPOFLEX průměr 50mm</t>
  </si>
  <si>
    <t>1982199522</t>
  </si>
  <si>
    <t>305</t>
  </si>
  <si>
    <t>216010056</t>
  </si>
  <si>
    <t>trubka instalační KOPOFLEX průměr 110mm</t>
  </si>
  <si>
    <t>-1718933119</t>
  </si>
  <si>
    <t>306</t>
  </si>
  <si>
    <t>216140002</t>
  </si>
  <si>
    <t>montáž ventilátoru</t>
  </si>
  <si>
    <t>1165912486</t>
  </si>
  <si>
    <t>307</t>
  </si>
  <si>
    <t>216220102</t>
  </si>
  <si>
    <t>svorkovnice EPS ekvipotencionální s krabicí</t>
  </si>
  <si>
    <t>1746473330</t>
  </si>
  <si>
    <t>308</t>
  </si>
  <si>
    <t>216220231</t>
  </si>
  <si>
    <t>oddálený jímač</t>
  </si>
  <si>
    <t>1004587309</t>
  </si>
  <si>
    <t>309</t>
  </si>
  <si>
    <t>216220371</t>
  </si>
  <si>
    <t>ekvipotenciální svorkovnice</t>
  </si>
  <si>
    <t>122313082</t>
  </si>
  <si>
    <t>310</t>
  </si>
  <si>
    <t>220260552u</t>
  </si>
  <si>
    <t>trubka plast.ohebná 23 pod omítku vč.drážky</t>
  </si>
  <si>
    <t>702595994</t>
  </si>
  <si>
    <t>311</t>
  </si>
  <si>
    <t>220280101n</t>
  </si>
  <si>
    <t>JYSTY do 2x2x0.8mm pod omítkou do připravené drážky, prozvonění, označení, zasádrování a začištění</t>
  </si>
  <si>
    <t>2129393612</t>
  </si>
  <si>
    <t>312</t>
  </si>
  <si>
    <t>4401</t>
  </si>
  <si>
    <t>stropní opticko-kouřový hlásič autonomní</t>
  </si>
  <si>
    <t>1814659234</t>
  </si>
  <si>
    <t>313</t>
  </si>
  <si>
    <t>KABEL EPS 2x2x0.8/25</t>
  </si>
  <si>
    <t>J-Y(st)Y 2x2x0.8 červený požární kabel, balení 250m</t>
  </si>
  <si>
    <t>-613540145</t>
  </si>
  <si>
    <t>314</t>
  </si>
  <si>
    <t>M1295</t>
  </si>
  <si>
    <t>Kovová pochromovaná průchodka s ocel. lankem uvnitř,délka35cm,vnitřní průměr12mm</t>
  </si>
  <si>
    <t>466157334</t>
  </si>
  <si>
    <t>742</t>
  </si>
  <si>
    <t>Elektroinstalace - slaboproud</t>
  </si>
  <si>
    <t>315</t>
  </si>
  <si>
    <t>11.084.709</t>
  </si>
  <si>
    <t>Zásuvka VALENA LIFE 753152 TV/R/SAT bílá</t>
  </si>
  <si>
    <t>1451213906</t>
  </si>
  <si>
    <t>316</t>
  </si>
  <si>
    <t>11.084.928</t>
  </si>
  <si>
    <t>Zásuvka VALENA LIFE 2XRJ45 C6 UTP bílá</t>
  </si>
  <si>
    <t>65645379</t>
  </si>
  <si>
    <t>317</t>
  </si>
  <si>
    <t>220280201n</t>
  </si>
  <si>
    <t>kabel UTP/FTP kat.5e v trubkách, prozvonění a označení, vč.pročištění trubek</t>
  </si>
  <si>
    <t>1534393561</t>
  </si>
  <si>
    <t>318</t>
  </si>
  <si>
    <t>220280206n</t>
  </si>
  <si>
    <t>kabel UTP kat.6 v trubkách, prozvonění a označení, vč.pročištění trubek</t>
  </si>
  <si>
    <t>422835094</t>
  </si>
  <si>
    <t>319</t>
  </si>
  <si>
    <t>220280221n</t>
  </si>
  <si>
    <t>SYKFY 5x2x0.5mm v trubkách, prozvonění a označení, vč.pročištění trubek</t>
  </si>
  <si>
    <t>-2135647269</t>
  </si>
  <si>
    <t>320</t>
  </si>
  <si>
    <t>220280241n</t>
  </si>
  <si>
    <t>koax.kabel v trubkách, prozvonění a označení, vč.pročištění trubek</t>
  </si>
  <si>
    <t>1651455215</t>
  </si>
  <si>
    <t>321</t>
  </si>
  <si>
    <t>220290007u</t>
  </si>
  <si>
    <t>zásuvka 2xRJ45 UTP kat.6 pod omítku do připravené krabice, vč.značení portů</t>
  </si>
  <si>
    <t>kc</t>
  </si>
  <si>
    <t>953381116</t>
  </si>
  <si>
    <t>322</t>
  </si>
  <si>
    <t>220291991u</t>
  </si>
  <si>
    <t>aktivní síťový prvek bez konfigurace</t>
  </si>
  <si>
    <t>1134194157</t>
  </si>
  <si>
    <t>323</t>
  </si>
  <si>
    <t>619182376</t>
  </si>
  <si>
    <t>324</t>
  </si>
  <si>
    <t>220293012p</t>
  </si>
  <si>
    <t>měření do protokolu</t>
  </si>
  <si>
    <t>1187453446</t>
  </si>
  <si>
    <t>325</t>
  </si>
  <si>
    <t>220323316u</t>
  </si>
  <si>
    <t>elektrický otvírač, zapojení a přezkoušení funkce</t>
  </si>
  <si>
    <t>1444571057</t>
  </si>
  <si>
    <t>326</t>
  </si>
  <si>
    <t>220323340</t>
  </si>
  <si>
    <t>pancéřová průchodka ze spirály pro kabel</t>
  </si>
  <si>
    <t>2100705094</t>
  </si>
  <si>
    <t>327</t>
  </si>
  <si>
    <t>220330141u</t>
  </si>
  <si>
    <t>stropní bodový hlásič na patici, kontrola funkce</t>
  </si>
  <si>
    <t>-1467557212</t>
  </si>
  <si>
    <t>328</t>
  </si>
  <si>
    <t>220730001u</t>
  </si>
  <si>
    <t>účastnická zásuvka TV+R+SAT koncová pod om.</t>
  </si>
  <si>
    <t>-2065007213</t>
  </si>
  <si>
    <t>329</t>
  </si>
  <si>
    <t>220730363u</t>
  </si>
  <si>
    <t>multipřepínač do rozvaděče</t>
  </si>
  <si>
    <t>187212072</t>
  </si>
  <si>
    <t>330</t>
  </si>
  <si>
    <t>220730375u</t>
  </si>
  <si>
    <t>montáž F konektoru</t>
  </si>
  <si>
    <t>1952697471</t>
  </si>
  <si>
    <t>331</t>
  </si>
  <si>
    <t>220730396p</t>
  </si>
  <si>
    <t>měření TV signálu</t>
  </si>
  <si>
    <t>-1248644382</t>
  </si>
  <si>
    <t>332</t>
  </si>
  <si>
    <t>52449539</t>
  </si>
  <si>
    <t>WiFi router stropní AP/client/bridge/repeater, 1x Gigabit WAN, 2,4 a 5 GHz, AC1750</t>
  </si>
  <si>
    <t>2076998943</t>
  </si>
  <si>
    <t>333</t>
  </si>
  <si>
    <t>CRS125-24G-1S-RM</t>
  </si>
  <si>
    <t>Switch with Atheros AR9344 CPU, 128MB RAM, 24xGigabit LAN, 1xSFP, RouterOS L5, LCDpanel</t>
  </si>
  <si>
    <t>1519376360</t>
  </si>
  <si>
    <t>334</t>
  </si>
  <si>
    <t>KFF4</t>
  </si>
  <si>
    <t>F-konektor D=6.00mm (KH12,KX31fest)</t>
  </si>
  <si>
    <t>-1354834270</t>
  </si>
  <si>
    <t>335</t>
  </si>
  <si>
    <t>KFP01</t>
  </si>
  <si>
    <t>Gumová ochrana F konektoru venkovní</t>
  </si>
  <si>
    <t>1388381203</t>
  </si>
  <si>
    <t>336</t>
  </si>
  <si>
    <t>MS9/8PIU5</t>
  </si>
  <si>
    <t>MS  9/ 8 PROFI SAT- 0/TV 0-16dB ZD</t>
  </si>
  <si>
    <t>483710288</t>
  </si>
  <si>
    <t>MS 9/ 8 PROFI SAT- 0/TV 0-16dB ZD</t>
  </si>
  <si>
    <t>762</t>
  </si>
  <si>
    <t>Konstrukce tesařské</t>
  </si>
  <si>
    <t>337</t>
  </si>
  <si>
    <t>762 001</t>
  </si>
  <si>
    <t>Podhled z modřínových obkladových prken vč. nosné konstrukce</t>
  </si>
  <si>
    <t>1649654038</t>
  </si>
  <si>
    <t>"mezi objektem a přístavkem"7,87*1,235</t>
  </si>
  <si>
    <t>338</t>
  </si>
  <si>
    <t>762 13 0001</t>
  </si>
  <si>
    <t>Rošt pro bednění latě 60/60</t>
  </si>
  <si>
    <t>332818852</t>
  </si>
  <si>
    <t>184,04+45,47</t>
  </si>
  <si>
    <t>339</t>
  </si>
  <si>
    <t>61191155</t>
  </si>
  <si>
    <t>palubky obkladové SM profil klasický 19x116mm A/B</t>
  </si>
  <si>
    <t>1346802096</t>
  </si>
  <si>
    <t>39,85*1,10</t>
  </si>
  <si>
    <t>340</t>
  </si>
  <si>
    <t>309 001</t>
  </si>
  <si>
    <t>Dodávka svorníků M 16 se závitovou tyčí 300 mm</t>
  </si>
  <si>
    <t>-1219180763</t>
  </si>
  <si>
    <t>341</t>
  </si>
  <si>
    <t>605 002</t>
  </si>
  <si>
    <t>Dodávka řeziva - latě</t>
  </si>
  <si>
    <t>678666232</t>
  </si>
  <si>
    <t>459,02*4*0,06*0,06*1,10</t>
  </si>
  <si>
    <t>342</t>
  </si>
  <si>
    <t>605 003</t>
  </si>
  <si>
    <t>Dodávka řeziva - prkna modřínová P+D</t>
  </si>
  <si>
    <t>-1863282848</t>
  </si>
  <si>
    <t>Dodávka řeziva - prkna modřínová  P+D</t>
  </si>
  <si>
    <t>9,72*0,025*1,10</t>
  </si>
  <si>
    <t>"fasáda W1, W2"229,51*0,024*1,10</t>
  </si>
  <si>
    <t>343</t>
  </si>
  <si>
    <t>605 004</t>
  </si>
  <si>
    <t>Dodávka řeziva - fošny 40/160</t>
  </si>
  <si>
    <t>1121371647</t>
  </si>
  <si>
    <t>1,99*1,10</t>
  </si>
  <si>
    <t>344</t>
  </si>
  <si>
    <t>607 001</t>
  </si>
  <si>
    <t>Biodeska tl. 19 mm</t>
  </si>
  <si>
    <t>779246601</t>
  </si>
  <si>
    <t>"střecha"205,12*1,04</t>
  </si>
  <si>
    <t>"stěny W3"510,46*1,04</t>
  </si>
  <si>
    <t>345</t>
  </si>
  <si>
    <t>607 002</t>
  </si>
  <si>
    <t>Biodeska tl. 22 mm</t>
  </si>
  <si>
    <t>-1283006103</t>
  </si>
  <si>
    <t>"podhlad"82,98*1,04</t>
  </si>
  <si>
    <t>"stěny W1, W2"229,51*1,04</t>
  </si>
  <si>
    <t>346</t>
  </si>
  <si>
    <t>762132138</t>
  </si>
  <si>
    <t>Montáž bednění stěn z hoblovaných prken na pero a drážku, na polodrážku nebo na vložené pero</t>
  </si>
  <si>
    <t>717663276</t>
  </si>
  <si>
    <t>Montáž bednění stěn z hoblovaných prken tl. do 32 mm na pero a drážku, na polodrážku, na vložené pero</t>
  </si>
  <si>
    <t xml:space="preserve">Poznámka k souboru cen:_x000D_
1. V cenách nejsou započteny náklady na vyrovnání podkladu._x000D_
</t>
  </si>
  <si>
    <t>"skladba W1"184,04</t>
  </si>
  <si>
    <t>"skladba W2"45,47</t>
  </si>
  <si>
    <t>347</t>
  </si>
  <si>
    <t>762195000</t>
  </si>
  <si>
    <t>Spojovací prostředky pro montáž stěn, příček, bednění stěn</t>
  </si>
  <si>
    <t>1838788577</t>
  </si>
  <si>
    <t>Spojovací prostředky stěn a příček hřebíky, svory, fixační prkna</t>
  </si>
  <si>
    <t xml:space="preserve">Poznámka k souboru cen:_x000D_
1. Cena je určena pouze pro soubory cen:_x000D_
a) 762 11- Montáž stěn a příček na hladko,_x000D_
b) 762 12- Montáž stěn a příček tesařsky vázaných,_x000D_
c) 762 13- Montáž bednění stěn._x000D_
2. Ochrana konstrukce se oceňuje samostatně, např. položkami 762 08-3 Impregnace řeziva tohoto katalogu nebo příslušnými položkami katalogu 800-783 Nátěry._x000D_
</t>
  </si>
  <si>
    <t>229,51*0,022+510,49*0,019+229,51*0,024</t>
  </si>
  <si>
    <t>348</t>
  </si>
  <si>
    <t>762332131</t>
  </si>
  <si>
    <t>Montáž vázaných kcí krovů pravidelných z hraněného řeziva průřezové plochy do 120 cm2</t>
  </si>
  <si>
    <t>851969317</t>
  </si>
  <si>
    <t>Montáž vázaných konstrukcí krovů střech pultových, sedlových, valbových, stanových čtvercového nebo obdélníkového půdorysu, z řeziva hraněného průřezové plochy do 120 cm2</t>
  </si>
  <si>
    <t xml:space="preserve">Poznámka k souboru cen:_x000D_
1. V cenách nejsou započteny náklady na montáž kotevních želez s připojením k dřevěné konstrukci; tyto se ocení příslušnými položkami souboru cen 762 08-5 tohoto katalogu._x000D_
2. V cenách 762 33-5 nejsou započteny náklady na podpory (např. vazníky)._x000D_
</t>
  </si>
  <si>
    <t>"kleština 60x160"3,265*40</t>
  </si>
  <si>
    <t>349</t>
  </si>
  <si>
    <t>60512125</t>
  </si>
  <si>
    <t>hranol stavební řezivo průřezu do 120cm2 do dl 6m</t>
  </si>
  <si>
    <t>1448695371</t>
  </si>
  <si>
    <t>"kleština 60x160"3,265*40*0,06*0,16*1,10</t>
  </si>
  <si>
    <t>350</t>
  </si>
  <si>
    <t>762332132</t>
  </si>
  <si>
    <t>Montáž vázaných kcí krovů pravidelných z hraněného řeziva průřezové plochy do 224 cm2</t>
  </si>
  <si>
    <t>-1116872898</t>
  </si>
  <si>
    <t>Montáž vázaných konstrukcí krovů střech pultových, sedlových, valbových, stanových čtvercového nebo obdélníkového půdorysu, z řeziva hraněného průřezové plochy přes 120 do 224 cm2</t>
  </si>
  <si>
    <t>"pozednice 140x140"17,54*2+7,62*2</t>
  </si>
  <si>
    <t>"trám ve vikýři 140x140"3,96*2+3,24*2</t>
  </si>
  <si>
    <t>"krokev 80x180"6,755*24+5,615*8+2,235*8+2,13*8+2,69*8+1,675*2+4,55*10</t>
  </si>
  <si>
    <t>"sloupek 140x140"2,00*3+5,20*5+2,15*3</t>
  </si>
  <si>
    <t>351</t>
  </si>
  <si>
    <t>60512131</t>
  </si>
  <si>
    <t>hranol stavební řezivo průřezu do 224cm2 dl 6-8m</t>
  </si>
  <si>
    <t>-1960245930</t>
  </si>
  <si>
    <t>"pozednice 140x140"(17,54*2+7,62*2)*0,14*0,14*1,10</t>
  </si>
  <si>
    <t>"trám ve vikýři 140x140"(3,96*2+3,24*2)*0,14*0,14*1,10</t>
  </si>
  <si>
    <t>"krokev 80x180"(6,755*24+5,615*8+2,235*8+2,13*8+2,69*8+1,675*2+4,55*10)*0,08*0,18*1,10</t>
  </si>
  <si>
    <t>"sloupek 140x140"(2,00*3+5,20*5+2,15*3)*0,14*0,14*1,10</t>
  </si>
  <si>
    <t>352</t>
  </si>
  <si>
    <t>762332133</t>
  </si>
  <si>
    <t>Montáž vázaných kcí krovů pravidelných z hraněného řeziva průřezové plochy do 288 cm2</t>
  </si>
  <si>
    <t>-640795502</t>
  </si>
  <si>
    <t>Montáž vázaných konstrukcí krovů střech pultových, sedlových, valbových, stanových čtvercového nebo obdélníkového půdorysu, z řeziva hraněného průřezové plochy přes 224 do 288 cm2</t>
  </si>
  <si>
    <t>"krokev 140x180"6,755*2+5,615*2+2,13*2+4,55*2</t>
  </si>
  <si>
    <t>353</t>
  </si>
  <si>
    <t>60512136</t>
  </si>
  <si>
    <t>hranol stavební řezivo průřezu do 288cm2 dl 6-8m</t>
  </si>
  <si>
    <t>1383755094</t>
  </si>
  <si>
    <t>"krokev 140x180"(6,755*2+5,615*2+2,13*2+4,55*2)*0,14*0,18*1,10</t>
  </si>
  <si>
    <t>"stropní trám profil 60x280"7,70*2*0,06*0,28*1,08</t>
  </si>
  <si>
    <t>354</t>
  </si>
  <si>
    <t>762332134</t>
  </si>
  <si>
    <t>Montáž vázaných kcí krovů pravidelných z hraněného řeziva průřezové plochy do 450 cm2</t>
  </si>
  <si>
    <t>-134150321</t>
  </si>
  <si>
    <t>Montáž vázaných konstrukcí krovů střech pultových, sedlových, valbových, stanových čtvercového nebo obdélníkového půdorysu, z řeziva hraněného průřezové plochy přes 288 do 450 cm2</t>
  </si>
  <si>
    <t>"vaznice 140x320"17,54*2</t>
  </si>
  <si>
    <t>"vaznice vikýře 140x240"7,62</t>
  </si>
  <si>
    <t>355</t>
  </si>
  <si>
    <t>60512141</t>
  </si>
  <si>
    <t>hranol stavební řezivo průřezu do 450cm2 dl 6-8m</t>
  </si>
  <si>
    <t>909140268</t>
  </si>
  <si>
    <t>"vaznice 140x320"17,54*2*0,14*0,32*1,10</t>
  </si>
  <si>
    <t>"vaznice vikýře 140x240"7,62*0,14*0,24</t>
  </si>
  <si>
    <t>356</t>
  </si>
  <si>
    <t>762342214</t>
  </si>
  <si>
    <t>Montáž laťování na střechách jednoduchých sklonu do 60° osové vzdálenosti do 360 mm</t>
  </si>
  <si>
    <t>-1873972493</t>
  </si>
  <si>
    <t>Bednění a laťování montáž laťování střech jednoduchých sklonu do 60° při osové vzdálenosti latí přes 150 do 360 mm</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</si>
  <si>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</si>
  <si>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"latě 40x60 dle pol. krytiny"278,21</t>
  </si>
  <si>
    <t>"latě 60x40 rošt pod biodesku 19"190,49</t>
  </si>
  <si>
    <t>357</t>
  </si>
  <si>
    <t>60514114</t>
  </si>
  <si>
    <t>řezivo jehličnaté lať impregnovaná dl 4 m</t>
  </si>
  <si>
    <t>-1229907461</t>
  </si>
  <si>
    <t>"latě 40x60 dle pol. krytiny"278,21*4*0,04*0,06*1,10</t>
  </si>
  <si>
    <t>"latě 60x40 rošt pod biodesku 19"190,49*2*0,04*0,06</t>
  </si>
  <si>
    <t>"kontalatě 30x40"(312,33+38,10)*0,03*0,04*1,10</t>
  </si>
  <si>
    <t>358</t>
  </si>
  <si>
    <t>762342441</t>
  </si>
  <si>
    <t>Montáž lišt trojúhelníkových nebo kontralatí na střechách sklonu do 60°</t>
  </si>
  <si>
    <t>-72457759</t>
  </si>
  <si>
    <t>Bednění a laťování montáž lišt trojúhelníkových nebo kontralatí</t>
  </si>
  <si>
    <t>"kontalatě 30x40"312,33+38,10</t>
  </si>
  <si>
    <t>359</t>
  </si>
  <si>
    <t>762395000</t>
  </si>
  <si>
    <t>Spojovací prostředky krovů, bednění, laťování, nadstřešních konstrukcí</t>
  </si>
  <si>
    <t>1854300826</t>
  </si>
  <si>
    <t>Spojovací prostředky krovů, bednění a laťování, nadstřešních konstrukcí svory, prkna, hřebíky, pásová ocel, vruty</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</si>
  <si>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</si>
  <si>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1,38+7,17+1,06+1,99+4,31</t>
  </si>
  <si>
    <t>360</t>
  </si>
  <si>
    <t>762421225.R</t>
  </si>
  <si>
    <t xml:space="preserve">Montáž obložení stropu biodeskami </t>
  </si>
  <si>
    <t>569245371</t>
  </si>
  <si>
    <t xml:space="preserve">Poznámka k souboru cen:_x000D_
1. V cenách -0011 až -1037 obložení stropů a střešních podhledů z desek dřevoštěpkových a cementotřískových jsou započteny i náklady na dodávku spojovacích prostředků, na tyto položky se nevztahuje ocenění dodávky spojovacích prostředků položka 762 49-5000._x000D_
2. V cenách není započtena montáž podkladového roštu; tato montáž se oceňuje cenami části A 01 katalogu 800-767 Konstrukce zámečnické v případě kovové konstrukce, nebo cenou -9001 v případě dřevěné konstrukce._x000D_
3. V ceně -9001 není započtena montáž a dodávka nosných prvků (např. konzol, trnů) pro zavěšený rošt; tato montáž a dodávka se oceňují individuálně._x000D_
4. V cenách nejsou započteny náklady na olištování; toto olištování se oceňuje cenou 762 41-1.01 Olištování spár stropů._x000D_
5. Tento soubor cen neobsahuje položky pro ocenění typových sádrokartonových, sádrovláknitých a cementovláknitých konstrukcí; tyto konstrukce se oceňují cenami části A 01 katalogu 800-763 Konstrukce suché výstavby._x000D_
6. V ceně -9001 se určuje množství měrných jednotek v m součtem délek jednotlivých prvků roštu._x000D_
</t>
  </si>
  <si>
    <t>biodesky tl. 22 mm</t>
  </si>
  <si>
    <t>2,43+1,43+8,44+5,04+20,75+10,11+20,75+4,86+4,34+2,57+2,26</t>
  </si>
  <si>
    <t>biodesky tl. 19 mm podhled střechy</t>
  </si>
  <si>
    <t>17,30*5,00*2+7,30*4,40</t>
  </si>
  <si>
    <t>361</t>
  </si>
  <si>
    <t>762431225</t>
  </si>
  <si>
    <t>Montáž obložení stěn deskami dřevotřískovými na pero a drážku</t>
  </si>
  <si>
    <t>1995162533</t>
  </si>
  <si>
    <t>Obložení stěn montáž deskami z dřevovláknitých hmot včetně tvarování a úpravy pro olištování spár dřevotřískovými nebo dřevoštěpkovými na pero a drážku</t>
  </si>
  <si>
    <t xml:space="preserve">Poznámka k souboru cen:_x000D_
1. V cenách -0011 až -1036 obložení stěn z desek dřevoštěpkových a cementotřískových jsou započteny i náklady na dodávku spojovacích prostředků, na tyto položky se nevztahuje ocenění dodávky spojovacích prostředků položka 762 49-5000._x000D_
2. V cenách není započtena montáž podkladového roštu; tato montáž se oceňuje cenami části A 01 katalogu 800-767 Konstrukce zámečnické v případě kovové konstrukce nebo cenou -9001 v případě dřevěné konstrukce._x000D_
3. V ceně -9001 není započtena montáž a dodávka nosných prvků (např. konzol, trnů) pro zavěšený rošt; tato montáž a dodávka se oceňují individuálně._x000D_
4. V cenách nejsou započteny náklady na olištování; toto olištování se oceňuje cenou 762 41-2.01 Olištování spár stěn._x000D_
5. Tento soubor cen neobsahuje položky pro ocenění typových sádrokartonových, sádrovláknitých a cementovláknitých konstrukcí; tyto konstrukce se oceňují cenami části A 01 katalogu 800-763 Konstrukce suché výstavby._x000D_
</t>
  </si>
  <si>
    <t>biodeska tl. 22 mm W1, W2</t>
  </si>
  <si>
    <t>biodeska tl. 19 mm W3</t>
  </si>
  <si>
    <t>255,23*2</t>
  </si>
  <si>
    <t>362</t>
  </si>
  <si>
    <t>762713110</t>
  </si>
  <si>
    <t>Montáž prostorové vázané kce z hraněného řeziva průřezové plochy do 120 cm2</t>
  </si>
  <si>
    <t>-406111918</t>
  </si>
  <si>
    <t>Montáž prostorových vázaných konstrukcí z řeziva hraněného nebo polohraněného průřezové plochy do 120 cm2</t>
  </si>
  <si>
    <t>"sloupek 60/140 1.NP"2,80*57+2,80*33+2,80*71</t>
  </si>
  <si>
    <t>"sloupek 100/100 1.NP"2,80*8</t>
  </si>
  <si>
    <t>"sloupek 60/100 1.NP"2,80*28</t>
  </si>
  <si>
    <t>"sloupek 60/140 2. NP"2,20*80+1,10*4*2+2,30*4+1,80*4+1,30*4+0,90*4</t>
  </si>
  <si>
    <t>"sloupek 60/100 2.NP"2,20*62</t>
  </si>
  <si>
    <t>"sloupek 60/60 2.NP"2,20*60</t>
  </si>
  <si>
    <t>363</t>
  </si>
  <si>
    <t>-2051543830</t>
  </si>
  <si>
    <t>"sloupek 60/140 1.NP"(2,80*57+2,80*33+2,80*71)*0,06*0,14*1,08</t>
  </si>
  <si>
    <t>"sloupek 100/100 1.NP"2,80*8*0,10*0,10*1,08</t>
  </si>
  <si>
    <t>"sloupek 60/100 1.NP"2,80*28*0,06*0,10*1,08</t>
  </si>
  <si>
    <t>"sloupek 60/140 2. NP"(2,20*80+1,10*4*2+2,30*4+1,80*4+1,30*4+0,90*4)*0,06*0,14*1,08</t>
  </si>
  <si>
    <t>"sloupek 60/100 2.NP"2,20*62*0,06*0,10*1,08</t>
  </si>
  <si>
    <t>"sloupek 60/60 2.NP"2,20*60*0,06*0,06*1,08</t>
  </si>
  <si>
    <t>364</t>
  </si>
  <si>
    <t>762713120</t>
  </si>
  <si>
    <t>Montáž prostorové vázané kce z hraněného řeziva průřezové plochy do 224 cm2</t>
  </si>
  <si>
    <t>1117753867</t>
  </si>
  <si>
    <t>Montáž prostorových vázaných konstrukcí z řeziva hraněného nebo polohraněného průřezové plochy přes 120 do 224 cm2</t>
  </si>
  <si>
    <t>"sloupek 140/140 1.NP"3,00*19+3,00*30+3,00*4</t>
  </si>
  <si>
    <t>"sloupek 140/140 2.NP"2,20*40</t>
  </si>
  <si>
    <t>"Sloupek 140/140 štíty"2,80*4</t>
  </si>
  <si>
    <t>"zavětrování 140/140"3,00*2*10</t>
  </si>
  <si>
    <t>365</t>
  </si>
  <si>
    <t>60512130</t>
  </si>
  <si>
    <t>hranol stavební řezivo průřezu 100-140x100-140mm do dl 5m</t>
  </si>
  <si>
    <t>-305351882</t>
  </si>
  <si>
    <t>"sloupek 140/140 1.NP"(3,00*19+3,00*30+3,00*4)*0,14*0,14*1,08</t>
  </si>
  <si>
    <t>"sloupek 140/140 2.NP"2,20*40*0,14*0,14*1,08</t>
  </si>
  <si>
    <t>"Sloupek 140/140 štíty"2,80*4*0,14*0,14*1,08</t>
  </si>
  <si>
    <t>"zavětrování 140/140"3,00*2*10*0,14*0,14*1,08</t>
  </si>
  <si>
    <t>366</t>
  </si>
  <si>
    <t>762713130</t>
  </si>
  <si>
    <t>Montáž prostorové vázané kce z hraněného řeziva průřezové plochy do 288 cm2</t>
  </si>
  <si>
    <t>1325602494</t>
  </si>
  <si>
    <t>Montáž prostorových vázaných konstrukcí z řeziva hraněného nebo polohraněného průřezové plochy přes 224 do 288 cm2</t>
  </si>
  <si>
    <t>profil 140/200 1.NP</t>
  </si>
  <si>
    <t>"spodní írám"(17,82+8,2)*2+(7,82+2,81)*2</t>
  </si>
  <si>
    <t>"rámy u oken a dvří 1.NP"(3,645+1,40*3+2,30+1,45*2+2,40+1,06+0,96*2)*2+0,90*9</t>
  </si>
  <si>
    <t>"rámy u oken 2.NP"(2,64+2,62+2,66+2,64)*2</t>
  </si>
  <si>
    <t>"rámy u dveří"1,43+0,90*7</t>
  </si>
  <si>
    <t>367</t>
  </si>
  <si>
    <t>60512135</t>
  </si>
  <si>
    <t>hranol stavební řezivo průřezu 160-180x160-180mm do dl 5m</t>
  </si>
  <si>
    <t>-919649235</t>
  </si>
  <si>
    <t>"spodní írám"((17,82+8,2)*2+(7,82+2,81)*2)*0,14*0,20*1,08</t>
  </si>
  <si>
    <t>"rámy u oken a dveří 1.NP"((3,645+1,40*3+2,30+1,45*2+2,40+1,06+0,96*2)*2+0,90*9)*0,14*0,20*1,08</t>
  </si>
  <si>
    <t>"rámy u oken 2.NP"((2,64+2,62+2,66+2,64)*2)*0,14*0,20*1,08</t>
  </si>
  <si>
    <t>"rámy u dveří"1,43+0,90*7*0,14*0,20*1,08</t>
  </si>
  <si>
    <t>368</t>
  </si>
  <si>
    <t>762795000</t>
  </si>
  <si>
    <t>Spojovací prostředky pro montáž prostorových vázaných kcí</t>
  </si>
  <si>
    <t>-1409584818</t>
  </si>
  <si>
    <t>Spojovací prostředky prostorových vázaných konstrukcí hřebíky, svory, fixační prkna</t>
  </si>
  <si>
    <t xml:space="preserve">Poznámka k souboru cen:_x000D_
1. Cena je určena jen pro soubor cen 762 7. - Montáž prostorových vázaných konstrukcí._x000D_
2. Ochrana konstrukce se oceňuje samostatně, např. položkami 762 08-3 Impregnace řeziva tohoto katalogu nebo příslušnými položkami katalogu 800-783 Nátěry._x000D_
</t>
  </si>
  <si>
    <t>3,30+6,74+5,84</t>
  </si>
  <si>
    <t>369</t>
  </si>
  <si>
    <t>762811210</t>
  </si>
  <si>
    <t>Montáž vrchního záklopu z hrubých prken na sraz spáry zakryté</t>
  </si>
  <si>
    <t>-1912414726</t>
  </si>
  <si>
    <t>Záklop stropů montáž (materiál ve specifikaci) z prken hrubých vrchního na sraz, spáry zakryté lepenkovými pásy nebo lištami</t>
  </si>
  <si>
    <t>17,30*7,80</t>
  </si>
  <si>
    <t>370</t>
  </si>
  <si>
    <t>60515111.R</t>
  </si>
  <si>
    <t>řezivo jehličnaté boční prkno 20-30mm P+D</t>
  </si>
  <si>
    <t>1044979754</t>
  </si>
  <si>
    <t>134,91*0,024*1,08</t>
  </si>
  <si>
    <t>371</t>
  </si>
  <si>
    <t>762822110</t>
  </si>
  <si>
    <t>Montáž stropního trámu z hraněného řeziva průřezové plochy do 144 cm2 s výměnami</t>
  </si>
  <si>
    <t>-130853960</t>
  </si>
  <si>
    <t>Montáž stropních trámů z hraněného a polohraněného řeziva s trámovými výměnami, průřezové plochy do 144 cm2</t>
  </si>
  <si>
    <t>"profil 60x240"4,08*2+4,14*2+1,46*2+3,96*2+3,24+2,10</t>
  </si>
  <si>
    <t>372</t>
  </si>
  <si>
    <t>-1295683480</t>
  </si>
  <si>
    <t>"profil 60x240"(4,08*2+4,14*2+1,46*2+3,96*2+3,24+2,10)*0,06*0,24*1,08</t>
  </si>
  <si>
    <t>373</t>
  </si>
  <si>
    <t>762822120</t>
  </si>
  <si>
    <t>Montáž stropního trámu z hraněného řeziva průřezové plochy do 288 cm2 s výměnami</t>
  </si>
  <si>
    <t>-876934319</t>
  </si>
  <si>
    <t>Montáž stropních trámů z hraněného a polohraněného řeziva s trámovými výměnami, průřezové plochy přes 144 do 288 cm2</t>
  </si>
  <si>
    <t>"profil 120x240"(4,14*9+3,315+1,55+0,645*2+1,55+1,46*6+3,96*10+3,24*5+2,10*5+1,00+4,08*8)</t>
  </si>
  <si>
    <t>"profil 60x280"7,70*2</t>
  </si>
  <si>
    <t>374</t>
  </si>
  <si>
    <t>1422023603</t>
  </si>
  <si>
    <t>"profil 120x240"153,67*0,12*0,24*1,08</t>
  </si>
  <si>
    <t>375</t>
  </si>
  <si>
    <t>762822130</t>
  </si>
  <si>
    <t>Montáž stropního trámu z hraněného řeziva průřezové plochy do 450 cm2 s výměnami</t>
  </si>
  <si>
    <t>1567061365</t>
  </si>
  <si>
    <t>Montáž stropních trámů z hraněného a polohraněného řeziva s trámovými výměnami, průřezové plochy přes 288 do 450 cm2</t>
  </si>
  <si>
    <t>"profil 140x240"2,46*4+2,50*2+4,625</t>
  </si>
  <si>
    <t>376</t>
  </si>
  <si>
    <t>61223210</t>
  </si>
  <si>
    <t>hranol konstrukční BSH vrstvený lepený pohledový</t>
  </si>
  <si>
    <t>-57281012</t>
  </si>
  <si>
    <t>"profil 140x240"(2,46*4+2,50*2+4,625)*0,14*0,24*1,08</t>
  </si>
  <si>
    <t>"profil 140x360"(5,10+2,46)*0,14*0,36*1,08</t>
  </si>
  <si>
    <t>"profil 200x360"7,70*0,20*0,36*1,08</t>
  </si>
  <si>
    <t>377</t>
  </si>
  <si>
    <t>762822140</t>
  </si>
  <si>
    <t>Montáž stropního trámu z hraněného řeziva průřezové plochy do 540 cm2 s výměnami</t>
  </si>
  <si>
    <t>1467682222</t>
  </si>
  <si>
    <t>Montáž stropních trámů z hraněného a polohraněného řeziva s trámovými výměnami, průřezové plochy přes 450 do 540 cm2</t>
  </si>
  <si>
    <t>"profil 140x360"5,10+2,46</t>
  </si>
  <si>
    <t>378</t>
  </si>
  <si>
    <t>762822150</t>
  </si>
  <si>
    <t>Montáž stropního trámu z hraněného řeziva průřezové plochy přes 540 cm2 s výměnami</t>
  </si>
  <si>
    <t>964798280</t>
  </si>
  <si>
    <t>Montáž stropních trámů z hraněného a polohraněného řeziva s trámovými výměnami, průřezové plochy přes 540 cm2</t>
  </si>
  <si>
    <t>"profil 200x360"7,70</t>
  </si>
  <si>
    <t>379</t>
  </si>
  <si>
    <t>762895000</t>
  </si>
  <si>
    <t>Spojovací prostředky pro montáž záklopu, stropnice a podbíjení</t>
  </si>
  <si>
    <t>827723517</t>
  </si>
  <si>
    <t>Spojovací prostředky záklopu stropů, stropnic, podbíjení hřebíky, svory</t>
  </si>
  <si>
    <t xml:space="preserve">Poznámka k souboru cen:_x000D_
1. Cena je určena jen pro montážní ceny souborů cen:_x000D_
a) 762 81- Záklop stropů, ceny -1100 až -3125,_x000D_
b) 762 82- Montáž stropnic,_x000D_
c) 762 84- Montáž podbíjení._x000D_
2. Ochrana konstrukce se oceňuje samostatně, např. položkami 762 08-3 Impregnace řeziva tohoto katalogu nebo příslušnými položkami katalogu 800-783 Nátěry._x000D_
</t>
  </si>
  <si>
    <t>0,51+4,78+0,28+1,72+134,94*0,004</t>
  </si>
  <si>
    <t>380</t>
  </si>
  <si>
    <t>998762202</t>
  </si>
  <si>
    <t>Přesun hmot procentní pro kce tesařské v objektech v do 12 m</t>
  </si>
  <si>
    <t>705996923</t>
  </si>
  <si>
    <t>Přesun hmot pro konstrukce tesařské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</si>
  <si>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</si>
  <si>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764</t>
  </si>
  <si>
    <t>Konstrukce klempířské</t>
  </si>
  <si>
    <t>381</t>
  </si>
  <si>
    <t>764 891</t>
  </si>
  <si>
    <t>Ruukki Clasik větraný hřeben  ozn. 02</t>
  </si>
  <si>
    <t>1490590565</t>
  </si>
  <si>
    <t>Ruukki Clasik větraný hřeben ozn. 02</t>
  </si>
  <si>
    <t>18,12</t>
  </si>
  <si>
    <t>382</t>
  </si>
  <si>
    <t>764 892</t>
  </si>
  <si>
    <t>Oplachování změny sklonu střechy z 40° na 12° ozn. 06</t>
  </si>
  <si>
    <t>597749904</t>
  </si>
  <si>
    <t>383</t>
  </si>
  <si>
    <t>764 893</t>
  </si>
  <si>
    <t>Oplachování změny sklonu střechy z 40° na 9° ozn.  07</t>
  </si>
  <si>
    <t>647288044</t>
  </si>
  <si>
    <t>Oplachování změny sklonu střechy z 40° na 9° ozn. 07</t>
  </si>
  <si>
    <t>384</t>
  </si>
  <si>
    <t>764 894</t>
  </si>
  <si>
    <t>Lemování přechodu střešní krytiny a fasády  ozn.08</t>
  </si>
  <si>
    <t>80565950</t>
  </si>
  <si>
    <t>Lemování přechodu střešní krytiny a fasády ozn.08</t>
  </si>
  <si>
    <t>385</t>
  </si>
  <si>
    <t>764 895</t>
  </si>
  <si>
    <t>Okapnička okapové hrany střechy  ozn. 09</t>
  </si>
  <si>
    <t>-2098097949</t>
  </si>
  <si>
    <t>Okapnička okapové hrany střechy ozn. 09</t>
  </si>
  <si>
    <t>386</t>
  </si>
  <si>
    <t>764 896</t>
  </si>
  <si>
    <t>Oplechování komínu vč. obednění</t>
  </si>
  <si>
    <t>kpl</t>
  </si>
  <si>
    <t>-101191748</t>
  </si>
  <si>
    <t>387</t>
  </si>
  <si>
    <t>764891125R00</t>
  </si>
  <si>
    <t>Elite komínek odvětrávací, DN 110mm, neizolovaný</t>
  </si>
  <si>
    <t>1257626383</t>
  </si>
  <si>
    <t>"ventilačníhlavice"3</t>
  </si>
  <si>
    <t>388</t>
  </si>
  <si>
    <t>764891129R00</t>
  </si>
  <si>
    <t>Elite zábrana sněhová,včetně příslušenství dl=3,0m</t>
  </si>
  <si>
    <t>sada</t>
  </si>
  <si>
    <t>-210076645</t>
  </si>
  <si>
    <t>389</t>
  </si>
  <si>
    <t>764892330RS1</t>
  </si>
  <si>
    <t>Falcované tabule Classic PREMIUM,na dřevo tl. 0,5 mm, povrchová úprava  ozn. 01</t>
  </si>
  <si>
    <t>-791368809</t>
  </si>
  <si>
    <t>Falcované tabule Classic PREMIUM,na dřevo tl. 0,5 mm, povrchová úprava ozn. 01</t>
  </si>
  <si>
    <t>7,62*4,40+18,11*6,80*2-8,055*2,20+8,055*2,00</t>
  </si>
  <si>
    <t>390</t>
  </si>
  <si>
    <t>764892332R00</t>
  </si>
  <si>
    <t>Classic PREMIUM štítové lemování vrchní,tl. 0,5 mm ozn. 03</t>
  </si>
  <si>
    <t>-1014543686</t>
  </si>
  <si>
    <t>391</t>
  </si>
  <si>
    <t>764897</t>
  </si>
  <si>
    <t>Okapnička okapové hrany střechy vikýře v návaznosti na pojistnou hydroizolaci oz. 10</t>
  </si>
  <si>
    <t>1309349736</t>
  </si>
  <si>
    <t>392</t>
  </si>
  <si>
    <t>764898</t>
  </si>
  <si>
    <t>Oplechování vnějšího okenního parapetu ozn. 11</t>
  </si>
  <si>
    <t>-824197535</t>
  </si>
  <si>
    <t>393</t>
  </si>
  <si>
    <t>764898101R00</t>
  </si>
  <si>
    <t>Ruukki kotlík žlabový, vel.žlabu 125 mm</t>
  </si>
  <si>
    <t>444724249</t>
  </si>
  <si>
    <t>394</t>
  </si>
  <si>
    <t>764898111R00</t>
  </si>
  <si>
    <t>Ruukki žlab podokapní půlkruhový R,velikost 125 mm ozn. 04</t>
  </si>
  <si>
    <t>-2049743812</t>
  </si>
  <si>
    <t>395</t>
  </si>
  <si>
    <t>764898121R00</t>
  </si>
  <si>
    <t>Ruukki odpadní trouby kruhové, D 87 mm ozn.  05</t>
  </si>
  <si>
    <t>1537244085</t>
  </si>
  <si>
    <t>Ruukki odpadní trouby kruhové, D 87 mm ozn. 05</t>
  </si>
  <si>
    <t>396</t>
  </si>
  <si>
    <t>764899</t>
  </si>
  <si>
    <t>Oplechování vnějšího okenního parapetu ozn. 12</t>
  </si>
  <si>
    <t>35037616</t>
  </si>
  <si>
    <t>397</t>
  </si>
  <si>
    <t>764900</t>
  </si>
  <si>
    <t>Mřížka proti - okapní pás větrací ozn. 13</t>
  </si>
  <si>
    <t>1975403412</t>
  </si>
  <si>
    <t>398</t>
  </si>
  <si>
    <t>764901</t>
  </si>
  <si>
    <t>Parapet okna . vikýř ozn. 14</t>
  </si>
  <si>
    <t>1106134377</t>
  </si>
  <si>
    <t>399</t>
  </si>
  <si>
    <t>764902</t>
  </si>
  <si>
    <t>Okapnička nadpraží okna ozn. 15</t>
  </si>
  <si>
    <t>974869618</t>
  </si>
  <si>
    <t>400</t>
  </si>
  <si>
    <t>764903</t>
  </si>
  <si>
    <t>Okapnice pro oplechování soklu u styku s tereném ozn.16</t>
  </si>
  <si>
    <t>-624067685</t>
  </si>
  <si>
    <t>401</t>
  </si>
  <si>
    <t>764904</t>
  </si>
  <si>
    <t>Okapnice pro oplechování soklu u styku s dlažbou ozn. 17</t>
  </si>
  <si>
    <t>-1177112141</t>
  </si>
  <si>
    <t>402</t>
  </si>
  <si>
    <t>764905</t>
  </si>
  <si>
    <t>Okapnice pro oplechování soklu s kamenným obkladem ozn. 18</t>
  </si>
  <si>
    <t>-1469144629</t>
  </si>
  <si>
    <t>403</t>
  </si>
  <si>
    <t>764906</t>
  </si>
  <si>
    <t>Mřížka proti hlodavcům/ pás proti ptákům- soklový pás větrací ozn. 19</t>
  </si>
  <si>
    <t>1480558035</t>
  </si>
  <si>
    <t>404</t>
  </si>
  <si>
    <t>998764202</t>
  </si>
  <si>
    <t>Přesun hmot procentní pro konstrukce klempířské v objektech v do 12 m</t>
  </si>
  <si>
    <t>-1416601881</t>
  </si>
  <si>
    <t>Přesun hmot pro konstrukce klempířské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</si>
  <si>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</si>
  <si>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765</t>
  </si>
  <si>
    <t>Krytina skládaná</t>
  </si>
  <si>
    <t>405</t>
  </si>
  <si>
    <t>765191021</t>
  </si>
  <si>
    <t>Montáž pojistné hydroizolační nebo parotěsné fólie kladené ve sklonu přes 20° s lepenými spoji na krokve</t>
  </si>
  <si>
    <t>-2133017780</t>
  </si>
  <si>
    <t>Montáž pojistné hydroizolační nebo parotěsné fólie kladené ve sklonu přes 20° s lepenými přesahy na krokve</t>
  </si>
  <si>
    <t xml:space="preserve">Poznámka k souboru cen:_x000D_
1. V cenách nejsou započteny náklady na dodávku fólie, tyto se oceňují ve specifikaci. Ztratné lze dohodnout ve směrné výši 5 až 15%._x000D_
2. V ceně -1071 nejsou započteny náklady na dodávku okapnice, tyto se oceňují položkami ceníku 800-764 Konstrukce klempířské._x000D_
</t>
  </si>
  <si>
    <t>skladba S1,S2</t>
  </si>
  <si>
    <t>406</t>
  </si>
  <si>
    <t>28329036</t>
  </si>
  <si>
    <t>fólie kontaktní difuzně propustná pro doplňkovou hydroizolační vrstvu, třívrstvá mikroporézní PP 150g/m2 s integrovanou samolepící páskou</t>
  </si>
  <si>
    <t>-1423268221</t>
  </si>
  <si>
    <t>278,21*1,1 'Přepočtené koeficientem množství</t>
  </si>
  <si>
    <t>407</t>
  </si>
  <si>
    <t>998765202</t>
  </si>
  <si>
    <t>Přesun hmot procentní pro krytiny skládané v objektech v do 12 m</t>
  </si>
  <si>
    <t>-1772686279</t>
  </si>
  <si>
    <t>Přesun hmot pro krytiny skládané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</si>
  <si>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</si>
  <si>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766</t>
  </si>
  <si>
    <t>Konstrukce truhlářské</t>
  </si>
  <si>
    <t>408</t>
  </si>
  <si>
    <t>611 401</t>
  </si>
  <si>
    <t xml:space="preserve">Deska parapetní dřevěná - modřínové hoblované prkno  </t>
  </si>
  <si>
    <t>-198462462</t>
  </si>
  <si>
    <t xml:space="preserve">Deska parapetní dřevěná - modřínové hoblované prkno </t>
  </si>
  <si>
    <t>2,40+1,76+2,50*2+2,50*2</t>
  </si>
  <si>
    <t>409</t>
  </si>
  <si>
    <t>611101</t>
  </si>
  <si>
    <t>Okno dřevěné modřínový europrofil třívrstvý 78 mm, 2400x700 mm ozn. 01, izolační trojsklo čiré</t>
  </si>
  <si>
    <t>-1461166445</t>
  </si>
  <si>
    <t>410</t>
  </si>
  <si>
    <t>611102</t>
  </si>
  <si>
    <t>Vstuoní dveře dřevěné modřínový europrofil třívrstvý 78 mm, 1270x2330  mm ozn. 02, izolační trojsklo čiré</t>
  </si>
  <si>
    <t>-924160390</t>
  </si>
  <si>
    <t>411</t>
  </si>
  <si>
    <t>611103</t>
  </si>
  <si>
    <t>Vstuoní dveře dřevěné modřínový europrofil třívrstvý 78 mm, 1450x2330  mm ozn. 03, izolační trojsklo čiré</t>
  </si>
  <si>
    <t>13774901</t>
  </si>
  <si>
    <t>412</t>
  </si>
  <si>
    <t>611110</t>
  </si>
  <si>
    <t>Vstuoní dveře dřevěné modřínový europrofil třívrstvý 78 mm, 960x2220  mm ozn. 10, izolační trojsklo čiré</t>
  </si>
  <si>
    <t>2027280488</t>
  </si>
  <si>
    <t>413</t>
  </si>
  <si>
    <t>611111</t>
  </si>
  <si>
    <t>Vstuoní dveře dřevěné modřínový europrofil třívrstvý 78 mm, 1060x2050  mm ozn. 11, izolační trojsklo čiré</t>
  </si>
  <si>
    <t>-1606901944</t>
  </si>
  <si>
    <t>414</t>
  </si>
  <si>
    <t>611112</t>
  </si>
  <si>
    <t>Vstuoní dveře dřevěné modřínový europrofil třívrstvý 78 mm, 960x2050  mm ozn. 12, izolační trojsklo čiré</t>
  </si>
  <si>
    <t>1586176173</t>
  </si>
  <si>
    <t>415</t>
  </si>
  <si>
    <t>611104</t>
  </si>
  <si>
    <t>Vstuoní dveře dřevěné modřínový europrofil třívrstvý 78 mm, 1450x2330  mm ozn. 04, izolační trojsklo čiré</t>
  </si>
  <si>
    <t>897271400</t>
  </si>
  <si>
    <t>416</t>
  </si>
  <si>
    <t>611105</t>
  </si>
  <si>
    <t>Okno dřevěné modřínový europrofil třívrstvý 78 mm, 2300x2015 mm ozn. 05, izolační trojsklo čiré</t>
  </si>
  <si>
    <t>-1663981388</t>
  </si>
  <si>
    <t>417</t>
  </si>
  <si>
    <t>611106</t>
  </si>
  <si>
    <t>Balkonové dveře dřevěné modřínový europrofil třívrstvý 78 mm,1400x2330 mm ozn. 06, izolační trojsklo čiré</t>
  </si>
  <si>
    <t>339331814</t>
  </si>
  <si>
    <t>418</t>
  </si>
  <si>
    <t>611107A</t>
  </si>
  <si>
    <t>Okno dřevěné + balkonové dveř modřínový europrofil třívrstvý 78 mm, 3585x2330 mm ozn. 07A, izolační trojsklo čiré</t>
  </si>
  <si>
    <t>-1296422204</t>
  </si>
  <si>
    <t>419</t>
  </si>
  <si>
    <t>611107B</t>
  </si>
  <si>
    <t>Okno dřevěné modřínový europrofil třívrstvý 78 mm, jednoduché, 1760x2330  mm ozn. 07B, izolační trojsklo čiré</t>
  </si>
  <si>
    <t>-524645101</t>
  </si>
  <si>
    <t>420</t>
  </si>
  <si>
    <t>611108</t>
  </si>
  <si>
    <t>Okno dřevěné modřínový europrofil třívrstvý 78 mm, 2500x700 mm ozn. 08, izolační trojsklo čiré</t>
  </si>
  <si>
    <t>1273721712</t>
  </si>
  <si>
    <t>421</t>
  </si>
  <si>
    <t>611109</t>
  </si>
  <si>
    <t>Okno dřevěné modřínový europrofil třívrstvý 78 mm, 2500x650mm ozn. 09, izolační trojsklo čiré</t>
  </si>
  <si>
    <t>801701556</t>
  </si>
  <si>
    <t>422</t>
  </si>
  <si>
    <t>611 200</t>
  </si>
  <si>
    <t>D + M interierové schodiště jednoramenné křivočaré ozn.  T.04</t>
  </si>
  <si>
    <t>-1355744319</t>
  </si>
  <si>
    <t>D + M interierové schodiště jednoramenné křivočaré ozn. T.04</t>
  </si>
  <si>
    <t>423</t>
  </si>
  <si>
    <t>611 201</t>
  </si>
  <si>
    <t>D + M vnitřní zábradlí pro interierové schodiště ozn.  T.05</t>
  </si>
  <si>
    <t>-536387591</t>
  </si>
  <si>
    <t>D + M vnitřní zábradlí pro interierové schodiště ozn. T.05</t>
  </si>
  <si>
    <t>424</t>
  </si>
  <si>
    <t>611 203</t>
  </si>
  <si>
    <t>D + M interierové schodiště jednoramenné křivočaré ozn.  T.06</t>
  </si>
  <si>
    <t>513967045</t>
  </si>
  <si>
    <t>D + M interierové schodiště jednoramenné křivočaré ozn. T.06</t>
  </si>
  <si>
    <t>425</t>
  </si>
  <si>
    <t>611 204</t>
  </si>
  <si>
    <t>D + M vnitřní zábradlí pro interierové schodiště ozn.  T.06</t>
  </si>
  <si>
    <t>-1202439467</t>
  </si>
  <si>
    <t>D + M vnitřní zábradlí pro interierové schodiště ozn. T.06</t>
  </si>
  <si>
    <t>426</t>
  </si>
  <si>
    <t>611 300</t>
  </si>
  <si>
    <t>D + M vestavěná skříň  ozn. T.07</t>
  </si>
  <si>
    <t>-1239756377</t>
  </si>
  <si>
    <t>D + M vestavěná skříň ozn. T.07</t>
  </si>
  <si>
    <t>427</t>
  </si>
  <si>
    <t>611 301</t>
  </si>
  <si>
    <t>D + M vestavěné pódium na spaní  ozn.  T.08</t>
  </si>
  <si>
    <t>1401192772</t>
  </si>
  <si>
    <t>D + M vestavěné pódium na spaní ozn. T.08</t>
  </si>
  <si>
    <t>428</t>
  </si>
  <si>
    <t>611302</t>
  </si>
  <si>
    <t>Dodávka a montáž  okenice pro štítová pkna va 2.NP 1220x640 mm, ozn T.09</t>
  </si>
  <si>
    <t>1547584293</t>
  </si>
  <si>
    <t>Dodávka a montáž okenice pro štítová pkna va 2.NP 1220x640 mm, ozn T.09</t>
  </si>
  <si>
    <t>429</t>
  </si>
  <si>
    <t>611303</t>
  </si>
  <si>
    <t>-2053265892</t>
  </si>
  <si>
    <t>Dodávka a montáž vestavěný botník pod schodiště ozn. T.10</t>
  </si>
  <si>
    <t>430</t>
  </si>
  <si>
    <t>611304</t>
  </si>
  <si>
    <t>927752569</t>
  </si>
  <si>
    <t>Dodávka amontáž okenice pro vstupní dveře do přístavku 960x2170 mm ozn. T12</t>
  </si>
  <si>
    <t>431</t>
  </si>
  <si>
    <t>611305</t>
  </si>
  <si>
    <t>Dodávka a montáž dřevěného ostění vnitřního a venkovního  pro oana a vstupní dveře (modřínové prkno hoblované)</t>
  </si>
  <si>
    <t>-1190218536</t>
  </si>
  <si>
    <t>Dodávka a montáž dřevěného ostění vnitřního a venkovního pro oana a vstupní dveře (modřínové prkno hoblované)</t>
  </si>
  <si>
    <t>2,40+0,70*2+(1,27+2,35*2)*2+1,45+2,33*2+1,45+2,33*2+2,30+2,015*2+(1,40+2,33*2)*3+3,585+2,33*2+1,76+2,33*2+(2,50+0,70*2)*2+(2,50+0,65*2)*2</t>
  </si>
  <si>
    <t>0,96+2,22*2+1,06+2,05*2+0,96+2,05*2</t>
  </si>
  <si>
    <t>432</t>
  </si>
  <si>
    <t>612102</t>
  </si>
  <si>
    <t>Dveře jednokřídlé otevíravé dřevěné prosklené bezfalcové 1300x2225 mm ozn. 02 včetně zárubně</t>
  </si>
  <si>
    <t>-1685698306</t>
  </si>
  <si>
    <t>433</t>
  </si>
  <si>
    <t>612103</t>
  </si>
  <si>
    <t>Dveře jednokřídlé otevíravé dřevěné plné bezfalcové  800x1970 mm ozn. 03 včetně zárubně</t>
  </si>
  <si>
    <t>996636942</t>
  </si>
  <si>
    <t>434</t>
  </si>
  <si>
    <t>612105</t>
  </si>
  <si>
    <t>Dveře jednokřídlé otevíravé dřevěné plné bezfalcové  800x2020mm ozn. 05 včetně zárubně</t>
  </si>
  <si>
    <t>1063688413</t>
  </si>
  <si>
    <t>435</t>
  </si>
  <si>
    <t>612106</t>
  </si>
  <si>
    <t>Dveře jednokřídlé posuvné  plné bezfalcové  980x2050  mm ozn. 06 včetně zárubně</t>
  </si>
  <si>
    <t>1082679881</t>
  </si>
  <si>
    <t>436</t>
  </si>
  <si>
    <t>612107</t>
  </si>
  <si>
    <t>Dveře jednokřídlé posuvné  plné bezfalcové  105x2050  mm ozn. 07 včetně zárubně</t>
  </si>
  <si>
    <t>615921827</t>
  </si>
  <si>
    <t>437</t>
  </si>
  <si>
    <t>612108</t>
  </si>
  <si>
    <t>Dveře jednokřídlé otevíravé dřevěné plné bezfalcové  1430x2050 mm ozn. 08 včetně zárubně</t>
  </si>
  <si>
    <t>-757313693</t>
  </si>
  <si>
    <t>438</t>
  </si>
  <si>
    <t>612109</t>
  </si>
  <si>
    <t>Dveře jednokřídlé posuvné  plné bezfalcové  750x2050  mm ozn. 09 včetně zárubně</t>
  </si>
  <si>
    <t>-513060654</t>
  </si>
  <si>
    <t>439</t>
  </si>
  <si>
    <t>766621201</t>
  </si>
  <si>
    <t>Montáž dřevěných oken plochy přes 1 m2 otevíravých výšky do 1,5 m s rámem do dřevěné konstrukce</t>
  </si>
  <si>
    <t>-533601553</t>
  </si>
  <si>
    <t>Montáž oken dřevěných včetně montáže rámu plochy přes 1 m2 otevíravých do dřevěné konstrukce, výšky do 1,5 m</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</si>
  <si>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V cenách 766 62 - 9 . . Příplatek k cenám za tepelnou izolaci mezi ostěním a rámem okna jsou započteny náklady na izolaci vnější i vnitřní._x000D_
4. Délka izolace se určuje v metrech délky rámu okna._x000D_
</t>
  </si>
  <si>
    <t>2,40*0,70+2,50*0,70*2+2,50*0,65*2</t>
  </si>
  <si>
    <t>440</t>
  </si>
  <si>
    <t>766621202</t>
  </si>
  <si>
    <t>Montáž dřevěných oken plochy přes 1 m2 otevíravých výšky do 2,5 m s rámem do dřevěné konstrukce</t>
  </si>
  <si>
    <t>-14848970</t>
  </si>
  <si>
    <t>Montáž oken dřevěných včetně montáže rámu plochy přes 1 m2 otevíravých do dřevěné konstrukce, výšky přes 1,5 do 2,5 m</t>
  </si>
  <si>
    <t>2,30*2,15+1,76*2,33+3,585*2,33</t>
  </si>
  <si>
    <t>441</t>
  </si>
  <si>
    <t>766641343</t>
  </si>
  <si>
    <t>Montáž balkónových dveří zdvojených dvoukřídlových bez nadsvětlíku včetně rámu do dřeva</t>
  </si>
  <si>
    <t>-2104810935</t>
  </si>
  <si>
    <t>Montáž balkónových dveří dřevěných nebo plastových včetně rámu zdvojených do dřevěných konstrukcí dvoukřídlových bez nadsvětlíku</t>
  </si>
  <si>
    <t xml:space="preserve">Poznámka k souboru cen:_x000D_
1. V cenách montáže dveří jsou započteny i náklady na zaměření, vyklínování, horizontální i vertikální vyrovnání dveřního rámu, ukotvení a vyplnění spáry mezi rámem a ostěním polyuretanovou pěnou, včetně zednického začištění._x000D_
</t>
  </si>
  <si>
    <t>442</t>
  </si>
  <si>
    <t>766660171</t>
  </si>
  <si>
    <t>Montáž dveřních křídel otvíravých jednokřídlových š do 0,8 m do obložkové zárubně</t>
  </si>
  <si>
    <t>989518987</t>
  </si>
  <si>
    <t>Montáž dveřních křídel dřevěných nebo plastových otevíravých do obložkové zárubně povrchově upravených jednokřídlových, šířky do 800 mm</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</si>
  <si>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</si>
  <si>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14+10</t>
  </si>
  <si>
    <t>443</t>
  </si>
  <si>
    <t>766660172</t>
  </si>
  <si>
    <t>Montáž dveřních křídel otvíravých jednokřídlových š přes 0,8 m do obložkové zárubně</t>
  </si>
  <si>
    <t>-334827496</t>
  </si>
  <si>
    <t>Montáž dveřních křídel dřevěných nebo plastových otevíravých do obložkové zárubně povrchově upravených jednokřídlových, šířky přes 800 mm</t>
  </si>
  <si>
    <t>444</t>
  </si>
  <si>
    <t>766660173</t>
  </si>
  <si>
    <t>Montáž dveřních křídel otvíravých dvoukřídlových š do 1,45 m do obložkové zárubně</t>
  </si>
  <si>
    <t>-171481691</t>
  </si>
  <si>
    <t>Montáž dveřních křídel dřevěných nebo plastových otevíravých do obložkové zárubně povrchově upravených dvoukřídlových, šířky do 1450 mm</t>
  </si>
  <si>
    <t>4+1</t>
  </si>
  <si>
    <t>445</t>
  </si>
  <si>
    <t>766660351</t>
  </si>
  <si>
    <t>Montáž posuvných dveří jednokřídlových průchozí výšky do 2,5 m a šířky do 800 mm do pojezdu na stěnu</t>
  </si>
  <si>
    <t>-907234527</t>
  </si>
  <si>
    <t>Montáž dveřních křídel dřevěných nebo plastových posuvných dveří do pojezdu na stěnu výšky do 2,5 m jednokřídlových, průchozí šířky do 800 mm</t>
  </si>
  <si>
    <t>446</t>
  </si>
  <si>
    <t>766660352</t>
  </si>
  <si>
    <t>Montáž posuvných dveří jednokřídlových průchozí výšky do 2,5 m a šířky do 1200 mm do pojezdu na stěnu</t>
  </si>
  <si>
    <t>-1786588395</t>
  </si>
  <si>
    <t>Montáž dveřních křídel dřevěných nebo plastových posuvných dveří do pojezdu na stěnu výšky do 2,5 m jednokřídlových, průchozí šířky přes 800 do 1200 mm</t>
  </si>
  <si>
    <t>447</t>
  </si>
  <si>
    <t>766670011</t>
  </si>
  <si>
    <t>Montáž obložkové zárubně a dřevěného křídla dveří</t>
  </si>
  <si>
    <t>235205517</t>
  </si>
  <si>
    <t>4+14+10+1+1+1+1</t>
  </si>
  <si>
    <t>448</t>
  </si>
  <si>
    <t>766694113</t>
  </si>
  <si>
    <t>Montáž parapetních desek dřevěných nebo plastových šířky do 30 cm délky do 2,6 m</t>
  </si>
  <si>
    <t>-879843950</t>
  </si>
  <si>
    <t>Montáž ostatních truhlářských konstrukcí parapetních desek dřevěných nebo plastových šířky do 300 mm, délky přes 1600 do 2600 mm</t>
  </si>
  <si>
    <t xml:space="preserve">Poznámka k souboru cen:_x000D_
1. Vcenách 766 69 - 3421 a 3422 jsou započteny i náklady na zaměření zřizovaných otvorů._x000D_
2. V cenách 766 69 - 4111 až 4124 jsou započteny i náklady na zaměření, vyklínování, horizontální i vertikální vyrovnání, ukotvení a vyplnění spáry mezi parapetem a ostěním polyuretanovou pěnou, včetně zednického začištění._x000D_
3. Cenami -97 . . nelze oceňovat venkovní krycí lišty balkónových dveří; tato montáž se oceňuje cenou -1610._x000D_
</t>
  </si>
  <si>
    <t>449</t>
  </si>
  <si>
    <t>998766202</t>
  </si>
  <si>
    <t>Přesun hmot procentní pro konstrukce truhlářské v objektech v do 12 m</t>
  </si>
  <si>
    <t>1524261321</t>
  </si>
  <si>
    <t>Přesun hmot pro konstrukce truhlářské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</si>
  <si>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</si>
  <si>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</si>
  <si>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</si>
  <si>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450</t>
  </si>
  <si>
    <t>767102</t>
  </si>
  <si>
    <t>1061754530</t>
  </si>
  <si>
    <t>Dodávka a montáž ocelová závitová tyč pevnostní - pro spojení konstrukce štítu a boční stěny ozn. Z.02</t>
  </si>
  <si>
    <t>451</t>
  </si>
  <si>
    <t>767165111</t>
  </si>
  <si>
    <t>Montáž zábradlí rovného madla z trubek nebo tenkostěnných profilů šroubovaného</t>
  </si>
  <si>
    <t>1891944466</t>
  </si>
  <si>
    <t>Montáž zábradlí rovného madel z trubek nebo tenkostěnných profilů šroubováním</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</si>
  <si>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prvky._x000D_
2. Cenami nelze oceňovat montáž samostatného sloupku pro dřevěné madlo; tyto práce se oceňují cenou 767 22-0550 Osazení samostatného sloupku._x000D_
3. V cenách nejsou započteny náklady na:_x000D_
a) vytvoření ohybu nebo ohybníku; tyto práce se oceňují cenou 767 22-0191 nebo -0490 Příplatek za vytvoření ohybu,_x000D_
b) montáž hliníkových krycích lišt; tyto práce se oceňují cenami 767 89-6110 až -6115 Montáž ostatních zámečnických konstrukcí,_x000D_
c) montáž výplně tvarovaným plechem._x000D_
</t>
  </si>
  <si>
    <t>"ozn. Z.01"2,775</t>
  </si>
  <si>
    <t>452</t>
  </si>
  <si>
    <t>767101</t>
  </si>
  <si>
    <t>-2052702162</t>
  </si>
  <si>
    <t>Dodávka ocelového madla ozn. Z.01</t>
  </si>
  <si>
    <t>453</t>
  </si>
  <si>
    <t>998767202</t>
  </si>
  <si>
    <t>Přesun hmot procentní pro zámečnické konstrukce v objektech v do 12 m</t>
  </si>
  <si>
    <t>1941438874</t>
  </si>
  <si>
    <t>Přesun hmot pro zámečnické konstrukce stanovený procentní sazbou (%) z ceny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</si>
  <si>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</si>
  <si>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</si>
  <si>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</si>
  <si>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454</t>
  </si>
  <si>
    <t>771121011</t>
  </si>
  <si>
    <t>Nátěr penetrační na podlahu</t>
  </si>
  <si>
    <t>334333771</t>
  </si>
  <si>
    <t>Příprava podkladu před provedením dlažby nátěr penetrační na podlahu</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</si>
  <si>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</si>
  <si>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38,26</t>
  </si>
  <si>
    <t>455</t>
  </si>
  <si>
    <t>771474112</t>
  </si>
  <si>
    <t>Montáž soklů z dlaždic keramických rovných flexibilní lepidlo v do 90 mm</t>
  </si>
  <si>
    <t>197002170</t>
  </si>
  <si>
    <t>Montáž soklů z dlaždic keramických lepených flexibilním lepidlem rovných, výšky přes 65 do 90 mm</t>
  </si>
  <si>
    <t>"2.03"(4,06+5,54)*2-0,93</t>
  </si>
  <si>
    <t>456</t>
  </si>
  <si>
    <t>771574111</t>
  </si>
  <si>
    <t>Montáž podlah keramických hladkých lepených flexibilním lepidlem do 9 ks/m2</t>
  </si>
  <si>
    <t>116466889</t>
  </si>
  <si>
    <t>Montáž podlah z dlaždic keramických lepených flexibilním lepidlem maloformátových hladkých přes 6 do 9 ks/m2</t>
  </si>
  <si>
    <t xml:space="preserve">Poznámka k souboru cen:_x000D_
1. Položky jsou učeny pro všechy druhy povrchových úprav._x000D_
</t>
  </si>
  <si>
    <t>"1.NP"3,05+3,65+1,43</t>
  </si>
  <si>
    <t>"2.NP"5,04+20,75+4,34</t>
  </si>
  <si>
    <t>457</t>
  </si>
  <si>
    <t>597 001</t>
  </si>
  <si>
    <t>Dodávka dlažby dle výběru investora</t>
  </si>
  <si>
    <t>-1850962319</t>
  </si>
  <si>
    <t>"dlažba"38,26*1,10</t>
  </si>
  <si>
    <t>"soklík"18,27*0,09*1,10</t>
  </si>
  <si>
    <t>458</t>
  </si>
  <si>
    <t>771579191</t>
  </si>
  <si>
    <t>Příplatek k montáž podlah keramických za plochu do 5 m2</t>
  </si>
  <si>
    <t>-382386905</t>
  </si>
  <si>
    <t>Montáž podlah z dlaždic keramických Příplatek k cenám za plochu do 5 m2 jednotlivě</t>
  </si>
  <si>
    <t>"2.NP"4,34</t>
  </si>
  <si>
    <t>459</t>
  </si>
  <si>
    <t>771591185</t>
  </si>
  <si>
    <t>Podlahy pracnější řezání keramických dlaždic rovné</t>
  </si>
  <si>
    <t>-2026373307</t>
  </si>
  <si>
    <t>Podlahy - dokončovací práce pracnější řezání dlaždic keramických rovné</t>
  </si>
  <si>
    <t xml:space="preserve">Poznámka k souboru cen:_x000D_
1. Množství měrných jednotek u ceny -1185 se stanoví podle počtu řezaných dlaždic, nezávisle na jejich velikosti._x000D_
2. Ceny 771 59-1115 až -1123 obsahují náklady i na materiál._x000D_
3. Položku -1185 lze použít při nuceném použítí jiného nástroje než řezačky._x000D_
</t>
  </si>
  <si>
    <t>"soklík"18,27*3,3</t>
  </si>
  <si>
    <t>772</t>
  </si>
  <si>
    <t>Podlahy z kamene</t>
  </si>
  <si>
    <t>460</t>
  </si>
  <si>
    <t>772231302</t>
  </si>
  <si>
    <t>Montáž obkladu stupňů deskami kladenými do malty z kamene tvrdého tl do30 mm</t>
  </si>
  <si>
    <t>-1075414914</t>
  </si>
  <si>
    <t>Montáž obkladu schodišťových stupňů deskami z tvrdých kamenů kladených do malty s přímou nebo zakřivenou výstupní čárou deskami stupnicovými pravoúhlými nebo kosoúhlými, tl. 30 mm</t>
  </si>
  <si>
    <t>1,00*8</t>
  </si>
  <si>
    <t>461</t>
  </si>
  <si>
    <t>772521140</t>
  </si>
  <si>
    <t>Kladení dlažby z kamene z pravoúhlých desek a dlaždic do malty tl do 30 mm</t>
  </si>
  <si>
    <t>211962432</t>
  </si>
  <si>
    <t>Kladení dlažby z kamene do malty z nejvýše dvou rozdílných druhů pravoúhlých desek nebo dlaždic ve skladbě se pravidelně opakujících, tl. do 30 mm</t>
  </si>
  <si>
    <t xml:space="preserve">Poznámka k souboru cen:_x000D_
1. Vyrovnání podkladu se oceňuje cenami souboru cen 771 99-01 Vyrovnání podkladu samonivelační stěrkou části A01 katalogu 771 Podlahy z dlaždic._x000D_
2. V cenách kladení dlažby na terče 772 52-81 jsou započteny i náklady na dodávku terčů._x000D_
</t>
  </si>
  <si>
    <t>"P1"5,76+11,64</t>
  </si>
  <si>
    <t>"P3"7,35+7,30+8,85</t>
  </si>
  <si>
    <t>462</t>
  </si>
  <si>
    <t>58382165.R</t>
  </si>
  <si>
    <t>deska obkladová žula tryskaná tl 3cm (druh a barva bude určena architektem)</t>
  </si>
  <si>
    <t>307765376</t>
  </si>
  <si>
    <t>deska obkladová žula tryskaná tl 3cm do 0,24m2</t>
  </si>
  <si>
    <t>97,59*1,10+8,00*0,30*1,10</t>
  </si>
  <si>
    <t>109,99*1,04 'Přepočtené koeficientem množství</t>
  </si>
  <si>
    <t>463</t>
  </si>
  <si>
    <t>998772202</t>
  </si>
  <si>
    <t>Přesun hmot procentní pro podlahy z kamene v objektech v do 12 m</t>
  </si>
  <si>
    <t>-1345679074</t>
  </si>
  <si>
    <t>Přesun hmot pro kamenné dlažby, obklady schodišťových stupňů a soklů stanovený procentní sazbou (%) z ceny vodorovná dopravní vzdálenost do 50 m v objektech výšky přes 6 do 12 m</t>
  </si>
  <si>
    <t>775</t>
  </si>
  <si>
    <t>Podlahy skládané</t>
  </si>
  <si>
    <t>464</t>
  </si>
  <si>
    <t>775 001</t>
  </si>
  <si>
    <t>Dodávka amontáž lamelové podlahy tl. 15 mm</t>
  </si>
  <si>
    <t>-276505962</t>
  </si>
  <si>
    <t>"skladba P2"18,95+17,52+12,59+42,67</t>
  </si>
  <si>
    <t>"skladba P6"8,44+20,75+10,11+20,75+4,86+2,57+2,26</t>
  </si>
  <si>
    <t>465</t>
  </si>
  <si>
    <t>998775202</t>
  </si>
  <si>
    <t>Přesun hmot procentní pro podlahy dřevěné v objektech v do 12 m</t>
  </si>
  <si>
    <t>1848839716</t>
  </si>
  <si>
    <t>Přesun hmot pro podlahy skládané stanovený procentní sazbou (%) z ceny vodorovná dopravní vzdálenost do 50 m v objektech výšky přes 6 do 12 m</t>
  </si>
  <si>
    <t>781</t>
  </si>
  <si>
    <t>Dokončovací práce - obklady</t>
  </si>
  <si>
    <t>466</t>
  </si>
  <si>
    <t>781121011</t>
  </si>
  <si>
    <t>Nátěr penetrační na stěnu</t>
  </si>
  <si>
    <t>-1087747019</t>
  </si>
  <si>
    <t>Příprava podkladu před provedením obkladu nátěr penetrační na stěnu</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</si>
  <si>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</si>
  <si>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81,81</t>
  </si>
  <si>
    <t>467</t>
  </si>
  <si>
    <t>781131112</t>
  </si>
  <si>
    <t>Izolace pod obklad nátěrem nebo stěrkou ve dvou vrstvách</t>
  </si>
  <si>
    <t>-1991376298</t>
  </si>
  <si>
    <t>Izolace stěny pod obklad izolace nátěrem nebo stěrkou ve dvou vrstvách</t>
  </si>
  <si>
    <t xml:space="preserve">Poznámka k souboru cen:_x000D_
1. Položka 781 13-1112 se použije pro izolaci stěny zatížené přechodnou vlhkostí._x000D_
2. V cenách 781 13-1112 až -1262 jsou započteny i náklady na materiál._x000D_
3. V cenách 78113-1207,78113-1227, 78159-1237, 78159-1247, 78159-1257 nejsou započteny náklady na materiál, tyto se oceňují ve specifikaci._x000D_
</t>
  </si>
  <si>
    <t>"1.03"(1,38+1,10*2)*2,00</t>
  </si>
  <si>
    <t>"1.04"(1,35+1,10*2)*2,00</t>
  </si>
  <si>
    <t>"2.02"1,00*2*2,10</t>
  </si>
  <si>
    <t>"2.07"(1,70+1,10*2)*2,00</t>
  </si>
  <si>
    <t>468</t>
  </si>
  <si>
    <t>781474112</t>
  </si>
  <si>
    <t>Montáž obkladů vnitřních keramických hladkých do 12 ks/m2 lepených flexibilním lepidlem</t>
  </si>
  <si>
    <t>546061236</t>
  </si>
  <si>
    <t>Montáž obkladů vnitřních stěn z dlaždic keramických lepených flexibilním lepidlem maloformátových hladkých přes 9 do 12 ks/m2</t>
  </si>
  <si>
    <t xml:space="preserve">Poznámka k souboru cen:_x000D_
1. Položky jsou určeny pro všechny druhy povrchových úprav._x000D_
</t>
  </si>
  <si>
    <t>"1.03"(2,245+1,38)*2*2,00-0,70*2,00</t>
  </si>
  <si>
    <t>"1.04"(1,35+2,865)*2*2,00-0,70*2,00</t>
  </si>
  <si>
    <t>"1.08"(5,66+0,60*2)*1,50</t>
  </si>
  <si>
    <t>"1.10"(1,51+0,95)*2*2,00-0,70*2,00</t>
  </si>
  <si>
    <t>"2.02"(2,10+2,465)*2*2,00-0,70*2,00</t>
  </si>
  <si>
    <t>"2.07"(2,30+2,465)*2*2,00-0,70*2,00</t>
  </si>
  <si>
    <t>469</t>
  </si>
  <si>
    <t>59761026</t>
  </si>
  <si>
    <t>obklad keramický hladký do 12ks/m2</t>
  </si>
  <si>
    <t>1787898791</t>
  </si>
  <si>
    <t>81,81*1,1 'Přepočtené koeficientem množství</t>
  </si>
  <si>
    <t>470</t>
  </si>
  <si>
    <t>781495211</t>
  </si>
  <si>
    <t>Čištění vnitřních ploch stěn po provedení obkladu chemickými prostředky</t>
  </si>
  <si>
    <t>1753381923</t>
  </si>
  <si>
    <t>Čištění vnitřních ploch po provedení obkladu stěn chemickými prostředky</t>
  </si>
  <si>
    <t>783</t>
  </si>
  <si>
    <t>Dokončovací práce - nátěry</t>
  </si>
  <si>
    <t>471</t>
  </si>
  <si>
    <t>783 001</t>
  </si>
  <si>
    <t>Nátěr vytrzovacím voskem - bezbarvý</t>
  </si>
  <si>
    <t>-333049616</t>
  </si>
  <si>
    <t>"stěny W"184,04+45,47</t>
  </si>
  <si>
    <t>"biodesky"184,04+45,47+255,23*2</t>
  </si>
  <si>
    <t>472</t>
  </si>
  <si>
    <t>783213101</t>
  </si>
  <si>
    <t>Napouštěcí jednonásobný syntetický nátěr tesařských konstrukcí zabudovaných do konstrukce</t>
  </si>
  <si>
    <t>-322455915</t>
  </si>
  <si>
    <t>Napouštěcí nátěr tesařských konstrukcí zabudovaných do konstrukce jednonásobný syntetický</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</si>
  <si>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</si>
  <si>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"zástřešek"39,85</t>
  </si>
  <si>
    <t>473</t>
  </si>
  <si>
    <t>783213111</t>
  </si>
  <si>
    <t>Napouštěcí jednonásobný syntetický biocidní nátěr tesařských konstrukcí zabudovaných do konstrukce</t>
  </si>
  <si>
    <t>112330085</t>
  </si>
  <si>
    <t>Napouštěcí nátěr tesařských konstrukcí zabudovaných do konstrukce proti dřevokazným houbám, hmyzu a plísním jednonásobný syntetický</t>
  </si>
  <si>
    <t>"sloupek 60/140 1.NP"(2,80*57+2,80*33+2,80*71)*(0,06+0,14*2)</t>
  </si>
  <si>
    <t>"sloupek 100/100 1.NP"2,80*8*0,10*4(</t>
  </si>
  <si>
    <t>"sloupek 60/100 1.NP"2,80*28*(0,06+0,10)*2</t>
  </si>
  <si>
    <t>"sloupek 60/140 2. NP"(2,20*80+1,10*4*2+2,30*4+1,80*4+1,30*4+0,90*4)*(00,06+0,14)*2</t>
  </si>
  <si>
    <t>"sloupek 60/100 2.NP"2,20*62*(0,06+0,10)*2</t>
  </si>
  <si>
    <t>"sloupek 60/60 2.NP"2,20*60*0,06*4</t>
  </si>
  <si>
    <t>"sloupek 140/140 1.NP"(3,00*19+3,00*30+3,00*4)*0,14*4</t>
  </si>
  <si>
    <t>"sloupek 140/140 2.NP"2,20*40*0,14*4</t>
  </si>
  <si>
    <t>"Sloupek 140/140 štíty"2,80*4*0,14*4</t>
  </si>
  <si>
    <t>"zavětrování 140/140"3,00*2*10*0,14*4</t>
  </si>
  <si>
    <t>"spodní írám"(17,82+8,2)*2*(0,14+0,20)*2+(7,82+2,81)*2*(0,14*0,20)*2</t>
  </si>
  <si>
    <t>"rámy u oken a dvří 1.NP"(3,645+1,40*3+2,30+1,45*2+2,40+1,06+0,96*2)*2*(0,14+0,20)*2+0,90*9*(0,14+0,20)*2</t>
  </si>
  <si>
    <t>"rámy u oken 2.NP"(2,64+2,62+2,66+2,64)*2*(0,14+0,20)*2</t>
  </si>
  <si>
    <t>"rámy u dveří"1,43+0,90*7*(0,14+0,20)*2</t>
  </si>
  <si>
    <t>474</t>
  </si>
  <si>
    <t>783218111</t>
  </si>
  <si>
    <t>Lazurovací dvojnásobný syntetický nátěr tesařských konstrukcí</t>
  </si>
  <si>
    <t>1667662183</t>
  </si>
  <si>
    <t>Lazurovací nátěr tesařských konstrukcí dvojnásobný syntetický</t>
  </si>
  <si>
    <t>39,85</t>
  </si>
  <si>
    <t>784</t>
  </si>
  <si>
    <t>Dokončovací práce - malby a tapety</t>
  </si>
  <si>
    <t>475</t>
  </si>
  <si>
    <t>784181101</t>
  </si>
  <si>
    <t>Základní akrylátová jednonásobná penetrace podkladu v místnostech výšky do 3,80m</t>
  </si>
  <si>
    <t>-646535760</t>
  </si>
  <si>
    <t>Penetrace podkladu jednonásobná základní akrylátová v místnostech výšky do 3,80 m</t>
  </si>
  <si>
    <t>"omítky"10,11</t>
  </si>
  <si>
    <t>476</t>
  </si>
  <si>
    <t>784221101</t>
  </si>
  <si>
    <t>Dvojnásobné bílé malby  ze směsí za sucha dobře otěruvzdorných v místnostech do 3,80 m</t>
  </si>
  <si>
    <t>-1766322389</t>
  </si>
  <si>
    <t>Malby z malířských směsí otěruvzdorných za sucha dvojnásobné, bílé za sucha otěruvzdorné dobře v místnostech výšky do 3,80 m</t>
  </si>
  <si>
    <t>10,11</t>
  </si>
  <si>
    <t>02 - SO 02 Vodovodní přípojka</t>
  </si>
  <si>
    <t xml:space="preserve">    8 - Trubní vedení</t>
  </si>
  <si>
    <t>132301101</t>
  </si>
  <si>
    <t>Hloubení rýh š do 600 mm v hornině tř. 4 objemu do 100 m3</t>
  </si>
  <si>
    <t>1600356294</t>
  </si>
  <si>
    <t>Hloubení zapažených i nezapažených rýh šířky do 600 mm s urovnáním dna do předepsaného profilu a spádu v hornině tř. 4 do 100 m3</t>
  </si>
  <si>
    <t xml:space="preserve">Poznámka k souboru cen:_x000D_
1. V cenách jsou započteny i náklady na přehození výkopku na přilehlém terénu na vzdálenost do 3 m od podélné osy rýhy nebo naložení na dopravní prostředek._x000D_
2. Ceny jsou určeny pro rýhy:_x000D_
a) šířky přes 200 do 300 mm a hloubky do 750 mm,_x000D_
b) šířky přes 300 do 400 mm a hloubky do 1 000 mm,_x000D_
c) šířky přes 400 do 500 mm a hloubky do 1 250 mm,_x000D_
d) šířky přes 500 do 600 mm a hloubky do 1 500 mm._x000D_
3. Náklady na svislé přemístění výkopku nad 1 m hloubky se určí dle ustanovení článku č. 3161 všeobecných podmínek katalogu._x000D_
</t>
  </si>
  <si>
    <t>27,00*0,60*1,50</t>
  </si>
  <si>
    <t>"rozšíření pro vod. šachtu"1,20*0,60*1,50</t>
  </si>
  <si>
    <t>132301109</t>
  </si>
  <si>
    <t>Příplatek za lepivost k hloubení rýh š do 600 mm v hornině tř. 4</t>
  </si>
  <si>
    <t>-1048684659</t>
  </si>
  <si>
    <t>Hloubení zapažených i nezapažených rýh šířky do 600 mm s urovnáním dna do předepsaného profilu a spádu v hornině tř. 4 Příplatek k cenám za lepivost horniny tř. 4</t>
  </si>
  <si>
    <t>25,38*0,5</t>
  </si>
  <si>
    <t>151101101</t>
  </si>
  <si>
    <t>Zřízení příložného pažení a rozepření stěn rýh hl do 2 m</t>
  </si>
  <si>
    <t>-813707261</t>
  </si>
  <si>
    <t>Zřízení pažení a rozepření stěn rýh pro podzemní vedení pro všechny šířky rýhy příložné pro jakoukoliv mezerovitost, hloubky do 2 m</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</si>
  <si>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oceňuje se toto Odstranění pažení stěn cenami souboru cen 151 . 0-12 Pažení stěn a kotvení stěn příslušnými cenami katalogu 800-2 Zvláštní zakládání objektů._x000D_
</t>
  </si>
  <si>
    <t>27,00*1,50*2</t>
  </si>
  <si>
    <t>151101111</t>
  </si>
  <si>
    <t>Odstranění příložného pažení a rozepření stěn rýh hl do 2 m</t>
  </si>
  <si>
    <t>-1378155705</t>
  </si>
  <si>
    <t>Odstranění pažení a rozepření stěn rýh pro podzemní vedení s uložením materiálu na vzdálenost do 3 m od kraje výkopu příložné, hloubky do 2 m</t>
  </si>
  <si>
    <t>161101101</t>
  </si>
  <si>
    <t>Svislé přemístění výkopku z horniny tř. 1 až 4 hl výkopu do 2,5 m</t>
  </si>
  <si>
    <t>-776386378</t>
  </si>
  <si>
    <t>Svislé přemístění výkopku bez naložení do dopravní nádoby avšak s vyprázdněním dopravní nádoby na hromadu nebo do dopravního prostředku z horniny tř. 1 až 4, při hloubce výkopu přes 1 do 2,5 m</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</si>
  <si>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výkopišti._x000D_
2. Ceny pro hloubku přes 1 do 2,5 m, přes 2,5 m do 4 m atd. jsou určeny pro svislé přemístění výkopku od 0 do 2,5 m, od 0 do 4 m atd._x000D_
3. Množství materiálu i stavební suti z rozbouraných konstrukcí pro přemístění se rovná objemu konstrukcí před rozbouráním._x000D_
</t>
  </si>
  <si>
    <t>162201101</t>
  </si>
  <si>
    <t>Vodorovné přemístění do 20 m výkopku/sypaniny z horniny tř. 1 až 4</t>
  </si>
  <si>
    <t>-301755969</t>
  </si>
  <si>
    <t>Vodorovné přemístění výkopku nebo sypaniny po suchu na obvyklém dopravním prostředku, bez naložení výkopku, avšak se složením bez rozhrnutí z horniny tř. 1 až 4 na vzdálenost do 20 m</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</si>
  <si>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</si>
  <si>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"na meziskládku"25,38</t>
  </si>
  <si>
    <t>"zpět na zásyp"25,38-6,48</t>
  </si>
  <si>
    <t>174101101</t>
  </si>
  <si>
    <t>886048186</t>
  </si>
  <si>
    <t>Zásyp sypaninou z jakékoliv horniny s uložením výkopku ve vrstvách se zhutněním jam, šachet, rýh nebo kolem objektů v těchto vykopávkách</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</si>
  <si>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</si>
  <si>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25,38</t>
  </si>
  <si>
    <t>"odpočet pískového lože"-6,48</t>
  </si>
  <si>
    <t>175101201</t>
  </si>
  <si>
    <t>Obsypání objektu nad přilehlým původním terénem sypaninou bez prohození sítem, uloženou do 3 m</t>
  </si>
  <si>
    <t>-2085592461</t>
  </si>
  <si>
    <t>Obsypání objektů nad přilehlým původním terénem sypaninou z vhodných hornin 1 až 4 nebo materiálem uloženým ve vzdálenosti do 3 m od vnějšího kraje objektu pro jakoukoliv míru zhutnění bez prohození sypaniny sítem</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</si>
  <si>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násypů._x000D_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násypů._x000D_
3. Ceny nelze použít pro obsyp potrubí; tento se oceňuje cenami 175 11-11 Obsyp potrubí ručně, nebo 175 15-11 Obsypání potrubí strojně._x000D_
4. V cenách nejsou započteny náklady na:_x000D_
a) svahování obsypu; toto se oceňuje cenami souboru cen 182 . 0-11 Svahování,_x000D_
b) humusování obsypu; toto se oceňuje cenami souboru cen 18 . 30-11 Rozprostření a urovnání ornice,_x000D_
c) osetí obsypu; toto se oceňuje příslušnými cenami souborů cen části A Zřízení konstrukcí katalogu 823-2 Rekultivace._x000D_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toto_x000D_
a) přemístění sypaniny cenami souboru cen 162 . 0-1 . Vodorovné přemístění výkopku,_x000D_
b) rozpojení dle čl. 3172 Všeobecných podmínek katalogu přičemž se vzdálenost 3 m od celkové vzdálenosti neodečítá._x000D_
6. Míru zhutnění předepisuje projekt._x000D_
7. V cenách nejsou zahrnuty náklady na nakupovanou sypaninu. Tato se oceňuje ve specifikaci._x000D_
</t>
  </si>
  <si>
    <t>18,90*0,5</t>
  </si>
  <si>
    <t>451572111</t>
  </si>
  <si>
    <t>Lože pod potrubí otevřený výkop z kameniva drobného těženého</t>
  </si>
  <si>
    <t>-52804161</t>
  </si>
  <si>
    <t>Lože pod potrubí, stoky a drobné objekty v otevřeném výkopu z kameniva drobného těženého 0 až 4 mm</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</si>
  <si>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</si>
  <si>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"podsyp a obsyp potrubí"</t>
  </si>
  <si>
    <t>27,00*0,60*0,40</t>
  </si>
  <si>
    <t>Trubní vedení</t>
  </si>
  <si>
    <t>870 100</t>
  </si>
  <si>
    <t>dodávka a montáž plastové vodoměrné šachty včetně poklopu</t>
  </si>
  <si>
    <t>1916166732</t>
  </si>
  <si>
    <t>870 101</t>
  </si>
  <si>
    <t>napojení na stávající rozvod</t>
  </si>
  <si>
    <t>311930541</t>
  </si>
  <si>
    <t>871171141</t>
  </si>
  <si>
    <t>Montáž potrubí z PE100 SDR 11 otevřený výkop svařovaných na tupo D 40 x 3,7 mm</t>
  </si>
  <si>
    <t>-1280198456</t>
  </si>
  <si>
    <t>Montáž vodovodního potrubí z plastů v otevřeném výkopu z polyetylenu PE 100 svařovaných na tupo SDR 11/PN16 D 40 x 3,7 mm</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</si>
  <si>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-2111 jsou určeny i pro plošné kolektory primárních okruhů tepelných čerpadel._x000D_
</t>
  </si>
  <si>
    <t>28613596</t>
  </si>
  <si>
    <t>potrubí dvouvrstvé PE100 s 10% signalizační vrstvou SDR 11 40x3,7 dl 12m</t>
  </si>
  <si>
    <t>-708952149</t>
  </si>
  <si>
    <t>27,00*1,10</t>
  </si>
  <si>
    <t>892233122</t>
  </si>
  <si>
    <t>Proplach a dezinfekce vodovodního potrubí DN od 40 do 70</t>
  </si>
  <si>
    <t>-979576872</t>
  </si>
  <si>
    <t xml:space="preserve">Poznámka k souboru cen:_x000D_
1. V cenách jsou započteny náklady na napuštění a vypuštění vody, dodání vody a dezinfekčního prostředku._x000D_
</t>
  </si>
  <si>
    <t>892241111</t>
  </si>
  <si>
    <t>Tlaková zkouška vodou potrubí do 80</t>
  </si>
  <si>
    <t>242319948</t>
  </si>
  <si>
    <t>Tlakové zkoušky vodou na potrubí DN do 80</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</si>
  <si>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</si>
  <si>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998276101</t>
  </si>
  <si>
    <t>Přesun hmot pro trubní vedení z trub z plastických hmot otevřený výkop</t>
  </si>
  <si>
    <t>-139482784</t>
  </si>
  <si>
    <t>Přesun hmot pro trubní vedení hloubené z trub z plastických hmot nebo sklolaminátových pro vodovody nebo kanalizace v otevřeném výkopu dopravní vzdálenost do 15 m</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</si>
  <si>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</si>
  <si>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722270104</t>
  </si>
  <si>
    <t>Sestava vodoměrová závitová G 6/4</t>
  </si>
  <si>
    <t>-633293613</t>
  </si>
  <si>
    <t>Vodoměrové sestavy závitové G 6/4</t>
  </si>
  <si>
    <t xml:space="preserve">Poznámka k souboru cen:_x000D_
1. Cenami nelze oceňovat montáže vodoměrů při zřizování vodovodních přípojek; tyto práce se oceňují cenami souboru cen 722 26- . 9 Oprava vodoměrů, části C 02._x000D_
</t>
  </si>
  <si>
    <t>03 - SO 03 Přípojka splaškové kanalizace</t>
  </si>
  <si>
    <t>132301201</t>
  </si>
  <si>
    <t>Hloubení rýh š do 2000 mm v hornině tř. 4 objemu do 100 m3</t>
  </si>
  <si>
    <t>-1863822096</t>
  </si>
  <si>
    <t>Hloubení zapažených i nezapažených rýh šířky přes 600 do 2 000 mm s urovnáním dna do předepsaného profilu a spádu v hornině tř. 4 do 100 m3</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</si>
  <si>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</si>
  <si>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55,00*0,80*1,50</t>
  </si>
  <si>
    <t>132301209</t>
  </si>
  <si>
    <t>Příplatek za lepivost k hloubení rýh š do 2000 mm v hornině tř. 4</t>
  </si>
  <si>
    <t>1296344918</t>
  </si>
  <si>
    <t>Hloubení zapažených i nezapažených rýh šířky přes 600 do 2 000 mm s urovnáním dna do předepsaného profilu a spádu v hornině tř. 4 Příplatek k cenám za lepivost horniny tř. 4</t>
  </si>
  <si>
    <t>66,00*0,5</t>
  </si>
  <si>
    <t>332820310</t>
  </si>
  <si>
    <t>55,00*1,50*2</t>
  </si>
  <si>
    <t>-75585975</t>
  </si>
  <si>
    <t>165,00</t>
  </si>
  <si>
    <t>-673012078</t>
  </si>
  <si>
    <t>66,00</t>
  </si>
  <si>
    <t>-1955954565</t>
  </si>
  <si>
    <t>"na meziskládku"66,00</t>
  </si>
  <si>
    <t>"zpět  na zásyp"66,00-17,60</t>
  </si>
  <si>
    <t>-1232597956</t>
  </si>
  <si>
    <t>"odpočet pískového lože"-17,60</t>
  </si>
  <si>
    <t>1819322618</t>
  </si>
  <si>
    <t>48,40*0,5</t>
  </si>
  <si>
    <t>-897825173</t>
  </si>
  <si>
    <t>55,00*0,80*0,40</t>
  </si>
  <si>
    <t>870 200</t>
  </si>
  <si>
    <t>revizní kanalizační šachta DN 600 + litinový poklop</t>
  </si>
  <si>
    <t>928830941</t>
  </si>
  <si>
    <t>870 201</t>
  </si>
  <si>
    <t>napojení na stávajcí kanalizaci</t>
  </si>
  <si>
    <t>-470749630</t>
  </si>
  <si>
    <t>871315211</t>
  </si>
  <si>
    <t>Kanalizační potrubí z tvrdého PVC jednovrstvé tuhost třídy SN4 DN 160</t>
  </si>
  <si>
    <t>1665517521</t>
  </si>
  <si>
    <t>Kanalizační potrubí z tvrdého PVC v otevřeném výkopu ve sklonu do 20 %, hladkého plnostěnného jednovrstvého, tuhost třídy SN 4 DN 160</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</si>
  <si>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</si>
  <si>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1184392062</t>
  </si>
  <si>
    <t>04 - SO 04 Přípojka dešťové kanalizace</t>
  </si>
  <si>
    <t>1605751010</t>
  </si>
  <si>
    <t>55,00*0,80*1,20</t>
  </si>
  <si>
    <t>1073700871</t>
  </si>
  <si>
    <t>52,80*0,5</t>
  </si>
  <si>
    <t>591693913</t>
  </si>
  <si>
    <t>"na meziskládku"52,80</t>
  </si>
  <si>
    <t>"zpět na zásyp"52,80-16,00</t>
  </si>
  <si>
    <t>880773461</t>
  </si>
  <si>
    <t>85,80</t>
  </si>
  <si>
    <t>"odpočet pískového lože"-16,00</t>
  </si>
  <si>
    <t>571920023</t>
  </si>
  <si>
    <t>"podsyp a obsyp potrubí"50,00*0,80*0,40</t>
  </si>
  <si>
    <t>kontrolní šachta KŠ - 1</t>
  </si>
  <si>
    <t>-743861330</t>
  </si>
  <si>
    <t>870 102</t>
  </si>
  <si>
    <t>Dodávka amontáž vsakovací systém vč. zemní prací par dle projektu</t>
  </si>
  <si>
    <t>241073876</t>
  </si>
  <si>
    <t>871275211</t>
  </si>
  <si>
    <t>Kanalizační potrubí z tvrdého PVC jednovrstvé tuhost třídy SN4 DN 125</t>
  </si>
  <si>
    <t>-1614029122</t>
  </si>
  <si>
    <t>Kanalizační potrubí z tvrdého PVC v otevřeném výkopu ve sklonu do 20 %, hladkého plnostěnného jednovrstvého, tuhost třídy SN 4 DN 125</t>
  </si>
  <si>
    <t>-41841890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</si>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</sst>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dd\.mm\.yyyy"/>
    <numFmt numFmtId="166" formatCode="#,##0.00000"/>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9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4"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6" fillId="0" borderId="0" xfId="0"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4"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4"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0" borderId="22" xfId="0" applyFont="1" applyBorder="1" applyAlignment="1" applyProtection="1">
      <alignmen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0"/>
  <sheetViews>
    <sheetView showGridLines="0" tabSelected="1" topLeftCell="A28" workbookViewId="0"/>
  </sheetViews>
  <sheetFormatPr defaultRowHeight="14.5"/>
  <cols>
    <col min="1" max="1" width="8.33203125" style="1" customWidth="1"/>
    <col min="2" max="2" width="1.6640625" style="1" customWidth="1"/>
    <col min="3" max="3" width="4.109375" style="1" customWidth="1"/>
    <col min="4" max="33" width="2.6640625" style="1" customWidth="1"/>
    <col min="34" max="34" width="3.33203125" style="1" customWidth="1"/>
    <col min="35" max="35" width="31.6640625" style="1" customWidth="1"/>
    <col min="36" max="37" width="2.44140625" style="1" customWidth="1"/>
    <col min="38" max="38" width="8.33203125" style="1" customWidth="1"/>
    <col min="39" max="39" width="3.33203125" style="1" customWidth="1"/>
    <col min="40" max="40" width="13.33203125" style="1" customWidth="1"/>
    <col min="41" max="41" width="7.44140625" style="1" customWidth="1"/>
    <col min="42" max="42" width="4.109375" style="1" customWidth="1"/>
    <col min="43" max="43" width="15.6640625" style="1" customWidth="1"/>
    <col min="44" max="44" width="13.6640625" style="1" customWidth="1"/>
    <col min="45" max="47" width="25.77734375" style="1" hidden="1" customWidth="1"/>
    <col min="48" max="49" width="21.6640625" style="1" hidden="1" customWidth="1"/>
    <col min="50" max="51" width="25" style="1" hidden="1" customWidth="1"/>
    <col min="52" max="52" width="21.6640625" style="1" hidden="1" customWidth="1"/>
    <col min="53" max="53" width="19.109375" style="1" hidden="1" customWidth="1"/>
    <col min="54" max="54" width="25" style="1" hidden="1" customWidth="1"/>
    <col min="55" max="55" width="21.6640625" style="1" hidden="1" customWidth="1"/>
    <col min="56" max="56" width="19.109375" style="1" hidden="1" customWidth="1"/>
    <col min="57" max="57" width="66.44140625" style="1" customWidth="1"/>
    <col min="71" max="91" width="9.33203125" style="1" hidden="1"/>
  </cols>
  <sheetData>
    <row r="1" spans="1:74" ht="10">
      <c r="A1" s="18" t="s">
        <v>0</v>
      </c>
      <c r="AZ1" s="18" t="s">
        <v>1</v>
      </c>
      <c r="BA1" s="18" t="s">
        <v>2</v>
      </c>
      <c r="BB1" s="18" t="s">
        <v>3</v>
      </c>
      <c r="BT1" s="18" t="s">
        <v>4</v>
      </c>
      <c r="BU1" s="18" t="s">
        <v>4</v>
      </c>
      <c r="BV1" s="18" t="s">
        <v>5</v>
      </c>
    </row>
    <row r="2" spans="1:74" s="1" customFormat="1" ht="37" customHeight="1">
      <c r="AR2" s="372"/>
      <c r="AS2" s="372"/>
      <c r="AT2" s="372"/>
      <c r="AU2" s="372"/>
      <c r="AV2" s="372"/>
      <c r="AW2" s="372"/>
      <c r="AX2" s="372"/>
      <c r="AY2" s="372"/>
      <c r="AZ2" s="372"/>
      <c r="BA2" s="372"/>
      <c r="BB2" s="372"/>
      <c r="BC2" s="372"/>
      <c r="BD2" s="372"/>
      <c r="BE2" s="372"/>
      <c r="BS2" s="19" t="s">
        <v>6</v>
      </c>
      <c r="BT2" s="19" t="s">
        <v>7</v>
      </c>
    </row>
    <row r="3" spans="1:74" s="1" customFormat="1" ht="7"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pans="1:74" s="1" customFormat="1" ht="25"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pans="1:74" s="1" customFormat="1" ht="12" customHeight="1">
      <c r="B5" s="23"/>
      <c r="C5" s="24"/>
      <c r="D5" s="28" t="s">
        <v>13</v>
      </c>
      <c r="E5" s="24"/>
      <c r="F5" s="24"/>
      <c r="G5" s="24"/>
      <c r="H5" s="24"/>
      <c r="I5" s="24"/>
      <c r="J5" s="24"/>
      <c r="K5" s="356" t="s">
        <v>14</v>
      </c>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24"/>
      <c r="AQ5" s="24"/>
      <c r="AR5" s="22"/>
      <c r="BE5" s="353" t="s">
        <v>15</v>
      </c>
      <c r="BS5" s="19" t="s">
        <v>6</v>
      </c>
    </row>
    <row r="6" spans="1:74" s="1" customFormat="1" ht="37" customHeight="1">
      <c r="B6" s="23"/>
      <c r="C6" s="24"/>
      <c r="D6" s="30" t="s">
        <v>16</v>
      </c>
      <c r="E6" s="24"/>
      <c r="F6" s="24"/>
      <c r="G6" s="24"/>
      <c r="H6" s="24"/>
      <c r="I6" s="24"/>
      <c r="J6" s="24"/>
      <c r="K6" s="358" t="s">
        <v>17</v>
      </c>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24"/>
      <c r="AQ6" s="24"/>
      <c r="AR6" s="22"/>
      <c r="BE6" s="354"/>
      <c r="BS6" s="19" t="s">
        <v>18</v>
      </c>
    </row>
    <row r="7" spans="1:74" s="1" customFormat="1" ht="12" customHeight="1">
      <c r="B7" s="23"/>
      <c r="C7" s="24"/>
      <c r="D7" s="31"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21</v>
      </c>
      <c r="AL7" s="24"/>
      <c r="AM7" s="24"/>
      <c r="AN7" s="29" t="s">
        <v>20</v>
      </c>
      <c r="AO7" s="24"/>
      <c r="AP7" s="24"/>
      <c r="AQ7" s="24"/>
      <c r="AR7" s="22"/>
      <c r="BE7" s="354"/>
      <c r="BS7" s="19" t="s">
        <v>8</v>
      </c>
    </row>
    <row r="8" spans="1:74" s="1" customFormat="1" ht="12" customHeight="1">
      <c r="B8" s="23"/>
      <c r="C8" s="24"/>
      <c r="D8" s="31"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24</v>
      </c>
      <c r="AL8" s="24"/>
      <c r="AM8" s="24"/>
      <c r="AN8" s="32" t="s">
        <v>25</v>
      </c>
      <c r="AO8" s="24"/>
      <c r="AP8" s="24"/>
      <c r="AQ8" s="24"/>
      <c r="AR8" s="22"/>
      <c r="BE8" s="354"/>
      <c r="BS8" s="19" t="s">
        <v>26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54"/>
      <c r="BS9" s="19" t="s">
        <v>27</v>
      </c>
    </row>
    <row r="10" spans="1:74" s="1" customFormat="1" ht="12" customHeight="1">
      <c r="B10" s="23"/>
      <c r="C10" s="24"/>
      <c r="D10" s="31"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29</v>
      </c>
      <c r="AL10" s="24"/>
      <c r="AM10" s="24"/>
      <c r="AN10" s="29" t="s">
        <v>20</v>
      </c>
      <c r="AO10" s="24"/>
      <c r="AP10" s="24"/>
      <c r="AQ10" s="24"/>
      <c r="AR10" s="22"/>
      <c r="BE10" s="354"/>
      <c r="BS10" s="19" t="s">
        <v>18</v>
      </c>
    </row>
    <row r="11" spans="1:74" s="1" customFormat="1" ht="18.5"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30</v>
      </c>
      <c r="AL11" s="24"/>
      <c r="AM11" s="24"/>
      <c r="AN11" s="29" t="s">
        <v>20</v>
      </c>
      <c r="AO11" s="24"/>
      <c r="AP11" s="24"/>
      <c r="AQ11" s="24"/>
      <c r="AR11" s="22"/>
      <c r="BE11" s="354"/>
      <c r="BS11" s="19" t="s">
        <v>18</v>
      </c>
    </row>
    <row r="12" spans="1:74" s="1" customFormat="1" ht="7"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4"/>
      <c r="BS12" s="19" t="s">
        <v>18</v>
      </c>
    </row>
    <row r="13" spans="1:74" s="1" customFormat="1" ht="12" customHeight="1">
      <c r="B13" s="23"/>
      <c r="C13" s="24"/>
      <c r="D13" s="31"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29</v>
      </c>
      <c r="AL13" s="24"/>
      <c r="AM13" s="24"/>
      <c r="AN13" s="33" t="s">
        <v>32</v>
      </c>
      <c r="AO13" s="24"/>
      <c r="AP13" s="24"/>
      <c r="AQ13" s="24"/>
      <c r="AR13" s="22"/>
      <c r="BE13" s="354"/>
      <c r="BS13" s="19" t="s">
        <v>18</v>
      </c>
    </row>
    <row r="14" spans="1:74" ht="12.5">
      <c r="B14" s="23"/>
      <c r="C14" s="24"/>
      <c r="D14" s="24"/>
      <c r="E14" s="359" t="s">
        <v>32</v>
      </c>
      <c r="F14" s="360"/>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c r="AG14" s="360"/>
      <c r="AH14" s="360"/>
      <c r="AI14" s="360"/>
      <c r="AJ14" s="360"/>
      <c r="AK14" s="31" t="s">
        <v>30</v>
      </c>
      <c r="AL14" s="24"/>
      <c r="AM14" s="24"/>
      <c r="AN14" s="33" t="s">
        <v>32</v>
      </c>
      <c r="AO14" s="24"/>
      <c r="AP14" s="24"/>
      <c r="AQ14" s="24"/>
      <c r="AR14" s="22"/>
      <c r="BE14" s="354"/>
      <c r="BS14" s="19" t="s">
        <v>18</v>
      </c>
    </row>
    <row r="15" spans="1:74" s="1" customFormat="1" ht="7"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4"/>
      <c r="BS15" s="19" t="s">
        <v>33</v>
      </c>
    </row>
    <row r="16" spans="1:74" s="1" customFormat="1" ht="12" customHeight="1">
      <c r="B16" s="23"/>
      <c r="C16" s="24"/>
      <c r="D16" s="31"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29</v>
      </c>
      <c r="AL16" s="24"/>
      <c r="AM16" s="24"/>
      <c r="AN16" s="29" t="s">
        <v>20</v>
      </c>
      <c r="AO16" s="24"/>
      <c r="AP16" s="24"/>
      <c r="AQ16" s="24"/>
      <c r="AR16" s="22"/>
      <c r="BE16" s="354"/>
      <c r="BS16" s="19" t="s">
        <v>4</v>
      </c>
    </row>
    <row r="17" spans="1:71" s="1" customFormat="1" ht="18.5"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30</v>
      </c>
      <c r="AL17" s="24"/>
      <c r="AM17" s="24"/>
      <c r="AN17" s="29" t="s">
        <v>20</v>
      </c>
      <c r="AO17" s="24"/>
      <c r="AP17" s="24"/>
      <c r="AQ17" s="24"/>
      <c r="AR17" s="22"/>
      <c r="BE17" s="354"/>
      <c r="BS17" s="19" t="s">
        <v>33</v>
      </c>
    </row>
    <row r="18" spans="1:71" s="1" customFormat="1" ht="7"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4"/>
      <c r="BS18" s="19" t="s">
        <v>6</v>
      </c>
    </row>
    <row r="19" spans="1:71" s="1" customFormat="1" ht="12" customHeight="1">
      <c r="B19" s="23"/>
      <c r="C19" s="24"/>
      <c r="D19" s="31"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29</v>
      </c>
      <c r="AL19" s="24"/>
      <c r="AM19" s="24"/>
      <c r="AN19" s="29" t="s">
        <v>20</v>
      </c>
      <c r="AO19" s="24"/>
      <c r="AP19" s="24"/>
      <c r="AQ19" s="24"/>
      <c r="AR19" s="22"/>
      <c r="BE19" s="354"/>
      <c r="BS19" s="19" t="s">
        <v>8</v>
      </c>
    </row>
    <row r="20" spans="1:71" s="1" customFormat="1" ht="18.5"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30</v>
      </c>
      <c r="AL20" s="24"/>
      <c r="AM20" s="24"/>
      <c r="AN20" s="29" t="s">
        <v>20</v>
      </c>
      <c r="AO20" s="24"/>
      <c r="AP20" s="24"/>
      <c r="AQ20" s="24"/>
      <c r="AR20" s="22"/>
      <c r="BE20" s="354"/>
      <c r="BS20" s="19" t="s">
        <v>33</v>
      </c>
    </row>
    <row r="21" spans="1:71" s="1" customFormat="1" ht="7"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4"/>
    </row>
    <row r="22" spans="1:71" s="1" customFormat="1" ht="12" customHeight="1">
      <c r="B22" s="23"/>
      <c r="C22" s="24"/>
      <c r="D22" s="31"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4"/>
    </row>
    <row r="23" spans="1:71" s="1" customFormat="1" ht="47.25" customHeight="1">
      <c r="B23" s="23"/>
      <c r="C23" s="24"/>
      <c r="D23" s="24"/>
      <c r="E23" s="361" t="s">
        <v>37</v>
      </c>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24"/>
      <c r="AP23" s="24"/>
      <c r="AQ23" s="24"/>
      <c r="AR23" s="22"/>
      <c r="BE23" s="354"/>
    </row>
    <row r="24" spans="1:71" s="1" customFormat="1" ht="7"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4"/>
    </row>
    <row r="25" spans="1:71" s="1" customFormat="1" ht="7"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54"/>
    </row>
    <row r="26" spans="1:71" s="2" customFormat="1" ht="25.9" customHeight="1">
      <c r="A26" s="36"/>
      <c r="B26" s="37"/>
      <c r="C26" s="38"/>
      <c r="D26" s="39" t="s">
        <v>38</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62">
        <f>ROUND(AG54,2)</f>
        <v>0</v>
      </c>
      <c r="AL26" s="363"/>
      <c r="AM26" s="363"/>
      <c r="AN26" s="363"/>
      <c r="AO26" s="363"/>
      <c r="AP26" s="38"/>
      <c r="AQ26" s="38"/>
      <c r="AR26" s="41"/>
      <c r="BE26" s="354"/>
    </row>
    <row r="27" spans="1:71" s="2" customFormat="1" ht="7"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54"/>
    </row>
    <row r="28" spans="1:71" s="2" customFormat="1" ht="12.5">
      <c r="A28" s="36"/>
      <c r="B28" s="37"/>
      <c r="C28" s="38"/>
      <c r="D28" s="38"/>
      <c r="E28" s="38"/>
      <c r="F28" s="38"/>
      <c r="G28" s="38"/>
      <c r="H28" s="38"/>
      <c r="I28" s="38"/>
      <c r="J28" s="38"/>
      <c r="K28" s="38"/>
      <c r="L28" s="364" t="s">
        <v>39</v>
      </c>
      <c r="M28" s="364"/>
      <c r="N28" s="364"/>
      <c r="O28" s="364"/>
      <c r="P28" s="364"/>
      <c r="Q28" s="38"/>
      <c r="R28" s="38"/>
      <c r="S28" s="38"/>
      <c r="T28" s="38"/>
      <c r="U28" s="38"/>
      <c r="V28" s="38"/>
      <c r="W28" s="364" t="s">
        <v>40</v>
      </c>
      <c r="X28" s="364"/>
      <c r="Y28" s="364"/>
      <c r="Z28" s="364"/>
      <c r="AA28" s="364"/>
      <c r="AB28" s="364"/>
      <c r="AC28" s="364"/>
      <c r="AD28" s="364"/>
      <c r="AE28" s="364"/>
      <c r="AF28" s="38"/>
      <c r="AG28" s="38"/>
      <c r="AH28" s="38"/>
      <c r="AI28" s="38"/>
      <c r="AJ28" s="38"/>
      <c r="AK28" s="364" t="s">
        <v>41</v>
      </c>
      <c r="AL28" s="364"/>
      <c r="AM28" s="364"/>
      <c r="AN28" s="364"/>
      <c r="AO28" s="364"/>
      <c r="AP28" s="38"/>
      <c r="AQ28" s="38"/>
      <c r="AR28" s="41"/>
      <c r="BE28" s="354"/>
    </row>
    <row r="29" spans="1:71" s="3" customFormat="1" ht="14.4" customHeight="1">
      <c r="B29" s="42"/>
      <c r="C29" s="43"/>
      <c r="D29" s="31" t="s">
        <v>42</v>
      </c>
      <c r="E29" s="43"/>
      <c r="F29" s="31" t="s">
        <v>43</v>
      </c>
      <c r="G29" s="43"/>
      <c r="H29" s="43"/>
      <c r="I29" s="43"/>
      <c r="J29" s="43"/>
      <c r="K29" s="43"/>
      <c r="L29" s="367">
        <v>0.21</v>
      </c>
      <c r="M29" s="366"/>
      <c r="N29" s="366"/>
      <c r="O29" s="366"/>
      <c r="P29" s="366"/>
      <c r="Q29" s="43"/>
      <c r="R29" s="43"/>
      <c r="S29" s="43"/>
      <c r="T29" s="43"/>
      <c r="U29" s="43"/>
      <c r="V29" s="43"/>
      <c r="W29" s="365">
        <f>ROUND(AZ54, 2)</f>
        <v>0</v>
      </c>
      <c r="X29" s="366"/>
      <c r="Y29" s="366"/>
      <c r="Z29" s="366"/>
      <c r="AA29" s="366"/>
      <c r="AB29" s="366"/>
      <c r="AC29" s="366"/>
      <c r="AD29" s="366"/>
      <c r="AE29" s="366"/>
      <c r="AF29" s="43"/>
      <c r="AG29" s="43"/>
      <c r="AH29" s="43"/>
      <c r="AI29" s="43"/>
      <c r="AJ29" s="43"/>
      <c r="AK29" s="365">
        <f>ROUND(AV54, 2)</f>
        <v>0</v>
      </c>
      <c r="AL29" s="366"/>
      <c r="AM29" s="366"/>
      <c r="AN29" s="366"/>
      <c r="AO29" s="366"/>
      <c r="AP29" s="43"/>
      <c r="AQ29" s="43"/>
      <c r="AR29" s="44"/>
      <c r="BE29" s="355"/>
    </row>
    <row r="30" spans="1:71" s="3" customFormat="1" ht="14.4" customHeight="1">
      <c r="B30" s="42"/>
      <c r="C30" s="43"/>
      <c r="D30" s="43"/>
      <c r="E30" s="43"/>
      <c r="F30" s="31" t="s">
        <v>44</v>
      </c>
      <c r="G30" s="43"/>
      <c r="H30" s="43"/>
      <c r="I30" s="43"/>
      <c r="J30" s="43"/>
      <c r="K30" s="43"/>
      <c r="L30" s="367">
        <v>0.15</v>
      </c>
      <c r="M30" s="366"/>
      <c r="N30" s="366"/>
      <c r="O30" s="366"/>
      <c r="P30" s="366"/>
      <c r="Q30" s="43"/>
      <c r="R30" s="43"/>
      <c r="S30" s="43"/>
      <c r="T30" s="43"/>
      <c r="U30" s="43"/>
      <c r="V30" s="43"/>
      <c r="W30" s="365">
        <f>ROUND(BA54, 2)</f>
        <v>0</v>
      </c>
      <c r="X30" s="366"/>
      <c r="Y30" s="366"/>
      <c r="Z30" s="366"/>
      <c r="AA30" s="366"/>
      <c r="AB30" s="366"/>
      <c r="AC30" s="366"/>
      <c r="AD30" s="366"/>
      <c r="AE30" s="366"/>
      <c r="AF30" s="43"/>
      <c r="AG30" s="43"/>
      <c r="AH30" s="43"/>
      <c r="AI30" s="43"/>
      <c r="AJ30" s="43"/>
      <c r="AK30" s="365">
        <f>ROUND(AW54, 2)</f>
        <v>0</v>
      </c>
      <c r="AL30" s="366"/>
      <c r="AM30" s="366"/>
      <c r="AN30" s="366"/>
      <c r="AO30" s="366"/>
      <c r="AP30" s="43"/>
      <c r="AQ30" s="43"/>
      <c r="AR30" s="44"/>
      <c r="BE30" s="355"/>
    </row>
    <row r="31" spans="1:71" s="3" customFormat="1" ht="14.4" hidden="1" customHeight="1">
      <c r="B31" s="42"/>
      <c r="C31" s="43"/>
      <c r="D31" s="43"/>
      <c r="E31" s="43"/>
      <c r="F31" s="31" t="s">
        <v>45</v>
      </c>
      <c r="G31" s="43"/>
      <c r="H31" s="43"/>
      <c r="I31" s="43"/>
      <c r="J31" s="43"/>
      <c r="K31" s="43"/>
      <c r="L31" s="367">
        <v>0.21</v>
      </c>
      <c r="M31" s="366"/>
      <c r="N31" s="366"/>
      <c r="O31" s="366"/>
      <c r="P31" s="366"/>
      <c r="Q31" s="43"/>
      <c r="R31" s="43"/>
      <c r="S31" s="43"/>
      <c r="T31" s="43"/>
      <c r="U31" s="43"/>
      <c r="V31" s="43"/>
      <c r="W31" s="365">
        <f>ROUND(BB54, 2)</f>
        <v>0</v>
      </c>
      <c r="X31" s="366"/>
      <c r="Y31" s="366"/>
      <c r="Z31" s="366"/>
      <c r="AA31" s="366"/>
      <c r="AB31" s="366"/>
      <c r="AC31" s="366"/>
      <c r="AD31" s="366"/>
      <c r="AE31" s="366"/>
      <c r="AF31" s="43"/>
      <c r="AG31" s="43"/>
      <c r="AH31" s="43"/>
      <c r="AI31" s="43"/>
      <c r="AJ31" s="43"/>
      <c r="AK31" s="365">
        <v>0</v>
      </c>
      <c r="AL31" s="366"/>
      <c r="AM31" s="366"/>
      <c r="AN31" s="366"/>
      <c r="AO31" s="366"/>
      <c r="AP31" s="43"/>
      <c r="AQ31" s="43"/>
      <c r="AR31" s="44"/>
      <c r="BE31" s="355"/>
    </row>
    <row r="32" spans="1:71" s="3" customFormat="1" ht="14.4" hidden="1" customHeight="1">
      <c r="B32" s="42"/>
      <c r="C32" s="43"/>
      <c r="D32" s="43"/>
      <c r="E32" s="43"/>
      <c r="F32" s="31" t="s">
        <v>46</v>
      </c>
      <c r="G32" s="43"/>
      <c r="H32" s="43"/>
      <c r="I32" s="43"/>
      <c r="J32" s="43"/>
      <c r="K32" s="43"/>
      <c r="L32" s="367">
        <v>0.15</v>
      </c>
      <c r="M32" s="366"/>
      <c r="N32" s="366"/>
      <c r="O32" s="366"/>
      <c r="P32" s="366"/>
      <c r="Q32" s="43"/>
      <c r="R32" s="43"/>
      <c r="S32" s="43"/>
      <c r="T32" s="43"/>
      <c r="U32" s="43"/>
      <c r="V32" s="43"/>
      <c r="W32" s="365">
        <f>ROUND(BC54, 2)</f>
        <v>0</v>
      </c>
      <c r="X32" s="366"/>
      <c r="Y32" s="366"/>
      <c r="Z32" s="366"/>
      <c r="AA32" s="366"/>
      <c r="AB32" s="366"/>
      <c r="AC32" s="366"/>
      <c r="AD32" s="366"/>
      <c r="AE32" s="366"/>
      <c r="AF32" s="43"/>
      <c r="AG32" s="43"/>
      <c r="AH32" s="43"/>
      <c r="AI32" s="43"/>
      <c r="AJ32" s="43"/>
      <c r="AK32" s="365">
        <v>0</v>
      </c>
      <c r="AL32" s="366"/>
      <c r="AM32" s="366"/>
      <c r="AN32" s="366"/>
      <c r="AO32" s="366"/>
      <c r="AP32" s="43"/>
      <c r="AQ32" s="43"/>
      <c r="AR32" s="44"/>
      <c r="BE32" s="355"/>
    </row>
    <row r="33" spans="1:57" s="3" customFormat="1" ht="14.4" hidden="1" customHeight="1">
      <c r="B33" s="42"/>
      <c r="C33" s="43"/>
      <c r="D33" s="43"/>
      <c r="E33" s="43"/>
      <c r="F33" s="31" t="s">
        <v>47</v>
      </c>
      <c r="G33" s="43"/>
      <c r="H33" s="43"/>
      <c r="I33" s="43"/>
      <c r="J33" s="43"/>
      <c r="K33" s="43"/>
      <c r="L33" s="367">
        <v>0</v>
      </c>
      <c r="M33" s="366"/>
      <c r="N33" s="366"/>
      <c r="O33" s="366"/>
      <c r="P33" s="366"/>
      <c r="Q33" s="43"/>
      <c r="R33" s="43"/>
      <c r="S33" s="43"/>
      <c r="T33" s="43"/>
      <c r="U33" s="43"/>
      <c r="V33" s="43"/>
      <c r="W33" s="365">
        <f>ROUND(BD54, 2)</f>
        <v>0</v>
      </c>
      <c r="X33" s="366"/>
      <c r="Y33" s="366"/>
      <c r="Z33" s="366"/>
      <c r="AA33" s="366"/>
      <c r="AB33" s="366"/>
      <c r="AC33" s="366"/>
      <c r="AD33" s="366"/>
      <c r="AE33" s="366"/>
      <c r="AF33" s="43"/>
      <c r="AG33" s="43"/>
      <c r="AH33" s="43"/>
      <c r="AI33" s="43"/>
      <c r="AJ33" s="43"/>
      <c r="AK33" s="365">
        <v>0</v>
      </c>
      <c r="AL33" s="366"/>
      <c r="AM33" s="366"/>
      <c r="AN33" s="366"/>
      <c r="AO33" s="366"/>
      <c r="AP33" s="43"/>
      <c r="AQ33" s="43"/>
      <c r="AR33" s="44"/>
    </row>
    <row r="34" spans="1:57" s="2" customFormat="1" ht="7"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48</v>
      </c>
      <c r="E35" s="47"/>
      <c r="F35" s="47"/>
      <c r="G35" s="47"/>
      <c r="H35" s="47"/>
      <c r="I35" s="47"/>
      <c r="J35" s="47"/>
      <c r="K35" s="47"/>
      <c r="L35" s="47"/>
      <c r="M35" s="47"/>
      <c r="N35" s="47"/>
      <c r="O35" s="47"/>
      <c r="P35" s="47"/>
      <c r="Q35" s="47"/>
      <c r="R35" s="47"/>
      <c r="S35" s="47"/>
      <c r="T35" s="48" t="s">
        <v>49</v>
      </c>
      <c r="U35" s="47"/>
      <c r="V35" s="47"/>
      <c r="W35" s="47"/>
      <c r="X35" s="371" t="s">
        <v>50</v>
      </c>
      <c r="Y35" s="369"/>
      <c r="Z35" s="369"/>
      <c r="AA35" s="369"/>
      <c r="AB35" s="369"/>
      <c r="AC35" s="47"/>
      <c r="AD35" s="47"/>
      <c r="AE35" s="47"/>
      <c r="AF35" s="47"/>
      <c r="AG35" s="47"/>
      <c r="AH35" s="47"/>
      <c r="AI35" s="47"/>
      <c r="AJ35" s="47"/>
      <c r="AK35" s="368">
        <f>SUM(AK26:AK33)</f>
        <v>0</v>
      </c>
      <c r="AL35" s="369"/>
      <c r="AM35" s="369"/>
      <c r="AN35" s="369"/>
      <c r="AO35" s="370"/>
      <c r="AP35" s="45"/>
      <c r="AQ35" s="45"/>
      <c r="AR35" s="41"/>
      <c r="BE35" s="36"/>
    </row>
    <row r="36" spans="1:57" s="2" customFormat="1" ht="7"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7"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7"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5" customHeight="1">
      <c r="A42" s="36"/>
      <c r="B42" s="37"/>
      <c r="C42" s="25" t="s">
        <v>51</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7"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6920</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7" customHeight="1">
      <c r="B45" s="56"/>
      <c r="C45" s="57" t="s">
        <v>16</v>
      </c>
      <c r="D45" s="58"/>
      <c r="E45" s="58"/>
      <c r="F45" s="58"/>
      <c r="G45" s="58"/>
      <c r="H45" s="58"/>
      <c r="I45" s="58"/>
      <c r="J45" s="58"/>
      <c r="K45" s="58"/>
      <c r="L45" s="333" t="str">
        <f>K6</f>
        <v>6920 Modrava novostavba chata p. č. 1547</v>
      </c>
      <c r="M45" s="334"/>
      <c r="N45" s="334"/>
      <c r="O45" s="334"/>
      <c r="P45" s="334"/>
      <c r="Q45" s="334"/>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58"/>
      <c r="AQ45" s="58"/>
      <c r="AR45" s="59"/>
    </row>
    <row r="46" spans="1:57" s="2" customFormat="1" ht="7"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22</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24</v>
      </c>
      <c r="AJ47" s="38"/>
      <c r="AK47" s="38"/>
      <c r="AL47" s="38"/>
      <c r="AM47" s="335" t="str">
        <f>IF(AN8= "","",AN8)</f>
        <v>18. 5. 2020</v>
      </c>
      <c r="AN47" s="335"/>
      <c r="AO47" s="38"/>
      <c r="AP47" s="38"/>
      <c r="AQ47" s="38"/>
      <c r="AR47" s="41"/>
      <c r="BE47" s="36"/>
    </row>
    <row r="48" spans="1:57" s="2" customFormat="1" ht="7"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28</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34</v>
      </c>
      <c r="AJ49" s="38"/>
      <c r="AK49" s="38"/>
      <c r="AL49" s="38"/>
      <c r="AM49" s="336" t="str">
        <f>IF(E17="","",E17)</f>
        <v xml:space="preserve"> </v>
      </c>
      <c r="AN49" s="337"/>
      <c r="AO49" s="337"/>
      <c r="AP49" s="337"/>
      <c r="AQ49" s="38"/>
      <c r="AR49" s="41"/>
      <c r="AS49" s="338" t="s">
        <v>52</v>
      </c>
      <c r="AT49" s="339"/>
      <c r="AU49" s="62"/>
      <c r="AV49" s="62"/>
      <c r="AW49" s="62"/>
      <c r="AX49" s="62"/>
      <c r="AY49" s="62"/>
      <c r="AZ49" s="62"/>
      <c r="BA49" s="62"/>
      <c r="BB49" s="62"/>
      <c r="BC49" s="62"/>
      <c r="BD49" s="63"/>
      <c r="BE49" s="36"/>
    </row>
    <row r="50" spans="1:91" s="2" customFormat="1" ht="15.15" customHeight="1">
      <c r="A50" s="36"/>
      <c r="B50" s="37"/>
      <c r="C50" s="31" t="s">
        <v>31</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35</v>
      </c>
      <c r="AJ50" s="38"/>
      <c r="AK50" s="38"/>
      <c r="AL50" s="38"/>
      <c r="AM50" s="336" t="str">
        <f>IF(E20="","",E20)</f>
        <v xml:space="preserve"> </v>
      </c>
      <c r="AN50" s="337"/>
      <c r="AO50" s="337"/>
      <c r="AP50" s="337"/>
      <c r="AQ50" s="38"/>
      <c r="AR50" s="41"/>
      <c r="AS50" s="340"/>
      <c r="AT50" s="341"/>
      <c r="AU50" s="64"/>
      <c r="AV50" s="64"/>
      <c r="AW50" s="64"/>
      <c r="AX50" s="64"/>
      <c r="AY50" s="64"/>
      <c r="AZ50" s="64"/>
      <c r="BA50" s="64"/>
      <c r="BB50" s="64"/>
      <c r="BC50" s="64"/>
      <c r="BD50" s="65"/>
      <c r="BE50" s="36"/>
    </row>
    <row r="51" spans="1:91" s="2" customFormat="1" ht="10.75"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42"/>
      <c r="AT51" s="343"/>
      <c r="AU51" s="66"/>
      <c r="AV51" s="66"/>
      <c r="AW51" s="66"/>
      <c r="AX51" s="66"/>
      <c r="AY51" s="66"/>
      <c r="AZ51" s="66"/>
      <c r="BA51" s="66"/>
      <c r="BB51" s="66"/>
      <c r="BC51" s="66"/>
      <c r="BD51" s="67"/>
      <c r="BE51" s="36"/>
    </row>
    <row r="52" spans="1:91" s="2" customFormat="1" ht="29.25" customHeight="1">
      <c r="A52" s="36"/>
      <c r="B52" s="37"/>
      <c r="C52" s="344" t="s">
        <v>53</v>
      </c>
      <c r="D52" s="345"/>
      <c r="E52" s="345"/>
      <c r="F52" s="345"/>
      <c r="G52" s="345"/>
      <c r="H52" s="68"/>
      <c r="I52" s="347" t="s">
        <v>54</v>
      </c>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6" t="s">
        <v>55</v>
      </c>
      <c r="AH52" s="345"/>
      <c r="AI52" s="345"/>
      <c r="AJ52" s="345"/>
      <c r="AK52" s="345"/>
      <c r="AL52" s="345"/>
      <c r="AM52" s="345"/>
      <c r="AN52" s="347" t="s">
        <v>56</v>
      </c>
      <c r="AO52" s="345"/>
      <c r="AP52" s="345"/>
      <c r="AQ52" s="69" t="s">
        <v>57</v>
      </c>
      <c r="AR52" s="41"/>
      <c r="AS52" s="70" t="s">
        <v>58</v>
      </c>
      <c r="AT52" s="71" t="s">
        <v>59</v>
      </c>
      <c r="AU52" s="71" t="s">
        <v>60</v>
      </c>
      <c r="AV52" s="71" t="s">
        <v>61</v>
      </c>
      <c r="AW52" s="71" t="s">
        <v>62</v>
      </c>
      <c r="AX52" s="71" t="s">
        <v>63</v>
      </c>
      <c r="AY52" s="71" t="s">
        <v>64</v>
      </c>
      <c r="AZ52" s="71" t="s">
        <v>65</v>
      </c>
      <c r="BA52" s="71" t="s">
        <v>66</v>
      </c>
      <c r="BB52" s="71" t="s">
        <v>67</v>
      </c>
      <c r="BC52" s="71" t="s">
        <v>68</v>
      </c>
      <c r="BD52" s="72" t="s">
        <v>69</v>
      </c>
      <c r="BE52" s="36"/>
    </row>
    <row r="53" spans="1:91" s="2" customFormat="1" ht="10.75"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70</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1">
        <f>ROUND(SUM(AG55:AG58),2)</f>
        <v>0</v>
      </c>
      <c r="AH54" s="351"/>
      <c r="AI54" s="351"/>
      <c r="AJ54" s="351"/>
      <c r="AK54" s="351"/>
      <c r="AL54" s="351"/>
      <c r="AM54" s="351"/>
      <c r="AN54" s="352">
        <f>SUM(AG54,AT54)</f>
        <v>0</v>
      </c>
      <c r="AO54" s="352"/>
      <c r="AP54" s="352"/>
      <c r="AQ54" s="80" t="s">
        <v>20</v>
      </c>
      <c r="AR54" s="81"/>
      <c r="AS54" s="82">
        <f>ROUND(SUM(AS55:AS58),2)</f>
        <v>0</v>
      </c>
      <c r="AT54" s="83">
        <f>ROUND(SUM(AV54:AW54),0)</f>
        <v>0</v>
      </c>
      <c r="AU54" s="84">
        <f>ROUND(SUM(AU55:AU58),5)</f>
        <v>0</v>
      </c>
      <c r="AV54" s="83">
        <f>ROUND(AZ54*L29,0)</f>
        <v>0</v>
      </c>
      <c r="AW54" s="83">
        <f>ROUND(BA54*L30,0)</f>
        <v>0</v>
      </c>
      <c r="AX54" s="83">
        <f>ROUND(BB54*L29,0)</f>
        <v>0</v>
      </c>
      <c r="AY54" s="83">
        <f>ROUND(BC54*L30,0)</f>
        <v>0</v>
      </c>
      <c r="AZ54" s="83">
        <f>ROUND(SUM(AZ55:AZ58),2)</f>
        <v>0</v>
      </c>
      <c r="BA54" s="83">
        <f>ROUND(SUM(BA55:BA58),2)</f>
        <v>0</v>
      </c>
      <c r="BB54" s="83">
        <f>ROUND(SUM(BB55:BB58),2)</f>
        <v>0</v>
      </c>
      <c r="BC54" s="83">
        <f>ROUND(SUM(BC55:BC58),2)</f>
        <v>0</v>
      </c>
      <c r="BD54" s="85">
        <f>ROUND(SUM(BD55:BD58),2)</f>
        <v>0</v>
      </c>
      <c r="BS54" s="86" t="s">
        <v>71</v>
      </c>
      <c r="BT54" s="86" t="s">
        <v>72</v>
      </c>
      <c r="BU54" s="87" t="s">
        <v>73</v>
      </c>
      <c r="BV54" s="86" t="s">
        <v>74</v>
      </c>
      <c r="BW54" s="86" t="s">
        <v>5</v>
      </c>
      <c r="BX54" s="86" t="s">
        <v>75</v>
      </c>
      <c r="CL54" s="86" t="s">
        <v>20</v>
      </c>
    </row>
    <row r="55" spans="1:91" s="7" customFormat="1" ht="16.5" customHeight="1">
      <c r="A55" s="88" t="s">
        <v>76</v>
      </c>
      <c r="B55" s="89"/>
      <c r="C55" s="90"/>
      <c r="D55" s="348" t="s">
        <v>77</v>
      </c>
      <c r="E55" s="348"/>
      <c r="F55" s="348"/>
      <c r="G55" s="348"/>
      <c r="H55" s="348"/>
      <c r="I55" s="91"/>
      <c r="J55" s="348" t="s">
        <v>78</v>
      </c>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9">
        <f>'01 - SO 01 Vlastní objekt'!J30</f>
        <v>0</v>
      </c>
      <c r="AH55" s="350"/>
      <c r="AI55" s="350"/>
      <c r="AJ55" s="350"/>
      <c r="AK55" s="350"/>
      <c r="AL55" s="350"/>
      <c r="AM55" s="350"/>
      <c r="AN55" s="349">
        <f>SUM(AG55,AT55)</f>
        <v>0</v>
      </c>
      <c r="AO55" s="350"/>
      <c r="AP55" s="350"/>
      <c r="AQ55" s="92" t="s">
        <v>79</v>
      </c>
      <c r="AR55" s="93"/>
      <c r="AS55" s="94">
        <v>0</v>
      </c>
      <c r="AT55" s="95">
        <f>ROUND(SUM(AV55:AW55),0)</f>
        <v>0</v>
      </c>
      <c r="AU55" s="96">
        <f>'01 - SO 01 Vlastní objekt'!P112</f>
        <v>0</v>
      </c>
      <c r="AV55" s="95">
        <f>'01 - SO 01 Vlastní objekt'!J33</f>
        <v>0</v>
      </c>
      <c r="AW55" s="95">
        <f>'01 - SO 01 Vlastní objekt'!J34</f>
        <v>0</v>
      </c>
      <c r="AX55" s="95">
        <f>'01 - SO 01 Vlastní objekt'!J35</f>
        <v>0</v>
      </c>
      <c r="AY55" s="95">
        <f>'01 - SO 01 Vlastní objekt'!J36</f>
        <v>0</v>
      </c>
      <c r="AZ55" s="95">
        <f>'01 - SO 01 Vlastní objekt'!F33</f>
        <v>0</v>
      </c>
      <c r="BA55" s="95">
        <f>'01 - SO 01 Vlastní objekt'!F34</f>
        <v>0</v>
      </c>
      <c r="BB55" s="95">
        <f>'01 - SO 01 Vlastní objekt'!F35</f>
        <v>0</v>
      </c>
      <c r="BC55" s="95">
        <f>'01 - SO 01 Vlastní objekt'!F36</f>
        <v>0</v>
      </c>
      <c r="BD55" s="97">
        <f>'01 - SO 01 Vlastní objekt'!F37</f>
        <v>0</v>
      </c>
      <c r="BT55" s="98" t="s">
        <v>8</v>
      </c>
      <c r="BV55" s="98" t="s">
        <v>74</v>
      </c>
      <c r="BW55" s="98" t="s">
        <v>80</v>
      </c>
      <c r="BX55" s="98" t="s">
        <v>5</v>
      </c>
      <c r="CL55" s="98" t="s">
        <v>20</v>
      </c>
      <c r="CM55" s="98" t="s">
        <v>8</v>
      </c>
    </row>
    <row r="56" spans="1:91" s="7" customFormat="1" ht="16.5" customHeight="1">
      <c r="A56" s="88" t="s">
        <v>76</v>
      </c>
      <c r="B56" s="89"/>
      <c r="C56" s="90"/>
      <c r="D56" s="348" t="s">
        <v>81</v>
      </c>
      <c r="E56" s="348"/>
      <c r="F56" s="348"/>
      <c r="G56" s="348"/>
      <c r="H56" s="348"/>
      <c r="I56" s="91"/>
      <c r="J56" s="348" t="s">
        <v>82</v>
      </c>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9">
        <f>'02 - SO 02 Vodovodní příp...'!J30</f>
        <v>0</v>
      </c>
      <c r="AH56" s="350"/>
      <c r="AI56" s="350"/>
      <c r="AJ56" s="350"/>
      <c r="AK56" s="350"/>
      <c r="AL56" s="350"/>
      <c r="AM56" s="350"/>
      <c r="AN56" s="349">
        <f>SUM(AG56,AT56)</f>
        <v>0</v>
      </c>
      <c r="AO56" s="350"/>
      <c r="AP56" s="350"/>
      <c r="AQ56" s="92" t="s">
        <v>79</v>
      </c>
      <c r="AR56" s="93"/>
      <c r="AS56" s="94">
        <v>0</v>
      </c>
      <c r="AT56" s="95">
        <f>ROUND(SUM(AV56:AW56),0)</f>
        <v>0</v>
      </c>
      <c r="AU56" s="96">
        <f>'02 - SO 02 Vodovodní příp...'!P86</f>
        <v>0</v>
      </c>
      <c r="AV56" s="95">
        <f>'02 - SO 02 Vodovodní příp...'!J33</f>
        <v>0</v>
      </c>
      <c r="AW56" s="95">
        <f>'02 - SO 02 Vodovodní příp...'!J34</f>
        <v>0</v>
      </c>
      <c r="AX56" s="95">
        <f>'02 - SO 02 Vodovodní příp...'!J35</f>
        <v>0</v>
      </c>
      <c r="AY56" s="95">
        <f>'02 - SO 02 Vodovodní příp...'!J36</f>
        <v>0</v>
      </c>
      <c r="AZ56" s="95">
        <f>'02 - SO 02 Vodovodní příp...'!F33</f>
        <v>0</v>
      </c>
      <c r="BA56" s="95">
        <f>'02 - SO 02 Vodovodní příp...'!F34</f>
        <v>0</v>
      </c>
      <c r="BB56" s="95">
        <f>'02 - SO 02 Vodovodní příp...'!F35</f>
        <v>0</v>
      </c>
      <c r="BC56" s="95">
        <f>'02 - SO 02 Vodovodní příp...'!F36</f>
        <v>0</v>
      </c>
      <c r="BD56" s="97">
        <f>'02 - SO 02 Vodovodní příp...'!F37</f>
        <v>0</v>
      </c>
      <c r="BT56" s="98" t="s">
        <v>8</v>
      </c>
      <c r="BV56" s="98" t="s">
        <v>74</v>
      </c>
      <c r="BW56" s="98" t="s">
        <v>83</v>
      </c>
      <c r="BX56" s="98" t="s">
        <v>5</v>
      </c>
      <c r="CL56" s="98" t="s">
        <v>20</v>
      </c>
      <c r="CM56" s="98" t="s">
        <v>8</v>
      </c>
    </row>
    <row r="57" spans="1:91" s="7" customFormat="1" ht="16.5" customHeight="1">
      <c r="A57" s="88" t="s">
        <v>76</v>
      </c>
      <c r="B57" s="89"/>
      <c r="C57" s="90"/>
      <c r="D57" s="348" t="s">
        <v>84</v>
      </c>
      <c r="E57" s="348"/>
      <c r="F57" s="348"/>
      <c r="G57" s="348"/>
      <c r="H57" s="348"/>
      <c r="I57" s="91"/>
      <c r="J57" s="348" t="s">
        <v>85</v>
      </c>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9">
        <f>'03 - SO 03 Přípojka splaš...'!J30</f>
        <v>0</v>
      </c>
      <c r="AH57" s="350"/>
      <c r="AI57" s="350"/>
      <c r="AJ57" s="350"/>
      <c r="AK57" s="350"/>
      <c r="AL57" s="350"/>
      <c r="AM57" s="350"/>
      <c r="AN57" s="349">
        <f>SUM(AG57,AT57)</f>
        <v>0</v>
      </c>
      <c r="AO57" s="350"/>
      <c r="AP57" s="350"/>
      <c r="AQ57" s="92" t="s">
        <v>79</v>
      </c>
      <c r="AR57" s="93"/>
      <c r="AS57" s="94">
        <v>0</v>
      </c>
      <c r="AT57" s="95">
        <f>ROUND(SUM(AV57:AW57),0)</f>
        <v>0</v>
      </c>
      <c r="AU57" s="96">
        <f>'03 - SO 03 Přípojka splaš...'!P84</f>
        <v>0</v>
      </c>
      <c r="AV57" s="95">
        <f>'03 - SO 03 Přípojka splaš...'!J33</f>
        <v>0</v>
      </c>
      <c r="AW57" s="95">
        <f>'03 - SO 03 Přípojka splaš...'!J34</f>
        <v>0</v>
      </c>
      <c r="AX57" s="95">
        <f>'03 - SO 03 Přípojka splaš...'!J35</f>
        <v>0</v>
      </c>
      <c r="AY57" s="95">
        <f>'03 - SO 03 Přípojka splaš...'!J36</f>
        <v>0</v>
      </c>
      <c r="AZ57" s="95">
        <f>'03 - SO 03 Přípojka splaš...'!F33</f>
        <v>0</v>
      </c>
      <c r="BA57" s="95">
        <f>'03 - SO 03 Přípojka splaš...'!F34</f>
        <v>0</v>
      </c>
      <c r="BB57" s="95">
        <f>'03 - SO 03 Přípojka splaš...'!F35</f>
        <v>0</v>
      </c>
      <c r="BC57" s="95">
        <f>'03 - SO 03 Přípojka splaš...'!F36</f>
        <v>0</v>
      </c>
      <c r="BD57" s="97">
        <f>'03 - SO 03 Přípojka splaš...'!F37</f>
        <v>0</v>
      </c>
      <c r="BT57" s="98" t="s">
        <v>8</v>
      </c>
      <c r="BV57" s="98" t="s">
        <v>74</v>
      </c>
      <c r="BW57" s="98" t="s">
        <v>86</v>
      </c>
      <c r="BX57" s="98" t="s">
        <v>5</v>
      </c>
      <c r="CL57" s="98" t="s">
        <v>20</v>
      </c>
      <c r="CM57" s="98" t="s">
        <v>8</v>
      </c>
    </row>
    <row r="58" spans="1:91" s="7" customFormat="1" ht="16.5" customHeight="1">
      <c r="A58" s="88" t="s">
        <v>76</v>
      </c>
      <c r="B58" s="89"/>
      <c r="C58" s="90"/>
      <c r="D58" s="348" t="s">
        <v>87</v>
      </c>
      <c r="E58" s="348"/>
      <c r="F58" s="348"/>
      <c r="G58" s="348"/>
      <c r="H58" s="348"/>
      <c r="I58" s="91"/>
      <c r="J58" s="348" t="s">
        <v>88</v>
      </c>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9">
        <f>'04 - SO 04 Přípojka dešťo...'!J30</f>
        <v>0</v>
      </c>
      <c r="AH58" s="350"/>
      <c r="AI58" s="350"/>
      <c r="AJ58" s="350"/>
      <c r="AK58" s="350"/>
      <c r="AL58" s="350"/>
      <c r="AM58" s="350"/>
      <c r="AN58" s="349">
        <f>SUM(AG58,AT58)</f>
        <v>0</v>
      </c>
      <c r="AO58" s="350"/>
      <c r="AP58" s="350"/>
      <c r="AQ58" s="92" t="s">
        <v>79</v>
      </c>
      <c r="AR58" s="93"/>
      <c r="AS58" s="99">
        <v>0</v>
      </c>
      <c r="AT58" s="100">
        <f>ROUND(SUM(AV58:AW58),0)</f>
        <v>0</v>
      </c>
      <c r="AU58" s="101">
        <f>'04 - SO 04 Přípojka dešťo...'!P84</f>
        <v>0</v>
      </c>
      <c r="AV58" s="100">
        <f>'04 - SO 04 Přípojka dešťo...'!J33</f>
        <v>0</v>
      </c>
      <c r="AW58" s="100">
        <f>'04 - SO 04 Přípojka dešťo...'!J34</f>
        <v>0</v>
      </c>
      <c r="AX58" s="100">
        <f>'04 - SO 04 Přípojka dešťo...'!J35</f>
        <v>0</v>
      </c>
      <c r="AY58" s="100">
        <f>'04 - SO 04 Přípojka dešťo...'!J36</f>
        <v>0</v>
      </c>
      <c r="AZ58" s="100">
        <f>'04 - SO 04 Přípojka dešťo...'!F33</f>
        <v>0</v>
      </c>
      <c r="BA58" s="100">
        <f>'04 - SO 04 Přípojka dešťo...'!F34</f>
        <v>0</v>
      </c>
      <c r="BB58" s="100">
        <f>'04 - SO 04 Přípojka dešťo...'!F35</f>
        <v>0</v>
      </c>
      <c r="BC58" s="100">
        <f>'04 - SO 04 Přípojka dešťo...'!F36</f>
        <v>0</v>
      </c>
      <c r="BD58" s="102">
        <f>'04 - SO 04 Přípojka dešťo...'!F37</f>
        <v>0</v>
      </c>
      <c r="BT58" s="98" t="s">
        <v>8</v>
      </c>
      <c r="BV58" s="98" t="s">
        <v>74</v>
      </c>
      <c r="BW58" s="98" t="s">
        <v>89</v>
      </c>
      <c r="BX58" s="98" t="s">
        <v>5</v>
      </c>
      <c r="CL58" s="98" t="s">
        <v>20</v>
      </c>
      <c r="CM58" s="98" t="s">
        <v>8</v>
      </c>
    </row>
    <row r="59" spans="1:91" s="2" customFormat="1" ht="30" customHeight="1">
      <c r="A59" s="36"/>
      <c r="B59" s="37"/>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41"/>
      <c r="AS59" s="36"/>
      <c r="AT59" s="36"/>
      <c r="AU59" s="36"/>
      <c r="AV59" s="36"/>
      <c r="AW59" s="36"/>
      <c r="AX59" s="36"/>
      <c r="AY59" s="36"/>
      <c r="AZ59" s="36"/>
      <c r="BA59" s="36"/>
      <c r="BB59" s="36"/>
      <c r="BC59" s="36"/>
      <c r="BD59" s="36"/>
      <c r="BE59" s="36"/>
    </row>
    <row r="60" spans="1:91" s="2" customFormat="1" ht="7" customHeight="1">
      <c r="A60" s="36"/>
      <c r="B60" s="49"/>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41"/>
      <c r="AS60" s="36"/>
      <c r="AT60" s="36"/>
      <c r="AU60" s="36"/>
      <c r="AV60" s="36"/>
      <c r="AW60" s="36"/>
      <c r="AX60" s="36"/>
      <c r="AY60" s="36"/>
      <c r="AZ60" s="36"/>
      <c r="BA60" s="36"/>
      <c r="BB60" s="36"/>
      <c r="BC60" s="36"/>
      <c r="BD60" s="36"/>
      <c r="BE60" s="36"/>
    </row>
  </sheetData>
  <sheetProtection algorithmName="SHA-512" hashValue="f9S/Pv9T+3+y0T30r6CiYqn12EIl7O58TdRT5dU7heU2Nwxoe+Jm7a88ivD4gtfc6OOCACh9yu0TXjwyC2scSQ==" saltValue="vI0d5XuumrgZ4T1BIThmMG+zm42RjRjwoLG1HPIMgrZ6vE27eMA1J60mGVXGUwYpLi3phPY3VKGLOjUvHdr+Ig==" spinCount="100000" sheet="1" objects="1" scenarios="1" formatColumns="0" formatRows="0"/>
  <mergeCells count="54">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58:AP58"/>
    <mergeCell ref="AG58:AM58"/>
    <mergeCell ref="D58:H58"/>
    <mergeCell ref="J58:AF58"/>
    <mergeCell ref="AG54:AM54"/>
    <mergeCell ref="AN54:AP54"/>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L45:AO45"/>
    <mergeCell ref="AM47:AN47"/>
    <mergeCell ref="AM49:AP49"/>
    <mergeCell ref="AS49:AT51"/>
    <mergeCell ref="AM50:AP50"/>
  </mergeCells>
  <hyperlinks>
    <hyperlink ref="A55" location="'01 - SO 01 Vlastní objekt'!C2" display="/" xr:uid="{00000000-0004-0000-0000-000000000000}"/>
    <hyperlink ref="A56" location="'02 - SO 02 Vodovodní příp...'!C2" display="/" xr:uid="{00000000-0004-0000-0000-000001000000}"/>
    <hyperlink ref="A57" location="'03 - SO 03 Přípojka splaš...'!C2" display="/" xr:uid="{00000000-0004-0000-0000-000002000000}"/>
    <hyperlink ref="A58" location="'04 - SO 04 Přípojka dešťo...'!C2" display="/" xr:uid="{00000000-0004-0000-0000-00000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635"/>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4" style="1" customWidth="1"/>
    <col min="9" max="9" width="15.77734375" style="1" customWidth="1"/>
    <col min="10" max="11" width="22.3320312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72"/>
      <c r="M2" s="372"/>
      <c r="N2" s="372"/>
      <c r="O2" s="372"/>
      <c r="P2" s="372"/>
      <c r="Q2" s="372"/>
      <c r="R2" s="372"/>
      <c r="S2" s="372"/>
      <c r="T2" s="372"/>
      <c r="U2" s="372"/>
      <c r="V2" s="372"/>
      <c r="AT2" s="19" t="s">
        <v>80</v>
      </c>
    </row>
    <row r="3" spans="1:46" s="1" customFormat="1" ht="7" customHeight="1">
      <c r="B3" s="103"/>
      <c r="C3" s="104"/>
      <c r="D3" s="104"/>
      <c r="E3" s="104"/>
      <c r="F3" s="104"/>
      <c r="G3" s="104"/>
      <c r="H3" s="104"/>
      <c r="I3" s="104"/>
      <c r="J3" s="104"/>
      <c r="K3" s="104"/>
      <c r="L3" s="22"/>
      <c r="AT3" s="19" t="s">
        <v>8</v>
      </c>
    </row>
    <row r="4" spans="1:46" s="1" customFormat="1" ht="25" customHeight="1">
      <c r="B4" s="22"/>
      <c r="D4" s="105" t="s">
        <v>90</v>
      </c>
      <c r="L4" s="22"/>
      <c r="M4" s="106" t="s">
        <v>11</v>
      </c>
      <c r="AT4" s="19" t="s">
        <v>4</v>
      </c>
    </row>
    <row r="5" spans="1:46" s="1" customFormat="1" ht="7" customHeight="1">
      <c r="B5" s="22"/>
      <c r="L5" s="22"/>
    </row>
    <row r="6" spans="1:46" s="1" customFormat="1" ht="12" customHeight="1">
      <c r="B6" s="22"/>
      <c r="D6" s="107" t="s">
        <v>16</v>
      </c>
      <c r="L6" s="22"/>
    </row>
    <row r="7" spans="1:46" s="1" customFormat="1" ht="16.5" customHeight="1">
      <c r="B7" s="22"/>
      <c r="E7" s="373" t="str">
        <f>'Rekapitulace stavby'!K6</f>
        <v>6920 Modrava novostavba chata p. č. 1547</v>
      </c>
      <c r="F7" s="374"/>
      <c r="G7" s="374"/>
      <c r="H7" s="374"/>
      <c r="L7" s="22"/>
    </row>
    <row r="8" spans="1:46" s="2" customFormat="1" ht="12" customHeight="1">
      <c r="A8" s="36"/>
      <c r="B8" s="41"/>
      <c r="C8" s="36"/>
      <c r="D8" s="107" t="s">
        <v>91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75" t="s">
        <v>92</v>
      </c>
      <c r="F9" s="376"/>
      <c r="G9" s="376"/>
      <c r="H9" s="37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19</v>
      </c>
      <c r="E11" s="36"/>
      <c r="F11" s="109" t="s">
        <v>20</v>
      </c>
      <c r="G11" s="36"/>
      <c r="H11" s="36"/>
      <c r="I11" s="107" t="s">
        <v>21</v>
      </c>
      <c r="J11" s="109" t="s">
        <v>20</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18. 5. 2020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28</v>
      </c>
      <c r="E14" s="36"/>
      <c r="F14" s="36"/>
      <c r="G14" s="36"/>
      <c r="H14" s="36"/>
      <c r="I14" s="107" t="s">
        <v>29</v>
      </c>
      <c r="J14" s="109" t="str">
        <f>IF('Rekapitulace stavby'!AN10="","",'Rekapitulace stavby'!AN10)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stavby'!E11="","",'Rekapitulace stavby'!E11)</f>
        <v xml:space="preserve"> </v>
      </c>
      <c r="F15" s="36"/>
      <c r="G15" s="36"/>
      <c r="H15" s="36"/>
      <c r="I15" s="107" t="s">
        <v>30</v>
      </c>
      <c r="J15" s="109" t="str">
        <f>IF('Rekapitulace stavby'!AN11="","",'Rekapitulace stavby'!AN11)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31</v>
      </c>
      <c r="E17" s="36"/>
      <c r="F17" s="36"/>
      <c r="G17" s="36"/>
      <c r="H17" s="36"/>
      <c r="I17" s="107" t="s">
        <v>29</v>
      </c>
      <c r="J17" s="32"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77" t="str">
        <f>'Rekapitulace stavby'!E14</f>
        <v>Vyplň údaj</v>
      </c>
      <c r="F18" s="378"/>
      <c r="G18" s="378"/>
      <c r="H18" s="378"/>
      <c r="I18" s="107" t="s">
        <v>30</v>
      </c>
      <c r="J18" s="32" t="str">
        <f>'Rekapitulace stavby'!AN14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34</v>
      </c>
      <c r="E20" s="36"/>
      <c r="F20" s="36"/>
      <c r="G20" s="36"/>
      <c r="H20" s="36"/>
      <c r="I20" s="107" t="s">
        <v>29</v>
      </c>
      <c r="J20" s="109" t="str">
        <f>IF('Rekapitulace stavby'!AN16="","",'Rekapitulace stavby'!AN16)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stavby'!E17="","",'Rekapitulace stavby'!E17)</f>
        <v xml:space="preserve"> </v>
      </c>
      <c r="F21" s="36"/>
      <c r="G21" s="36"/>
      <c r="H21" s="36"/>
      <c r="I21" s="107" t="s">
        <v>30</v>
      </c>
      <c r="J21" s="109" t="str">
        <f>IF('Rekapitulace stavby'!AN17="","",'Rekapitulace stavby'!AN17)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35</v>
      </c>
      <c r="E23" s="36"/>
      <c r="F23" s="36"/>
      <c r="G23" s="36"/>
      <c r="H23" s="36"/>
      <c r="I23" s="107" t="s">
        <v>29</v>
      </c>
      <c r="J23" s="109" t="str">
        <f>IF('Rekapitulace stavby'!AN19="","",'Rekapitulace stavby'!AN19)</f>
        <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stavby'!E20="","",'Rekapitulace stavby'!E20)</f>
        <v xml:space="preserve"> </v>
      </c>
      <c r="F24" s="36"/>
      <c r="G24" s="36"/>
      <c r="H24" s="36"/>
      <c r="I24" s="107" t="s">
        <v>30</v>
      </c>
      <c r="J24" s="109" t="str">
        <f>IF('Rekapitulace stavby'!AN20="","",'Rekapitulace stavby'!AN20)</f>
        <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9" t="s">
        <v>20</v>
      </c>
      <c r="F27" s="379"/>
      <c r="G27" s="379"/>
      <c r="H27" s="37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ROUND(J112,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ROUND((SUM(BE112:BE1634)),  2)</f>
        <v>0</v>
      </c>
      <c r="G33" s="36"/>
      <c r="H33" s="36"/>
      <c r="I33" s="120">
        <v>0.21</v>
      </c>
      <c r="J33" s="119">
        <f>ROUND(((SUM(BE112:BE1634))*I33),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ROUND((SUM(BF112:BF1634)),  2)</f>
        <v>0</v>
      </c>
      <c r="G34" s="36"/>
      <c r="H34" s="36"/>
      <c r="I34" s="120">
        <v>0.15</v>
      </c>
      <c r="J34" s="119">
        <f>ROUND(((SUM(BF112:BF1634))*I34),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ROUND((SUM(BG112:BG1634)),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ROUND((SUM(BH112:BH1634)),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ROUND((SUM(BI112:BI1634)),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93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80" t="str">
        <f>E7</f>
        <v>6920 Modrava novostavba chata p. č. 1547</v>
      </c>
      <c r="F48" s="381"/>
      <c r="G48" s="381"/>
      <c r="H48" s="38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91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33" t="str">
        <f>E9</f>
        <v>01 - SO 01 Vlastní objekt</v>
      </c>
      <c r="F50" s="382"/>
      <c r="G50" s="382"/>
      <c r="H50" s="38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22</v>
      </c>
      <c r="D52" s="38"/>
      <c r="E52" s="38"/>
      <c r="F52" s="29" t="str">
        <f>F12</f>
        <v xml:space="preserve"> </v>
      </c>
      <c r="G52" s="38"/>
      <c r="H52" s="38"/>
      <c r="I52" s="31" t="s">
        <v>24</v>
      </c>
      <c r="J52" s="61" t="str">
        <f>IF(J12="","",J12)</f>
        <v>18. 5. 2020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28</v>
      </c>
      <c r="D54" s="38"/>
      <c r="E54" s="38"/>
      <c r="F54" s="29" t="str">
        <f>E15</f>
        <v xml:space="preserve"> </v>
      </c>
      <c r="G54" s="38"/>
      <c r="H54" s="38"/>
      <c r="I54" s="31" t="s">
        <v>34</v>
      </c>
      <c r="J54" s="34" t="str">
        <f>E21</f>
        <v xml:space="preserve"> </v>
      </c>
      <c r="K54" s="38"/>
      <c r="L54" s="108"/>
      <c r="S54" s="36"/>
      <c r="T54" s="36"/>
      <c r="U54" s="36"/>
      <c r="V54" s="36"/>
      <c r="W54" s="36"/>
      <c r="X54" s="36"/>
      <c r="Y54" s="36"/>
      <c r="Z54" s="36"/>
      <c r="AA54" s="36"/>
      <c r="AB54" s="36"/>
      <c r="AC54" s="36"/>
      <c r="AD54" s="36"/>
      <c r="AE54" s="36"/>
    </row>
    <row r="55" spans="1:47" s="2" customFormat="1" ht="15.15" customHeight="1">
      <c r="A55" s="36"/>
      <c r="B55" s="37"/>
      <c r="C55" s="31" t="s">
        <v>31</v>
      </c>
      <c r="D55" s="38"/>
      <c r="E55" s="38"/>
      <c r="F55" s="29" t="str">
        <f>IF(E18="","",E18)</f>
        <v>Vyplň údaj</v>
      </c>
      <c r="G55" s="38"/>
      <c r="H55" s="38"/>
      <c r="I55" s="31" t="s">
        <v>35</v>
      </c>
      <c r="J55" s="34" t="str">
        <f>E24</f>
        <v xml:space="preserve"> </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94</v>
      </c>
      <c r="D57" s="133"/>
      <c r="E57" s="133"/>
      <c r="F57" s="133"/>
      <c r="G57" s="133"/>
      <c r="H57" s="133"/>
      <c r="I57" s="133"/>
      <c r="J57" s="134" t="s">
        <v>95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J112</f>
        <v>0</v>
      </c>
      <c r="K59" s="38"/>
      <c r="L59" s="108"/>
      <c r="S59" s="36"/>
      <c r="T59" s="36"/>
      <c r="U59" s="36"/>
      <c r="V59" s="36"/>
      <c r="W59" s="36"/>
      <c r="X59" s="36"/>
      <c r="Y59" s="36"/>
      <c r="Z59" s="36"/>
      <c r="AA59" s="36"/>
      <c r="AB59" s="36"/>
      <c r="AC59" s="36"/>
      <c r="AD59" s="36"/>
      <c r="AE59" s="36"/>
      <c r="AU59" s="19" t="s">
        <v>96</v>
      </c>
    </row>
    <row r="60" spans="1:47" s="9" customFormat="1" ht="25" customHeight="1">
      <c r="B60" s="136"/>
      <c r="C60" s="137"/>
      <c r="D60" s="138" t="s">
        <v>97</v>
      </c>
      <c r="E60" s="139"/>
      <c r="F60" s="139"/>
      <c r="G60" s="139"/>
      <c r="H60" s="139"/>
      <c r="I60" s="139"/>
      <c r="J60" s="140">
        <f>J113</f>
        <v>0</v>
      </c>
      <c r="K60" s="137"/>
      <c r="L60" s="141"/>
    </row>
    <row r="61" spans="1:47" s="10" customFormat="1" ht="19.899999999999999" customHeight="1">
      <c r="B61" s="142"/>
      <c r="C61" s="143"/>
      <c r="D61" s="144" t="s">
        <v>98</v>
      </c>
      <c r="E61" s="145"/>
      <c r="F61" s="145"/>
      <c r="G61" s="145"/>
      <c r="H61" s="145"/>
      <c r="I61" s="145"/>
      <c r="J61" s="146">
        <f>J114</f>
        <v>0</v>
      </c>
      <c r="K61" s="143"/>
      <c r="L61" s="147"/>
    </row>
    <row r="62" spans="1:47" s="10" customFormat="1" ht="19.899999999999999" customHeight="1">
      <c r="B62" s="142"/>
      <c r="C62" s="143"/>
      <c r="D62" s="144" t="s">
        <v>99</v>
      </c>
      <c r="E62" s="145"/>
      <c r="F62" s="145"/>
      <c r="G62" s="145"/>
      <c r="H62" s="145"/>
      <c r="I62" s="145"/>
      <c r="J62" s="146">
        <f>J172</f>
        <v>0</v>
      </c>
      <c r="K62" s="143"/>
      <c r="L62" s="147"/>
    </row>
    <row r="63" spans="1:47" s="10" customFormat="1" ht="19.899999999999999" customHeight="1">
      <c r="B63" s="142"/>
      <c r="C63" s="143"/>
      <c r="D63" s="144" t="s">
        <v>100</v>
      </c>
      <c r="E63" s="145"/>
      <c r="F63" s="145"/>
      <c r="G63" s="145"/>
      <c r="H63" s="145"/>
      <c r="I63" s="145"/>
      <c r="J63" s="146">
        <f>J215</f>
        <v>0</v>
      </c>
      <c r="K63" s="143"/>
      <c r="L63" s="147"/>
    </row>
    <row r="64" spans="1:47" s="10" customFormat="1" ht="19.899999999999999" customHeight="1">
      <c r="B64" s="142"/>
      <c r="C64" s="143"/>
      <c r="D64" s="144" t="s">
        <v>101</v>
      </c>
      <c r="E64" s="145"/>
      <c r="F64" s="145"/>
      <c r="G64" s="145"/>
      <c r="H64" s="145"/>
      <c r="I64" s="145"/>
      <c r="J64" s="146">
        <f>J234</f>
        <v>0</v>
      </c>
      <c r="K64" s="143"/>
      <c r="L64" s="147"/>
    </row>
    <row r="65" spans="2:12" s="10" customFormat="1" ht="19.899999999999999" customHeight="1">
      <c r="B65" s="142"/>
      <c r="C65" s="143"/>
      <c r="D65" s="144" t="s">
        <v>102</v>
      </c>
      <c r="E65" s="145"/>
      <c r="F65" s="145"/>
      <c r="G65" s="145"/>
      <c r="H65" s="145"/>
      <c r="I65" s="145"/>
      <c r="J65" s="146">
        <f>J246</f>
        <v>0</v>
      </c>
      <c r="K65" s="143"/>
      <c r="L65" s="147"/>
    </row>
    <row r="66" spans="2:12" s="10" customFormat="1" ht="19.899999999999999" customHeight="1">
      <c r="B66" s="142"/>
      <c r="C66" s="143"/>
      <c r="D66" s="144" t="s">
        <v>103</v>
      </c>
      <c r="E66" s="145"/>
      <c r="F66" s="145"/>
      <c r="G66" s="145"/>
      <c r="H66" s="145"/>
      <c r="I66" s="145"/>
      <c r="J66" s="146">
        <f>J306</f>
        <v>0</v>
      </c>
      <c r="K66" s="143"/>
      <c r="L66" s="147"/>
    </row>
    <row r="67" spans="2:12" s="9" customFormat="1" ht="25" customHeight="1">
      <c r="B67" s="136"/>
      <c r="C67" s="137"/>
      <c r="D67" s="138" t="s">
        <v>104</v>
      </c>
      <c r="E67" s="139"/>
      <c r="F67" s="139"/>
      <c r="G67" s="139"/>
      <c r="H67" s="139"/>
      <c r="I67" s="139"/>
      <c r="J67" s="140">
        <f>J310</f>
        <v>0</v>
      </c>
      <c r="K67" s="137"/>
      <c r="L67" s="141"/>
    </row>
    <row r="68" spans="2:12" s="10" customFormat="1" ht="19.899999999999999" customHeight="1">
      <c r="B68" s="142"/>
      <c r="C68" s="143"/>
      <c r="D68" s="144" t="s">
        <v>105</v>
      </c>
      <c r="E68" s="145"/>
      <c r="F68" s="145"/>
      <c r="G68" s="145"/>
      <c r="H68" s="145"/>
      <c r="I68" s="145"/>
      <c r="J68" s="146">
        <f>J311</f>
        <v>0</v>
      </c>
      <c r="K68" s="143"/>
      <c r="L68" s="147"/>
    </row>
    <row r="69" spans="2:12" s="10" customFormat="1" ht="19.899999999999999" customHeight="1">
      <c r="B69" s="142"/>
      <c r="C69" s="143"/>
      <c r="D69" s="144" t="s">
        <v>106</v>
      </c>
      <c r="E69" s="145"/>
      <c r="F69" s="145"/>
      <c r="G69" s="145"/>
      <c r="H69" s="145"/>
      <c r="I69" s="145"/>
      <c r="J69" s="146">
        <f>J345</f>
        <v>0</v>
      </c>
      <c r="K69" s="143"/>
      <c r="L69" s="147"/>
    </row>
    <row r="70" spans="2:12" s="10" customFormat="1" ht="19.899999999999999" customHeight="1">
      <c r="B70" s="142"/>
      <c r="C70" s="143"/>
      <c r="D70" s="144" t="s">
        <v>107</v>
      </c>
      <c r="E70" s="145"/>
      <c r="F70" s="145"/>
      <c r="G70" s="145"/>
      <c r="H70" s="145"/>
      <c r="I70" s="145"/>
      <c r="J70" s="146">
        <f>J502</f>
        <v>0</v>
      </c>
      <c r="K70" s="143"/>
      <c r="L70" s="147"/>
    </row>
    <row r="71" spans="2:12" s="10" customFormat="1" ht="19.899999999999999" customHeight="1">
      <c r="B71" s="142"/>
      <c r="C71" s="143"/>
      <c r="D71" s="144" t="s">
        <v>108</v>
      </c>
      <c r="E71" s="145"/>
      <c r="F71" s="145"/>
      <c r="G71" s="145"/>
      <c r="H71" s="145"/>
      <c r="I71" s="145"/>
      <c r="J71" s="146">
        <f>J561</f>
        <v>0</v>
      </c>
      <c r="K71" s="143"/>
      <c r="L71" s="147"/>
    </row>
    <row r="72" spans="2:12" s="10" customFormat="1" ht="19.899999999999999" customHeight="1">
      <c r="B72" s="142"/>
      <c r="C72" s="143"/>
      <c r="D72" s="144" t="s">
        <v>109</v>
      </c>
      <c r="E72" s="145"/>
      <c r="F72" s="145"/>
      <c r="G72" s="145"/>
      <c r="H72" s="145"/>
      <c r="I72" s="145"/>
      <c r="J72" s="146">
        <f>J631</f>
        <v>0</v>
      </c>
      <c r="K72" s="143"/>
      <c r="L72" s="147"/>
    </row>
    <row r="73" spans="2:12" s="10" customFormat="1" ht="19.899999999999999" customHeight="1">
      <c r="B73" s="142"/>
      <c r="C73" s="143"/>
      <c r="D73" s="144" t="s">
        <v>110</v>
      </c>
      <c r="E73" s="145"/>
      <c r="F73" s="145"/>
      <c r="G73" s="145"/>
      <c r="H73" s="145"/>
      <c r="I73" s="145"/>
      <c r="J73" s="146">
        <f>J658</f>
        <v>0</v>
      </c>
      <c r="K73" s="143"/>
      <c r="L73" s="147"/>
    </row>
    <row r="74" spans="2:12" s="10" customFormat="1" ht="19.899999999999999" customHeight="1">
      <c r="B74" s="142"/>
      <c r="C74" s="143"/>
      <c r="D74" s="144" t="s">
        <v>111</v>
      </c>
      <c r="E74" s="145"/>
      <c r="F74" s="145"/>
      <c r="G74" s="145"/>
      <c r="H74" s="145"/>
      <c r="I74" s="145"/>
      <c r="J74" s="146">
        <f>J663</f>
        <v>0</v>
      </c>
      <c r="K74" s="143"/>
      <c r="L74" s="147"/>
    </row>
    <row r="75" spans="2:12" s="10" customFormat="1" ht="19.899999999999999" customHeight="1">
      <c r="B75" s="142"/>
      <c r="C75" s="143"/>
      <c r="D75" s="144" t="s">
        <v>112</v>
      </c>
      <c r="E75" s="145"/>
      <c r="F75" s="145"/>
      <c r="G75" s="145"/>
      <c r="H75" s="145"/>
      <c r="I75" s="145"/>
      <c r="J75" s="146">
        <f>J686</f>
        <v>0</v>
      </c>
      <c r="K75" s="143"/>
      <c r="L75" s="147"/>
    </row>
    <row r="76" spans="2:12" s="10" customFormat="1" ht="19.899999999999999" customHeight="1">
      <c r="B76" s="142"/>
      <c r="C76" s="143"/>
      <c r="D76" s="144" t="s">
        <v>113</v>
      </c>
      <c r="E76" s="145"/>
      <c r="F76" s="145"/>
      <c r="G76" s="145"/>
      <c r="H76" s="145"/>
      <c r="I76" s="145"/>
      <c r="J76" s="146">
        <f>J699</f>
        <v>0</v>
      </c>
      <c r="K76" s="143"/>
      <c r="L76" s="147"/>
    </row>
    <row r="77" spans="2:12" s="10" customFormat="1" ht="14.9" customHeight="1">
      <c r="B77" s="142"/>
      <c r="C77" s="143"/>
      <c r="D77" s="144" t="s">
        <v>114</v>
      </c>
      <c r="E77" s="145"/>
      <c r="F77" s="145"/>
      <c r="G77" s="145"/>
      <c r="H77" s="145"/>
      <c r="I77" s="145"/>
      <c r="J77" s="146">
        <f>J708</f>
        <v>0</v>
      </c>
      <c r="K77" s="143"/>
      <c r="L77" s="147"/>
    </row>
    <row r="78" spans="2:12" s="10" customFormat="1" ht="19.899999999999999" customHeight="1">
      <c r="B78" s="142"/>
      <c r="C78" s="143"/>
      <c r="D78" s="144" t="s">
        <v>115</v>
      </c>
      <c r="E78" s="145"/>
      <c r="F78" s="145"/>
      <c r="G78" s="145"/>
      <c r="H78" s="145"/>
      <c r="I78" s="145"/>
      <c r="J78" s="146">
        <f>J737</f>
        <v>0</v>
      </c>
      <c r="K78" s="143"/>
      <c r="L78" s="147"/>
    </row>
    <row r="79" spans="2:12" s="10" customFormat="1" ht="19.899999999999999" customHeight="1">
      <c r="B79" s="142"/>
      <c r="C79" s="143"/>
      <c r="D79" s="144" t="s">
        <v>116</v>
      </c>
      <c r="E79" s="145"/>
      <c r="F79" s="145"/>
      <c r="G79" s="145"/>
      <c r="H79" s="145"/>
      <c r="I79" s="145"/>
      <c r="J79" s="146">
        <f>J744</f>
        <v>0</v>
      </c>
      <c r="K79" s="143"/>
      <c r="L79" s="147"/>
    </row>
    <row r="80" spans="2:12" s="10" customFormat="1" ht="19.899999999999999" customHeight="1">
      <c r="B80" s="142"/>
      <c r="C80" s="143"/>
      <c r="D80" s="144" t="s">
        <v>117</v>
      </c>
      <c r="E80" s="145"/>
      <c r="F80" s="145"/>
      <c r="G80" s="145"/>
      <c r="H80" s="145"/>
      <c r="I80" s="145"/>
      <c r="J80" s="146">
        <f>J755</f>
        <v>0</v>
      </c>
      <c r="K80" s="143"/>
      <c r="L80" s="147"/>
    </row>
    <row r="81" spans="1:31" s="10" customFormat="1" ht="19.899999999999999" customHeight="1">
      <c r="B81" s="142"/>
      <c r="C81" s="143"/>
      <c r="D81" s="144" t="s">
        <v>118</v>
      </c>
      <c r="E81" s="145"/>
      <c r="F81" s="145"/>
      <c r="G81" s="145"/>
      <c r="H81" s="145"/>
      <c r="I81" s="145"/>
      <c r="J81" s="146">
        <f>J1038</f>
        <v>0</v>
      </c>
      <c r="K81" s="143"/>
      <c r="L81" s="147"/>
    </row>
    <row r="82" spans="1:31" s="10" customFormat="1" ht="19.899999999999999" customHeight="1">
      <c r="B82" s="142"/>
      <c r="C82" s="143"/>
      <c r="D82" s="144" t="s">
        <v>119</v>
      </c>
      <c r="E82" s="145"/>
      <c r="F82" s="145"/>
      <c r="G82" s="145"/>
      <c r="H82" s="145"/>
      <c r="I82" s="145"/>
      <c r="J82" s="146">
        <f>J1083</f>
        <v>0</v>
      </c>
      <c r="K82" s="143"/>
      <c r="L82" s="147"/>
    </row>
    <row r="83" spans="1:31" s="10" customFormat="1" ht="19.899999999999999" customHeight="1">
      <c r="B83" s="142"/>
      <c r="C83" s="143"/>
      <c r="D83" s="144" t="s">
        <v>120</v>
      </c>
      <c r="E83" s="145"/>
      <c r="F83" s="145"/>
      <c r="G83" s="145"/>
      <c r="H83" s="145"/>
      <c r="I83" s="145"/>
      <c r="J83" s="146">
        <f>J1321</f>
        <v>0</v>
      </c>
      <c r="K83" s="143"/>
      <c r="L83" s="147"/>
    </row>
    <row r="84" spans="1:31" s="10" customFormat="1" ht="19.899999999999999" customHeight="1">
      <c r="B84" s="142"/>
      <c r="C84" s="143"/>
      <c r="D84" s="144" t="s">
        <v>121</v>
      </c>
      <c r="E84" s="145"/>
      <c r="F84" s="145"/>
      <c r="G84" s="145"/>
      <c r="H84" s="145"/>
      <c r="I84" s="145"/>
      <c r="J84" s="146">
        <f>J1374</f>
        <v>0</v>
      </c>
      <c r="K84" s="143"/>
      <c r="L84" s="147"/>
    </row>
    <row r="85" spans="1:31" s="10" customFormat="1" ht="19.899999999999999" customHeight="1">
      <c r="B85" s="142"/>
      <c r="C85" s="143"/>
      <c r="D85" s="144" t="s">
        <v>122</v>
      </c>
      <c r="E85" s="145"/>
      <c r="F85" s="145"/>
      <c r="G85" s="145"/>
      <c r="H85" s="145"/>
      <c r="I85" s="145"/>
      <c r="J85" s="146">
        <f>J1386</f>
        <v>0</v>
      </c>
      <c r="K85" s="143"/>
      <c r="L85" s="147"/>
    </row>
    <row r="86" spans="1:31" s="10" customFormat="1" ht="19.899999999999999" customHeight="1">
      <c r="B86" s="142"/>
      <c r="C86" s="143"/>
      <c r="D86" s="144" t="s">
        <v>123</v>
      </c>
      <c r="E86" s="145"/>
      <c r="F86" s="145"/>
      <c r="G86" s="145"/>
      <c r="H86" s="145"/>
      <c r="I86" s="145"/>
      <c r="J86" s="146">
        <f>J1494</f>
        <v>0</v>
      </c>
      <c r="K86" s="143"/>
      <c r="L86" s="147"/>
    </row>
    <row r="87" spans="1:31" s="10" customFormat="1" ht="19.899999999999999" customHeight="1">
      <c r="B87" s="142"/>
      <c r="C87" s="143"/>
      <c r="D87" s="144" t="s">
        <v>124</v>
      </c>
      <c r="E87" s="145"/>
      <c r="F87" s="145"/>
      <c r="G87" s="145"/>
      <c r="H87" s="145"/>
      <c r="I87" s="145"/>
      <c r="J87" s="146">
        <f>J1506</f>
        <v>0</v>
      </c>
      <c r="K87" s="143"/>
      <c r="L87" s="147"/>
    </row>
    <row r="88" spans="1:31" s="10" customFormat="1" ht="19.899999999999999" customHeight="1">
      <c r="B88" s="142"/>
      <c r="C88" s="143"/>
      <c r="D88" s="144" t="s">
        <v>125</v>
      </c>
      <c r="E88" s="145"/>
      <c r="F88" s="145"/>
      <c r="G88" s="145"/>
      <c r="H88" s="145"/>
      <c r="I88" s="145"/>
      <c r="J88" s="146">
        <f>J1534</f>
        <v>0</v>
      </c>
      <c r="K88" s="143"/>
      <c r="L88" s="147"/>
    </row>
    <row r="89" spans="1:31" s="10" customFormat="1" ht="19.899999999999999" customHeight="1">
      <c r="B89" s="142"/>
      <c r="C89" s="143"/>
      <c r="D89" s="144" t="s">
        <v>126</v>
      </c>
      <c r="E89" s="145"/>
      <c r="F89" s="145"/>
      <c r="G89" s="145"/>
      <c r="H89" s="145"/>
      <c r="I89" s="145"/>
      <c r="J89" s="146">
        <f>J1552</f>
        <v>0</v>
      </c>
      <c r="K89" s="143"/>
      <c r="L89" s="147"/>
    </row>
    <row r="90" spans="1:31" s="10" customFormat="1" ht="19.899999999999999" customHeight="1">
      <c r="B90" s="142"/>
      <c r="C90" s="143"/>
      <c r="D90" s="144" t="s">
        <v>127</v>
      </c>
      <c r="E90" s="145"/>
      <c r="F90" s="145"/>
      <c r="G90" s="145"/>
      <c r="H90" s="145"/>
      <c r="I90" s="145"/>
      <c r="J90" s="146">
        <f>J1561</f>
        <v>0</v>
      </c>
      <c r="K90" s="143"/>
      <c r="L90" s="147"/>
    </row>
    <row r="91" spans="1:31" s="10" customFormat="1" ht="19.899999999999999" customHeight="1">
      <c r="B91" s="142"/>
      <c r="C91" s="143"/>
      <c r="D91" s="144" t="s">
        <v>128</v>
      </c>
      <c r="E91" s="145"/>
      <c r="F91" s="145"/>
      <c r="G91" s="145"/>
      <c r="H91" s="145"/>
      <c r="I91" s="145"/>
      <c r="J91" s="146">
        <f>J1591</f>
        <v>0</v>
      </c>
      <c r="K91" s="143"/>
      <c r="L91" s="147"/>
    </row>
    <row r="92" spans="1:31" s="10" customFormat="1" ht="19.899999999999999" customHeight="1">
      <c r="B92" s="142"/>
      <c r="C92" s="143"/>
      <c r="D92" s="144" t="s">
        <v>129</v>
      </c>
      <c r="E92" s="145"/>
      <c r="F92" s="145"/>
      <c r="G92" s="145"/>
      <c r="H92" s="145"/>
      <c r="I92" s="145"/>
      <c r="J92" s="146">
        <f>J1628</f>
        <v>0</v>
      </c>
      <c r="K92" s="143"/>
      <c r="L92" s="147"/>
    </row>
    <row r="93" spans="1:31" s="2" customFormat="1" ht="21.75" customHeight="1">
      <c r="A93" s="36"/>
      <c r="B93" s="37"/>
      <c r="C93" s="38"/>
      <c r="D93" s="38"/>
      <c r="E93" s="38"/>
      <c r="F93" s="38"/>
      <c r="G93" s="38"/>
      <c r="H93" s="38"/>
      <c r="I93" s="38"/>
      <c r="J93" s="38"/>
      <c r="K93" s="38"/>
      <c r="L93" s="108"/>
      <c r="S93" s="36"/>
      <c r="T93" s="36"/>
      <c r="U93" s="36"/>
      <c r="V93" s="36"/>
      <c r="W93" s="36"/>
      <c r="X93" s="36"/>
      <c r="Y93" s="36"/>
      <c r="Z93" s="36"/>
      <c r="AA93" s="36"/>
      <c r="AB93" s="36"/>
      <c r="AC93" s="36"/>
      <c r="AD93" s="36"/>
      <c r="AE93" s="36"/>
    </row>
    <row r="94" spans="1:31" s="2" customFormat="1" ht="7" customHeight="1">
      <c r="A94" s="36"/>
      <c r="B94" s="49"/>
      <c r="C94" s="50"/>
      <c r="D94" s="50"/>
      <c r="E94" s="50"/>
      <c r="F94" s="50"/>
      <c r="G94" s="50"/>
      <c r="H94" s="50"/>
      <c r="I94" s="50"/>
      <c r="J94" s="50"/>
      <c r="K94" s="50"/>
      <c r="L94" s="108"/>
      <c r="S94" s="36"/>
      <c r="T94" s="36"/>
      <c r="U94" s="36"/>
      <c r="V94" s="36"/>
      <c r="W94" s="36"/>
      <c r="X94" s="36"/>
      <c r="Y94" s="36"/>
      <c r="Z94" s="36"/>
      <c r="AA94" s="36"/>
      <c r="AB94" s="36"/>
      <c r="AC94" s="36"/>
      <c r="AD94" s="36"/>
      <c r="AE94" s="36"/>
    </row>
    <row r="98" spans="1:63" s="2" customFormat="1" ht="7" customHeight="1">
      <c r="A98" s="36"/>
      <c r="B98" s="51"/>
      <c r="C98" s="52"/>
      <c r="D98" s="52"/>
      <c r="E98" s="52"/>
      <c r="F98" s="52"/>
      <c r="G98" s="52"/>
      <c r="H98" s="52"/>
      <c r="I98" s="52"/>
      <c r="J98" s="52"/>
      <c r="K98" s="52"/>
      <c r="L98" s="108"/>
      <c r="S98" s="36"/>
      <c r="T98" s="36"/>
      <c r="U98" s="36"/>
      <c r="V98" s="36"/>
      <c r="W98" s="36"/>
      <c r="X98" s="36"/>
      <c r="Y98" s="36"/>
      <c r="Z98" s="36"/>
      <c r="AA98" s="36"/>
      <c r="AB98" s="36"/>
      <c r="AC98" s="36"/>
      <c r="AD98" s="36"/>
      <c r="AE98" s="36"/>
    </row>
    <row r="99" spans="1:63" s="2" customFormat="1" ht="25" customHeight="1">
      <c r="A99" s="36"/>
      <c r="B99" s="37"/>
      <c r="C99" s="25" t="s">
        <v>130</v>
      </c>
      <c r="D99" s="38"/>
      <c r="E99" s="38"/>
      <c r="F99" s="38"/>
      <c r="G99" s="38"/>
      <c r="H99" s="38"/>
      <c r="I99" s="38"/>
      <c r="J99" s="38"/>
      <c r="K99" s="38"/>
      <c r="L99" s="108"/>
      <c r="S99" s="36"/>
      <c r="T99" s="36"/>
      <c r="U99" s="36"/>
      <c r="V99" s="36"/>
      <c r="W99" s="36"/>
      <c r="X99" s="36"/>
      <c r="Y99" s="36"/>
      <c r="Z99" s="36"/>
      <c r="AA99" s="36"/>
      <c r="AB99" s="36"/>
      <c r="AC99" s="36"/>
      <c r="AD99" s="36"/>
      <c r="AE99" s="36"/>
    </row>
    <row r="100" spans="1:63" s="2" customFormat="1" ht="7" customHeight="1">
      <c r="A100" s="36"/>
      <c r="B100" s="37"/>
      <c r="C100" s="38"/>
      <c r="D100" s="38"/>
      <c r="E100" s="38"/>
      <c r="F100" s="38"/>
      <c r="G100" s="38"/>
      <c r="H100" s="38"/>
      <c r="I100" s="38"/>
      <c r="J100" s="38"/>
      <c r="K100" s="38"/>
      <c r="L100" s="108"/>
      <c r="S100" s="36"/>
      <c r="T100" s="36"/>
      <c r="U100" s="36"/>
      <c r="V100" s="36"/>
      <c r="W100" s="36"/>
      <c r="X100" s="36"/>
      <c r="Y100" s="36"/>
      <c r="Z100" s="36"/>
      <c r="AA100" s="36"/>
      <c r="AB100" s="36"/>
      <c r="AC100" s="36"/>
      <c r="AD100" s="36"/>
      <c r="AE100" s="36"/>
    </row>
    <row r="101" spans="1:63" s="2" customFormat="1" ht="12" customHeight="1">
      <c r="A101" s="36"/>
      <c r="B101" s="37"/>
      <c r="C101" s="31" t="s">
        <v>16</v>
      </c>
      <c r="D101" s="38"/>
      <c r="E101" s="38"/>
      <c r="F101" s="38"/>
      <c r="G101" s="38"/>
      <c r="H101" s="38"/>
      <c r="I101" s="38"/>
      <c r="J101" s="38"/>
      <c r="K101" s="38"/>
      <c r="L101" s="108"/>
      <c r="S101" s="36"/>
      <c r="T101" s="36"/>
      <c r="U101" s="36"/>
      <c r="V101" s="36"/>
      <c r="W101" s="36"/>
      <c r="X101" s="36"/>
      <c r="Y101" s="36"/>
      <c r="Z101" s="36"/>
      <c r="AA101" s="36"/>
      <c r="AB101" s="36"/>
      <c r="AC101" s="36"/>
      <c r="AD101" s="36"/>
      <c r="AE101" s="36"/>
    </row>
    <row r="102" spans="1:63" s="2" customFormat="1" ht="16.5" customHeight="1">
      <c r="A102" s="36"/>
      <c r="B102" s="37"/>
      <c r="C102" s="38"/>
      <c r="D102" s="38"/>
      <c r="E102" s="380" t="str">
        <f>E7</f>
        <v>6920 Modrava novostavba chata p. č. 1547</v>
      </c>
      <c r="F102" s="381"/>
      <c r="G102" s="381"/>
      <c r="H102" s="381"/>
      <c r="I102" s="38"/>
      <c r="J102" s="38"/>
      <c r="K102" s="38"/>
      <c r="L102" s="108"/>
      <c r="S102" s="36"/>
      <c r="T102" s="36"/>
      <c r="U102" s="36"/>
      <c r="V102" s="36"/>
      <c r="W102" s="36"/>
      <c r="X102" s="36"/>
      <c r="Y102" s="36"/>
      <c r="Z102" s="36"/>
      <c r="AA102" s="36"/>
      <c r="AB102" s="36"/>
      <c r="AC102" s="36"/>
      <c r="AD102" s="36"/>
      <c r="AE102" s="36"/>
    </row>
    <row r="103" spans="1:63" s="2" customFormat="1" ht="12" customHeight="1">
      <c r="A103" s="36"/>
      <c r="B103" s="37"/>
      <c r="C103" s="31" t="s">
        <v>91</v>
      </c>
      <c r="D103" s="38"/>
      <c r="E103" s="38"/>
      <c r="F103" s="38"/>
      <c r="G103" s="38"/>
      <c r="H103" s="38"/>
      <c r="I103" s="38"/>
      <c r="J103" s="38"/>
      <c r="K103" s="38"/>
      <c r="L103" s="108"/>
      <c r="S103" s="36"/>
      <c r="T103" s="36"/>
      <c r="U103" s="36"/>
      <c r="V103" s="36"/>
      <c r="W103" s="36"/>
      <c r="X103" s="36"/>
      <c r="Y103" s="36"/>
      <c r="Z103" s="36"/>
      <c r="AA103" s="36"/>
      <c r="AB103" s="36"/>
      <c r="AC103" s="36"/>
      <c r="AD103" s="36"/>
      <c r="AE103" s="36"/>
    </row>
    <row r="104" spans="1:63" s="2" customFormat="1" ht="16.5" customHeight="1">
      <c r="A104" s="36"/>
      <c r="B104" s="37"/>
      <c r="C104" s="38"/>
      <c r="D104" s="38"/>
      <c r="E104" s="333" t="str">
        <f>E9</f>
        <v>01 - SO 01 Vlastní objekt</v>
      </c>
      <c r="F104" s="382"/>
      <c r="G104" s="382"/>
      <c r="H104" s="382"/>
      <c r="I104" s="38"/>
      <c r="J104" s="38"/>
      <c r="K104" s="38"/>
      <c r="L104" s="108"/>
      <c r="S104" s="36"/>
      <c r="T104" s="36"/>
      <c r="U104" s="36"/>
      <c r="V104" s="36"/>
      <c r="W104" s="36"/>
      <c r="X104" s="36"/>
      <c r="Y104" s="36"/>
      <c r="Z104" s="36"/>
      <c r="AA104" s="36"/>
      <c r="AB104" s="36"/>
      <c r="AC104" s="36"/>
      <c r="AD104" s="36"/>
      <c r="AE104" s="36"/>
    </row>
    <row r="105" spans="1:63" s="2" customFormat="1" ht="7" customHeight="1">
      <c r="A105" s="36"/>
      <c r="B105" s="37"/>
      <c r="C105" s="38"/>
      <c r="D105" s="38"/>
      <c r="E105" s="38"/>
      <c r="F105" s="38"/>
      <c r="G105" s="38"/>
      <c r="H105" s="38"/>
      <c r="I105" s="38"/>
      <c r="J105" s="38"/>
      <c r="K105" s="38"/>
      <c r="L105" s="108"/>
      <c r="S105" s="36"/>
      <c r="T105" s="36"/>
      <c r="U105" s="36"/>
      <c r="V105" s="36"/>
      <c r="W105" s="36"/>
      <c r="X105" s="36"/>
      <c r="Y105" s="36"/>
      <c r="Z105" s="36"/>
      <c r="AA105" s="36"/>
      <c r="AB105" s="36"/>
      <c r="AC105" s="36"/>
      <c r="AD105" s="36"/>
      <c r="AE105" s="36"/>
    </row>
    <row r="106" spans="1:63" s="2" customFormat="1" ht="12" customHeight="1">
      <c r="A106" s="36"/>
      <c r="B106" s="37"/>
      <c r="C106" s="31" t="s">
        <v>22</v>
      </c>
      <c r="D106" s="38"/>
      <c r="E106" s="38"/>
      <c r="F106" s="29" t="str">
        <f>F12</f>
        <v xml:space="preserve"> </v>
      </c>
      <c r="G106" s="38"/>
      <c r="H106" s="38"/>
      <c r="I106" s="31" t="s">
        <v>24</v>
      </c>
      <c r="J106" s="61" t="str">
        <f>IF(J12="","",J12)</f>
        <v>18. 5. 2020</v>
      </c>
      <c r="K106" s="38"/>
      <c r="L106" s="108"/>
      <c r="S106" s="36"/>
      <c r="T106" s="36"/>
      <c r="U106" s="36"/>
      <c r="V106" s="36"/>
      <c r="W106" s="36"/>
      <c r="X106" s="36"/>
      <c r="Y106" s="36"/>
      <c r="Z106" s="36"/>
      <c r="AA106" s="36"/>
      <c r="AB106" s="36"/>
      <c r="AC106" s="36"/>
      <c r="AD106" s="36"/>
      <c r="AE106" s="36"/>
    </row>
    <row r="107" spans="1:63" s="2" customFormat="1" ht="7" customHeight="1">
      <c r="A107" s="36"/>
      <c r="B107" s="37"/>
      <c r="C107" s="38"/>
      <c r="D107" s="38"/>
      <c r="E107" s="38"/>
      <c r="F107" s="38"/>
      <c r="G107" s="38"/>
      <c r="H107" s="38"/>
      <c r="I107" s="38"/>
      <c r="J107" s="38"/>
      <c r="K107" s="38"/>
      <c r="L107" s="108"/>
      <c r="S107" s="36"/>
      <c r="T107" s="36"/>
      <c r="U107" s="36"/>
      <c r="V107" s="36"/>
      <c r="W107" s="36"/>
      <c r="X107" s="36"/>
      <c r="Y107" s="36"/>
      <c r="Z107" s="36"/>
      <c r="AA107" s="36"/>
      <c r="AB107" s="36"/>
      <c r="AC107" s="36"/>
      <c r="AD107" s="36"/>
      <c r="AE107" s="36"/>
    </row>
    <row r="108" spans="1:63" s="2" customFormat="1" ht="15.15" customHeight="1">
      <c r="A108" s="36"/>
      <c r="B108" s="37"/>
      <c r="C108" s="31" t="s">
        <v>28</v>
      </c>
      <c r="D108" s="38"/>
      <c r="E108" s="38"/>
      <c r="F108" s="29" t="str">
        <f>E15</f>
        <v xml:space="preserve"> </v>
      </c>
      <c r="G108" s="38"/>
      <c r="H108" s="38"/>
      <c r="I108" s="31" t="s">
        <v>34</v>
      </c>
      <c r="J108" s="34" t="str">
        <f>E21</f>
        <v xml:space="preserve"> </v>
      </c>
      <c r="K108" s="38"/>
      <c r="L108" s="108"/>
      <c r="S108" s="36"/>
      <c r="T108" s="36"/>
      <c r="U108" s="36"/>
      <c r="V108" s="36"/>
      <c r="W108" s="36"/>
      <c r="X108" s="36"/>
      <c r="Y108" s="36"/>
      <c r="Z108" s="36"/>
      <c r="AA108" s="36"/>
      <c r="AB108" s="36"/>
      <c r="AC108" s="36"/>
      <c r="AD108" s="36"/>
      <c r="AE108" s="36"/>
    </row>
    <row r="109" spans="1:63" s="2" customFormat="1" ht="15.15" customHeight="1">
      <c r="A109" s="36"/>
      <c r="B109" s="37"/>
      <c r="C109" s="31" t="s">
        <v>31</v>
      </c>
      <c r="D109" s="38"/>
      <c r="E109" s="38"/>
      <c r="F109" s="29" t="str">
        <f>IF(E18="","",E18)</f>
        <v>Vyplň údaj</v>
      </c>
      <c r="G109" s="38"/>
      <c r="H109" s="38"/>
      <c r="I109" s="31" t="s">
        <v>35</v>
      </c>
      <c r="J109" s="34" t="str">
        <f>E24</f>
        <v xml:space="preserve"> </v>
      </c>
      <c r="K109" s="38"/>
      <c r="L109" s="108"/>
      <c r="S109" s="36"/>
      <c r="T109" s="36"/>
      <c r="U109" s="36"/>
      <c r="V109" s="36"/>
      <c r="W109" s="36"/>
      <c r="X109" s="36"/>
      <c r="Y109" s="36"/>
      <c r="Z109" s="36"/>
      <c r="AA109" s="36"/>
      <c r="AB109" s="36"/>
      <c r="AC109" s="36"/>
      <c r="AD109" s="36"/>
      <c r="AE109" s="36"/>
    </row>
    <row r="110" spans="1:63" s="2" customFormat="1" ht="10.25" customHeight="1">
      <c r="A110" s="36"/>
      <c r="B110" s="37"/>
      <c r="C110" s="38"/>
      <c r="D110" s="38"/>
      <c r="E110" s="38"/>
      <c r="F110" s="38"/>
      <c r="G110" s="38"/>
      <c r="H110" s="38"/>
      <c r="I110" s="38"/>
      <c r="J110" s="38"/>
      <c r="K110" s="38"/>
      <c r="L110" s="108"/>
      <c r="S110" s="36"/>
      <c r="T110" s="36"/>
      <c r="U110" s="36"/>
      <c r="V110" s="36"/>
      <c r="W110" s="36"/>
      <c r="X110" s="36"/>
      <c r="Y110" s="36"/>
      <c r="Z110" s="36"/>
      <c r="AA110" s="36"/>
      <c r="AB110" s="36"/>
      <c r="AC110" s="36"/>
      <c r="AD110" s="36"/>
      <c r="AE110" s="36"/>
    </row>
    <row r="111" spans="1:63" s="11" customFormat="1" ht="29.25" customHeight="1">
      <c r="A111" s="148"/>
      <c r="B111" s="149"/>
      <c r="C111" s="150" t="s">
        <v>131</v>
      </c>
      <c r="D111" s="151" t="s">
        <v>57</v>
      </c>
      <c r="E111" s="151" t="s">
        <v>53</v>
      </c>
      <c r="F111" s="151" t="s">
        <v>54</v>
      </c>
      <c r="G111" s="151" t="s">
        <v>132</v>
      </c>
      <c r="H111" s="151" t="s">
        <v>133</v>
      </c>
      <c r="I111" s="151" t="s">
        <v>134</v>
      </c>
      <c r="J111" s="151" t="s">
        <v>95</v>
      </c>
      <c r="K111" s="152" t="s">
        <v>135</v>
      </c>
      <c r="L111" s="153"/>
      <c r="M111" s="70" t="s">
        <v>20</v>
      </c>
      <c r="N111" s="71" t="s">
        <v>42</v>
      </c>
      <c r="O111" s="71" t="s">
        <v>136</v>
      </c>
      <c r="P111" s="71" t="s">
        <v>137</v>
      </c>
      <c r="Q111" s="71" t="s">
        <v>138</v>
      </c>
      <c r="R111" s="71" t="s">
        <v>139</v>
      </c>
      <c r="S111" s="71" t="s">
        <v>140</v>
      </c>
      <c r="T111" s="72" t="s">
        <v>141</v>
      </c>
      <c r="U111" s="148"/>
      <c r="V111" s="148"/>
      <c r="W111" s="148"/>
      <c r="X111" s="148"/>
      <c r="Y111" s="148"/>
      <c r="Z111" s="148"/>
      <c r="AA111" s="148"/>
      <c r="AB111" s="148"/>
      <c r="AC111" s="148"/>
      <c r="AD111" s="148"/>
      <c r="AE111" s="148"/>
    </row>
    <row r="112" spans="1:63" s="2" customFormat="1" ht="22.75" customHeight="1">
      <c r="A112" s="36"/>
      <c r="B112" s="37"/>
      <c r="C112" s="77" t="s">
        <v>142</v>
      </c>
      <c r="D112" s="38"/>
      <c r="E112" s="38"/>
      <c r="F112" s="38"/>
      <c r="G112" s="38"/>
      <c r="H112" s="38"/>
      <c r="I112" s="38"/>
      <c r="J112" s="154">
        <f>BK112</f>
        <v>0</v>
      </c>
      <c r="K112" s="38"/>
      <c r="L112" s="41"/>
      <c r="M112" s="73"/>
      <c r="N112" s="155"/>
      <c r="O112" s="74"/>
      <c r="P112" s="156">
        <f>P113+P310</f>
        <v>0</v>
      </c>
      <c r="Q112" s="74"/>
      <c r="R112" s="156">
        <f>R113+R310</f>
        <v>286.40469200000001</v>
      </c>
      <c r="S112" s="74"/>
      <c r="T112" s="157">
        <f>T113+T310</f>
        <v>0</v>
      </c>
      <c r="U112" s="36"/>
      <c r="V112" s="36"/>
      <c r="W112" s="36"/>
      <c r="X112" s="36"/>
      <c r="Y112" s="36"/>
      <c r="Z112" s="36"/>
      <c r="AA112" s="36"/>
      <c r="AB112" s="36"/>
      <c r="AC112" s="36"/>
      <c r="AD112" s="36"/>
      <c r="AE112" s="36"/>
      <c r="AT112" s="19" t="s">
        <v>71</v>
      </c>
      <c r="AU112" s="19" t="s">
        <v>96</v>
      </c>
      <c r="BK112" s="158">
        <f>BK113+BK310</f>
        <v>0</v>
      </c>
    </row>
    <row r="113" spans="1:65" s="12" customFormat="1" ht="25.9" customHeight="1">
      <c r="B113" s="159"/>
      <c r="C113" s="160"/>
      <c r="D113" s="161" t="s">
        <v>71</v>
      </c>
      <c r="E113" s="162" t="s">
        <v>143</v>
      </c>
      <c r="F113" s="162" t="s">
        <v>144</v>
      </c>
      <c r="G113" s="160"/>
      <c r="H113" s="160"/>
      <c r="I113" s="163"/>
      <c r="J113" s="164">
        <f>BK113</f>
        <v>0</v>
      </c>
      <c r="K113" s="160"/>
      <c r="L113" s="165"/>
      <c r="M113" s="166"/>
      <c r="N113" s="167"/>
      <c r="O113" s="167"/>
      <c r="P113" s="168">
        <f>P114+P172+P215+P234+P246+P306</f>
        <v>0</v>
      </c>
      <c r="Q113" s="167"/>
      <c r="R113" s="168">
        <f>R114+R172+R215+R234+R246+R306</f>
        <v>241.5881517</v>
      </c>
      <c r="S113" s="167"/>
      <c r="T113" s="169">
        <f>T114+T172+T215+T234+T246+T306</f>
        <v>0</v>
      </c>
      <c r="AR113" s="170" t="s">
        <v>8</v>
      </c>
      <c r="AT113" s="171" t="s">
        <v>71</v>
      </c>
      <c r="AU113" s="171" t="s">
        <v>72</v>
      </c>
      <c r="AY113" s="170" t="s">
        <v>145</v>
      </c>
      <c r="BK113" s="172">
        <f>BK114+BK172+BK215+BK234+BK246+BK306</f>
        <v>0</v>
      </c>
    </row>
    <row r="114" spans="1:65" s="12" customFormat="1" ht="22.75" customHeight="1">
      <c r="B114" s="159"/>
      <c r="C114" s="160"/>
      <c r="D114" s="161" t="s">
        <v>71</v>
      </c>
      <c r="E114" s="173" t="s">
        <v>8</v>
      </c>
      <c r="F114" s="173" t="s">
        <v>146</v>
      </c>
      <c r="G114" s="160"/>
      <c r="H114" s="160"/>
      <c r="I114" s="163"/>
      <c r="J114" s="174">
        <f>BK114</f>
        <v>0</v>
      </c>
      <c r="K114" s="160"/>
      <c r="L114" s="165"/>
      <c r="M114" s="166"/>
      <c r="N114" s="167"/>
      <c r="O114" s="167"/>
      <c r="P114" s="168">
        <f>SUM(P115:P171)</f>
        <v>0</v>
      </c>
      <c r="Q114" s="167"/>
      <c r="R114" s="168">
        <f>SUM(R115:R171)</f>
        <v>0</v>
      </c>
      <c r="S114" s="167"/>
      <c r="T114" s="169">
        <f>SUM(T115:T171)</f>
        <v>0</v>
      </c>
      <c r="AR114" s="170" t="s">
        <v>8</v>
      </c>
      <c r="AT114" s="171" t="s">
        <v>71</v>
      </c>
      <c r="AU114" s="171" t="s">
        <v>8</v>
      </c>
      <c r="AY114" s="170" t="s">
        <v>145</v>
      </c>
      <c r="BK114" s="172">
        <f>SUM(BK115:BK171)</f>
        <v>0</v>
      </c>
    </row>
    <row r="115" spans="1:65" s="2" customFormat="1" ht="16.5" customHeight="1">
      <c r="A115" s="36"/>
      <c r="B115" s="37"/>
      <c r="C115" s="175" t="s">
        <v>8</v>
      </c>
      <c r="D115" s="175" t="s">
        <v>147</v>
      </c>
      <c r="E115" s="176" t="s">
        <v>148</v>
      </c>
      <c r="F115" s="177" t="s">
        <v>149</v>
      </c>
      <c r="G115" s="178" t="s">
        <v>150</v>
      </c>
      <c r="H115" s="179">
        <v>357</v>
      </c>
      <c r="I115" s="180"/>
      <c r="J115" s="179">
        <f>ROUND(I115*H115,0)</f>
        <v>0</v>
      </c>
      <c r="K115" s="177" t="s">
        <v>151</v>
      </c>
      <c r="L115" s="41"/>
      <c r="M115" s="181" t="s">
        <v>20</v>
      </c>
      <c r="N115" s="182" t="s">
        <v>44</v>
      </c>
      <c r="O115" s="66"/>
      <c r="P115" s="183">
        <f>O115*H115</f>
        <v>0</v>
      </c>
      <c r="Q115" s="183">
        <v>0</v>
      </c>
      <c r="R115" s="183">
        <f>Q115*H115</f>
        <v>0</v>
      </c>
      <c r="S115" s="183">
        <v>0</v>
      </c>
      <c r="T115" s="184">
        <f>S115*H115</f>
        <v>0</v>
      </c>
      <c r="U115" s="36"/>
      <c r="V115" s="36"/>
      <c r="W115" s="36"/>
      <c r="X115" s="36"/>
      <c r="Y115" s="36"/>
      <c r="Z115" s="36"/>
      <c r="AA115" s="36"/>
      <c r="AB115" s="36"/>
      <c r="AC115" s="36"/>
      <c r="AD115" s="36"/>
      <c r="AE115" s="36"/>
      <c r="AR115" s="185" t="s">
        <v>152</v>
      </c>
      <c r="AT115" s="185" t="s">
        <v>147</v>
      </c>
      <c r="AU115" s="185" t="s">
        <v>153</v>
      </c>
      <c r="AY115" s="19" t="s">
        <v>145</v>
      </c>
      <c r="BE115" s="186">
        <f>IF(N115="základní",J115,0)</f>
        <v>0</v>
      </c>
      <c r="BF115" s="186">
        <f>IF(N115="snížená",J115,0)</f>
        <v>0</v>
      </c>
      <c r="BG115" s="186">
        <f>IF(N115="zákl. přenesená",J115,0)</f>
        <v>0</v>
      </c>
      <c r="BH115" s="186">
        <f>IF(N115="sníž. přenesená",J115,0)</f>
        <v>0</v>
      </c>
      <c r="BI115" s="186">
        <f>IF(N115="nulová",J115,0)</f>
        <v>0</v>
      </c>
      <c r="BJ115" s="19" t="s">
        <v>153</v>
      </c>
      <c r="BK115" s="186">
        <f>ROUND(I115*H115,0)</f>
        <v>0</v>
      </c>
      <c r="BL115" s="19" t="s">
        <v>152</v>
      </c>
      <c r="BM115" s="185" t="s">
        <v>154</v>
      </c>
    </row>
    <row r="116" spans="1:65" s="2" customFormat="1" ht="10">
      <c r="A116" s="36"/>
      <c r="B116" s="37"/>
      <c r="C116" s="38"/>
      <c r="D116" s="187" t="s">
        <v>155</v>
      </c>
      <c r="E116" s="38"/>
      <c r="F116" s="188" t="s">
        <v>156</v>
      </c>
      <c r="G116" s="38"/>
      <c r="H116" s="38"/>
      <c r="I116" s="189"/>
      <c r="J116" s="38"/>
      <c r="K116" s="38"/>
      <c r="L116" s="41"/>
      <c r="M116" s="190"/>
      <c r="N116" s="191"/>
      <c r="O116" s="66"/>
      <c r="P116" s="66"/>
      <c r="Q116" s="66"/>
      <c r="R116" s="66"/>
      <c r="S116" s="66"/>
      <c r="T116" s="67"/>
      <c r="U116" s="36"/>
      <c r="V116" s="36"/>
      <c r="W116" s="36"/>
      <c r="X116" s="36"/>
      <c r="Y116" s="36"/>
      <c r="Z116" s="36"/>
      <c r="AA116" s="36"/>
      <c r="AB116" s="36"/>
      <c r="AC116" s="36"/>
      <c r="AD116" s="36"/>
      <c r="AE116" s="36"/>
      <c r="AT116" s="19" t="s">
        <v>155</v>
      </c>
      <c r="AU116" s="19" t="s">
        <v>153</v>
      </c>
    </row>
    <row r="117" spans="1:65" s="2" customFormat="1" ht="63">
      <c r="A117" s="36"/>
      <c r="B117" s="37"/>
      <c r="C117" s="38"/>
      <c r="D117" s="187" t="s">
        <v>157</v>
      </c>
      <c r="E117" s="38"/>
      <c r="F117" s="192" t="s">
        <v>158</v>
      </c>
      <c r="G117" s="38"/>
      <c r="H117" s="38"/>
      <c r="I117" s="189"/>
      <c r="J117" s="38"/>
      <c r="K117" s="38"/>
      <c r="L117" s="41"/>
      <c r="M117" s="190"/>
      <c r="N117" s="191"/>
      <c r="O117" s="66"/>
      <c r="P117" s="66"/>
      <c r="Q117" s="66"/>
      <c r="R117" s="66"/>
      <c r="S117" s="66"/>
      <c r="T117" s="67"/>
      <c r="U117" s="36"/>
      <c r="V117" s="36"/>
      <c r="W117" s="36"/>
      <c r="X117" s="36"/>
      <c r="Y117" s="36"/>
      <c r="Z117" s="36"/>
      <c r="AA117" s="36"/>
      <c r="AB117" s="36"/>
      <c r="AC117" s="36"/>
      <c r="AD117" s="36"/>
      <c r="AE117" s="36"/>
      <c r="AT117" s="19" t="s">
        <v>157</v>
      </c>
      <c r="AU117" s="19" t="s">
        <v>153</v>
      </c>
    </row>
    <row r="118" spans="1:65" s="13" customFormat="1" ht="10">
      <c r="B118" s="193"/>
      <c r="C118" s="194"/>
      <c r="D118" s="187" t="s">
        <v>159</v>
      </c>
      <c r="E118" s="195" t="s">
        <v>20</v>
      </c>
      <c r="F118" s="196" t="s">
        <v>160</v>
      </c>
      <c r="G118" s="194"/>
      <c r="H118" s="197">
        <v>357</v>
      </c>
      <c r="I118" s="198"/>
      <c r="J118" s="194"/>
      <c r="K118" s="194"/>
      <c r="L118" s="199"/>
      <c r="M118" s="200"/>
      <c r="N118" s="201"/>
      <c r="O118" s="201"/>
      <c r="P118" s="201"/>
      <c r="Q118" s="201"/>
      <c r="R118" s="201"/>
      <c r="S118" s="201"/>
      <c r="T118" s="202"/>
      <c r="AT118" s="203" t="s">
        <v>159</v>
      </c>
      <c r="AU118" s="203" t="s">
        <v>153</v>
      </c>
      <c r="AV118" s="13" t="s">
        <v>153</v>
      </c>
      <c r="AW118" s="13" t="s">
        <v>33</v>
      </c>
      <c r="AX118" s="13" t="s">
        <v>8</v>
      </c>
      <c r="AY118" s="203" t="s">
        <v>145</v>
      </c>
    </row>
    <row r="119" spans="1:65" s="2" customFormat="1" ht="21.75" customHeight="1">
      <c r="A119" s="36"/>
      <c r="B119" s="37"/>
      <c r="C119" s="175" t="s">
        <v>153</v>
      </c>
      <c r="D119" s="175" t="s">
        <v>147</v>
      </c>
      <c r="E119" s="176" t="s">
        <v>161</v>
      </c>
      <c r="F119" s="177" t="s">
        <v>162</v>
      </c>
      <c r="G119" s="178" t="s">
        <v>163</v>
      </c>
      <c r="H119" s="179">
        <v>118.32</v>
      </c>
      <c r="I119" s="180"/>
      <c r="J119" s="179">
        <f>ROUND(I119*H119,0)</f>
        <v>0</v>
      </c>
      <c r="K119" s="177" t="s">
        <v>151</v>
      </c>
      <c r="L119" s="41"/>
      <c r="M119" s="181" t="s">
        <v>20</v>
      </c>
      <c r="N119" s="182" t="s">
        <v>44</v>
      </c>
      <c r="O119" s="66"/>
      <c r="P119" s="183">
        <f>O119*H119</f>
        <v>0</v>
      </c>
      <c r="Q119" s="183">
        <v>0</v>
      </c>
      <c r="R119" s="183">
        <f>Q119*H119</f>
        <v>0</v>
      </c>
      <c r="S119" s="183">
        <v>0</v>
      </c>
      <c r="T119" s="184">
        <f>S119*H119</f>
        <v>0</v>
      </c>
      <c r="U119" s="36"/>
      <c r="V119" s="36"/>
      <c r="W119" s="36"/>
      <c r="X119" s="36"/>
      <c r="Y119" s="36"/>
      <c r="Z119" s="36"/>
      <c r="AA119" s="36"/>
      <c r="AB119" s="36"/>
      <c r="AC119" s="36"/>
      <c r="AD119" s="36"/>
      <c r="AE119" s="36"/>
      <c r="AR119" s="185" t="s">
        <v>152</v>
      </c>
      <c r="AT119" s="185" t="s">
        <v>147</v>
      </c>
      <c r="AU119" s="185" t="s">
        <v>153</v>
      </c>
      <c r="AY119" s="19" t="s">
        <v>145</v>
      </c>
      <c r="BE119" s="186">
        <f>IF(N119="základní",J119,0)</f>
        <v>0</v>
      </c>
      <c r="BF119" s="186">
        <f>IF(N119="snížená",J119,0)</f>
        <v>0</v>
      </c>
      <c r="BG119" s="186">
        <f>IF(N119="zákl. přenesená",J119,0)</f>
        <v>0</v>
      </c>
      <c r="BH119" s="186">
        <f>IF(N119="sníž. přenesená",J119,0)</f>
        <v>0</v>
      </c>
      <c r="BI119" s="186">
        <f>IF(N119="nulová",J119,0)</f>
        <v>0</v>
      </c>
      <c r="BJ119" s="19" t="s">
        <v>153</v>
      </c>
      <c r="BK119" s="186">
        <f>ROUND(I119*H119,0)</f>
        <v>0</v>
      </c>
      <c r="BL119" s="19" t="s">
        <v>152</v>
      </c>
      <c r="BM119" s="185" t="s">
        <v>164</v>
      </c>
    </row>
    <row r="120" spans="1:65" s="2" customFormat="1" ht="10">
      <c r="A120" s="36"/>
      <c r="B120" s="37"/>
      <c r="C120" s="38"/>
      <c r="D120" s="187" t="s">
        <v>155</v>
      </c>
      <c r="E120" s="38"/>
      <c r="F120" s="188" t="s">
        <v>165</v>
      </c>
      <c r="G120" s="38"/>
      <c r="H120" s="38"/>
      <c r="I120" s="189"/>
      <c r="J120" s="38"/>
      <c r="K120" s="38"/>
      <c r="L120" s="41"/>
      <c r="M120" s="190"/>
      <c r="N120" s="191"/>
      <c r="O120" s="66"/>
      <c r="P120" s="66"/>
      <c r="Q120" s="66"/>
      <c r="R120" s="66"/>
      <c r="S120" s="66"/>
      <c r="T120" s="67"/>
      <c r="U120" s="36"/>
      <c r="V120" s="36"/>
      <c r="W120" s="36"/>
      <c r="X120" s="36"/>
      <c r="Y120" s="36"/>
      <c r="Z120" s="36"/>
      <c r="AA120" s="36"/>
      <c r="AB120" s="36"/>
      <c r="AC120" s="36"/>
      <c r="AD120" s="36"/>
      <c r="AE120" s="36"/>
      <c r="AT120" s="19" t="s">
        <v>155</v>
      </c>
      <c r="AU120" s="19" t="s">
        <v>153</v>
      </c>
    </row>
    <row r="121" spans="1:65" s="2" customFormat="1" ht="27">
      <c r="A121" s="36"/>
      <c r="B121" s="37"/>
      <c r="C121" s="38"/>
      <c r="D121" s="187" t="s">
        <v>157</v>
      </c>
      <c r="E121" s="38"/>
      <c r="F121" s="192" t="s">
        <v>166</v>
      </c>
      <c r="G121" s="38"/>
      <c r="H121" s="38"/>
      <c r="I121" s="189"/>
      <c r="J121" s="38"/>
      <c r="K121" s="38"/>
      <c r="L121" s="41"/>
      <c r="M121" s="190"/>
      <c r="N121" s="191"/>
      <c r="O121" s="66"/>
      <c r="P121" s="66"/>
      <c r="Q121" s="66"/>
      <c r="R121" s="66"/>
      <c r="S121" s="66"/>
      <c r="T121" s="67"/>
      <c r="U121" s="36"/>
      <c r="V121" s="36"/>
      <c r="W121" s="36"/>
      <c r="X121" s="36"/>
      <c r="Y121" s="36"/>
      <c r="Z121" s="36"/>
      <c r="AA121" s="36"/>
      <c r="AB121" s="36"/>
      <c r="AC121" s="36"/>
      <c r="AD121" s="36"/>
      <c r="AE121" s="36"/>
      <c r="AT121" s="19" t="s">
        <v>157</v>
      </c>
      <c r="AU121" s="19" t="s">
        <v>153</v>
      </c>
    </row>
    <row r="122" spans="1:65" s="14" customFormat="1" ht="10">
      <c r="B122" s="204"/>
      <c r="C122" s="205"/>
      <c r="D122" s="187" t="s">
        <v>159</v>
      </c>
      <c r="E122" s="206" t="s">
        <v>20</v>
      </c>
      <c r="F122" s="207" t="s">
        <v>167</v>
      </c>
      <c r="G122" s="205"/>
      <c r="H122" s="206" t="s">
        <v>20</v>
      </c>
      <c r="I122" s="208"/>
      <c r="J122" s="205"/>
      <c r="K122" s="205"/>
      <c r="L122" s="209"/>
      <c r="M122" s="210"/>
      <c r="N122" s="211"/>
      <c r="O122" s="211"/>
      <c r="P122" s="211"/>
      <c r="Q122" s="211"/>
      <c r="R122" s="211"/>
      <c r="S122" s="211"/>
      <c r="T122" s="212"/>
      <c r="AT122" s="213" t="s">
        <v>159</v>
      </c>
      <c r="AU122" s="213" t="s">
        <v>153</v>
      </c>
      <c r="AV122" s="14" t="s">
        <v>8</v>
      </c>
      <c r="AW122" s="14" t="s">
        <v>33</v>
      </c>
      <c r="AX122" s="14" t="s">
        <v>72</v>
      </c>
      <c r="AY122" s="213" t="s">
        <v>145</v>
      </c>
    </row>
    <row r="123" spans="1:65" s="13" customFormat="1" ht="10">
      <c r="B123" s="193"/>
      <c r="C123" s="194"/>
      <c r="D123" s="187" t="s">
        <v>159</v>
      </c>
      <c r="E123" s="195" t="s">
        <v>20</v>
      </c>
      <c r="F123" s="196" t="s">
        <v>168</v>
      </c>
      <c r="G123" s="194"/>
      <c r="H123" s="197">
        <v>42.12</v>
      </c>
      <c r="I123" s="198"/>
      <c r="J123" s="194"/>
      <c r="K123" s="194"/>
      <c r="L123" s="199"/>
      <c r="M123" s="200"/>
      <c r="N123" s="201"/>
      <c r="O123" s="201"/>
      <c r="P123" s="201"/>
      <c r="Q123" s="201"/>
      <c r="R123" s="201"/>
      <c r="S123" s="201"/>
      <c r="T123" s="202"/>
      <c r="AT123" s="203" t="s">
        <v>159</v>
      </c>
      <c r="AU123" s="203" t="s">
        <v>153</v>
      </c>
      <c r="AV123" s="13" t="s">
        <v>153</v>
      </c>
      <c r="AW123" s="13" t="s">
        <v>33</v>
      </c>
      <c r="AX123" s="13" t="s">
        <v>72</v>
      </c>
      <c r="AY123" s="203" t="s">
        <v>145</v>
      </c>
    </row>
    <row r="124" spans="1:65" s="14" customFormat="1" ht="10">
      <c r="B124" s="204"/>
      <c r="C124" s="205"/>
      <c r="D124" s="187" t="s">
        <v>159</v>
      </c>
      <c r="E124" s="206" t="s">
        <v>20</v>
      </c>
      <c r="F124" s="207" t="s">
        <v>169</v>
      </c>
      <c r="G124" s="205"/>
      <c r="H124" s="206" t="s">
        <v>20</v>
      </c>
      <c r="I124" s="208"/>
      <c r="J124" s="205"/>
      <c r="K124" s="205"/>
      <c r="L124" s="209"/>
      <c r="M124" s="210"/>
      <c r="N124" s="211"/>
      <c r="O124" s="211"/>
      <c r="P124" s="211"/>
      <c r="Q124" s="211"/>
      <c r="R124" s="211"/>
      <c r="S124" s="211"/>
      <c r="T124" s="212"/>
      <c r="AT124" s="213" t="s">
        <v>159</v>
      </c>
      <c r="AU124" s="213" t="s">
        <v>153</v>
      </c>
      <c r="AV124" s="14" t="s">
        <v>8</v>
      </c>
      <c r="AW124" s="14" t="s">
        <v>33</v>
      </c>
      <c r="AX124" s="14" t="s">
        <v>72</v>
      </c>
      <c r="AY124" s="213" t="s">
        <v>145</v>
      </c>
    </row>
    <row r="125" spans="1:65" s="13" customFormat="1" ht="10">
      <c r="B125" s="193"/>
      <c r="C125" s="194"/>
      <c r="D125" s="187" t="s">
        <v>159</v>
      </c>
      <c r="E125" s="195" t="s">
        <v>20</v>
      </c>
      <c r="F125" s="196" t="s">
        <v>170</v>
      </c>
      <c r="G125" s="194"/>
      <c r="H125" s="197">
        <v>24</v>
      </c>
      <c r="I125" s="198"/>
      <c r="J125" s="194"/>
      <c r="K125" s="194"/>
      <c r="L125" s="199"/>
      <c r="M125" s="200"/>
      <c r="N125" s="201"/>
      <c r="O125" s="201"/>
      <c r="P125" s="201"/>
      <c r="Q125" s="201"/>
      <c r="R125" s="201"/>
      <c r="S125" s="201"/>
      <c r="T125" s="202"/>
      <c r="AT125" s="203" t="s">
        <v>159</v>
      </c>
      <c r="AU125" s="203" t="s">
        <v>153</v>
      </c>
      <c r="AV125" s="13" t="s">
        <v>153</v>
      </c>
      <c r="AW125" s="13" t="s">
        <v>33</v>
      </c>
      <c r="AX125" s="13" t="s">
        <v>72</v>
      </c>
      <c r="AY125" s="203" t="s">
        <v>145</v>
      </c>
    </row>
    <row r="126" spans="1:65" s="14" customFormat="1" ht="10">
      <c r="B126" s="204"/>
      <c r="C126" s="205"/>
      <c r="D126" s="187" t="s">
        <v>159</v>
      </c>
      <c r="E126" s="206" t="s">
        <v>20</v>
      </c>
      <c r="F126" s="207" t="s">
        <v>171</v>
      </c>
      <c r="G126" s="205"/>
      <c r="H126" s="206" t="s">
        <v>20</v>
      </c>
      <c r="I126" s="208"/>
      <c r="J126" s="205"/>
      <c r="K126" s="205"/>
      <c r="L126" s="209"/>
      <c r="M126" s="210"/>
      <c r="N126" s="211"/>
      <c r="O126" s="211"/>
      <c r="P126" s="211"/>
      <c r="Q126" s="211"/>
      <c r="R126" s="211"/>
      <c r="S126" s="211"/>
      <c r="T126" s="212"/>
      <c r="AT126" s="213" t="s">
        <v>159</v>
      </c>
      <c r="AU126" s="213" t="s">
        <v>153</v>
      </c>
      <c r="AV126" s="14" t="s">
        <v>8</v>
      </c>
      <c r="AW126" s="14" t="s">
        <v>33</v>
      </c>
      <c r="AX126" s="14" t="s">
        <v>72</v>
      </c>
      <c r="AY126" s="213" t="s">
        <v>145</v>
      </c>
    </row>
    <row r="127" spans="1:65" s="13" customFormat="1" ht="10">
      <c r="B127" s="193"/>
      <c r="C127" s="194"/>
      <c r="D127" s="187" t="s">
        <v>159</v>
      </c>
      <c r="E127" s="195" t="s">
        <v>20</v>
      </c>
      <c r="F127" s="196" t="s">
        <v>172</v>
      </c>
      <c r="G127" s="194"/>
      <c r="H127" s="197">
        <v>52.2</v>
      </c>
      <c r="I127" s="198"/>
      <c r="J127" s="194"/>
      <c r="K127" s="194"/>
      <c r="L127" s="199"/>
      <c r="M127" s="200"/>
      <c r="N127" s="201"/>
      <c r="O127" s="201"/>
      <c r="P127" s="201"/>
      <c r="Q127" s="201"/>
      <c r="R127" s="201"/>
      <c r="S127" s="201"/>
      <c r="T127" s="202"/>
      <c r="AT127" s="203" t="s">
        <v>159</v>
      </c>
      <c r="AU127" s="203" t="s">
        <v>153</v>
      </c>
      <c r="AV127" s="13" t="s">
        <v>153</v>
      </c>
      <c r="AW127" s="13" t="s">
        <v>33</v>
      </c>
      <c r="AX127" s="13" t="s">
        <v>72</v>
      </c>
      <c r="AY127" s="203" t="s">
        <v>145</v>
      </c>
    </row>
    <row r="128" spans="1:65" s="15" customFormat="1" ht="10">
      <c r="B128" s="214"/>
      <c r="C128" s="215"/>
      <c r="D128" s="187" t="s">
        <v>159</v>
      </c>
      <c r="E128" s="216" t="s">
        <v>20</v>
      </c>
      <c r="F128" s="217" t="s">
        <v>173</v>
      </c>
      <c r="G128" s="215"/>
      <c r="H128" s="218">
        <v>118.32</v>
      </c>
      <c r="I128" s="219"/>
      <c r="J128" s="215"/>
      <c r="K128" s="215"/>
      <c r="L128" s="220"/>
      <c r="M128" s="221"/>
      <c r="N128" s="222"/>
      <c r="O128" s="222"/>
      <c r="P128" s="222"/>
      <c r="Q128" s="222"/>
      <c r="R128" s="222"/>
      <c r="S128" s="222"/>
      <c r="T128" s="223"/>
      <c r="AT128" s="224" t="s">
        <v>159</v>
      </c>
      <c r="AU128" s="224" t="s">
        <v>153</v>
      </c>
      <c r="AV128" s="15" t="s">
        <v>152</v>
      </c>
      <c r="AW128" s="15" t="s">
        <v>33</v>
      </c>
      <c r="AX128" s="15" t="s">
        <v>8</v>
      </c>
      <c r="AY128" s="224" t="s">
        <v>145</v>
      </c>
    </row>
    <row r="129" spans="1:65" s="2" customFormat="1" ht="21.75" customHeight="1">
      <c r="A129" s="36"/>
      <c r="B129" s="37"/>
      <c r="C129" s="175" t="s">
        <v>174</v>
      </c>
      <c r="D129" s="175" t="s">
        <v>147</v>
      </c>
      <c r="E129" s="176" t="s">
        <v>175</v>
      </c>
      <c r="F129" s="177" t="s">
        <v>176</v>
      </c>
      <c r="G129" s="178" t="s">
        <v>163</v>
      </c>
      <c r="H129" s="179">
        <v>36.43</v>
      </c>
      <c r="I129" s="180"/>
      <c r="J129" s="179">
        <f>ROUND(I129*H129,0)</f>
        <v>0</v>
      </c>
      <c r="K129" s="177" t="s">
        <v>151</v>
      </c>
      <c r="L129" s="41"/>
      <c r="M129" s="181" t="s">
        <v>20</v>
      </c>
      <c r="N129" s="182" t="s">
        <v>44</v>
      </c>
      <c r="O129" s="66"/>
      <c r="P129" s="183">
        <f>O129*H129</f>
        <v>0</v>
      </c>
      <c r="Q129" s="183">
        <v>0</v>
      </c>
      <c r="R129" s="183">
        <f>Q129*H129</f>
        <v>0</v>
      </c>
      <c r="S129" s="183">
        <v>0</v>
      </c>
      <c r="T129" s="184">
        <f>S129*H129</f>
        <v>0</v>
      </c>
      <c r="U129" s="36"/>
      <c r="V129" s="36"/>
      <c r="W129" s="36"/>
      <c r="X129" s="36"/>
      <c r="Y129" s="36"/>
      <c r="Z129" s="36"/>
      <c r="AA129" s="36"/>
      <c r="AB129" s="36"/>
      <c r="AC129" s="36"/>
      <c r="AD129" s="36"/>
      <c r="AE129" s="36"/>
      <c r="AR129" s="185" t="s">
        <v>152</v>
      </c>
      <c r="AT129" s="185" t="s">
        <v>147</v>
      </c>
      <c r="AU129" s="185" t="s">
        <v>153</v>
      </c>
      <c r="AY129" s="19" t="s">
        <v>145</v>
      </c>
      <c r="BE129" s="186">
        <f>IF(N129="základní",J129,0)</f>
        <v>0</v>
      </c>
      <c r="BF129" s="186">
        <f>IF(N129="snížená",J129,0)</f>
        <v>0</v>
      </c>
      <c r="BG129" s="186">
        <f>IF(N129="zákl. přenesená",J129,0)</f>
        <v>0</v>
      </c>
      <c r="BH129" s="186">
        <f>IF(N129="sníž. přenesená",J129,0)</f>
        <v>0</v>
      </c>
      <c r="BI129" s="186">
        <f>IF(N129="nulová",J129,0)</f>
        <v>0</v>
      </c>
      <c r="BJ129" s="19" t="s">
        <v>153</v>
      </c>
      <c r="BK129" s="186">
        <f>ROUND(I129*H129,0)</f>
        <v>0</v>
      </c>
      <c r="BL129" s="19" t="s">
        <v>152</v>
      </c>
      <c r="BM129" s="185" t="s">
        <v>177</v>
      </c>
    </row>
    <row r="130" spans="1:65" s="2" customFormat="1" ht="18">
      <c r="A130" s="36"/>
      <c r="B130" s="37"/>
      <c r="C130" s="38"/>
      <c r="D130" s="187" t="s">
        <v>155</v>
      </c>
      <c r="E130" s="38"/>
      <c r="F130" s="188" t="s">
        <v>178</v>
      </c>
      <c r="G130" s="38"/>
      <c r="H130" s="38"/>
      <c r="I130" s="189"/>
      <c r="J130" s="38"/>
      <c r="K130" s="38"/>
      <c r="L130" s="41"/>
      <c r="M130" s="190"/>
      <c r="N130" s="191"/>
      <c r="O130" s="66"/>
      <c r="P130" s="66"/>
      <c r="Q130" s="66"/>
      <c r="R130" s="66"/>
      <c r="S130" s="66"/>
      <c r="T130" s="67"/>
      <c r="U130" s="36"/>
      <c r="V130" s="36"/>
      <c r="W130" s="36"/>
      <c r="X130" s="36"/>
      <c r="Y130" s="36"/>
      <c r="Z130" s="36"/>
      <c r="AA130" s="36"/>
      <c r="AB130" s="36"/>
      <c r="AC130" s="36"/>
      <c r="AD130" s="36"/>
      <c r="AE130" s="36"/>
      <c r="AT130" s="19" t="s">
        <v>155</v>
      </c>
      <c r="AU130" s="19" t="s">
        <v>153</v>
      </c>
    </row>
    <row r="131" spans="1:65" s="2" customFormat="1" ht="36">
      <c r="A131" s="36"/>
      <c r="B131" s="37"/>
      <c r="C131" s="38"/>
      <c r="D131" s="187" t="s">
        <v>157</v>
      </c>
      <c r="E131" s="38"/>
      <c r="F131" s="192" t="s">
        <v>179</v>
      </c>
      <c r="G131" s="38"/>
      <c r="H131" s="38"/>
      <c r="I131" s="189"/>
      <c r="J131" s="38"/>
      <c r="K131" s="38"/>
      <c r="L131" s="41"/>
      <c r="M131" s="190"/>
      <c r="N131" s="191"/>
      <c r="O131" s="66"/>
      <c r="P131" s="66"/>
      <c r="Q131" s="66"/>
      <c r="R131" s="66"/>
      <c r="S131" s="66"/>
      <c r="T131" s="67"/>
      <c r="U131" s="36"/>
      <c r="V131" s="36"/>
      <c r="W131" s="36"/>
      <c r="X131" s="36"/>
      <c r="Y131" s="36"/>
      <c r="Z131" s="36"/>
      <c r="AA131" s="36"/>
      <c r="AB131" s="36"/>
      <c r="AC131" s="36"/>
      <c r="AD131" s="36"/>
      <c r="AE131" s="36"/>
      <c r="AT131" s="19" t="s">
        <v>157</v>
      </c>
      <c r="AU131" s="19" t="s">
        <v>153</v>
      </c>
    </row>
    <row r="132" spans="1:65" s="14" customFormat="1" ht="10">
      <c r="B132" s="204"/>
      <c r="C132" s="205"/>
      <c r="D132" s="187" t="s">
        <v>159</v>
      </c>
      <c r="E132" s="206" t="s">
        <v>20</v>
      </c>
      <c r="F132" s="207" t="s">
        <v>180</v>
      </c>
      <c r="G132" s="205"/>
      <c r="H132" s="206" t="s">
        <v>20</v>
      </c>
      <c r="I132" s="208"/>
      <c r="J132" s="205"/>
      <c r="K132" s="205"/>
      <c r="L132" s="209"/>
      <c r="M132" s="210"/>
      <c r="N132" s="211"/>
      <c r="O132" s="211"/>
      <c r="P132" s="211"/>
      <c r="Q132" s="211"/>
      <c r="R132" s="211"/>
      <c r="S132" s="211"/>
      <c r="T132" s="212"/>
      <c r="AT132" s="213" t="s">
        <v>159</v>
      </c>
      <c r="AU132" s="213" t="s">
        <v>153</v>
      </c>
      <c r="AV132" s="14" t="s">
        <v>8</v>
      </c>
      <c r="AW132" s="14" t="s">
        <v>33</v>
      </c>
      <c r="AX132" s="14" t="s">
        <v>72</v>
      </c>
      <c r="AY132" s="213" t="s">
        <v>145</v>
      </c>
    </row>
    <row r="133" spans="1:65" s="13" customFormat="1" ht="10">
      <c r="B133" s="193"/>
      <c r="C133" s="194"/>
      <c r="D133" s="187" t="s">
        <v>159</v>
      </c>
      <c r="E133" s="195" t="s">
        <v>20</v>
      </c>
      <c r="F133" s="196" t="s">
        <v>181</v>
      </c>
      <c r="G133" s="194"/>
      <c r="H133" s="197">
        <v>2.36</v>
      </c>
      <c r="I133" s="198"/>
      <c r="J133" s="194"/>
      <c r="K133" s="194"/>
      <c r="L133" s="199"/>
      <c r="M133" s="200"/>
      <c r="N133" s="201"/>
      <c r="O133" s="201"/>
      <c r="P133" s="201"/>
      <c r="Q133" s="201"/>
      <c r="R133" s="201"/>
      <c r="S133" s="201"/>
      <c r="T133" s="202"/>
      <c r="AT133" s="203" t="s">
        <v>159</v>
      </c>
      <c r="AU133" s="203" t="s">
        <v>153</v>
      </c>
      <c r="AV133" s="13" t="s">
        <v>153</v>
      </c>
      <c r="AW133" s="13" t="s">
        <v>33</v>
      </c>
      <c r="AX133" s="13" t="s">
        <v>72</v>
      </c>
      <c r="AY133" s="203" t="s">
        <v>145</v>
      </c>
    </row>
    <row r="134" spans="1:65" s="13" customFormat="1" ht="10">
      <c r="B134" s="193"/>
      <c r="C134" s="194"/>
      <c r="D134" s="187" t="s">
        <v>159</v>
      </c>
      <c r="E134" s="195" t="s">
        <v>20</v>
      </c>
      <c r="F134" s="196" t="s">
        <v>182</v>
      </c>
      <c r="G134" s="194"/>
      <c r="H134" s="197">
        <v>0.66</v>
      </c>
      <c r="I134" s="198"/>
      <c r="J134" s="194"/>
      <c r="K134" s="194"/>
      <c r="L134" s="199"/>
      <c r="M134" s="200"/>
      <c r="N134" s="201"/>
      <c r="O134" s="201"/>
      <c r="P134" s="201"/>
      <c r="Q134" s="201"/>
      <c r="R134" s="201"/>
      <c r="S134" s="201"/>
      <c r="T134" s="202"/>
      <c r="AT134" s="203" t="s">
        <v>159</v>
      </c>
      <c r="AU134" s="203" t="s">
        <v>153</v>
      </c>
      <c r="AV134" s="13" t="s">
        <v>153</v>
      </c>
      <c r="AW134" s="13" t="s">
        <v>33</v>
      </c>
      <c r="AX134" s="13" t="s">
        <v>72</v>
      </c>
      <c r="AY134" s="203" t="s">
        <v>145</v>
      </c>
    </row>
    <row r="135" spans="1:65" s="13" customFormat="1" ht="10">
      <c r="B135" s="193"/>
      <c r="C135" s="194"/>
      <c r="D135" s="187" t="s">
        <v>159</v>
      </c>
      <c r="E135" s="195" t="s">
        <v>20</v>
      </c>
      <c r="F135" s="196" t="s">
        <v>183</v>
      </c>
      <c r="G135" s="194"/>
      <c r="H135" s="197">
        <v>6.74</v>
      </c>
      <c r="I135" s="198"/>
      <c r="J135" s="194"/>
      <c r="K135" s="194"/>
      <c r="L135" s="199"/>
      <c r="M135" s="200"/>
      <c r="N135" s="201"/>
      <c r="O135" s="201"/>
      <c r="P135" s="201"/>
      <c r="Q135" s="201"/>
      <c r="R135" s="201"/>
      <c r="S135" s="201"/>
      <c r="T135" s="202"/>
      <c r="AT135" s="203" t="s">
        <v>159</v>
      </c>
      <c r="AU135" s="203" t="s">
        <v>153</v>
      </c>
      <c r="AV135" s="13" t="s">
        <v>153</v>
      </c>
      <c r="AW135" s="13" t="s">
        <v>33</v>
      </c>
      <c r="AX135" s="13" t="s">
        <v>72</v>
      </c>
      <c r="AY135" s="203" t="s">
        <v>145</v>
      </c>
    </row>
    <row r="136" spans="1:65" s="13" customFormat="1" ht="10">
      <c r="B136" s="193"/>
      <c r="C136" s="194"/>
      <c r="D136" s="187" t="s">
        <v>159</v>
      </c>
      <c r="E136" s="195" t="s">
        <v>20</v>
      </c>
      <c r="F136" s="196" t="s">
        <v>184</v>
      </c>
      <c r="G136" s="194"/>
      <c r="H136" s="197">
        <v>0.64</v>
      </c>
      <c r="I136" s="198"/>
      <c r="J136" s="194"/>
      <c r="K136" s="194"/>
      <c r="L136" s="199"/>
      <c r="M136" s="200"/>
      <c r="N136" s="201"/>
      <c r="O136" s="201"/>
      <c r="P136" s="201"/>
      <c r="Q136" s="201"/>
      <c r="R136" s="201"/>
      <c r="S136" s="201"/>
      <c r="T136" s="202"/>
      <c r="AT136" s="203" t="s">
        <v>159</v>
      </c>
      <c r="AU136" s="203" t="s">
        <v>153</v>
      </c>
      <c r="AV136" s="13" t="s">
        <v>153</v>
      </c>
      <c r="AW136" s="13" t="s">
        <v>33</v>
      </c>
      <c r="AX136" s="13" t="s">
        <v>72</v>
      </c>
      <c r="AY136" s="203" t="s">
        <v>145</v>
      </c>
    </row>
    <row r="137" spans="1:65" s="13" customFormat="1" ht="10">
      <c r="B137" s="193"/>
      <c r="C137" s="194"/>
      <c r="D137" s="187" t="s">
        <v>159</v>
      </c>
      <c r="E137" s="195" t="s">
        <v>20</v>
      </c>
      <c r="F137" s="196" t="s">
        <v>185</v>
      </c>
      <c r="G137" s="194"/>
      <c r="H137" s="197">
        <v>9.77</v>
      </c>
      <c r="I137" s="198"/>
      <c r="J137" s="194"/>
      <c r="K137" s="194"/>
      <c r="L137" s="199"/>
      <c r="M137" s="200"/>
      <c r="N137" s="201"/>
      <c r="O137" s="201"/>
      <c r="P137" s="201"/>
      <c r="Q137" s="201"/>
      <c r="R137" s="201"/>
      <c r="S137" s="201"/>
      <c r="T137" s="202"/>
      <c r="AT137" s="203" t="s">
        <v>159</v>
      </c>
      <c r="AU137" s="203" t="s">
        <v>153</v>
      </c>
      <c r="AV137" s="13" t="s">
        <v>153</v>
      </c>
      <c r="AW137" s="13" t="s">
        <v>33</v>
      </c>
      <c r="AX137" s="13" t="s">
        <v>72</v>
      </c>
      <c r="AY137" s="203" t="s">
        <v>145</v>
      </c>
    </row>
    <row r="138" spans="1:65" s="13" customFormat="1" ht="10">
      <c r="B138" s="193"/>
      <c r="C138" s="194"/>
      <c r="D138" s="187" t="s">
        <v>159</v>
      </c>
      <c r="E138" s="195" t="s">
        <v>20</v>
      </c>
      <c r="F138" s="196" t="s">
        <v>186</v>
      </c>
      <c r="G138" s="194"/>
      <c r="H138" s="197">
        <v>0.66</v>
      </c>
      <c r="I138" s="198"/>
      <c r="J138" s="194"/>
      <c r="K138" s="194"/>
      <c r="L138" s="199"/>
      <c r="M138" s="200"/>
      <c r="N138" s="201"/>
      <c r="O138" s="201"/>
      <c r="P138" s="201"/>
      <c r="Q138" s="201"/>
      <c r="R138" s="201"/>
      <c r="S138" s="201"/>
      <c r="T138" s="202"/>
      <c r="AT138" s="203" t="s">
        <v>159</v>
      </c>
      <c r="AU138" s="203" t="s">
        <v>153</v>
      </c>
      <c r="AV138" s="13" t="s">
        <v>153</v>
      </c>
      <c r="AW138" s="13" t="s">
        <v>33</v>
      </c>
      <c r="AX138" s="13" t="s">
        <v>72</v>
      </c>
      <c r="AY138" s="203" t="s">
        <v>145</v>
      </c>
    </row>
    <row r="139" spans="1:65" s="13" customFormat="1" ht="10">
      <c r="B139" s="193"/>
      <c r="C139" s="194"/>
      <c r="D139" s="187" t="s">
        <v>159</v>
      </c>
      <c r="E139" s="195" t="s">
        <v>20</v>
      </c>
      <c r="F139" s="196" t="s">
        <v>187</v>
      </c>
      <c r="G139" s="194"/>
      <c r="H139" s="197">
        <v>0.96</v>
      </c>
      <c r="I139" s="198"/>
      <c r="J139" s="194"/>
      <c r="K139" s="194"/>
      <c r="L139" s="199"/>
      <c r="M139" s="200"/>
      <c r="N139" s="201"/>
      <c r="O139" s="201"/>
      <c r="P139" s="201"/>
      <c r="Q139" s="201"/>
      <c r="R139" s="201"/>
      <c r="S139" s="201"/>
      <c r="T139" s="202"/>
      <c r="AT139" s="203" t="s">
        <v>159</v>
      </c>
      <c r="AU139" s="203" t="s">
        <v>153</v>
      </c>
      <c r="AV139" s="13" t="s">
        <v>153</v>
      </c>
      <c r="AW139" s="13" t="s">
        <v>33</v>
      </c>
      <c r="AX139" s="13" t="s">
        <v>72</v>
      </c>
      <c r="AY139" s="203" t="s">
        <v>145</v>
      </c>
    </row>
    <row r="140" spans="1:65" s="13" customFormat="1" ht="10">
      <c r="B140" s="193"/>
      <c r="C140" s="194"/>
      <c r="D140" s="187" t="s">
        <v>159</v>
      </c>
      <c r="E140" s="195" t="s">
        <v>20</v>
      </c>
      <c r="F140" s="196" t="s">
        <v>188</v>
      </c>
      <c r="G140" s="194"/>
      <c r="H140" s="197">
        <v>14.64</v>
      </c>
      <c r="I140" s="198"/>
      <c r="J140" s="194"/>
      <c r="K140" s="194"/>
      <c r="L140" s="199"/>
      <c r="M140" s="200"/>
      <c r="N140" s="201"/>
      <c r="O140" s="201"/>
      <c r="P140" s="201"/>
      <c r="Q140" s="201"/>
      <c r="R140" s="201"/>
      <c r="S140" s="201"/>
      <c r="T140" s="202"/>
      <c r="AT140" s="203" t="s">
        <v>159</v>
      </c>
      <c r="AU140" s="203" t="s">
        <v>153</v>
      </c>
      <c r="AV140" s="13" t="s">
        <v>153</v>
      </c>
      <c r="AW140" s="13" t="s">
        <v>33</v>
      </c>
      <c r="AX140" s="13" t="s">
        <v>72</v>
      </c>
      <c r="AY140" s="203" t="s">
        <v>145</v>
      </c>
    </row>
    <row r="141" spans="1:65" s="15" customFormat="1" ht="10">
      <c r="B141" s="214"/>
      <c r="C141" s="215"/>
      <c r="D141" s="187" t="s">
        <v>159</v>
      </c>
      <c r="E141" s="216" t="s">
        <v>20</v>
      </c>
      <c r="F141" s="217" t="s">
        <v>173</v>
      </c>
      <c r="G141" s="215"/>
      <c r="H141" s="218">
        <v>36.43</v>
      </c>
      <c r="I141" s="219"/>
      <c r="J141" s="215"/>
      <c r="K141" s="215"/>
      <c r="L141" s="220"/>
      <c r="M141" s="221"/>
      <c r="N141" s="222"/>
      <c r="O141" s="222"/>
      <c r="P141" s="222"/>
      <c r="Q141" s="222"/>
      <c r="R141" s="222"/>
      <c r="S141" s="222"/>
      <c r="T141" s="223"/>
      <c r="AT141" s="224" t="s">
        <v>159</v>
      </c>
      <c r="AU141" s="224" t="s">
        <v>153</v>
      </c>
      <c r="AV141" s="15" t="s">
        <v>152</v>
      </c>
      <c r="AW141" s="15" t="s">
        <v>33</v>
      </c>
      <c r="AX141" s="15" t="s">
        <v>8</v>
      </c>
      <c r="AY141" s="224" t="s">
        <v>145</v>
      </c>
    </row>
    <row r="142" spans="1:65" s="2" customFormat="1" ht="16.5" customHeight="1">
      <c r="A142" s="36"/>
      <c r="B142" s="37"/>
      <c r="C142" s="175" t="s">
        <v>152</v>
      </c>
      <c r="D142" s="175" t="s">
        <v>147</v>
      </c>
      <c r="E142" s="176" t="s">
        <v>189</v>
      </c>
      <c r="F142" s="177" t="s">
        <v>190</v>
      </c>
      <c r="G142" s="178" t="s">
        <v>163</v>
      </c>
      <c r="H142" s="179">
        <v>189.72</v>
      </c>
      <c r="I142" s="180"/>
      <c r="J142" s="179">
        <f>ROUND(I142*H142,0)</f>
        <v>0</v>
      </c>
      <c r="K142" s="177" t="s">
        <v>151</v>
      </c>
      <c r="L142" s="41"/>
      <c r="M142" s="181" t="s">
        <v>20</v>
      </c>
      <c r="N142" s="182" t="s">
        <v>44</v>
      </c>
      <c r="O142" s="66"/>
      <c r="P142" s="183">
        <f>O142*H142</f>
        <v>0</v>
      </c>
      <c r="Q142" s="183">
        <v>0</v>
      </c>
      <c r="R142" s="183">
        <f>Q142*H142</f>
        <v>0</v>
      </c>
      <c r="S142" s="183">
        <v>0</v>
      </c>
      <c r="T142" s="184">
        <f>S142*H142</f>
        <v>0</v>
      </c>
      <c r="U142" s="36"/>
      <c r="V142" s="36"/>
      <c r="W142" s="36"/>
      <c r="X142" s="36"/>
      <c r="Y142" s="36"/>
      <c r="Z142" s="36"/>
      <c r="AA142" s="36"/>
      <c r="AB142" s="36"/>
      <c r="AC142" s="36"/>
      <c r="AD142" s="36"/>
      <c r="AE142" s="36"/>
      <c r="AR142" s="185" t="s">
        <v>152</v>
      </c>
      <c r="AT142" s="185" t="s">
        <v>147</v>
      </c>
      <c r="AU142" s="185" t="s">
        <v>153</v>
      </c>
      <c r="AY142" s="19" t="s">
        <v>145</v>
      </c>
      <c r="BE142" s="186">
        <f>IF(N142="základní",J142,0)</f>
        <v>0</v>
      </c>
      <c r="BF142" s="186">
        <f>IF(N142="snížená",J142,0)</f>
        <v>0</v>
      </c>
      <c r="BG142" s="186">
        <f>IF(N142="zákl. přenesená",J142,0)</f>
        <v>0</v>
      </c>
      <c r="BH142" s="186">
        <f>IF(N142="sníž. přenesená",J142,0)</f>
        <v>0</v>
      </c>
      <c r="BI142" s="186">
        <f>IF(N142="nulová",J142,0)</f>
        <v>0</v>
      </c>
      <c r="BJ142" s="19" t="s">
        <v>153</v>
      </c>
      <c r="BK142" s="186">
        <f>ROUND(I142*H142,0)</f>
        <v>0</v>
      </c>
      <c r="BL142" s="19" t="s">
        <v>152</v>
      </c>
      <c r="BM142" s="185" t="s">
        <v>191</v>
      </c>
    </row>
    <row r="143" spans="1:65" s="2" customFormat="1" ht="18">
      <c r="A143" s="36"/>
      <c r="B143" s="37"/>
      <c r="C143" s="38"/>
      <c r="D143" s="187" t="s">
        <v>155</v>
      </c>
      <c r="E143" s="38"/>
      <c r="F143" s="188" t="s">
        <v>192</v>
      </c>
      <c r="G143" s="38"/>
      <c r="H143" s="38"/>
      <c r="I143" s="189"/>
      <c r="J143" s="38"/>
      <c r="K143" s="38"/>
      <c r="L143" s="41"/>
      <c r="M143" s="190"/>
      <c r="N143" s="191"/>
      <c r="O143" s="66"/>
      <c r="P143" s="66"/>
      <c r="Q143" s="66"/>
      <c r="R143" s="66"/>
      <c r="S143" s="66"/>
      <c r="T143" s="67"/>
      <c r="U143" s="36"/>
      <c r="V143" s="36"/>
      <c r="W143" s="36"/>
      <c r="X143" s="36"/>
      <c r="Y143" s="36"/>
      <c r="Z143" s="36"/>
      <c r="AA143" s="36"/>
      <c r="AB143" s="36"/>
      <c r="AC143" s="36"/>
      <c r="AD143" s="36"/>
      <c r="AE143" s="36"/>
      <c r="AT143" s="19" t="s">
        <v>155</v>
      </c>
      <c r="AU143" s="19" t="s">
        <v>153</v>
      </c>
    </row>
    <row r="144" spans="1:65" s="2" customFormat="1" ht="54">
      <c r="A144" s="36"/>
      <c r="B144" s="37"/>
      <c r="C144" s="38"/>
      <c r="D144" s="187" t="s">
        <v>157</v>
      </c>
      <c r="E144" s="38"/>
      <c r="F144" s="192" t="s">
        <v>193</v>
      </c>
      <c r="G144" s="38"/>
      <c r="H144" s="38"/>
      <c r="I144" s="189"/>
      <c r="J144" s="38"/>
      <c r="K144" s="38"/>
      <c r="L144" s="41"/>
      <c r="M144" s="190"/>
      <c r="N144" s="191"/>
      <c r="O144" s="66"/>
      <c r="P144" s="66"/>
      <c r="Q144" s="66"/>
      <c r="R144" s="66"/>
      <c r="S144" s="66"/>
      <c r="T144" s="67"/>
      <c r="U144" s="36"/>
      <c r="V144" s="36"/>
      <c r="W144" s="36"/>
      <c r="X144" s="36"/>
      <c r="Y144" s="36"/>
      <c r="Z144" s="36"/>
      <c r="AA144" s="36"/>
      <c r="AB144" s="36"/>
      <c r="AC144" s="36"/>
      <c r="AD144" s="36"/>
      <c r="AE144" s="36"/>
      <c r="AT144" s="19" t="s">
        <v>157</v>
      </c>
      <c r="AU144" s="19" t="s">
        <v>153</v>
      </c>
    </row>
    <row r="145" spans="1:65" s="13" customFormat="1" ht="10">
      <c r="B145" s="193"/>
      <c r="C145" s="194"/>
      <c r="D145" s="187" t="s">
        <v>159</v>
      </c>
      <c r="E145" s="195" t="s">
        <v>20</v>
      </c>
      <c r="F145" s="196" t="s">
        <v>194</v>
      </c>
      <c r="G145" s="194"/>
      <c r="H145" s="197">
        <v>189.72</v>
      </c>
      <c r="I145" s="198"/>
      <c r="J145" s="194"/>
      <c r="K145" s="194"/>
      <c r="L145" s="199"/>
      <c r="M145" s="200"/>
      <c r="N145" s="201"/>
      <c r="O145" s="201"/>
      <c r="P145" s="201"/>
      <c r="Q145" s="201"/>
      <c r="R145" s="201"/>
      <c r="S145" s="201"/>
      <c r="T145" s="202"/>
      <c r="AT145" s="203" t="s">
        <v>159</v>
      </c>
      <c r="AU145" s="203" t="s">
        <v>153</v>
      </c>
      <c r="AV145" s="13" t="s">
        <v>153</v>
      </c>
      <c r="AW145" s="13" t="s">
        <v>33</v>
      </c>
      <c r="AX145" s="13" t="s">
        <v>8</v>
      </c>
      <c r="AY145" s="203" t="s">
        <v>145</v>
      </c>
    </row>
    <row r="146" spans="1:65" s="2" customFormat="1" ht="16.5" customHeight="1">
      <c r="A146" s="36"/>
      <c r="B146" s="37"/>
      <c r="C146" s="175" t="s">
        <v>195</v>
      </c>
      <c r="D146" s="175" t="s">
        <v>147</v>
      </c>
      <c r="E146" s="176" t="s">
        <v>196</v>
      </c>
      <c r="F146" s="177" t="s">
        <v>197</v>
      </c>
      <c r="G146" s="178" t="s">
        <v>163</v>
      </c>
      <c r="H146" s="179">
        <v>36.43</v>
      </c>
      <c r="I146" s="180"/>
      <c r="J146" s="179">
        <f>ROUND(I146*H146,0)</f>
        <v>0</v>
      </c>
      <c r="K146" s="177" t="s">
        <v>151</v>
      </c>
      <c r="L146" s="41"/>
      <c r="M146" s="181" t="s">
        <v>20</v>
      </c>
      <c r="N146" s="182" t="s">
        <v>44</v>
      </c>
      <c r="O146" s="66"/>
      <c r="P146" s="183">
        <f>O146*H146</f>
        <v>0</v>
      </c>
      <c r="Q146" s="183">
        <v>0</v>
      </c>
      <c r="R146" s="183">
        <f>Q146*H146</f>
        <v>0</v>
      </c>
      <c r="S146" s="183">
        <v>0</v>
      </c>
      <c r="T146" s="184">
        <f>S146*H146</f>
        <v>0</v>
      </c>
      <c r="U146" s="36"/>
      <c r="V146" s="36"/>
      <c r="W146" s="36"/>
      <c r="X146" s="36"/>
      <c r="Y146" s="36"/>
      <c r="Z146" s="36"/>
      <c r="AA146" s="36"/>
      <c r="AB146" s="36"/>
      <c r="AC146" s="36"/>
      <c r="AD146" s="36"/>
      <c r="AE146" s="36"/>
      <c r="AR146" s="185" t="s">
        <v>152</v>
      </c>
      <c r="AT146" s="185" t="s">
        <v>147</v>
      </c>
      <c r="AU146" s="185" t="s">
        <v>153</v>
      </c>
      <c r="AY146" s="19" t="s">
        <v>145</v>
      </c>
      <c r="BE146" s="186">
        <f>IF(N146="základní",J146,0)</f>
        <v>0</v>
      </c>
      <c r="BF146" s="186">
        <f>IF(N146="snížená",J146,0)</f>
        <v>0</v>
      </c>
      <c r="BG146" s="186">
        <f>IF(N146="zákl. přenesená",J146,0)</f>
        <v>0</v>
      </c>
      <c r="BH146" s="186">
        <f>IF(N146="sníž. přenesená",J146,0)</f>
        <v>0</v>
      </c>
      <c r="BI146" s="186">
        <f>IF(N146="nulová",J146,0)</f>
        <v>0</v>
      </c>
      <c r="BJ146" s="19" t="s">
        <v>153</v>
      </c>
      <c r="BK146" s="186">
        <f>ROUND(I146*H146,0)</f>
        <v>0</v>
      </c>
      <c r="BL146" s="19" t="s">
        <v>152</v>
      </c>
      <c r="BM146" s="185" t="s">
        <v>198</v>
      </c>
    </row>
    <row r="147" spans="1:65" s="2" customFormat="1" ht="18">
      <c r="A147" s="36"/>
      <c r="B147" s="37"/>
      <c r="C147" s="38"/>
      <c r="D147" s="187" t="s">
        <v>155</v>
      </c>
      <c r="E147" s="38"/>
      <c r="F147" s="188" t="s">
        <v>199</v>
      </c>
      <c r="G147" s="38"/>
      <c r="H147" s="38"/>
      <c r="I147" s="189"/>
      <c r="J147" s="38"/>
      <c r="K147" s="38"/>
      <c r="L147" s="41"/>
      <c r="M147" s="190"/>
      <c r="N147" s="191"/>
      <c r="O147" s="66"/>
      <c r="P147" s="66"/>
      <c r="Q147" s="66"/>
      <c r="R147" s="66"/>
      <c r="S147" s="66"/>
      <c r="T147" s="67"/>
      <c r="U147" s="36"/>
      <c r="V147" s="36"/>
      <c r="W147" s="36"/>
      <c r="X147" s="36"/>
      <c r="Y147" s="36"/>
      <c r="Z147" s="36"/>
      <c r="AA147" s="36"/>
      <c r="AB147" s="36"/>
      <c r="AC147" s="36"/>
      <c r="AD147" s="36"/>
      <c r="AE147" s="36"/>
      <c r="AT147" s="19" t="s">
        <v>155</v>
      </c>
      <c r="AU147" s="19" t="s">
        <v>153</v>
      </c>
    </row>
    <row r="148" spans="1:65" s="2" customFormat="1" ht="54">
      <c r="A148" s="36"/>
      <c r="B148" s="37"/>
      <c r="C148" s="38"/>
      <c r="D148" s="187" t="s">
        <v>157</v>
      </c>
      <c r="E148" s="38"/>
      <c r="F148" s="192" t="s">
        <v>193</v>
      </c>
      <c r="G148" s="38"/>
      <c r="H148" s="38"/>
      <c r="I148" s="189"/>
      <c r="J148" s="38"/>
      <c r="K148" s="38"/>
      <c r="L148" s="41"/>
      <c r="M148" s="190"/>
      <c r="N148" s="191"/>
      <c r="O148" s="66"/>
      <c r="P148" s="66"/>
      <c r="Q148" s="66"/>
      <c r="R148" s="66"/>
      <c r="S148" s="66"/>
      <c r="T148" s="67"/>
      <c r="U148" s="36"/>
      <c r="V148" s="36"/>
      <c r="W148" s="36"/>
      <c r="X148" s="36"/>
      <c r="Y148" s="36"/>
      <c r="Z148" s="36"/>
      <c r="AA148" s="36"/>
      <c r="AB148" s="36"/>
      <c r="AC148" s="36"/>
      <c r="AD148" s="36"/>
      <c r="AE148" s="36"/>
      <c r="AT148" s="19" t="s">
        <v>157</v>
      </c>
      <c r="AU148" s="19" t="s">
        <v>153</v>
      </c>
    </row>
    <row r="149" spans="1:65" s="13" customFormat="1" ht="10">
      <c r="B149" s="193"/>
      <c r="C149" s="194"/>
      <c r="D149" s="187" t="s">
        <v>159</v>
      </c>
      <c r="E149" s="195" t="s">
        <v>20</v>
      </c>
      <c r="F149" s="196" t="s">
        <v>200</v>
      </c>
      <c r="G149" s="194"/>
      <c r="H149" s="197">
        <v>36.43</v>
      </c>
      <c r="I149" s="198"/>
      <c r="J149" s="194"/>
      <c r="K149" s="194"/>
      <c r="L149" s="199"/>
      <c r="M149" s="200"/>
      <c r="N149" s="201"/>
      <c r="O149" s="201"/>
      <c r="P149" s="201"/>
      <c r="Q149" s="201"/>
      <c r="R149" s="201"/>
      <c r="S149" s="201"/>
      <c r="T149" s="202"/>
      <c r="AT149" s="203" t="s">
        <v>159</v>
      </c>
      <c r="AU149" s="203" t="s">
        <v>153</v>
      </c>
      <c r="AV149" s="13" t="s">
        <v>153</v>
      </c>
      <c r="AW149" s="13" t="s">
        <v>33</v>
      </c>
      <c r="AX149" s="13" t="s">
        <v>8</v>
      </c>
      <c r="AY149" s="203" t="s">
        <v>145</v>
      </c>
    </row>
    <row r="150" spans="1:65" s="2" customFormat="1" ht="16.5" customHeight="1">
      <c r="A150" s="36"/>
      <c r="B150" s="37"/>
      <c r="C150" s="175" t="s">
        <v>201</v>
      </c>
      <c r="D150" s="175" t="s">
        <v>147</v>
      </c>
      <c r="E150" s="176" t="s">
        <v>202</v>
      </c>
      <c r="F150" s="177" t="s">
        <v>203</v>
      </c>
      <c r="G150" s="178" t="s">
        <v>163</v>
      </c>
      <c r="H150" s="179">
        <v>72.290000000000006</v>
      </c>
      <c r="I150" s="180"/>
      <c r="J150" s="179">
        <f>ROUND(I150*H150,0)</f>
        <v>0</v>
      </c>
      <c r="K150" s="177" t="s">
        <v>204</v>
      </c>
      <c r="L150" s="41"/>
      <c r="M150" s="181" t="s">
        <v>20</v>
      </c>
      <c r="N150" s="182" t="s">
        <v>44</v>
      </c>
      <c r="O150" s="66"/>
      <c r="P150" s="183">
        <f>O150*H150</f>
        <v>0</v>
      </c>
      <c r="Q150" s="183">
        <v>0</v>
      </c>
      <c r="R150" s="183">
        <f>Q150*H150</f>
        <v>0</v>
      </c>
      <c r="S150" s="183">
        <v>0</v>
      </c>
      <c r="T150" s="184">
        <f>S150*H150</f>
        <v>0</v>
      </c>
      <c r="U150" s="36"/>
      <c r="V150" s="36"/>
      <c r="W150" s="36"/>
      <c r="X150" s="36"/>
      <c r="Y150" s="36"/>
      <c r="Z150" s="36"/>
      <c r="AA150" s="36"/>
      <c r="AB150" s="36"/>
      <c r="AC150" s="36"/>
      <c r="AD150" s="36"/>
      <c r="AE150" s="36"/>
      <c r="AR150" s="185" t="s">
        <v>152</v>
      </c>
      <c r="AT150" s="185" t="s">
        <v>147</v>
      </c>
      <c r="AU150" s="185" t="s">
        <v>153</v>
      </c>
      <c r="AY150" s="19" t="s">
        <v>145</v>
      </c>
      <c r="BE150" s="186">
        <f>IF(N150="základní",J150,0)</f>
        <v>0</v>
      </c>
      <c r="BF150" s="186">
        <f>IF(N150="snížená",J150,0)</f>
        <v>0</v>
      </c>
      <c r="BG150" s="186">
        <f>IF(N150="zákl. přenesená",J150,0)</f>
        <v>0</v>
      </c>
      <c r="BH150" s="186">
        <f>IF(N150="sníž. přenesená",J150,0)</f>
        <v>0</v>
      </c>
      <c r="BI150" s="186">
        <f>IF(N150="nulová",J150,0)</f>
        <v>0</v>
      </c>
      <c r="BJ150" s="19" t="s">
        <v>153</v>
      </c>
      <c r="BK150" s="186">
        <f>ROUND(I150*H150,0)</f>
        <v>0</v>
      </c>
      <c r="BL150" s="19" t="s">
        <v>152</v>
      </c>
      <c r="BM150" s="185" t="s">
        <v>205</v>
      </c>
    </row>
    <row r="151" spans="1:65" s="2" customFormat="1" ht="10">
      <c r="A151" s="36"/>
      <c r="B151" s="37"/>
      <c r="C151" s="38"/>
      <c r="D151" s="187" t="s">
        <v>155</v>
      </c>
      <c r="E151" s="38"/>
      <c r="F151" s="188" t="s">
        <v>206</v>
      </c>
      <c r="G151" s="38"/>
      <c r="H151" s="38"/>
      <c r="I151" s="189"/>
      <c r="J151" s="38"/>
      <c r="K151" s="38"/>
      <c r="L151" s="41"/>
      <c r="M151" s="190"/>
      <c r="N151" s="191"/>
      <c r="O151" s="66"/>
      <c r="P151" s="66"/>
      <c r="Q151" s="66"/>
      <c r="R151" s="66"/>
      <c r="S151" s="66"/>
      <c r="T151" s="67"/>
      <c r="U151" s="36"/>
      <c r="V151" s="36"/>
      <c r="W151" s="36"/>
      <c r="X151" s="36"/>
      <c r="Y151" s="36"/>
      <c r="Z151" s="36"/>
      <c r="AA151" s="36"/>
      <c r="AB151" s="36"/>
      <c r="AC151" s="36"/>
      <c r="AD151" s="36"/>
      <c r="AE151" s="36"/>
      <c r="AT151" s="19" t="s">
        <v>155</v>
      </c>
      <c r="AU151" s="19" t="s">
        <v>153</v>
      </c>
    </row>
    <row r="152" spans="1:65" s="2" customFormat="1" ht="99">
      <c r="A152" s="36"/>
      <c r="B152" s="37"/>
      <c r="C152" s="38"/>
      <c r="D152" s="187" t="s">
        <v>157</v>
      </c>
      <c r="E152" s="38"/>
      <c r="F152" s="192" t="s">
        <v>207</v>
      </c>
      <c r="G152" s="38"/>
      <c r="H152" s="38"/>
      <c r="I152" s="189"/>
      <c r="J152" s="38"/>
      <c r="K152" s="38"/>
      <c r="L152" s="41"/>
      <c r="M152" s="190"/>
      <c r="N152" s="191"/>
      <c r="O152" s="66"/>
      <c r="P152" s="66"/>
      <c r="Q152" s="66"/>
      <c r="R152" s="66"/>
      <c r="S152" s="66"/>
      <c r="T152" s="67"/>
      <c r="U152" s="36"/>
      <c r="V152" s="36"/>
      <c r="W152" s="36"/>
      <c r="X152" s="36"/>
      <c r="Y152" s="36"/>
      <c r="Z152" s="36"/>
      <c r="AA152" s="36"/>
      <c r="AB152" s="36"/>
      <c r="AC152" s="36"/>
      <c r="AD152" s="36"/>
      <c r="AE152" s="36"/>
      <c r="AT152" s="19" t="s">
        <v>157</v>
      </c>
      <c r="AU152" s="19" t="s">
        <v>153</v>
      </c>
    </row>
    <row r="153" spans="1:65" s="13" customFormat="1" ht="10">
      <c r="B153" s="193"/>
      <c r="C153" s="194"/>
      <c r="D153" s="187" t="s">
        <v>159</v>
      </c>
      <c r="E153" s="195" t="s">
        <v>20</v>
      </c>
      <c r="F153" s="196" t="s">
        <v>208</v>
      </c>
      <c r="G153" s="194"/>
      <c r="H153" s="197">
        <v>72.290000000000006</v>
      </c>
      <c r="I153" s="198"/>
      <c r="J153" s="194"/>
      <c r="K153" s="194"/>
      <c r="L153" s="199"/>
      <c r="M153" s="200"/>
      <c r="N153" s="201"/>
      <c r="O153" s="201"/>
      <c r="P153" s="201"/>
      <c r="Q153" s="201"/>
      <c r="R153" s="201"/>
      <c r="S153" s="201"/>
      <c r="T153" s="202"/>
      <c r="AT153" s="203" t="s">
        <v>159</v>
      </c>
      <c r="AU153" s="203" t="s">
        <v>153</v>
      </c>
      <c r="AV153" s="13" t="s">
        <v>153</v>
      </c>
      <c r="AW153" s="13" t="s">
        <v>33</v>
      </c>
      <c r="AX153" s="13" t="s">
        <v>8</v>
      </c>
      <c r="AY153" s="203" t="s">
        <v>145</v>
      </c>
    </row>
    <row r="154" spans="1:65" s="2" customFormat="1" ht="16.5" customHeight="1">
      <c r="A154" s="36"/>
      <c r="B154" s="37"/>
      <c r="C154" s="175" t="s">
        <v>209</v>
      </c>
      <c r="D154" s="175" t="s">
        <v>147</v>
      </c>
      <c r="E154" s="176" t="s">
        <v>210</v>
      </c>
      <c r="F154" s="177" t="s">
        <v>211</v>
      </c>
      <c r="G154" s="178" t="s">
        <v>163</v>
      </c>
      <c r="H154" s="179">
        <v>118.32</v>
      </c>
      <c r="I154" s="180"/>
      <c r="J154" s="179">
        <f>ROUND(I154*H154,0)</f>
        <v>0</v>
      </c>
      <c r="K154" s="177" t="s">
        <v>151</v>
      </c>
      <c r="L154" s="41"/>
      <c r="M154" s="181" t="s">
        <v>20</v>
      </c>
      <c r="N154" s="182" t="s">
        <v>44</v>
      </c>
      <c r="O154" s="66"/>
      <c r="P154" s="183">
        <f>O154*H154</f>
        <v>0</v>
      </c>
      <c r="Q154" s="183">
        <v>0</v>
      </c>
      <c r="R154" s="183">
        <f>Q154*H154</f>
        <v>0</v>
      </c>
      <c r="S154" s="183">
        <v>0</v>
      </c>
      <c r="T154" s="184">
        <f>S154*H154</f>
        <v>0</v>
      </c>
      <c r="U154" s="36"/>
      <c r="V154" s="36"/>
      <c r="W154" s="36"/>
      <c r="X154" s="36"/>
      <c r="Y154" s="36"/>
      <c r="Z154" s="36"/>
      <c r="AA154" s="36"/>
      <c r="AB154" s="36"/>
      <c r="AC154" s="36"/>
      <c r="AD154" s="36"/>
      <c r="AE154" s="36"/>
      <c r="AR154" s="185" t="s">
        <v>152</v>
      </c>
      <c r="AT154" s="185" t="s">
        <v>147</v>
      </c>
      <c r="AU154" s="185" t="s">
        <v>153</v>
      </c>
      <c r="AY154" s="19" t="s">
        <v>145</v>
      </c>
      <c r="BE154" s="186">
        <f>IF(N154="základní",J154,0)</f>
        <v>0</v>
      </c>
      <c r="BF154" s="186">
        <f>IF(N154="snížená",J154,0)</f>
        <v>0</v>
      </c>
      <c r="BG154" s="186">
        <f>IF(N154="zákl. přenesená",J154,0)</f>
        <v>0</v>
      </c>
      <c r="BH154" s="186">
        <f>IF(N154="sníž. přenesená",J154,0)</f>
        <v>0</v>
      </c>
      <c r="BI154" s="186">
        <f>IF(N154="nulová",J154,0)</f>
        <v>0</v>
      </c>
      <c r="BJ154" s="19" t="s">
        <v>153</v>
      </c>
      <c r="BK154" s="186">
        <f>ROUND(I154*H154,0)</f>
        <v>0</v>
      </c>
      <c r="BL154" s="19" t="s">
        <v>152</v>
      </c>
      <c r="BM154" s="185" t="s">
        <v>212</v>
      </c>
    </row>
    <row r="155" spans="1:65" s="2" customFormat="1" ht="18">
      <c r="A155" s="36"/>
      <c r="B155" s="37"/>
      <c r="C155" s="38"/>
      <c r="D155" s="187" t="s">
        <v>155</v>
      </c>
      <c r="E155" s="38"/>
      <c r="F155" s="188" t="s">
        <v>213</v>
      </c>
      <c r="G155" s="38"/>
      <c r="H155" s="38"/>
      <c r="I155" s="189"/>
      <c r="J155" s="38"/>
      <c r="K155" s="38"/>
      <c r="L155" s="41"/>
      <c r="M155" s="190"/>
      <c r="N155" s="191"/>
      <c r="O155" s="66"/>
      <c r="P155" s="66"/>
      <c r="Q155" s="66"/>
      <c r="R155" s="66"/>
      <c r="S155" s="66"/>
      <c r="T155" s="67"/>
      <c r="U155" s="36"/>
      <c r="V155" s="36"/>
      <c r="W155" s="36"/>
      <c r="X155" s="36"/>
      <c r="Y155" s="36"/>
      <c r="Z155" s="36"/>
      <c r="AA155" s="36"/>
      <c r="AB155" s="36"/>
      <c r="AC155" s="36"/>
      <c r="AD155" s="36"/>
      <c r="AE155" s="36"/>
      <c r="AT155" s="19" t="s">
        <v>155</v>
      </c>
      <c r="AU155" s="19" t="s">
        <v>153</v>
      </c>
    </row>
    <row r="156" spans="1:65" s="2" customFormat="1" ht="81">
      <c r="A156" s="36"/>
      <c r="B156" s="37"/>
      <c r="C156" s="38"/>
      <c r="D156" s="187" t="s">
        <v>157</v>
      </c>
      <c r="E156" s="38"/>
      <c r="F156" s="192" t="s">
        <v>214</v>
      </c>
      <c r="G156" s="38"/>
      <c r="H156" s="38"/>
      <c r="I156" s="189"/>
      <c r="J156" s="38"/>
      <c r="K156" s="38"/>
      <c r="L156" s="41"/>
      <c r="M156" s="190"/>
      <c r="N156" s="191"/>
      <c r="O156" s="66"/>
      <c r="P156" s="66"/>
      <c r="Q156" s="66"/>
      <c r="R156" s="66"/>
      <c r="S156" s="66"/>
      <c r="T156" s="67"/>
      <c r="U156" s="36"/>
      <c r="V156" s="36"/>
      <c r="W156" s="36"/>
      <c r="X156" s="36"/>
      <c r="Y156" s="36"/>
      <c r="Z156" s="36"/>
      <c r="AA156" s="36"/>
      <c r="AB156" s="36"/>
      <c r="AC156" s="36"/>
      <c r="AD156" s="36"/>
      <c r="AE156" s="36"/>
      <c r="AT156" s="19" t="s">
        <v>157</v>
      </c>
      <c r="AU156" s="19" t="s">
        <v>153</v>
      </c>
    </row>
    <row r="157" spans="1:65" s="13" customFormat="1" ht="10">
      <c r="B157" s="193"/>
      <c r="C157" s="194"/>
      <c r="D157" s="187" t="s">
        <v>159</v>
      </c>
      <c r="E157" s="195" t="s">
        <v>20</v>
      </c>
      <c r="F157" s="196" t="s">
        <v>215</v>
      </c>
      <c r="G157" s="194"/>
      <c r="H157" s="197">
        <v>118.32</v>
      </c>
      <c r="I157" s="198"/>
      <c r="J157" s="194"/>
      <c r="K157" s="194"/>
      <c r="L157" s="199"/>
      <c r="M157" s="200"/>
      <c r="N157" s="201"/>
      <c r="O157" s="201"/>
      <c r="P157" s="201"/>
      <c r="Q157" s="201"/>
      <c r="R157" s="201"/>
      <c r="S157" s="201"/>
      <c r="T157" s="202"/>
      <c r="AT157" s="203" t="s">
        <v>159</v>
      </c>
      <c r="AU157" s="203" t="s">
        <v>153</v>
      </c>
      <c r="AV157" s="13" t="s">
        <v>153</v>
      </c>
      <c r="AW157" s="13" t="s">
        <v>33</v>
      </c>
      <c r="AX157" s="13" t="s">
        <v>8</v>
      </c>
      <c r="AY157" s="203" t="s">
        <v>145</v>
      </c>
    </row>
    <row r="158" spans="1:65" s="2" customFormat="1" ht="16.5" customHeight="1">
      <c r="A158" s="36"/>
      <c r="B158" s="37"/>
      <c r="C158" s="175" t="s">
        <v>216</v>
      </c>
      <c r="D158" s="175" t="s">
        <v>147</v>
      </c>
      <c r="E158" s="176" t="s">
        <v>217</v>
      </c>
      <c r="F158" s="177" t="s">
        <v>218</v>
      </c>
      <c r="G158" s="178" t="s">
        <v>163</v>
      </c>
      <c r="H158" s="179">
        <v>36.43</v>
      </c>
      <c r="I158" s="180"/>
      <c r="J158" s="179">
        <f>ROUND(I158*H158,0)</f>
        <v>0</v>
      </c>
      <c r="K158" s="177" t="s">
        <v>151</v>
      </c>
      <c r="L158" s="41"/>
      <c r="M158" s="181" t="s">
        <v>20</v>
      </c>
      <c r="N158" s="182" t="s">
        <v>44</v>
      </c>
      <c r="O158" s="66"/>
      <c r="P158" s="183">
        <f>O158*H158</f>
        <v>0</v>
      </c>
      <c r="Q158" s="183">
        <v>0</v>
      </c>
      <c r="R158" s="183">
        <f>Q158*H158</f>
        <v>0</v>
      </c>
      <c r="S158" s="183">
        <v>0</v>
      </c>
      <c r="T158" s="184">
        <f>S158*H158</f>
        <v>0</v>
      </c>
      <c r="U158" s="36"/>
      <c r="V158" s="36"/>
      <c r="W158" s="36"/>
      <c r="X158" s="36"/>
      <c r="Y158" s="36"/>
      <c r="Z158" s="36"/>
      <c r="AA158" s="36"/>
      <c r="AB158" s="36"/>
      <c r="AC158" s="36"/>
      <c r="AD158" s="36"/>
      <c r="AE158" s="36"/>
      <c r="AR158" s="185" t="s">
        <v>152</v>
      </c>
      <c r="AT158" s="185" t="s">
        <v>147</v>
      </c>
      <c r="AU158" s="185" t="s">
        <v>153</v>
      </c>
      <c r="AY158" s="19" t="s">
        <v>145</v>
      </c>
      <c r="BE158" s="186">
        <f>IF(N158="základní",J158,0)</f>
        <v>0</v>
      </c>
      <c r="BF158" s="186">
        <f>IF(N158="snížená",J158,0)</f>
        <v>0</v>
      </c>
      <c r="BG158" s="186">
        <f>IF(N158="zákl. přenesená",J158,0)</f>
        <v>0</v>
      </c>
      <c r="BH158" s="186">
        <f>IF(N158="sníž. přenesená",J158,0)</f>
        <v>0</v>
      </c>
      <c r="BI158" s="186">
        <f>IF(N158="nulová",J158,0)</f>
        <v>0</v>
      </c>
      <c r="BJ158" s="19" t="s">
        <v>153</v>
      </c>
      <c r="BK158" s="186">
        <f>ROUND(I158*H158,0)</f>
        <v>0</v>
      </c>
      <c r="BL158" s="19" t="s">
        <v>152</v>
      </c>
      <c r="BM158" s="185" t="s">
        <v>219</v>
      </c>
    </row>
    <row r="159" spans="1:65" s="2" customFormat="1" ht="18">
      <c r="A159" s="36"/>
      <c r="B159" s="37"/>
      <c r="C159" s="38"/>
      <c r="D159" s="187" t="s">
        <v>155</v>
      </c>
      <c r="E159" s="38"/>
      <c r="F159" s="188" t="s">
        <v>220</v>
      </c>
      <c r="G159" s="38"/>
      <c r="H159" s="38"/>
      <c r="I159" s="189"/>
      <c r="J159" s="38"/>
      <c r="K159" s="38"/>
      <c r="L159" s="41"/>
      <c r="M159" s="190"/>
      <c r="N159" s="191"/>
      <c r="O159" s="66"/>
      <c r="P159" s="66"/>
      <c r="Q159" s="66"/>
      <c r="R159" s="66"/>
      <c r="S159" s="66"/>
      <c r="T159" s="67"/>
      <c r="U159" s="36"/>
      <c r="V159" s="36"/>
      <c r="W159" s="36"/>
      <c r="X159" s="36"/>
      <c r="Y159" s="36"/>
      <c r="Z159" s="36"/>
      <c r="AA159" s="36"/>
      <c r="AB159" s="36"/>
      <c r="AC159" s="36"/>
      <c r="AD159" s="36"/>
      <c r="AE159" s="36"/>
      <c r="AT159" s="19" t="s">
        <v>155</v>
      </c>
      <c r="AU159" s="19" t="s">
        <v>153</v>
      </c>
    </row>
    <row r="160" spans="1:65" s="2" customFormat="1" ht="81">
      <c r="A160" s="36"/>
      <c r="B160" s="37"/>
      <c r="C160" s="38"/>
      <c r="D160" s="187" t="s">
        <v>157</v>
      </c>
      <c r="E160" s="38"/>
      <c r="F160" s="192" t="s">
        <v>214</v>
      </c>
      <c r="G160" s="38"/>
      <c r="H160" s="38"/>
      <c r="I160" s="189"/>
      <c r="J160" s="38"/>
      <c r="K160" s="38"/>
      <c r="L160" s="41"/>
      <c r="M160" s="190"/>
      <c r="N160" s="191"/>
      <c r="O160" s="66"/>
      <c r="P160" s="66"/>
      <c r="Q160" s="66"/>
      <c r="R160" s="66"/>
      <c r="S160" s="66"/>
      <c r="T160" s="67"/>
      <c r="U160" s="36"/>
      <c r="V160" s="36"/>
      <c r="W160" s="36"/>
      <c r="X160" s="36"/>
      <c r="Y160" s="36"/>
      <c r="Z160" s="36"/>
      <c r="AA160" s="36"/>
      <c r="AB160" s="36"/>
      <c r="AC160" s="36"/>
      <c r="AD160" s="36"/>
      <c r="AE160" s="36"/>
      <c r="AT160" s="19" t="s">
        <v>157</v>
      </c>
      <c r="AU160" s="19" t="s">
        <v>153</v>
      </c>
    </row>
    <row r="161" spans="1:65" s="13" customFormat="1" ht="10">
      <c r="B161" s="193"/>
      <c r="C161" s="194"/>
      <c r="D161" s="187" t="s">
        <v>159</v>
      </c>
      <c r="E161" s="195" t="s">
        <v>20</v>
      </c>
      <c r="F161" s="196" t="s">
        <v>200</v>
      </c>
      <c r="G161" s="194"/>
      <c r="H161" s="197">
        <v>36.43</v>
      </c>
      <c r="I161" s="198"/>
      <c r="J161" s="194"/>
      <c r="K161" s="194"/>
      <c r="L161" s="199"/>
      <c r="M161" s="200"/>
      <c r="N161" s="201"/>
      <c r="O161" s="201"/>
      <c r="P161" s="201"/>
      <c r="Q161" s="201"/>
      <c r="R161" s="201"/>
      <c r="S161" s="201"/>
      <c r="T161" s="202"/>
      <c r="AT161" s="203" t="s">
        <v>159</v>
      </c>
      <c r="AU161" s="203" t="s">
        <v>153</v>
      </c>
      <c r="AV161" s="13" t="s">
        <v>153</v>
      </c>
      <c r="AW161" s="13" t="s">
        <v>33</v>
      </c>
      <c r="AX161" s="13" t="s">
        <v>8</v>
      </c>
      <c r="AY161" s="203" t="s">
        <v>145</v>
      </c>
    </row>
    <row r="162" spans="1:65" s="2" customFormat="1" ht="16.5" customHeight="1">
      <c r="A162" s="36"/>
      <c r="B162" s="37"/>
      <c r="C162" s="175" t="s">
        <v>221</v>
      </c>
      <c r="D162" s="175" t="s">
        <v>147</v>
      </c>
      <c r="E162" s="176" t="s">
        <v>222</v>
      </c>
      <c r="F162" s="177" t="s">
        <v>223</v>
      </c>
      <c r="G162" s="178" t="s">
        <v>163</v>
      </c>
      <c r="H162" s="179">
        <v>222.45</v>
      </c>
      <c r="I162" s="180"/>
      <c r="J162" s="179">
        <f>ROUND(I162*H162,0)</f>
        <v>0</v>
      </c>
      <c r="K162" s="177" t="s">
        <v>151</v>
      </c>
      <c r="L162" s="41"/>
      <c r="M162" s="181" t="s">
        <v>20</v>
      </c>
      <c r="N162" s="182" t="s">
        <v>44</v>
      </c>
      <c r="O162" s="66"/>
      <c r="P162" s="183">
        <f>O162*H162</f>
        <v>0</v>
      </c>
      <c r="Q162" s="183">
        <v>0</v>
      </c>
      <c r="R162" s="183">
        <f>Q162*H162</f>
        <v>0</v>
      </c>
      <c r="S162" s="183">
        <v>0</v>
      </c>
      <c r="T162" s="184">
        <f>S162*H162</f>
        <v>0</v>
      </c>
      <c r="U162" s="36"/>
      <c r="V162" s="36"/>
      <c r="W162" s="36"/>
      <c r="X162" s="36"/>
      <c r="Y162" s="36"/>
      <c r="Z162" s="36"/>
      <c r="AA162" s="36"/>
      <c r="AB162" s="36"/>
      <c r="AC162" s="36"/>
      <c r="AD162" s="36"/>
      <c r="AE162" s="36"/>
      <c r="AR162" s="185" t="s">
        <v>152</v>
      </c>
      <c r="AT162" s="185" t="s">
        <v>147</v>
      </c>
      <c r="AU162" s="185" t="s">
        <v>153</v>
      </c>
      <c r="AY162" s="19" t="s">
        <v>145</v>
      </c>
      <c r="BE162" s="186">
        <f>IF(N162="základní",J162,0)</f>
        <v>0</v>
      </c>
      <c r="BF162" s="186">
        <f>IF(N162="snížená",J162,0)</f>
        <v>0</v>
      </c>
      <c r="BG162" s="186">
        <f>IF(N162="zákl. přenesená",J162,0)</f>
        <v>0</v>
      </c>
      <c r="BH162" s="186">
        <f>IF(N162="sníž. přenesená",J162,0)</f>
        <v>0</v>
      </c>
      <c r="BI162" s="186">
        <f>IF(N162="nulová",J162,0)</f>
        <v>0</v>
      </c>
      <c r="BJ162" s="19" t="s">
        <v>153</v>
      </c>
      <c r="BK162" s="186">
        <f>ROUND(I162*H162,0)</f>
        <v>0</v>
      </c>
      <c r="BL162" s="19" t="s">
        <v>152</v>
      </c>
      <c r="BM162" s="185" t="s">
        <v>224</v>
      </c>
    </row>
    <row r="163" spans="1:65" s="2" customFormat="1" ht="18">
      <c r="A163" s="36"/>
      <c r="B163" s="37"/>
      <c r="C163" s="38"/>
      <c r="D163" s="187" t="s">
        <v>155</v>
      </c>
      <c r="E163" s="38"/>
      <c r="F163" s="188" t="s">
        <v>225</v>
      </c>
      <c r="G163" s="38"/>
      <c r="H163" s="38"/>
      <c r="I163" s="189"/>
      <c r="J163" s="38"/>
      <c r="K163" s="38"/>
      <c r="L163" s="41"/>
      <c r="M163" s="190"/>
      <c r="N163" s="191"/>
      <c r="O163" s="66"/>
      <c r="P163" s="66"/>
      <c r="Q163" s="66"/>
      <c r="R163" s="66"/>
      <c r="S163" s="66"/>
      <c r="T163" s="67"/>
      <c r="U163" s="36"/>
      <c r="V163" s="36"/>
      <c r="W163" s="36"/>
      <c r="X163" s="36"/>
      <c r="Y163" s="36"/>
      <c r="Z163" s="36"/>
      <c r="AA163" s="36"/>
      <c r="AB163" s="36"/>
      <c r="AC163" s="36"/>
      <c r="AD163" s="36"/>
      <c r="AE163" s="36"/>
      <c r="AT163" s="19" t="s">
        <v>155</v>
      </c>
      <c r="AU163" s="19" t="s">
        <v>153</v>
      </c>
    </row>
    <row r="164" spans="1:65" s="2" customFormat="1" ht="135">
      <c r="A164" s="36"/>
      <c r="B164" s="37"/>
      <c r="C164" s="38"/>
      <c r="D164" s="187" t="s">
        <v>157</v>
      </c>
      <c r="E164" s="38"/>
      <c r="F164" s="192" t="s">
        <v>226</v>
      </c>
      <c r="G164" s="38"/>
      <c r="H164" s="38"/>
      <c r="I164" s="189"/>
      <c r="J164" s="38"/>
      <c r="K164" s="38"/>
      <c r="L164" s="41"/>
      <c r="M164" s="190"/>
      <c r="N164" s="191"/>
      <c r="O164" s="66"/>
      <c r="P164" s="66"/>
      <c r="Q164" s="66"/>
      <c r="R164" s="66"/>
      <c r="S164" s="66"/>
      <c r="T164" s="67"/>
      <c r="U164" s="36"/>
      <c r="V164" s="36"/>
      <c r="W164" s="36"/>
      <c r="X164" s="36"/>
      <c r="Y164" s="36"/>
      <c r="Z164" s="36"/>
      <c r="AA164" s="36"/>
      <c r="AB164" s="36"/>
      <c r="AC164" s="36"/>
      <c r="AD164" s="36"/>
      <c r="AE164" s="36"/>
      <c r="AT164" s="19" t="s">
        <v>157</v>
      </c>
      <c r="AU164" s="19" t="s">
        <v>153</v>
      </c>
    </row>
    <row r="165" spans="1:65" s="14" customFormat="1" ht="10">
      <c r="B165" s="204"/>
      <c r="C165" s="205"/>
      <c r="D165" s="187" t="s">
        <v>159</v>
      </c>
      <c r="E165" s="206" t="s">
        <v>20</v>
      </c>
      <c r="F165" s="207" t="s">
        <v>227</v>
      </c>
      <c r="G165" s="205"/>
      <c r="H165" s="206" t="s">
        <v>20</v>
      </c>
      <c r="I165" s="208"/>
      <c r="J165" s="205"/>
      <c r="K165" s="205"/>
      <c r="L165" s="209"/>
      <c r="M165" s="210"/>
      <c r="N165" s="211"/>
      <c r="O165" s="211"/>
      <c r="P165" s="211"/>
      <c r="Q165" s="211"/>
      <c r="R165" s="211"/>
      <c r="S165" s="211"/>
      <c r="T165" s="212"/>
      <c r="AT165" s="213" t="s">
        <v>159</v>
      </c>
      <c r="AU165" s="213" t="s">
        <v>153</v>
      </c>
      <c r="AV165" s="14" t="s">
        <v>8</v>
      </c>
      <c r="AW165" s="14" t="s">
        <v>33</v>
      </c>
      <c r="AX165" s="14" t="s">
        <v>72</v>
      </c>
      <c r="AY165" s="213" t="s">
        <v>145</v>
      </c>
    </row>
    <row r="166" spans="1:65" s="13" customFormat="1" ht="10">
      <c r="B166" s="193"/>
      <c r="C166" s="194"/>
      <c r="D166" s="187" t="s">
        <v>159</v>
      </c>
      <c r="E166" s="195" t="s">
        <v>20</v>
      </c>
      <c r="F166" s="196" t="s">
        <v>228</v>
      </c>
      <c r="G166" s="194"/>
      <c r="H166" s="197">
        <v>97.2</v>
      </c>
      <c r="I166" s="198"/>
      <c r="J166" s="194"/>
      <c r="K166" s="194"/>
      <c r="L166" s="199"/>
      <c r="M166" s="200"/>
      <c r="N166" s="201"/>
      <c r="O166" s="201"/>
      <c r="P166" s="201"/>
      <c r="Q166" s="201"/>
      <c r="R166" s="201"/>
      <c r="S166" s="201"/>
      <c r="T166" s="202"/>
      <c r="AT166" s="203" t="s">
        <v>159</v>
      </c>
      <c r="AU166" s="203" t="s">
        <v>153</v>
      </c>
      <c r="AV166" s="13" t="s">
        <v>153</v>
      </c>
      <c r="AW166" s="13" t="s">
        <v>33</v>
      </c>
      <c r="AX166" s="13" t="s">
        <v>72</v>
      </c>
      <c r="AY166" s="203" t="s">
        <v>145</v>
      </c>
    </row>
    <row r="167" spans="1:65" s="14" customFormat="1" ht="10">
      <c r="B167" s="204"/>
      <c r="C167" s="205"/>
      <c r="D167" s="187" t="s">
        <v>159</v>
      </c>
      <c r="E167" s="206" t="s">
        <v>20</v>
      </c>
      <c r="F167" s="207" t="s">
        <v>229</v>
      </c>
      <c r="G167" s="205"/>
      <c r="H167" s="206" t="s">
        <v>20</v>
      </c>
      <c r="I167" s="208"/>
      <c r="J167" s="205"/>
      <c r="K167" s="205"/>
      <c r="L167" s="209"/>
      <c r="M167" s="210"/>
      <c r="N167" s="211"/>
      <c r="O167" s="211"/>
      <c r="P167" s="211"/>
      <c r="Q167" s="211"/>
      <c r="R167" s="211"/>
      <c r="S167" s="211"/>
      <c r="T167" s="212"/>
      <c r="AT167" s="213" t="s">
        <v>159</v>
      </c>
      <c r="AU167" s="213" t="s">
        <v>153</v>
      </c>
      <c r="AV167" s="14" t="s">
        <v>8</v>
      </c>
      <c r="AW167" s="14" t="s">
        <v>33</v>
      </c>
      <c r="AX167" s="14" t="s">
        <v>72</v>
      </c>
      <c r="AY167" s="213" t="s">
        <v>145</v>
      </c>
    </row>
    <row r="168" spans="1:65" s="13" customFormat="1" ht="10">
      <c r="B168" s="193"/>
      <c r="C168" s="194"/>
      <c r="D168" s="187" t="s">
        <v>159</v>
      </c>
      <c r="E168" s="195" t="s">
        <v>20</v>
      </c>
      <c r="F168" s="196" t="s">
        <v>230</v>
      </c>
      <c r="G168" s="194"/>
      <c r="H168" s="197">
        <v>60</v>
      </c>
      <c r="I168" s="198"/>
      <c r="J168" s="194"/>
      <c r="K168" s="194"/>
      <c r="L168" s="199"/>
      <c r="M168" s="200"/>
      <c r="N168" s="201"/>
      <c r="O168" s="201"/>
      <c r="P168" s="201"/>
      <c r="Q168" s="201"/>
      <c r="R168" s="201"/>
      <c r="S168" s="201"/>
      <c r="T168" s="202"/>
      <c r="AT168" s="203" t="s">
        <v>159</v>
      </c>
      <c r="AU168" s="203" t="s">
        <v>153</v>
      </c>
      <c r="AV168" s="13" t="s">
        <v>153</v>
      </c>
      <c r="AW168" s="13" t="s">
        <v>33</v>
      </c>
      <c r="AX168" s="13" t="s">
        <v>72</v>
      </c>
      <c r="AY168" s="203" t="s">
        <v>145</v>
      </c>
    </row>
    <row r="169" spans="1:65" s="14" customFormat="1" ht="10">
      <c r="B169" s="204"/>
      <c r="C169" s="205"/>
      <c r="D169" s="187" t="s">
        <v>159</v>
      </c>
      <c r="E169" s="206" t="s">
        <v>20</v>
      </c>
      <c r="F169" s="207" t="s">
        <v>231</v>
      </c>
      <c r="G169" s="205"/>
      <c r="H169" s="206" t="s">
        <v>20</v>
      </c>
      <c r="I169" s="208"/>
      <c r="J169" s="205"/>
      <c r="K169" s="205"/>
      <c r="L169" s="209"/>
      <c r="M169" s="210"/>
      <c r="N169" s="211"/>
      <c r="O169" s="211"/>
      <c r="P169" s="211"/>
      <c r="Q169" s="211"/>
      <c r="R169" s="211"/>
      <c r="S169" s="211"/>
      <c r="T169" s="212"/>
      <c r="AT169" s="213" t="s">
        <v>159</v>
      </c>
      <c r="AU169" s="213" t="s">
        <v>153</v>
      </c>
      <c r="AV169" s="14" t="s">
        <v>8</v>
      </c>
      <c r="AW169" s="14" t="s">
        <v>33</v>
      </c>
      <c r="AX169" s="14" t="s">
        <v>72</v>
      </c>
      <c r="AY169" s="213" t="s">
        <v>145</v>
      </c>
    </row>
    <row r="170" spans="1:65" s="13" customFormat="1" ht="10">
      <c r="B170" s="193"/>
      <c r="C170" s="194"/>
      <c r="D170" s="187" t="s">
        <v>159</v>
      </c>
      <c r="E170" s="195" t="s">
        <v>20</v>
      </c>
      <c r="F170" s="196" t="s">
        <v>232</v>
      </c>
      <c r="G170" s="194"/>
      <c r="H170" s="197">
        <v>65.25</v>
      </c>
      <c r="I170" s="198"/>
      <c r="J170" s="194"/>
      <c r="K170" s="194"/>
      <c r="L170" s="199"/>
      <c r="M170" s="200"/>
      <c r="N170" s="201"/>
      <c r="O170" s="201"/>
      <c r="P170" s="201"/>
      <c r="Q170" s="201"/>
      <c r="R170" s="201"/>
      <c r="S170" s="201"/>
      <c r="T170" s="202"/>
      <c r="AT170" s="203" t="s">
        <v>159</v>
      </c>
      <c r="AU170" s="203" t="s">
        <v>153</v>
      </c>
      <c r="AV170" s="13" t="s">
        <v>153</v>
      </c>
      <c r="AW170" s="13" t="s">
        <v>33</v>
      </c>
      <c r="AX170" s="13" t="s">
        <v>72</v>
      </c>
      <c r="AY170" s="203" t="s">
        <v>145</v>
      </c>
    </row>
    <row r="171" spans="1:65" s="15" customFormat="1" ht="10">
      <c r="B171" s="214"/>
      <c r="C171" s="215"/>
      <c r="D171" s="187" t="s">
        <v>159</v>
      </c>
      <c r="E171" s="216" t="s">
        <v>20</v>
      </c>
      <c r="F171" s="217" t="s">
        <v>173</v>
      </c>
      <c r="G171" s="215"/>
      <c r="H171" s="218">
        <v>222.45</v>
      </c>
      <c r="I171" s="219"/>
      <c r="J171" s="215"/>
      <c r="K171" s="215"/>
      <c r="L171" s="220"/>
      <c r="M171" s="221"/>
      <c r="N171" s="222"/>
      <c r="O171" s="222"/>
      <c r="P171" s="222"/>
      <c r="Q171" s="222"/>
      <c r="R171" s="222"/>
      <c r="S171" s="222"/>
      <c r="T171" s="223"/>
      <c r="AT171" s="224" t="s">
        <v>159</v>
      </c>
      <c r="AU171" s="224" t="s">
        <v>153</v>
      </c>
      <c r="AV171" s="15" t="s">
        <v>152</v>
      </c>
      <c r="AW171" s="15" t="s">
        <v>33</v>
      </c>
      <c r="AX171" s="15" t="s">
        <v>8</v>
      </c>
      <c r="AY171" s="224" t="s">
        <v>145</v>
      </c>
    </row>
    <row r="172" spans="1:65" s="12" customFormat="1" ht="22.75" customHeight="1">
      <c r="B172" s="159"/>
      <c r="C172" s="160"/>
      <c r="D172" s="161" t="s">
        <v>71</v>
      </c>
      <c r="E172" s="173" t="s">
        <v>153</v>
      </c>
      <c r="F172" s="173" t="s">
        <v>233</v>
      </c>
      <c r="G172" s="160"/>
      <c r="H172" s="160"/>
      <c r="I172" s="163"/>
      <c r="J172" s="174">
        <f>BK172</f>
        <v>0</v>
      </c>
      <c r="K172" s="160"/>
      <c r="L172" s="165"/>
      <c r="M172" s="166"/>
      <c r="N172" s="167"/>
      <c r="O172" s="167"/>
      <c r="P172" s="168">
        <f>SUM(P173:P214)</f>
        <v>0</v>
      </c>
      <c r="Q172" s="167"/>
      <c r="R172" s="168">
        <f>SUM(R173:R214)</f>
        <v>163.5311505</v>
      </c>
      <c r="S172" s="167"/>
      <c r="T172" s="169">
        <f>SUM(T173:T214)</f>
        <v>0</v>
      </c>
      <c r="AR172" s="170" t="s">
        <v>8</v>
      </c>
      <c r="AT172" s="171" t="s">
        <v>71</v>
      </c>
      <c r="AU172" s="171" t="s">
        <v>8</v>
      </c>
      <c r="AY172" s="170" t="s">
        <v>145</v>
      </c>
      <c r="BK172" s="172">
        <f>SUM(BK173:BK214)</f>
        <v>0</v>
      </c>
    </row>
    <row r="173" spans="1:65" s="2" customFormat="1" ht="16.5" customHeight="1">
      <c r="A173" s="36"/>
      <c r="B173" s="37"/>
      <c r="C173" s="175" t="s">
        <v>26</v>
      </c>
      <c r="D173" s="175" t="s">
        <v>147</v>
      </c>
      <c r="E173" s="176" t="s">
        <v>234</v>
      </c>
      <c r="F173" s="177" t="s">
        <v>235</v>
      </c>
      <c r="G173" s="178" t="s">
        <v>163</v>
      </c>
      <c r="H173" s="179">
        <v>14.64</v>
      </c>
      <c r="I173" s="180"/>
      <c r="J173" s="179">
        <f>ROUND(I173*H173,0)</f>
        <v>0</v>
      </c>
      <c r="K173" s="177" t="s">
        <v>151</v>
      </c>
      <c r="L173" s="41"/>
      <c r="M173" s="181" t="s">
        <v>20</v>
      </c>
      <c r="N173" s="182" t="s">
        <v>44</v>
      </c>
      <c r="O173" s="66"/>
      <c r="P173" s="183">
        <f>O173*H173</f>
        <v>0</v>
      </c>
      <c r="Q173" s="183">
        <v>1.63</v>
      </c>
      <c r="R173" s="183">
        <f>Q173*H173</f>
        <v>23.863199999999999</v>
      </c>
      <c r="S173" s="183">
        <v>0</v>
      </c>
      <c r="T173" s="184">
        <f>S173*H173</f>
        <v>0</v>
      </c>
      <c r="U173" s="36"/>
      <c r="V173" s="36"/>
      <c r="W173" s="36"/>
      <c r="X173" s="36"/>
      <c r="Y173" s="36"/>
      <c r="Z173" s="36"/>
      <c r="AA173" s="36"/>
      <c r="AB173" s="36"/>
      <c r="AC173" s="36"/>
      <c r="AD173" s="36"/>
      <c r="AE173" s="36"/>
      <c r="AR173" s="185" t="s">
        <v>152</v>
      </c>
      <c r="AT173" s="185" t="s">
        <v>147</v>
      </c>
      <c r="AU173" s="185" t="s">
        <v>153</v>
      </c>
      <c r="AY173" s="19" t="s">
        <v>145</v>
      </c>
      <c r="BE173" s="186">
        <f>IF(N173="základní",J173,0)</f>
        <v>0</v>
      </c>
      <c r="BF173" s="186">
        <f>IF(N173="snížená",J173,0)</f>
        <v>0</v>
      </c>
      <c r="BG173" s="186">
        <f>IF(N173="zákl. přenesená",J173,0)</f>
        <v>0</v>
      </c>
      <c r="BH173" s="186">
        <f>IF(N173="sníž. přenesená",J173,0)</f>
        <v>0</v>
      </c>
      <c r="BI173" s="186">
        <f>IF(N173="nulová",J173,0)</f>
        <v>0</v>
      </c>
      <c r="BJ173" s="19" t="s">
        <v>153</v>
      </c>
      <c r="BK173" s="186">
        <f>ROUND(I173*H173,0)</f>
        <v>0</v>
      </c>
      <c r="BL173" s="19" t="s">
        <v>152</v>
      </c>
      <c r="BM173" s="185" t="s">
        <v>236</v>
      </c>
    </row>
    <row r="174" spans="1:65" s="2" customFormat="1" ht="18">
      <c r="A174" s="36"/>
      <c r="B174" s="37"/>
      <c r="C174" s="38"/>
      <c r="D174" s="187" t="s">
        <v>155</v>
      </c>
      <c r="E174" s="38"/>
      <c r="F174" s="188" t="s">
        <v>237</v>
      </c>
      <c r="G174" s="38"/>
      <c r="H174" s="38"/>
      <c r="I174" s="189"/>
      <c r="J174" s="38"/>
      <c r="K174" s="38"/>
      <c r="L174" s="41"/>
      <c r="M174" s="190"/>
      <c r="N174" s="191"/>
      <c r="O174" s="66"/>
      <c r="P174" s="66"/>
      <c r="Q174" s="66"/>
      <c r="R174" s="66"/>
      <c r="S174" s="66"/>
      <c r="T174" s="67"/>
      <c r="U174" s="36"/>
      <c r="V174" s="36"/>
      <c r="W174" s="36"/>
      <c r="X174" s="36"/>
      <c r="Y174" s="36"/>
      <c r="Z174" s="36"/>
      <c r="AA174" s="36"/>
      <c r="AB174" s="36"/>
      <c r="AC174" s="36"/>
      <c r="AD174" s="36"/>
      <c r="AE174" s="36"/>
      <c r="AT174" s="19" t="s">
        <v>155</v>
      </c>
      <c r="AU174" s="19" t="s">
        <v>153</v>
      </c>
    </row>
    <row r="175" spans="1:65" s="2" customFormat="1" ht="63">
      <c r="A175" s="36"/>
      <c r="B175" s="37"/>
      <c r="C175" s="38"/>
      <c r="D175" s="187" t="s">
        <v>157</v>
      </c>
      <c r="E175" s="38"/>
      <c r="F175" s="192" t="s">
        <v>238</v>
      </c>
      <c r="G175" s="38"/>
      <c r="H175" s="38"/>
      <c r="I175" s="189"/>
      <c r="J175" s="38"/>
      <c r="K175" s="38"/>
      <c r="L175" s="41"/>
      <c r="M175" s="190"/>
      <c r="N175" s="191"/>
      <c r="O175" s="66"/>
      <c r="P175" s="66"/>
      <c r="Q175" s="66"/>
      <c r="R175" s="66"/>
      <c r="S175" s="66"/>
      <c r="T175" s="67"/>
      <c r="U175" s="36"/>
      <c r="V175" s="36"/>
      <c r="W175" s="36"/>
      <c r="X175" s="36"/>
      <c r="Y175" s="36"/>
      <c r="Z175" s="36"/>
      <c r="AA175" s="36"/>
      <c r="AB175" s="36"/>
      <c r="AC175" s="36"/>
      <c r="AD175" s="36"/>
      <c r="AE175" s="36"/>
      <c r="AT175" s="19" t="s">
        <v>157</v>
      </c>
      <c r="AU175" s="19" t="s">
        <v>153</v>
      </c>
    </row>
    <row r="176" spans="1:65" s="13" customFormat="1" ht="10">
      <c r="B176" s="193"/>
      <c r="C176" s="194"/>
      <c r="D176" s="187" t="s">
        <v>159</v>
      </c>
      <c r="E176" s="195" t="s">
        <v>20</v>
      </c>
      <c r="F176" s="196" t="s">
        <v>239</v>
      </c>
      <c r="G176" s="194"/>
      <c r="H176" s="197">
        <v>14.64</v>
      </c>
      <c r="I176" s="198"/>
      <c r="J176" s="194"/>
      <c r="K176" s="194"/>
      <c r="L176" s="199"/>
      <c r="M176" s="200"/>
      <c r="N176" s="201"/>
      <c r="O176" s="201"/>
      <c r="P176" s="201"/>
      <c r="Q176" s="201"/>
      <c r="R176" s="201"/>
      <c r="S176" s="201"/>
      <c r="T176" s="202"/>
      <c r="AT176" s="203" t="s">
        <v>159</v>
      </c>
      <c r="AU176" s="203" t="s">
        <v>153</v>
      </c>
      <c r="AV176" s="13" t="s">
        <v>153</v>
      </c>
      <c r="AW176" s="13" t="s">
        <v>33</v>
      </c>
      <c r="AX176" s="13" t="s">
        <v>8</v>
      </c>
      <c r="AY176" s="203" t="s">
        <v>145</v>
      </c>
    </row>
    <row r="177" spans="1:65" s="2" customFormat="1" ht="16.5" customHeight="1">
      <c r="A177" s="36"/>
      <c r="B177" s="37"/>
      <c r="C177" s="175" t="s">
        <v>240</v>
      </c>
      <c r="D177" s="175" t="s">
        <v>147</v>
      </c>
      <c r="E177" s="176" t="s">
        <v>241</v>
      </c>
      <c r="F177" s="177" t="s">
        <v>242</v>
      </c>
      <c r="G177" s="178" t="s">
        <v>150</v>
      </c>
      <c r="H177" s="179">
        <v>61</v>
      </c>
      <c r="I177" s="180"/>
      <c r="J177" s="179">
        <f>ROUND(I177*H177,0)</f>
        <v>0</v>
      </c>
      <c r="K177" s="177" t="s">
        <v>151</v>
      </c>
      <c r="L177" s="41"/>
      <c r="M177" s="181" t="s">
        <v>20</v>
      </c>
      <c r="N177" s="182" t="s">
        <v>44</v>
      </c>
      <c r="O177" s="66"/>
      <c r="P177" s="183">
        <f>O177*H177</f>
        <v>0</v>
      </c>
      <c r="Q177" s="183">
        <v>1.7000000000000001E-4</v>
      </c>
      <c r="R177" s="183">
        <f>Q177*H177</f>
        <v>1.0370000000000001E-2</v>
      </c>
      <c r="S177" s="183">
        <v>0</v>
      </c>
      <c r="T177" s="184">
        <f>S177*H177</f>
        <v>0</v>
      </c>
      <c r="U177" s="36"/>
      <c r="V177" s="36"/>
      <c r="W177" s="36"/>
      <c r="X177" s="36"/>
      <c r="Y177" s="36"/>
      <c r="Z177" s="36"/>
      <c r="AA177" s="36"/>
      <c r="AB177" s="36"/>
      <c r="AC177" s="36"/>
      <c r="AD177" s="36"/>
      <c r="AE177" s="36"/>
      <c r="AR177" s="185" t="s">
        <v>152</v>
      </c>
      <c r="AT177" s="185" t="s">
        <v>147</v>
      </c>
      <c r="AU177" s="185" t="s">
        <v>153</v>
      </c>
      <c r="AY177" s="19" t="s">
        <v>145</v>
      </c>
      <c r="BE177" s="186">
        <f>IF(N177="základní",J177,0)</f>
        <v>0</v>
      </c>
      <c r="BF177" s="186">
        <f>IF(N177="snížená",J177,0)</f>
        <v>0</v>
      </c>
      <c r="BG177" s="186">
        <f>IF(N177="zákl. přenesená",J177,0)</f>
        <v>0</v>
      </c>
      <c r="BH177" s="186">
        <f>IF(N177="sníž. přenesená",J177,0)</f>
        <v>0</v>
      </c>
      <c r="BI177" s="186">
        <f>IF(N177="nulová",J177,0)</f>
        <v>0</v>
      </c>
      <c r="BJ177" s="19" t="s">
        <v>153</v>
      </c>
      <c r="BK177" s="186">
        <f>ROUND(I177*H177,0)</f>
        <v>0</v>
      </c>
      <c r="BL177" s="19" t="s">
        <v>152</v>
      </c>
      <c r="BM177" s="185" t="s">
        <v>243</v>
      </c>
    </row>
    <row r="178" spans="1:65" s="2" customFormat="1" ht="10">
      <c r="A178" s="36"/>
      <c r="B178" s="37"/>
      <c r="C178" s="38"/>
      <c r="D178" s="187" t="s">
        <v>155</v>
      </c>
      <c r="E178" s="38"/>
      <c r="F178" s="188" t="s">
        <v>244</v>
      </c>
      <c r="G178" s="38"/>
      <c r="H178" s="38"/>
      <c r="I178" s="189"/>
      <c r="J178" s="38"/>
      <c r="K178" s="38"/>
      <c r="L178" s="41"/>
      <c r="M178" s="190"/>
      <c r="N178" s="191"/>
      <c r="O178" s="66"/>
      <c r="P178" s="66"/>
      <c r="Q178" s="66"/>
      <c r="R178" s="66"/>
      <c r="S178" s="66"/>
      <c r="T178" s="67"/>
      <c r="U178" s="36"/>
      <c r="V178" s="36"/>
      <c r="W178" s="36"/>
      <c r="X178" s="36"/>
      <c r="Y178" s="36"/>
      <c r="Z178" s="36"/>
      <c r="AA178" s="36"/>
      <c r="AB178" s="36"/>
      <c r="AC178" s="36"/>
      <c r="AD178" s="36"/>
      <c r="AE178" s="36"/>
      <c r="AT178" s="19" t="s">
        <v>155</v>
      </c>
      <c r="AU178" s="19" t="s">
        <v>153</v>
      </c>
    </row>
    <row r="179" spans="1:65" s="2" customFormat="1" ht="171">
      <c r="A179" s="36"/>
      <c r="B179" s="37"/>
      <c r="C179" s="38"/>
      <c r="D179" s="187" t="s">
        <v>157</v>
      </c>
      <c r="E179" s="38"/>
      <c r="F179" s="192" t="s">
        <v>245</v>
      </c>
      <c r="G179" s="38"/>
      <c r="H179" s="38"/>
      <c r="I179" s="189"/>
      <c r="J179" s="38"/>
      <c r="K179" s="38"/>
      <c r="L179" s="41"/>
      <c r="M179" s="190"/>
      <c r="N179" s="191"/>
      <c r="O179" s="66"/>
      <c r="P179" s="66"/>
      <c r="Q179" s="66"/>
      <c r="R179" s="66"/>
      <c r="S179" s="66"/>
      <c r="T179" s="67"/>
      <c r="U179" s="36"/>
      <c r="V179" s="36"/>
      <c r="W179" s="36"/>
      <c r="X179" s="36"/>
      <c r="Y179" s="36"/>
      <c r="Z179" s="36"/>
      <c r="AA179" s="36"/>
      <c r="AB179" s="36"/>
      <c r="AC179" s="36"/>
      <c r="AD179" s="36"/>
      <c r="AE179" s="36"/>
      <c r="AT179" s="19" t="s">
        <v>157</v>
      </c>
      <c r="AU179" s="19" t="s">
        <v>153</v>
      </c>
    </row>
    <row r="180" spans="1:65" s="13" customFormat="1" ht="10">
      <c r="B180" s="193"/>
      <c r="C180" s="194"/>
      <c r="D180" s="187" t="s">
        <v>159</v>
      </c>
      <c r="E180" s="195" t="s">
        <v>20</v>
      </c>
      <c r="F180" s="196" t="s">
        <v>246</v>
      </c>
      <c r="G180" s="194"/>
      <c r="H180" s="197">
        <v>61</v>
      </c>
      <c r="I180" s="198"/>
      <c r="J180" s="194"/>
      <c r="K180" s="194"/>
      <c r="L180" s="199"/>
      <c r="M180" s="200"/>
      <c r="N180" s="201"/>
      <c r="O180" s="201"/>
      <c r="P180" s="201"/>
      <c r="Q180" s="201"/>
      <c r="R180" s="201"/>
      <c r="S180" s="201"/>
      <c r="T180" s="202"/>
      <c r="AT180" s="203" t="s">
        <v>159</v>
      </c>
      <c r="AU180" s="203" t="s">
        <v>153</v>
      </c>
      <c r="AV180" s="13" t="s">
        <v>153</v>
      </c>
      <c r="AW180" s="13" t="s">
        <v>33</v>
      </c>
      <c r="AX180" s="13" t="s">
        <v>8</v>
      </c>
      <c r="AY180" s="203" t="s">
        <v>145</v>
      </c>
    </row>
    <row r="181" spans="1:65" s="2" customFormat="1" ht="16.5" customHeight="1">
      <c r="A181" s="36"/>
      <c r="B181" s="37"/>
      <c r="C181" s="225" t="s">
        <v>247</v>
      </c>
      <c r="D181" s="225" t="s">
        <v>248</v>
      </c>
      <c r="E181" s="226" t="s">
        <v>249</v>
      </c>
      <c r="F181" s="227" t="s">
        <v>250</v>
      </c>
      <c r="G181" s="228" t="s">
        <v>150</v>
      </c>
      <c r="H181" s="229">
        <v>70.150000000000006</v>
      </c>
      <c r="I181" s="230"/>
      <c r="J181" s="229">
        <f>ROUND(I181*H181,0)</f>
        <v>0</v>
      </c>
      <c r="K181" s="227" t="s">
        <v>151</v>
      </c>
      <c r="L181" s="231"/>
      <c r="M181" s="232" t="s">
        <v>20</v>
      </c>
      <c r="N181" s="233" t="s">
        <v>44</v>
      </c>
      <c r="O181" s="66"/>
      <c r="P181" s="183">
        <f>O181*H181</f>
        <v>0</v>
      </c>
      <c r="Q181" s="183">
        <v>1.8000000000000001E-4</v>
      </c>
      <c r="R181" s="183">
        <f>Q181*H181</f>
        <v>1.2627000000000001E-2</v>
      </c>
      <c r="S181" s="183">
        <v>0</v>
      </c>
      <c r="T181" s="184">
        <f>S181*H181</f>
        <v>0</v>
      </c>
      <c r="U181" s="36"/>
      <c r="V181" s="36"/>
      <c r="W181" s="36"/>
      <c r="X181" s="36"/>
      <c r="Y181" s="36"/>
      <c r="Z181" s="36"/>
      <c r="AA181" s="36"/>
      <c r="AB181" s="36"/>
      <c r="AC181" s="36"/>
      <c r="AD181" s="36"/>
      <c r="AE181" s="36"/>
      <c r="AR181" s="185" t="s">
        <v>216</v>
      </c>
      <c r="AT181" s="185" t="s">
        <v>248</v>
      </c>
      <c r="AU181" s="185" t="s">
        <v>153</v>
      </c>
      <c r="AY181" s="19" t="s">
        <v>145</v>
      </c>
      <c r="BE181" s="186">
        <f>IF(N181="základní",J181,0)</f>
        <v>0</v>
      </c>
      <c r="BF181" s="186">
        <f>IF(N181="snížená",J181,0)</f>
        <v>0</v>
      </c>
      <c r="BG181" s="186">
        <f>IF(N181="zákl. přenesená",J181,0)</f>
        <v>0</v>
      </c>
      <c r="BH181" s="186">
        <f>IF(N181="sníž. přenesená",J181,0)</f>
        <v>0</v>
      </c>
      <c r="BI181" s="186">
        <f>IF(N181="nulová",J181,0)</f>
        <v>0</v>
      </c>
      <c r="BJ181" s="19" t="s">
        <v>153</v>
      </c>
      <c r="BK181" s="186">
        <f>ROUND(I181*H181,0)</f>
        <v>0</v>
      </c>
      <c r="BL181" s="19" t="s">
        <v>152</v>
      </c>
      <c r="BM181" s="185" t="s">
        <v>251</v>
      </c>
    </row>
    <row r="182" spans="1:65" s="2" customFormat="1" ht="10">
      <c r="A182" s="36"/>
      <c r="B182" s="37"/>
      <c r="C182" s="38"/>
      <c r="D182" s="187" t="s">
        <v>155</v>
      </c>
      <c r="E182" s="38"/>
      <c r="F182" s="188" t="s">
        <v>250</v>
      </c>
      <c r="G182" s="38"/>
      <c r="H182" s="38"/>
      <c r="I182" s="189"/>
      <c r="J182" s="38"/>
      <c r="K182" s="38"/>
      <c r="L182" s="41"/>
      <c r="M182" s="190"/>
      <c r="N182" s="191"/>
      <c r="O182" s="66"/>
      <c r="P182" s="66"/>
      <c r="Q182" s="66"/>
      <c r="R182" s="66"/>
      <c r="S182" s="66"/>
      <c r="T182" s="67"/>
      <c r="U182" s="36"/>
      <c r="V182" s="36"/>
      <c r="W182" s="36"/>
      <c r="X182" s="36"/>
      <c r="Y182" s="36"/>
      <c r="Z182" s="36"/>
      <c r="AA182" s="36"/>
      <c r="AB182" s="36"/>
      <c r="AC182" s="36"/>
      <c r="AD182" s="36"/>
      <c r="AE182" s="36"/>
      <c r="AT182" s="19" t="s">
        <v>155</v>
      </c>
      <c r="AU182" s="19" t="s">
        <v>153</v>
      </c>
    </row>
    <row r="183" spans="1:65" s="13" customFormat="1" ht="10">
      <c r="B183" s="193"/>
      <c r="C183" s="194"/>
      <c r="D183" s="187" t="s">
        <v>159</v>
      </c>
      <c r="E183" s="195" t="s">
        <v>20</v>
      </c>
      <c r="F183" s="196" t="s">
        <v>252</v>
      </c>
      <c r="G183" s="194"/>
      <c r="H183" s="197">
        <v>70.150000000000006</v>
      </c>
      <c r="I183" s="198"/>
      <c r="J183" s="194"/>
      <c r="K183" s="194"/>
      <c r="L183" s="199"/>
      <c r="M183" s="200"/>
      <c r="N183" s="201"/>
      <c r="O183" s="201"/>
      <c r="P183" s="201"/>
      <c r="Q183" s="201"/>
      <c r="R183" s="201"/>
      <c r="S183" s="201"/>
      <c r="T183" s="202"/>
      <c r="AT183" s="203" t="s">
        <v>159</v>
      </c>
      <c r="AU183" s="203" t="s">
        <v>153</v>
      </c>
      <c r="AV183" s="13" t="s">
        <v>153</v>
      </c>
      <c r="AW183" s="13" t="s">
        <v>33</v>
      </c>
      <c r="AX183" s="13" t="s">
        <v>8</v>
      </c>
      <c r="AY183" s="203" t="s">
        <v>145</v>
      </c>
    </row>
    <row r="184" spans="1:65" s="2" customFormat="1" ht="23">
      <c r="A184" s="36"/>
      <c r="B184" s="37"/>
      <c r="C184" s="175" t="s">
        <v>253</v>
      </c>
      <c r="D184" s="175" t="s">
        <v>147</v>
      </c>
      <c r="E184" s="176" t="s">
        <v>254</v>
      </c>
      <c r="F184" s="177" t="s">
        <v>255</v>
      </c>
      <c r="G184" s="178" t="s">
        <v>256</v>
      </c>
      <c r="H184" s="179">
        <v>61</v>
      </c>
      <c r="I184" s="180"/>
      <c r="J184" s="179">
        <f>ROUND(I184*H184,0)</f>
        <v>0</v>
      </c>
      <c r="K184" s="177" t="s">
        <v>151</v>
      </c>
      <c r="L184" s="41"/>
      <c r="M184" s="181" t="s">
        <v>20</v>
      </c>
      <c r="N184" s="182" t="s">
        <v>44</v>
      </c>
      <c r="O184" s="66"/>
      <c r="P184" s="183">
        <f>O184*H184</f>
        <v>0</v>
      </c>
      <c r="Q184" s="183">
        <v>0.20449000000000001</v>
      </c>
      <c r="R184" s="183">
        <f>Q184*H184</f>
        <v>12.473890000000001</v>
      </c>
      <c r="S184" s="183">
        <v>0</v>
      </c>
      <c r="T184" s="184">
        <f>S184*H184</f>
        <v>0</v>
      </c>
      <c r="U184" s="36"/>
      <c r="V184" s="36"/>
      <c r="W184" s="36"/>
      <c r="X184" s="36"/>
      <c r="Y184" s="36"/>
      <c r="Z184" s="36"/>
      <c r="AA184" s="36"/>
      <c r="AB184" s="36"/>
      <c r="AC184" s="36"/>
      <c r="AD184" s="36"/>
      <c r="AE184" s="36"/>
      <c r="AR184" s="185" t="s">
        <v>152</v>
      </c>
      <c r="AT184" s="185" t="s">
        <v>147</v>
      </c>
      <c r="AU184" s="185" t="s">
        <v>153</v>
      </c>
      <c r="AY184" s="19" t="s">
        <v>145</v>
      </c>
      <c r="BE184" s="186">
        <f>IF(N184="základní",J184,0)</f>
        <v>0</v>
      </c>
      <c r="BF184" s="186">
        <f>IF(N184="snížená",J184,0)</f>
        <v>0</v>
      </c>
      <c r="BG184" s="186">
        <f>IF(N184="zákl. přenesená",J184,0)</f>
        <v>0</v>
      </c>
      <c r="BH184" s="186">
        <f>IF(N184="sníž. přenesená",J184,0)</f>
        <v>0</v>
      </c>
      <c r="BI184" s="186">
        <f>IF(N184="nulová",J184,0)</f>
        <v>0</v>
      </c>
      <c r="BJ184" s="19" t="s">
        <v>153</v>
      </c>
      <c r="BK184" s="186">
        <f>ROUND(I184*H184,0)</f>
        <v>0</v>
      </c>
      <c r="BL184" s="19" t="s">
        <v>152</v>
      </c>
      <c r="BM184" s="185" t="s">
        <v>257</v>
      </c>
    </row>
    <row r="185" spans="1:65" s="2" customFormat="1" ht="18">
      <c r="A185" s="36"/>
      <c r="B185" s="37"/>
      <c r="C185" s="38"/>
      <c r="D185" s="187" t="s">
        <v>155</v>
      </c>
      <c r="E185" s="38"/>
      <c r="F185" s="188" t="s">
        <v>258</v>
      </c>
      <c r="G185" s="38"/>
      <c r="H185" s="38"/>
      <c r="I185" s="189"/>
      <c r="J185" s="38"/>
      <c r="K185" s="38"/>
      <c r="L185" s="41"/>
      <c r="M185" s="190"/>
      <c r="N185" s="191"/>
      <c r="O185" s="66"/>
      <c r="P185" s="66"/>
      <c r="Q185" s="66"/>
      <c r="R185" s="66"/>
      <c r="S185" s="66"/>
      <c r="T185" s="67"/>
      <c r="U185" s="36"/>
      <c r="V185" s="36"/>
      <c r="W185" s="36"/>
      <c r="X185" s="36"/>
      <c r="Y185" s="36"/>
      <c r="Z185" s="36"/>
      <c r="AA185" s="36"/>
      <c r="AB185" s="36"/>
      <c r="AC185" s="36"/>
      <c r="AD185" s="36"/>
      <c r="AE185" s="36"/>
      <c r="AT185" s="19" t="s">
        <v>155</v>
      </c>
      <c r="AU185" s="19" t="s">
        <v>153</v>
      </c>
    </row>
    <row r="186" spans="1:65" s="2" customFormat="1" ht="63">
      <c r="A186" s="36"/>
      <c r="B186" s="37"/>
      <c r="C186" s="38"/>
      <c r="D186" s="187" t="s">
        <v>157</v>
      </c>
      <c r="E186" s="38"/>
      <c r="F186" s="192" t="s">
        <v>259</v>
      </c>
      <c r="G186" s="38"/>
      <c r="H186" s="38"/>
      <c r="I186" s="189"/>
      <c r="J186" s="38"/>
      <c r="K186" s="38"/>
      <c r="L186" s="41"/>
      <c r="M186" s="190"/>
      <c r="N186" s="191"/>
      <c r="O186" s="66"/>
      <c r="P186" s="66"/>
      <c r="Q186" s="66"/>
      <c r="R186" s="66"/>
      <c r="S186" s="66"/>
      <c r="T186" s="67"/>
      <c r="U186" s="36"/>
      <c r="V186" s="36"/>
      <c r="W186" s="36"/>
      <c r="X186" s="36"/>
      <c r="Y186" s="36"/>
      <c r="Z186" s="36"/>
      <c r="AA186" s="36"/>
      <c r="AB186" s="36"/>
      <c r="AC186" s="36"/>
      <c r="AD186" s="36"/>
      <c r="AE186" s="36"/>
      <c r="AT186" s="19" t="s">
        <v>157</v>
      </c>
      <c r="AU186" s="19" t="s">
        <v>153</v>
      </c>
    </row>
    <row r="187" spans="1:65" s="13" customFormat="1" ht="10">
      <c r="B187" s="193"/>
      <c r="C187" s="194"/>
      <c r="D187" s="187" t="s">
        <v>159</v>
      </c>
      <c r="E187" s="195" t="s">
        <v>20</v>
      </c>
      <c r="F187" s="196" t="s">
        <v>260</v>
      </c>
      <c r="G187" s="194"/>
      <c r="H187" s="197">
        <v>61</v>
      </c>
      <c r="I187" s="198"/>
      <c r="J187" s="194"/>
      <c r="K187" s="194"/>
      <c r="L187" s="199"/>
      <c r="M187" s="200"/>
      <c r="N187" s="201"/>
      <c r="O187" s="201"/>
      <c r="P187" s="201"/>
      <c r="Q187" s="201"/>
      <c r="R187" s="201"/>
      <c r="S187" s="201"/>
      <c r="T187" s="202"/>
      <c r="AT187" s="203" t="s">
        <v>159</v>
      </c>
      <c r="AU187" s="203" t="s">
        <v>153</v>
      </c>
      <c r="AV187" s="13" t="s">
        <v>153</v>
      </c>
      <c r="AW187" s="13" t="s">
        <v>33</v>
      </c>
      <c r="AX187" s="13" t="s">
        <v>8</v>
      </c>
      <c r="AY187" s="203" t="s">
        <v>145</v>
      </c>
    </row>
    <row r="188" spans="1:65" s="2" customFormat="1" ht="16.5" customHeight="1">
      <c r="A188" s="36"/>
      <c r="B188" s="37"/>
      <c r="C188" s="175" t="s">
        <v>261</v>
      </c>
      <c r="D188" s="175" t="s">
        <v>147</v>
      </c>
      <c r="E188" s="176" t="s">
        <v>262</v>
      </c>
      <c r="F188" s="177" t="s">
        <v>263</v>
      </c>
      <c r="G188" s="178" t="s">
        <v>163</v>
      </c>
      <c r="H188" s="179">
        <v>21.79</v>
      </c>
      <c r="I188" s="180"/>
      <c r="J188" s="179">
        <f>ROUND(I188*H188,0)</f>
        <v>0</v>
      </c>
      <c r="K188" s="177" t="s">
        <v>151</v>
      </c>
      <c r="L188" s="41"/>
      <c r="M188" s="181" t="s">
        <v>20</v>
      </c>
      <c r="N188" s="182" t="s">
        <v>44</v>
      </c>
      <c r="O188" s="66"/>
      <c r="P188" s="183">
        <f>O188*H188</f>
        <v>0</v>
      </c>
      <c r="Q188" s="183">
        <v>2.2563399999999998</v>
      </c>
      <c r="R188" s="183">
        <f>Q188*H188</f>
        <v>49.16564859999999</v>
      </c>
      <c r="S188" s="183">
        <v>0</v>
      </c>
      <c r="T188" s="184">
        <f>S188*H188</f>
        <v>0</v>
      </c>
      <c r="U188" s="36"/>
      <c r="V188" s="36"/>
      <c r="W188" s="36"/>
      <c r="X188" s="36"/>
      <c r="Y188" s="36"/>
      <c r="Z188" s="36"/>
      <c r="AA188" s="36"/>
      <c r="AB188" s="36"/>
      <c r="AC188" s="36"/>
      <c r="AD188" s="36"/>
      <c r="AE188" s="36"/>
      <c r="AR188" s="185" t="s">
        <v>152</v>
      </c>
      <c r="AT188" s="185" t="s">
        <v>147</v>
      </c>
      <c r="AU188" s="185" t="s">
        <v>153</v>
      </c>
      <c r="AY188" s="19" t="s">
        <v>145</v>
      </c>
      <c r="BE188" s="186">
        <f>IF(N188="základní",J188,0)</f>
        <v>0</v>
      </c>
      <c r="BF188" s="186">
        <f>IF(N188="snížená",J188,0)</f>
        <v>0</v>
      </c>
      <c r="BG188" s="186">
        <f>IF(N188="zákl. přenesená",J188,0)</f>
        <v>0</v>
      </c>
      <c r="BH188" s="186">
        <f>IF(N188="sníž. přenesená",J188,0)</f>
        <v>0</v>
      </c>
      <c r="BI188" s="186">
        <f>IF(N188="nulová",J188,0)</f>
        <v>0</v>
      </c>
      <c r="BJ188" s="19" t="s">
        <v>153</v>
      </c>
      <c r="BK188" s="186">
        <f>ROUND(I188*H188,0)</f>
        <v>0</v>
      </c>
      <c r="BL188" s="19" t="s">
        <v>152</v>
      </c>
      <c r="BM188" s="185" t="s">
        <v>264</v>
      </c>
    </row>
    <row r="189" spans="1:65" s="2" customFormat="1" ht="10">
      <c r="A189" s="36"/>
      <c r="B189" s="37"/>
      <c r="C189" s="38"/>
      <c r="D189" s="187" t="s">
        <v>155</v>
      </c>
      <c r="E189" s="38"/>
      <c r="F189" s="188" t="s">
        <v>265</v>
      </c>
      <c r="G189" s="38"/>
      <c r="H189" s="38"/>
      <c r="I189" s="189"/>
      <c r="J189" s="38"/>
      <c r="K189" s="38"/>
      <c r="L189" s="41"/>
      <c r="M189" s="190"/>
      <c r="N189" s="191"/>
      <c r="O189" s="66"/>
      <c r="P189" s="66"/>
      <c r="Q189" s="66"/>
      <c r="R189" s="66"/>
      <c r="S189" s="66"/>
      <c r="T189" s="67"/>
      <c r="U189" s="36"/>
      <c r="V189" s="36"/>
      <c r="W189" s="36"/>
      <c r="X189" s="36"/>
      <c r="Y189" s="36"/>
      <c r="Z189" s="36"/>
      <c r="AA189" s="36"/>
      <c r="AB189" s="36"/>
      <c r="AC189" s="36"/>
      <c r="AD189" s="36"/>
      <c r="AE189" s="36"/>
      <c r="AT189" s="19" t="s">
        <v>155</v>
      </c>
      <c r="AU189" s="19" t="s">
        <v>153</v>
      </c>
    </row>
    <row r="190" spans="1:65" s="2" customFormat="1" ht="54">
      <c r="A190" s="36"/>
      <c r="B190" s="37"/>
      <c r="C190" s="38"/>
      <c r="D190" s="187" t="s">
        <v>157</v>
      </c>
      <c r="E190" s="38"/>
      <c r="F190" s="192" t="s">
        <v>266</v>
      </c>
      <c r="G190" s="38"/>
      <c r="H190" s="38"/>
      <c r="I190" s="189"/>
      <c r="J190" s="38"/>
      <c r="K190" s="38"/>
      <c r="L190" s="41"/>
      <c r="M190" s="190"/>
      <c r="N190" s="191"/>
      <c r="O190" s="66"/>
      <c r="P190" s="66"/>
      <c r="Q190" s="66"/>
      <c r="R190" s="66"/>
      <c r="S190" s="66"/>
      <c r="T190" s="67"/>
      <c r="U190" s="36"/>
      <c r="V190" s="36"/>
      <c r="W190" s="36"/>
      <c r="X190" s="36"/>
      <c r="Y190" s="36"/>
      <c r="Z190" s="36"/>
      <c r="AA190" s="36"/>
      <c r="AB190" s="36"/>
      <c r="AC190" s="36"/>
      <c r="AD190" s="36"/>
      <c r="AE190" s="36"/>
      <c r="AT190" s="19" t="s">
        <v>157</v>
      </c>
      <c r="AU190" s="19" t="s">
        <v>153</v>
      </c>
    </row>
    <row r="191" spans="1:65" s="14" customFormat="1" ht="10">
      <c r="B191" s="204"/>
      <c r="C191" s="205"/>
      <c r="D191" s="187" t="s">
        <v>159</v>
      </c>
      <c r="E191" s="206" t="s">
        <v>20</v>
      </c>
      <c r="F191" s="207" t="s">
        <v>180</v>
      </c>
      <c r="G191" s="205"/>
      <c r="H191" s="206" t="s">
        <v>20</v>
      </c>
      <c r="I191" s="208"/>
      <c r="J191" s="205"/>
      <c r="K191" s="205"/>
      <c r="L191" s="209"/>
      <c r="M191" s="210"/>
      <c r="N191" s="211"/>
      <c r="O191" s="211"/>
      <c r="P191" s="211"/>
      <c r="Q191" s="211"/>
      <c r="R191" s="211"/>
      <c r="S191" s="211"/>
      <c r="T191" s="212"/>
      <c r="AT191" s="213" t="s">
        <v>159</v>
      </c>
      <c r="AU191" s="213" t="s">
        <v>153</v>
      </c>
      <c r="AV191" s="14" t="s">
        <v>8</v>
      </c>
      <c r="AW191" s="14" t="s">
        <v>33</v>
      </c>
      <c r="AX191" s="14" t="s">
        <v>72</v>
      </c>
      <c r="AY191" s="213" t="s">
        <v>145</v>
      </c>
    </row>
    <row r="192" spans="1:65" s="13" customFormat="1" ht="10">
      <c r="B192" s="193"/>
      <c r="C192" s="194"/>
      <c r="D192" s="187" t="s">
        <v>159</v>
      </c>
      <c r="E192" s="195" t="s">
        <v>20</v>
      </c>
      <c r="F192" s="196" t="s">
        <v>181</v>
      </c>
      <c r="G192" s="194"/>
      <c r="H192" s="197">
        <v>2.36</v>
      </c>
      <c r="I192" s="198"/>
      <c r="J192" s="194"/>
      <c r="K192" s="194"/>
      <c r="L192" s="199"/>
      <c r="M192" s="200"/>
      <c r="N192" s="201"/>
      <c r="O192" s="201"/>
      <c r="P192" s="201"/>
      <c r="Q192" s="201"/>
      <c r="R192" s="201"/>
      <c r="S192" s="201"/>
      <c r="T192" s="202"/>
      <c r="AT192" s="203" t="s">
        <v>159</v>
      </c>
      <c r="AU192" s="203" t="s">
        <v>153</v>
      </c>
      <c r="AV192" s="13" t="s">
        <v>153</v>
      </c>
      <c r="AW192" s="13" t="s">
        <v>33</v>
      </c>
      <c r="AX192" s="13" t="s">
        <v>72</v>
      </c>
      <c r="AY192" s="203" t="s">
        <v>145</v>
      </c>
    </row>
    <row r="193" spans="1:65" s="13" customFormat="1" ht="10">
      <c r="B193" s="193"/>
      <c r="C193" s="194"/>
      <c r="D193" s="187" t="s">
        <v>159</v>
      </c>
      <c r="E193" s="195" t="s">
        <v>20</v>
      </c>
      <c r="F193" s="196" t="s">
        <v>182</v>
      </c>
      <c r="G193" s="194"/>
      <c r="H193" s="197">
        <v>0.66</v>
      </c>
      <c r="I193" s="198"/>
      <c r="J193" s="194"/>
      <c r="K193" s="194"/>
      <c r="L193" s="199"/>
      <c r="M193" s="200"/>
      <c r="N193" s="201"/>
      <c r="O193" s="201"/>
      <c r="P193" s="201"/>
      <c r="Q193" s="201"/>
      <c r="R193" s="201"/>
      <c r="S193" s="201"/>
      <c r="T193" s="202"/>
      <c r="AT193" s="203" t="s">
        <v>159</v>
      </c>
      <c r="AU193" s="203" t="s">
        <v>153</v>
      </c>
      <c r="AV193" s="13" t="s">
        <v>153</v>
      </c>
      <c r="AW193" s="13" t="s">
        <v>33</v>
      </c>
      <c r="AX193" s="13" t="s">
        <v>72</v>
      </c>
      <c r="AY193" s="203" t="s">
        <v>145</v>
      </c>
    </row>
    <row r="194" spans="1:65" s="13" customFormat="1" ht="10">
      <c r="B194" s="193"/>
      <c r="C194" s="194"/>
      <c r="D194" s="187" t="s">
        <v>159</v>
      </c>
      <c r="E194" s="195" t="s">
        <v>20</v>
      </c>
      <c r="F194" s="196" t="s">
        <v>183</v>
      </c>
      <c r="G194" s="194"/>
      <c r="H194" s="197">
        <v>6.74</v>
      </c>
      <c r="I194" s="198"/>
      <c r="J194" s="194"/>
      <c r="K194" s="194"/>
      <c r="L194" s="199"/>
      <c r="M194" s="200"/>
      <c r="N194" s="201"/>
      <c r="O194" s="201"/>
      <c r="P194" s="201"/>
      <c r="Q194" s="201"/>
      <c r="R194" s="201"/>
      <c r="S194" s="201"/>
      <c r="T194" s="202"/>
      <c r="AT194" s="203" t="s">
        <v>159</v>
      </c>
      <c r="AU194" s="203" t="s">
        <v>153</v>
      </c>
      <c r="AV194" s="13" t="s">
        <v>153</v>
      </c>
      <c r="AW194" s="13" t="s">
        <v>33</v>
      </c>
      <c r="AX194" s="13" t="s">
        <v>72</v>
      </c>
      <c r="AY194" s="203" t="s">
        <v>145</v>
      </c>
    </row>
    <row r="195" spans="1:65" s="13" customFormat="1" ht="10">
      <c r="B195" s="193"/>
      <c r="C195" s="194"/>
      <c r="D195" s="187" t="s">
        <v>159</v>
      </c>
      <c r="E195" s="195" t="s">
        <v>20</v>
      </c>
      <c r="F195" s="196" t="s">
        <v>184</v>
      </c>
      <c r="G195" s="194"/>
      <c r="H195" s="197">
        <v>0.64</v>
      </c>
      <c r="I195" s="198"/>
      <c r="J195" s="194"/>
      <c r="K195" s="194"/>
      <c r="L195" s="199"/>
      <c r="M195" s="200"/>
      <c r="N195" s="201"/>
      <c r="O195" s="201"/>
      <c r="P195" s="201"/>
      <c r="Q195" s="201"/>
      <c r="R195" s="201"/>
      <c r="S195" s="201"/>
      <c r="T195" s="202"/>
      <c r="AT195" s="203" t="s">
        <v>159</v>
      </c>
      <c r="AU195" s="203" t="s">
        <v>153</v>
      </c>
      <c r="AV195" s="13" t="s">
        <v>153</v>
      </c>
      <c r="AW195" s="13" t="s">
        <v>33</v>
      </c>
      <c r="AX195" s="13" t="s">
        <v>72</v>
      </c>
      <c r="AY195" s="203" t="s">
        <v>145</v>
      </c>
    </row>
    <row r="196" spans="1:65" s="13" customFormat="1" ht="10">
      <c r="B196" s="193"/>
      <c r="C196" s="194"/>
      <c r="D196" s="187" t="s">
        <v>159</v>
      </c>
      <c r="E196" s="195" t="s">
        <v>20</v>
      </c>
      <c r="F196" s="196" t="s">
        <v>185</v>
      </c>
      <c r="G196" s="194"/>
      <c r="H196" s="197">
        <v>9.77</v>
      </c>
      <c r="I196" s="198"/>
      <c r="J196" s="194"/>
      <c r="K196" s="194"/>
      <c r="L196" s="199"/>
      <c r="M196" s="200"/>
      <c r="N196" s="201"/>
      <c r="O196" s="201"/>
      <c r="P196" s="201"/>
      <c r="Q196" s="201"/>
      <c r="R196" s="201"/>
      <c r="S196" s="201"/>
      <c r="T196" s="202"/>
      <c r="AT196" s="203" t="s">
        <v>159</v>
      </c>
      <c r="AU196" s="203" t="s">
        <v>153</v>
      </c>
      <c r="AV196" s="13" t="s">
        <v>153</v>
      </c>
      <c r="AW196" s="13" t="s">
        <v>33</v>
      </c>
      <c r="AX196" s="13" t="s">
        <v>72</v>
      </c>
      <c r="AY196" s="203" t="s">
        <v>145</v>
      </c>
    </row>
    <row r="197" spans="1:65" s="13" customFormat="1" ht="10">
      <c r="B197" s="193"/>
      <c r="C197" s="194"/>
      <c r="D197" s="187" t="s">
        <v>159</v>
      </c>
      <c r="E197" s="195" t="s">
        <v>20</v>
      </c>
      <c r="F197" s="196" t="s">
        <v>186</v>
      </c>
      <c r="G197" s="194"/>
      <c r="H197" s="197">
        <v>0.66</v>
      </c>
      <c r="I197" s="198"/>
      <c r="J197" s="194"/>
      <c r="K197" s="194"/>
      <c r="L197" s="199"/>
      <c r="M197" s="200"/>
      <c r="N197" s="201"/>
      <c r="O197" s="201"/>
      <c r="P197" s="201"/>
      <c r="Q197" s="201"/>
      <c r="R197" s="201"/>
      <c r="S197" s="201"/>
      <c r="T197" s="202"/>
      <c r="AT197" s="203" t="s">
        <v>159</v>
      </c>
      <c r="AU197" s="203" t="s">
        <v>153</v>
      </c>
      <c r="AV197" s="13" t="s">
        <v>153</v>
      </c>
      <c r="AW197" s="13" t="s">
        <v>33</v>
      </c>
      <c r="AX197" s="13" t="s">
        <v>72</v>
      </c>
      <c r="AY197" s="203" t="s">
        <v>145</v>
      </c>
    </row>
    <row r="198" spans="1:65" s="13" customFormat="1" ht="10">
      <c r="B198" s="193"/>
      <c r="C198" s="194"/>
      <c r="D198" s="187" t="s">
        <v>159</v>
      </c>
      <c r="E198" s="195" t="s">
        <v>20</v>
      </c>
      <c r="F198" s="196" t="s">
        <v>187</v>
      </c>
      <c r="G198" s="194"/>
      <c r="H198" s="197">
        <v>0.96</v>
      </c>
      <c r="I198" s="198"/>
      <c r="J198" s="194"/>
      <c r="K198" s="194"/>
      <c r="L198" s="199"/>
      <c r="M198" s="200"/>
      <c r="N198" s="201"/>
      <c r="O198" s="201"/>
      <c r="P198" s="201"/>
      <c r="Q198" s="201"/>
      <c r="R198" s="201"/>
      <c r="S198" s="201"/>
      <c r="T198" s="202"/>
      <c r="AT198" s="203" t="s">
        <v>159</v>
      </c>
      <c r="AU198" s="203" t="s">
        <v>153</v>
      </c>
      <c r="AV198" s="13" t="s">
        <v>153</v>
      </c>
      <c r="AW198" s="13" t="s">
        <v>33</v>
      </c>
      <c r="AX198" s="13" t="s">
        <v>72</v>
      </c>
      <c r="AY198" s="203" t="s">
        <v>145</v>
      </c>
    </row>
    <row r="199" spans="1:65" s="15" customFormat="1" ht="10">
      <c r="B199" s="214"/>
      <c r="C199" s="215"/>
      <c r="D199" s="187" t="s">
        <v>159</v>
      </c>
      <c r="E199" s="216" t="s">
        <v>20</v>
      </c>
      <c r="F199" s="217" t="s">
        <v>173</v>
      </c>
      <c r="G199" s="215"/>
      <c r="H199" s="218">
        <v>21.79</v>
      </c>
      <c r="I199" s="219"/>
      <c r="J199" s="215"/>
      <c r="K199" s="215"/>
      <c r="L199" s="220"/>
      <c r="M199" s="221"/>
      <c r="N199" s="222"/>
      <c r="O199" s="222"/>
      <c r="P199" s="222"/>
      <c r="Q199" s="222"/>
      <c r="R199" s="222"/>
      <c r="S199" s="222"/>
      <c r="T199" s="223"/>
      <c r="AT199" s="224" t="s">
        <v>159</v>
      </c>
      <c r="AU199" s="224" t="s">
        <v>153</v>
      </c>
      <c r="AV199" s="15" t="s">
        <v>152</v>
      </c>
      <c r="AW199" s="15" t="s">
        <v>33</v>
      </c>
      <c r="AX199" s="15" t="s">
        <v>8</v>
      </c>
      <c r="AY199" s="224" t="s">
        <v>145</v>
      </c>
    </row>
    <row r="200" spans="1:65" s="2" customFormat="1" ht="16.5" customHeight="1">
      <c r="A200" s="36"/>
      <c r="B200" s="37"/>
      <c r="C200" s="175" t="s">
        <v>9</v>
      </c>
      <c r="D200" s="175" t="s">
        <v>147</v>
      </c>
      <c r="E200" s="176" t="s">
        <v>267</v>
      </c>
      <c r="F200" s="177" t="s">
        <v>268</v>
      </c>
      <c r="G200" s="178" t="s">
        <v>150</v>
      </c>
      <c r="H200" s="179">
        <v>114.5</v>
      </c>
      <c r="I200" s="180"/>
      <c r="J200" s="179">
        <f>ROUND(I200*H200,0)</f>
        <v>0</v>
      </c>
      <c r="K200" s="177" t="s">
        <v>151</v>
      </c>
      <c r="L200" s="41"/>
      <c r="M200" s="181" t="s">
        <v>20</v>
      </c>
      <c r="N200" s="182" t="s">
        <v>44</v>
      </c>
      <c r="O200" s="66"/>
      <c r="P200" s="183">
        <f>O200*H200</f>
        <v>0</v>
      </c>
      <c r="Q200" s="183">
        <v>0.67488999999999999</v>
      </c>
      <c r="R200" s="183">
        <f>Q200*H200</f>
        <v>77.274905000000004</v>
      </c>
      <c r="S200" s="183">
        <v>0</v>
      </c>
      <c r="T200" s="184">
        <f>S200*H200</f>
        <v>0</v>
      </c>
      <c r="U200" s="36"/>
      <c r="V200" s="36"/>
      <c r="W200" s="36"/>
      <c r="X200" s="36"/>
      <c r="Y200" s="36"/>
      <c r="Z200" s="36"/>
      <c r="AA200" s="36"/>
      <c r="AB200" s="36"/>
      <c r="AC200" s="36"/>
      <c r="AD200" s="36"/>
      <c r="AE200" s="36"/>
      <c r="AR200" s="185" t="s">
        <v>152</v>
      </c>
      <c r="AT200" s="185" t="s">
        <v>147</v>
      </c>
      <c r="AU200" s="185" t="s">
        <v>153</v>
      </c>
      <c r="AY200" s="19" t="s">
        <v>145</v>
      </c>
      <c r="BE200" s="186">
        <f>IF(N200="základní",J200,0)</f>
        <v>0</v>
      </c>
      <c r="BF200" s="186">
        <f>IF(N200="snížená",J200,0)</f>
        <v>0</v>
      </c>
      <c r="BG200" s="186">
        <f>IF(N200="zákl. přenesená",J200,0)</f>
        <v>0</v>
      </c>
      <c r="BH200" s="186">
        <f>IF(N200="sníž. přenesená",J200,0)</f>
        <v>0</v>
      </c>
      <c r="BI200" s="186">
        <f>IF(N200="nulová",J200,0)</f>
        <v>0</v>
      </c>
      <c r="BJ200" s="19" t="s">
        <v>153</v>
      </c>
      <c r="BK200" s="186">
        <f>ROUND(I200*H200,0)</f>
        <v>0</v>
      </c>
      <c r="BL200" s="19" t="s">
        <v>152</v>
      </c>
      <c r="BM200" s="185" t="s">
        <v>269</v>
      </c>
    </row>
    <row r="201" spans="1:65" s="2" customFormat="1" ht="18">
      <c r="A201" s="36"/>
      <c r="B201" s="37"/>
      <c r="C201" s="38"/>
      <c r="D201" s="187" t="s">
        <v>155</v>
      </c>
      <c r="E201" s="38"/>
      <c r="F201" s="188" t="s">
        <v>270</v>
      </c>
      <c r="G201" s="38"/>
      <c r="H201" s="38"/>
      <c r="I201" s="189"/>
      <c r="J201" s="38"/>
      <c r="K201" s="38"/>
      <c r="L201" s="41"/>
      <c r="M201" s="190"/>
      <c r="N201" s="191"/>
      <c r="O201" s="66"/>
      <c r="P201" s="66"/>
      <c r="Q201" s="66"/>
      <c r="R201" s="66"/>
      <c r="S201" s="66"/>
      <c r="T201" s="67"/>
      <c r="U201" s="36"/>
      <c r="V201" s="36"/>
      <c r="W201" s="36"/>
      <c r="X201" s="36"/>
      <c r="Y201" s="36"/>
      <c r="Z201" s="36"/>
      <c r="AA201" s="36"/>
      <c r="AB201" s="36"/>
      <c r="AC201" s="36"/>
      <c r="AD201" s="36"/>
      <c r="AE201" s="36"/>
      <c r="AT201" s="19" t="s">
        <v>155</v>
      </c>
      <c r="AU201" s="19" t="s">
        <v>153</v>
      </c>
    </row>
    <row r="202" spans="1:65" s="2" customFormat="1" ht="54">
      <c r="A202" s="36"/>
      <c r="B202" s="37"/>
      <c r="C202" s="38"/>
      <c r="D202" s="187" t="s">
        <v>157</v>
      </c>
      <c r="E202" s="38"/>
      <c r="F202" s="192" t="s">
        <v>271</v>
      </c>
      <c r="G202" s="38"/>
      <c r="H202" s="38"/>
      <c r="I202" s="189"/>
      <c r="J202" s="38"/>
      <c r="K202" s="38"/>
      <c r="L202" s="41"/>
      <c r="M202" s="190"/>
      <c r="N202" s="191"/>
      <c r="O202" s="66"/>
      <c r="P202" s="66"/>
      <c r="Q202" s="66"/>
      <c r="R202" s="66"/>
      <c r="S202" s="66"/>
      <c r="T202" s="67"/>
      <c r="U202" s="36"/>
      <c r="V202" s="36"/>
      <c r="W202" s="36"/>
      <c r="X202" s="36"/>
      <c r="Y202" s="36"/>
      <c r="Z202" s="36"/>
      <c r="AA202" s="36"/>
      <c r="AB202" s="36"/>
      <c r="AC202" s="36"/>
      <c r="AD202" s="36"/>
      <c r="AE202" s="36"/>
      <c r="AT202" s="19" t="s">
        <v>157</v>
      </c>
      <c r="AU202" s="19" t="s">
        <v>153</v>
      </c>
    </row>
    <row r="203" spans="1:65" s="14" customFormat="1" ht="10">
      <c r="B203" s="204"/>
      <c r="C203" s="205"/>
      <c r="D203" s="187" t="s">
        <v>159</v>
      </c>
      <c r="E203" s="206" t="s">
        <v>20</v>
      </c>
      <c r="F203" s="207" t="s">
        <v>180</v>
      </c>
      <c r="G203" s="205"/>
      <c r="H203" s="206" t="s">
        <v>20</v>
      </c>
      <c r="I203" s="208"/>
      <c r="J203" s="205"/>
      <c r="K203" s="205"/>
      <c r="L203" s="209"/>
      <c r="M203" s="210"/>
      <c r="N203" s="211"/>
      <c r="O203" s="211"/>
      <c r="P203" s="211"/>
      <c r="Q203" s="211"/>
      <c r="R203" s="211"/>
      <c r="S203" s="211"/>
      <c r="T203" s="212"/>
      <c r="AT203" s="213" t="s">
        <v>159</v>
      </c>
      <c r="AU203" s="213" t="s">
        <v>153</v>
      </c>
      <c r="AV203" s="14" t="s">
        <v>8</v>
      </c>
      <c r="AW203" s="14" t="s">
        <v>33</v>
      </c>
      <c r="AX203" s="14" t="s">
        <v>72</v>
      </c>
      <c r="AY203" s="213" t="s">
        <v>145</v>
      </c>
    </row>
    <row r="204" spans="1:65" s="13" customFormat="1" ht="10">
      <c r="B204" s="193"/>
      <c r="C204" s="194"/>
      <c r="D204" s="187" t="s">
        <v>159</v>
      </c>
      <c r="E204" s="195" t="s">
        <v>20</v>
      </c>
      <c r="F204" s="196" t="s">
        <v>272</v>
      </c>
      <c r="G204" s="194"/>
      <c r="H204" s="197">
        <v>22.11</v>
      </c>
      <c r="I204" s="198"/>
      <c r="J204" s="194"/>
      <c r="K204" s="194"/>
      <c r="L204" s="199"/>
      <c r="M204" s="200"/>
      <c r="N204" s="201"/>
      <c r="O204" s="201"/>
      <c r="P204" s="201"/>
      <c r="Q204" s="201"/>
      <c r="R204" s="201"/>
      <c r="S204" s="201"/>
      <c r="T204" s="202"/>
      <c r="AT204" s="203" t="s">
        <v>159</v>
      </c>
      <c r="AU204" s="203" t="s">
        <v>153</v>
      </c>
      <c r="AV204" s="13" t="s">
        <v>153</v>
      </c>
      <c r="AW204" s="13" t="s">
        <v>33</v>
      </c>
      <c r="AX204" s="13" t="s">
        <v>72</v>
      </c>
      <c r="AY204" s="203" t="s">
        <v>145</v>
      </c>
    </row>
    <row r="205" spans="1:65" s="13" customFormat="1" ht="10">
      <c r="B205" s="193"/>
      <c r="C205" s="194"/>
      <c r="D205" s="187" t="s">
        <v>159</v>
      </c>
      <c r="E205" s="195" t="s">
        <v>20</v>
      </c>
      <c r="F205" s="196" t="s">
        <v>273</v>
      </c>
      <c r="G205" s="194"/>
      <c r="H205" s="197">
        <v>5.18</v>
      </c>
      <c r="I205" s="198"/>
      <c r="J205" s="194"/>
      <c r="K205" s="194"/>
      <c r="L205" s="199"/>
      <c r="M205" s="200"/>
      <c r="N205" s="201"/>
      <c r="O205" s="201"/>
      <c r="P205" s="201"/>
      <c r="Q205" s="201"/>
      <c r="R205" s="201"/>
      <c r="S205" s="201"/>
      <c r="T205" s="202"/>
      <c r="AT205" s="203" t="s">
        <v>159</v>
      </c>
      <c r="AU205" s="203" t="s">
        <v>153</v>
      </c>
      <c r="AV205" s="13" t="s">
        <v>153</v>
      </c>
      <c r="AW205" s="13" t="s">
        <v>33</v>
      </c>
      <c r="AX205" s="13" t="s">
        <v>72</v>
      </c>
      <c r="AY205" s="203" t="s">
        <v>145</v>
      </c>
    </row>
    <row r="206" spans="1:65" s="13" customFormat="1" ht="10">
      <c r="B206" s="193"/>
      <c r="C206" s="194"/>
      <c r="D206" s="187" t="s">
        <v>159</v>
      </c>
      <c r="E206" s="195" t="s">
        <v>20</v>
      </c>
      <c r="F206" s="196" t="s">
        <v>274</v>
      </c>
      <c r="G206" s="194"/>
      <c r="H206" s="197">
        <v>42.14</v>
      </c>
      <c r="I206" s="198"/>
      <c r="J206" s="194"/>
      <c r="K206" s="194"/>
      <c r="L206" s="199"/>
      <c r="M206" s="200"/>
      <c r="N206" s="201"/>
      <c r="O206" s="201"/>
      <c r="P206" s="201"/>
      <c r="Q206" s="201"/>
      <c r="R206" s="201"/>
      <c r="S206" s="201"/>
      <c r="T206" s="202"/>
      <c r="AT206" s="203" t="s">
        <v>159</v>
      </c>
      <c r="AU206" s="203" t="s">
        <v>153</v>
      </c>
      <c r="AV206" s="13" t="s">
        <v>153</v>
      </c>
      <c r="AW206" s="13" t="s">
        <v>33</v>
      </c>
      <c r="AX206" s="13" t="s">
        <v>72</v>
      </c>
      <c r="AY206" s="203" t="s">
        <v>145</v>
      </c>
    </row>
    <row r="207" spans="1:65" s="13" customFormat="1" ht="10">
      <c r="B207" s="193"/>
      <c r="C207" s="194"/>
      <c r="D207" s="187" t="s">
        <v>159</v>
      </c>
      <c r="E207" s="195" t="s">
        <v>20</v>
      </c>
      <c r="F207" s="196" t="s">
        <v>275</v>
      </c>
      <c r="G207" s="194"/>
      <c r="H207" s="197">
        <v>2</v>
      </c>
      <c r="I207" s="198"/>
      <c r="J207" s="194"/>
      <c r="K207" s="194"/>
      <c r="L207" s="199"/>
      <c r="M207" s="200"/>
      <c r="N207" s="201"/>
      <c r="O207" s="201"/>
      <c r="P207" s="201"/>
      <c r="Q207" s="201"/>
      <c r="R207" s="201"/>
      <c r="S207" s="201"/>
      <c r="T207" s="202"/>
      <c r="AT207" s="203" t="s">
        <v>159</v>
      </c>
      <c r="AU207" s="203" t="s">
        <v>153</v>
      </c>
      <c r="AV207" s="13" t="s">
        <v>153</v>
      </c>
      <c r="AW207" s="13" t="s">
        <v>33</v>
      </c>
      <c r="AX207" s="13" t="s">
        <v>72</v>
      </c>
      <c r="AY207" s="203" t="s">
        <v>145</v>
      </c>
    </row>
    <row r="208" spans="1:65" s="13" customFormat="1" ht="10">
      <c r="B208" s="193"/>
      <c r="C208" s="194"/>
      <c r="D208" s="187" t="s">
        <v>159</v>
      </c>
      <c r="E208" s="195" t="s">
        <v>20</v>
      </c>
      <c r="F208" s="196" t="s">
        <v>276</v>
      </c>
      <c r="G208" s="194"/>
      <c r="H208" s="197">
        <v>30.52</v>
      </c>
      <c r="I208" s="198"/>
      <c r="J208" s="194"/>
      <c r="K208" s="194"/>
      <c r="L208" s="199"/>
      <c r="M208" s="200"/>
      <c r="N208" s="201"/>
      <c r="O208" s="201"/>
      <c r="P208" s="201"/>
      <c r="Q208" s="201"/>
      <c r="R208" s="201"/>
      <c r="S208" s="201"/>
      <c r="T208" s="202"/>
      <c r="AT208" s="203" t="s">
        <v>159</v>
      </c>
      <c r="AU208" s="203" t="s">
        <v>153</v>
      </c>
      <c r="AV208" s="13" t="s">
        <v>153</v>
      </c>
      <c r="AW208" s="13" t="s">
        <v>33</v>
      </c>
      <c r="AX208" s="13" t="s">
        <v>72</v>
      </c>
      <c r="AY208" s="203" t="s">
        <v>145</v>
      </c>
    </row>
    <row r="209" spans="1:65" s="13" customFormat="1" ht="10">
      <c r="B209" s="193"/>
      <c r="C209" s="194"/>
      <c r="D209" s="187" t="s">
        <v>159</v>
      </c>
      <c r="E209" s="195" t="s">
        <v>20</v>
      </c>
      <c r="F209" s="196" t="s">
        <v>277</v>
      </c>
      <c r="G209" s="194"/>
      <c r="H209" s="197">
        <v>2.0499999999999998</v>
      </c>
      <c r="I209" s="198"/>
      <c r="J209" s="194"/>
      <c r="K209" s="194"/>
      <c r="L209" s="199"/>
      <c r="M209" s="200"/>
      <c r="N209" s="201"/>
      <c r="O209" s="201"/>
      <c r="P209" s="201"/>
      <c r="Q209" s="201"/>
      <c r="R209" s="201"/>
      <c r="S209" s="201"/>
      <c r="T209" s="202"/>
      <c r="AT209" s="203" t="s">
        <v>159</v>
      </c>
      <c r="AU209" s="203" t="s">
        <v>153</v>
      </c>
      <c r="AV209" s="13" t="s">
        <v>153</v>
      </c>
      <c r="AW209" s="13" t="s">
        <v>33</v>
      </c>
      <c r="AX209" s="13" t="s">
        <v>72</v>
      </c>
      <c r="AY209" s="203" t="s">
        <v>145</v>
      </c>
    </row>
    <row r="210" spans="1:65" s="13" customFormat="1" ht="10">
      <c r="B210" s="193"/>
      <c r="C210" s="194"/>
      <c r="D210" s="187" t="s">
        <v>159</v>
      </c>
      <c r="E210" s="195" t="s">
        <v>20</v>
      </c>
      <c r="F210" s="196" t="s">
        <v>278</v>
      </c>
      <c r="G210" s="194"/>
      <c r="H210" s="197">
        <v>10.5</v>
      </c>
      <c r="I210" s="198"/>
      <c r="J210" s="194"/>
      <c r="K210" s="194"/>
      <c r="L210" s="199"/>
      <c r="M210" s="200"/>
      <c r="N210" s="201"/>
      <c r="O210" s="201"/>
      <c r="P210" s="201"/>
      <c r="Q210" s="201"/>
      <c r="R210" s="201"/>
      <c r="S210" s="201"/>
      <c r="T210" s="202"/>
      <c r="AT210" s="203" t="s">
        <v>159</v>
      </c>
      <c r="AU210" s="203" t="s">
        <v>153</v>
      </c>
      <c r="AV210" s="13" t="s">
        <v>153</v>
      </c>
      <c r="AW210" s="13" t="s">
        <v>33</v>
      </c>
      <c r="AX210" s="13" t="s">
        <v>72</v>
      </c>
      <c r="AY210" s="203" t="s">
        <v>145</v>
      </c>
    </row>
    <row r="211" spans="1:65" s="15" customFormat="1" ht="10">
      <c r="B211" s="214"/>
      <c r="C211" s="215"/>
      <c r="D211" s="187" t="s">
        <v>159</v>
      </c>
      <c r="E211" s="216" t="s">
        <v>20</v>
      </c>
      <c r="F211" s="217" t="s">
        <v>173</v>
      </c>
      <c r="G211" s="215"/>
      <c r="H211" s="218">
        <v>114.5</v>
      </c>
      <c r="I211" s="219"/>
      <c r="J211" s="215"/>
      <c r="K211" s="215"/>
      <c r="L211" s="220"/>
      <c r="M211" s="221"/>
      <c r="N211" s="222"/>
      <c r="O211" s="222"/>
      <c r="P211" s="222"/>
      <c r="Q211" s="222"/>
      <c r="R211" s="222"/>
      <c r="S211" s="222"/>
      <c r="T211" s="223"/>
      <c r="AT211" s="224" t="s">
        <v>159</v>
      </c>
      <c r="AU211" s="224" t="s">
        <v>153</v>
      </c>
      <c r="AV211" s="15" t="s">
        <v>152</v>
      </c>
      <c r="AW211" s="15" t="s">
        <v>33</v>
      </c>
      <c r="AX211" s="15" t="s">
        <v>8</v>
      </c>
      <c r="AY211" s="224" t="s">
        <v>145</v>
      </c>
    </row>
    <row r="212" spans="1:65" s="2" customFormat="1" ht="16.5" customHeight="1">
      <c r="A212" s="36"/>
      <c r="B212" s="37"/>
      <c r="C212" s="175" t="s">
        <v>279</v>
      </c>
      <c r="D212" s="175" t="s">
        <v>147</v>
      </c>
      <c r="E212" s="176" t="s">
        <v>280</v>
      </c>
      <c r="F212" s="177" t="s">
        <v>281</v>
      </c>
      <c r="G212" s="178" t="s">
        <v>282</v>
      </c>
      <c r="H212" s="179">
        <v>0.69</v>
      </c>
      <c r="I212" s="180"/>
      <c r="J212" s="179">
        <f>ROUND(I212*H212,0)</f>
        <v>0</v>
      </c>
      <c r="K212" s="177" t="s">
        <v>151</v>
      </c>
      <c r="L212" s="41"/>
      <c r="M212" s="181" t="s">
        <v>20</v>
      </c>
      <c r="N212" s="182" t="s">
        <v>44</v>
      </c>
      <c r="O212" s="66"/>
      <c r="P212" s="183">
        <f>O212*H212</f>
        <v>0</v>
      </c>
      <c r="Q212" s="183">
        <v>1.05871</v>
      </c>
      <c r="R212" s="183">
        <f>Q212*H212</f>
        <v>0.73050989999999993</v>
      </c>
      <c r="S212" s="183">
        <v>0</v>
      </c>
      <c r="T212" s="184">
        <f>S212*H212</f>
        <v>0</v>
      </c>
      <c r="U212" s="36"/>
      <c r="V212" s="36"/>
      <c r="W212" s="36"/>
      <c r="X212" s="36"/>
      <c r="Y212" s="36"/>
      <c r="Z212" s="36"/>
      <c r="AA212" s="36"/>
      <c r="AB212" s="36"/>
      <c r="AC212" s="36"/>
      <c r="AD212" s="36"/>
      <c r="AE212" s="36"/>
      <c r="AR212" s="185" t="s">
        <v>152</v>
      </c>
      <c r="AT212" s="185" t="s">
        <v>147</v>
      </c>
      <c r="AU212" s="185" t="s">
        <v>153</v>
      </c>
      <c r="AY212" s="19" t="s">
        <v>145</v>
      </c>
      <c r="BE212" s="186">
        <f>IF(N212="základní",J212,0)</f>
        <v>0</v>
      </c>
      <c r="BF212" s="186">
        <f>IF(N212="snížená",J212,0)</f>
        <v>0</v>
      </c>
      <c r="BG212" s="186">
        <f>IF(N212="zákl. přenesená",J212,0)</f>
        <v>0</v>
      </c>
      <c r="BH212" s="186">
        <f>IF(N212="sníž. přenesená",J212,0)</f>
        <v>0</v>
      </c>
      <c r="BI212" s="186">
        <f>IF(N212="nulová",J212,0)</f>
        <v>0</v>
      </c>
      <c r="BJ212" s="19" t="s">
        <v>153</v>
      </c>
      <c r="BK212" s="186">
        <f>ROUND(I212*H212,0)</f>
        <v>0</v>
      </c>
      <c r="BL212" s="19" t="s">
        <v>152</v>
      </c>
      <c r="BM212" s="185" t="s">
        <v>283</v>
      </c>
    </row>
    <row r="213" spans="1:65" s="2" customFormat="1" ht="18">
      <c r="A213" s="36"/>
      <c r="B213" s="37"/>
      <c r="C213" s="38"/>
      <c r="D213" s="187" t="s">
        <v>155</v>
      </c>
      <c r="E213" s="38"/>
      <c r="F213" s="188" t="s">
        <v>284</v>
      </c>
      <c r="G213" s="38"/>
      <c r="H213" s="38"/>
      <c r="I213" s="189"/>
      <c r="J213" s="38"/>
      <c r="K213" s="38"/>
      <c r="L213" s="41"/>
      <c r="M213" s="190"/>
      <c r="N213" s="191"/>
      <c r="O213" s="66"/>
      <c r="P213" s="66"/>
      <c r="Q213" s="66"/>
      <c r="R213" s="66"/>
      <c r="S213" s="66"/>
      <c r="T213" s="67"/>
      <c r="U213" s="36"/>
      <c r="V213" s="36"/>
      <c r="W213" s="36"/>
      <c r="X213" s="36"/>
      <c r="Y213" s="36"/>
      <c r="Z213" s="36"/>
      <c r="AA213" s="36"/>
      <c r="AB213" s="36"/>
      <c r="AC213" s="36"/>
      <c r="AD213" s="36"/>
      <c r="AE213" s="36"/>
      <c r="AT213" s="19" t="s">
        <v>155</v>
      </c>
      <c r="AU213" s="19" t="s">
        <v>153</v>
      </c>
    </row>
    <row r="214" spans="1:65" s="13" customFormat="1" ht="10">
      <c r="B214" s="193"/>
      <c r="C214" s="194"/>
      <c r="D214" s="187" t="s">
        <v>159</v>
      </c>
      <c r="E214" s="195" t="s">
        <v>20</v>
      </c>
      <c r="F214" s="196" t="s">
        <v>285</v>
      </c>
      <c r="G214" s="194"/>
      <c r="H214" s="197">
        <v>0.69</v>
      </c>
      <c r="I214" s="198"/>
      <c r="J214" s="194"/>
      <c r="K214" s="194"/>
      <c r="L214" s="199"/>
      <c r="M214" s="200"/>
      <c r="N214" s="201"/>
      <c r="O214" s="201"/>
      <c r="P214" s="201"/>
      <c r="Q214" s="201"/>
      <c r="R214" s="201"/>
      <c r="S214" s="201"/>
      <c r="T214" s="202"/>
      <c r="AT214" s="203" t="s">
        <v>159</v>
      </c>
      <c r="AU214" s="203" t="s">
        <v>153</v>
      </c>
      <c r="AV214" s="13" t="s">
        <v>153</v>
      </c>
      <c r="AW214" s="13" t="s">
        <v>33</v>
      </c>
      <c r="AX214" s="13" t="s">
        <v>8</v>
      </c>
      <c r="AY214" s="203" t="s">
        <v>145</v>
      </c>
    </row>
    <row r="215" spans="1:65" s="12" customFormat="1" ht="22.75" customHeight="1">
      <c r="B215" s="159"/>
      <c r="C215" s="160"/>
      <c r="D215" s="161" t="s">
        <v>71</v>
      </c>
      <c r="E215" s="173" t="s">
        <v>174</v>
      </c>
      <c r="F215" s="173" t="s">
        <v>286</v>
      </c>
      <c r="G215" s="160"/>
      <c r="H215" s="160"/>
      <c r="I215" s="163"/>
      <c r="J215" s="174">
        <f>BK215</f>
        <v>0</v>
      </c>
      <c r="K215" s="160"/>
      <c r="L215" s="165"/>
      <c r="M215" s="166"/>
      <c r="N215" s="167"/>
      <c r="O215" s="167"/>
      <c r="P215" s="168">
        <f>SUM(P216:P233)</f>
        <v>0</v>
      </c>
      <c r="Q215" s="167"/>
      <c r="R215" s="168">
        <f>SUM(R216:R233)</f>
        <v>25.197862600000001</v>
      </c>
      <c r="S215" s="167"/>
      <c r="T215" s="169">
        <f>SUM(T216:T233)</f>
        <v>0</v>
      </c>
      <c r="AR215" s="170" t="s">
        <v>8</v>
      </c>
      <c r="AT215" s="171" t="s">
        <v>71</v>
      </c>
      <c r="AU215" s="171" t="s">
        <v>8</v>
      </c>
      <c r="AY215" s="170" t="s">
        <v>145</v>
      </c>
      <c r="BK215" s="172">
        <f>SUM(BK216:BK233)</f>
        <v>0</v>
      </c>
    </row>
    <row r="216" spans="1:65" s="2" customFormat="1" ht="16.5" customHeight="1">
      <c r="A216" s="36"/>
      <c r="B216" s="37"/>
      <c r="C216" s="175" t="s">
        <v>287</v>
      </c>
      <c r="D216" s="175" t="s">
        <v>147</v>
      </c>
      <c r="E216" s="176" t="s">
        <v>288</v>
      </c>
      <c r="F216" s="177" t="s">
        <v>289</v>
      </c>
      <c r="G216" s="178" t="s">
        <v>163</v>
      </c>
      <c r="H216" s="179">
        <v>9.32</v>
      </c>
      <c r="I216" s="180"/>
      <c r="J216" s="179">
        <f>ROUND(I216*H216,0)</f>
        <v>0</v>
      </c>
      <c r="K216" s="177" t="s">
        <v>20</v>
      </c>
      <c r="L216" s="41"/>
      <c r="M216" s="181" t="s">
        <v>20</v>
      </c>
      <c r="N216" s="182" t="s">
        <v>44</v>
      </c>
      <c r="O216" s="66"/>
      <c r="P216" s="183">
        <f>O216*H216</f>
        <v>0</v>
      </c>
      <c r="Q216" s="183">
        <v>2.6619999999999999</v>
      </c>
      <c r="R216" s="183">
        <f>Q216*H216</f>
        <v>24.809840000000001</v>
      </c>
      <c r="S216" s="183">
        <v>0</v>
      </c>
      <c r="T216" s="184">
        <f>S216*H216</f>
        <v>0</v>
      </c>
      <c r="U216" s="36"/>
      <c r="V216" s="36"/>
      <c r="W216" s="36"/>
      <c r="X216" s="36"/>
      <c r="Y216" s="36"/>
      <c r="Z216" s="36"/>
      <c r="AA216" s="36"/>
      <c r="AB216" s="36"/>
      <c r="AC216" s="36"/>
      <c r="AD216" s="36"/>
      <c r="AE216" s="36"/>
      <c r="AR216" s="185" t="s">
        <v>152</v>
      </c>
      <c r="AT216" s="185" t="s">
        <v>147</v>
      </c>
      <c r="AU216" s="185" t="s">
        <v>153</v>
      </c>
      <c r="AY216" s="19" t="s">
        <v>145</v>
      </c>
      <c r="BE216" s="186">
        <f>IF(N216="základní",J216,0)</f>
        <v>0</v>
      </c>
      <c r="BF216" s="186">
        <f>IF(N216="snížená",J216,0)</f>
        <v>0</v>
      </c>
      <c r="BG216" s="186">
        <f>IF(N216="zákl. přenesená",J216,0)</f>
        <v>0</v>
      </c>
      <c r="BH216" s="186">
        <f>IF(N216="sníž. přenesená",J216,0)</f>
        <v>0</v>
      </c>
      <c r="BI216" s="186">
        <f>IF(N216="nulová",J216,0)</f>
        <v>0</v>
      </c>
      <c r="BJ216" s="19" t="s">
        <v>153</v>
      </c>
      <c r="BK216" s="186">
        <f>ROUND(I216*H216,0)</f>
        <v>0</v>
      </c>
      <c r="BL216" s="19" t="s">
        <v>152</v>
      </c>
      <c r="BM216" s="185" t="s">
        <v>290</v>
      </c>
    </row>
    <row r="217" spans="1:65" s="2" customFormat="1" ht="18">
      <c r="A217" s="36"/>
      <c r="B217" s="37"/>
      <c r="C217" s="38"/>
      <c r="D217" s="187" t="s">
        <v>155</v>
      </c>
      <c r="E217" s="38"/>
      <c r="F217" s="188" t="s">
        <v>291</v>
      </c>
      <c r="G217" s="38"/>
      <c r="H217" s="38"/>
      <c r="I217" s="189"/>
      <c r="J217" s="38"/>
      <c r="K217" s="38"/>
      <c r="L217" s="41"/>
      <c r="M217" s="190"/>
      <c r="N217" s="191"/>
      <c r="O217" s="66"/>
      <c r="P217" s="66"/>
      <c r="Q217" s="66"/>
      <c r="R217" s="66"/>
      <c r="S217" s="66"/>
      <c r="T217" s="67"/>
      <c r="U217" s="36"/>
      <c r="V217" s="36"/>
      <c r="W217" s="36"/>
      <c r="X217" s="36"/>
      <c r="Y217" s="36"/>
      <c r="Z217" s="36"/>
      <c r="AA217" s="36"/>
      <c r="AB217" s="36"/>
      <c r="AC217" s="36"/>
      <c r="AD217" s="36"/>
      <c r="AE217" s="36"/>
      <c r="AT217" s="19" t="s">
        <v>155</v>
      </c>
      <c r="AU217" s="19" t="s">
        <v>153</v>
      </c>
    </row>
    <row r="218" spans="1:65" s="2" customFormat="1" ht="54">
      <c r="A218" s="36"/>
      <c r="B218" s="37"/>
      <c r="C218" s="38"/>
      <c r="D218" s="187" t="s">
        <v>157</v>
      </c>
      <c r="E218" s="38"/>
      <c r="F218" s="192" t="s">
        <v>292</v>
      </c>
      <c r="G218" s="38"/>
      <c r="H218" s="38"/>
      <c r="I218" s="189"/>
      <c r="J218" s="38"/>
      <c r="K218" s="38"/>
      <c r="L218" s="41"/>
      <c r="M218" s="190"/>
      <c r="N218" s="191"/>
      <c r="O218" s="66"/>
      <c r="P218" s="66"/>
      <c r="Q218" s="66"/>
      <c r="R218" s="66"/>
      <c r="S218" s="66"/>
      <c r="T218" s="67"/>
      <c r="U218" s="36"/>
      <c r="V218" s="36"/>
      <c r="W218" s="36"/>
      <c r="X218" s="36"/>
      <c r="Y218" s="36"/>
      <c r="Z218" s="36"/>
      <c r="AA218" s="36"/>
      <c r="AB218" s="36"/>
      <c r="AC218" s="36"/>
      <c r="AD218" s="36"/>
      <c r="AE218" s="36"/>
      <c r="AT218" s="19" t="s">
        <v>157</v>
      </c>
      <c r="AU218" s="19" t="s">
        <v>153</v>
      </c>
    </row>
    <row r="219" spans="1:65" s="13" customFormat="1" ht="10">
      <c r="B219" s="193"/>
      <c r="C219" s="194"/>
      <c r="D219" s="187" t="s">
        <v>159</v>
      </c>
      <c r="E219" s="195" t="s">
        <v>20</v>
      </c>
      <c r="F219" s="196" t="s">
        <v>293</v>
      </c>
      <c r="G219" s="194"/>
      <c r="H219" s="197">
        <v>3.93</v>
      </c>
      <c r="I219" s="198"/>
      <c r="J219" s="194"/>
      <c r="K219" s="194"/>
      <c r="L219" s="199"/>
      <c r="M219" s="200"/>
      <c r="N219" s="201"/>
      <c r="O219" s="201"/>
      <c r="P219" s="201"/>
      <c r="Q219" s="201"/>
      <c r="R219" s="201"/>
      <c r="S219" s="201"/>
      <c r="T219" s="202"/>
      <c r="AT219" s="203" t="s">
        <v>159</v>
      </c>
      <c r="AU219" s="203" t="s">
        <v>153</v>
      </c>
      <c r="AV219" s="13" t="s">
        <v>153</v>
      </c>
      <c r="AW219" s="13" t="s">
        <v>33</v>
      </c>
      <c r="AX219" s="13" t="s">
        <v>72</v>
      </c>
      <c r="AY219" s="203" t="s">
        <v>145</v>
      </c>
    </row>
    <row r="220" spans="1:65" s="13" customFormat="1" ht="10">
      <c r="B220" s="193"/>
      <c r="C220" s="194"/>
      <c r="D220" s="187" t="s">
        <v>159</v>
      </c>
      <c r="E220" s="195" t="s">
        <v>20</v>
      </c>
      <c r="F220" s="196" t="s">
        <v>294</v>
      </c>
      <c r="G220" s="194"/>
      <c r="H220" s="197">
        <v>1.0900000000000001</v>
      </c>
      <c r="I220" s="198"/>
      <c r="J220" s="194"/>
      <c r="K220" s="194"/>
      <c r="L220" s="199"/>
      <c r="M220" s="200"/>
      <c r="N220" s="201"/>
      <c r="O220" s="201"/>
      <c r="P220" s="201"/>
      <c r="Q220" s="201"/>
      <c r="R220" s="201"/>
      <c r="S220" s="201"/>
      <c r="T220" s="202"/>
      <c r="AT220" s="203" t="s">
        <v>159</v>
      </c>
      <c r="AU220" s="203" t="s">
        <v>153</v>
      </c>
      <c r="AV220" s="13" t="s">
        <v>153</v>
      </c>
      <c r="AW220" s="13" t="s">
        <v>33</v>
      </c>
      <c r="AX220" s="13" t="s">
        <v>72</v>
      </c>
      <c r="AY220" s="203" t="s">
        <v>145</v>
      </c>
    </row>
    <row r="221" spans="1:65" s="13" customFormat="1" ht="10">
      <c r="B221" s="193"/>
      <c r="C221" s="194"/>
      <c r="D221" s="187" t="s">
        <v>159</v>
      </c>
      <c r="E221" s="195" t="s">
        <v>20</v>
      </c>
      <c r="F221" s="196" t="s">
        <v>295</v>
      </c>
      <c r="G221" s="194"/>
      <c r="H221" s="197">
        <v>1.1299999999999999</v>
      </c>
      <c r="I221" s="198"/>
      <c r="J221" s="194"/>
      <c r="K221" s="194"/>
      <c r="L221" s="199"/>
      <c r="M221" s="200"/>
      <c r="N221" s="201"/>
      <c r="O221" s="201"/>
      <c r="P221" s="201"/>
      <c r="Q221" s="201"/>
      <c r="R221" s="201"/>
      <c r="S221" s="201"/>
      <c r="T221" s="202"/>
      <c r="AT221" s="203" t="s">
        <v>159</v>
      </c>
      <c r="AU221" s="203" t="s">
        <v>153</v>
      </c>
      <c r="AV221" s="13" t="s">
        <v>153</v>
      </c>
      <c r="AW221" s="13" t="s">
        <v>33</v>
      </c>
      <c r="AX221" s="13" t="s">
        <v>72</v>
      </c>
      <c r="AY221" s="203" t="s">
        <v>145</v>
      </c>
    </row>
    <row r="222" spans="1:65" s="13" customFormat="1" ht="10">
      <c r="B222" s="193"/>
      <c r="C222" s="194"/>
      <c r="D222" s="187" t="s">
        <v>159</v>
      </c>
      <c r="E222" s="195" t="s">
        <v>20</v>
      </c>
      <c r="F222" s="196" t="s">
        <v>296</v>
      </c>
      <c r="G222" s="194"/>
      <c r="H222" s="197">
        <v>3.17</v>
      </c>
      <c r="I222" s="198"/>
      <c r="J222" s="194"/>
      <c r="K222" s="194"/>
      <c r="L222" s="199"/>
      <c r="M222" s="200"/>
      <c r="N222" s="201"/>
      <c r="O222" s="201"/>
      <c r="P222" s="201"/>
      <c r="Q222" s="201"/>
      <c r="R222" s="201"/>
      <c r="S222" s="201"/>
      <c r="T222" s="202"/>
      <c r="AT222" s="203" t="s">
        <v>159</v>
      </c>
      <c r="AU222" s="203" t="s">
        <v>153</v>
      </c>
      <c r="AV222" s="13" t="s">
        <v>153</v>
      </c>
      <c r="AW222" s="13" t="s">
        <v>33</v>
      </c>
      <c r="AX222" s="13" t="s">
        <v>72</v>
      </c>
      <c r="AY222" s="203" t="s">
        <v>145</v>
      </c>
    </row>
    <row r="223" spans="1:65" s="15" customFormat="1" ht="10">
      <c r="B223" s="214"/>
      <c r="C223" s="215"/>
      <c r="D223" s="187" t="s">
        <v>159</v>
      </c>
      <c r="E223" s="216" t="s">
        <v>20</v>
      </c>
      <c r="F223" s="217" t="s">
        <v>173</v>
      </c>
      <c r="G223" s="215"/>
      <c r="H223" s="218">
        <v>9.32</v>
      </c>
      <c r="I223" s="219"/>
      <c r="J223" s="215"/>
      <c r="K223" s="215"/>
      <c r="L223" s="220"/>
      <c r="M223" s="221"/>
      <c r="N223" s="222"/>
      <c r="O223" s="222"/>
      <c r="P223" s="222"/>
      <c r="Q223" s="222"/>
      <c r="R223" s="222"/>
      <c r="S223" s="222"/>
      <c r="T223" s="223"/>
      <c r="AT223" s="224" t="s">
        <v>159</v>
      </c>
      <c r="AU223" s="224" t="s">
        <v>153</v>
      </c>
      <c r="AV223" s="15" t="s">
        <v>152</v>
      </c>
      <c r="AW223" s="15" t="s">
        <v>33</v>
      </c>
      <c r="AX223" s="15" t="s">
        <v>8</v>
      </c>
      <c r="AY223" s="224" t="s">
        <v>145</v>
      </c>
    </row>
    <row r="224" spans="1:65" s="2" customFormat="1" ht="16.5" customHeight="1">
      <c r="A224" s="36"/>
      <c r="B224" s="37"/>
      <c r="C224" s="175" t="s">
        <v>297</v>
      </c>
      <c r="D224" s="175" t="s">
        <v>147</v>
      </c>
      <c r="E224" s="176" t="s">
        <v>298</v>
      </c>
      <c r="F224" s="177" t="s">
        <v>299</v>
      </c>
      <c r="G224" s="178" t="s">
        <v>300</v>
      </c>
      <c r="H224" s="179">
        <v>1</v>
      </c>
      <c r="I224" s="180"/>
      <c r="J224" s="179">
        <f>ROUND(I224*H224,0)</f>
        <v>0</v>
      </c>
      <c r="K224" s="177" t="s">
        <v>20</v>
      </c>
      <c r="L224" s="41"/>
      <c r="M224" s="181" t="s">
        <v>20</v>
      </c>
      <c r="N224" s="182" t="s">
        <v>44</v>
      </c>
      <c r="O224" s="66"/>
      <c r="P224" s="183">
        <f>O224*H224</f>
        <v>0</v>
      </c>
      <c r="Q224" s="183">
        <v>0</v>
      </c>
      <c r="R224" s="183">
        <f>Q224*H224</f>
        <v>0</v>
      </c>
      <c r="S224" s="183">
        <v>0</v>
      </c>
      <c r="T224" s="184">
        <f>S224*H224</f>
        <v>0</v>
      </c>
      <c r="U224" s="36"/>
      <c r="V224" s="36"/>
      <c r="W224" s="36"/>
      <c r="X224" s="36"/>
      <c r="Y224" s="36"/>
      <c r="Z224" s="36"/>
      <c r="AA224" s="36"/>
      <c r="AB224" s="36"/>
      <c r="AC224" s="36"/>
      <c r="AD224" s="36"/>
      <c r="AE224" s="36"/>
      <c r="AR224" s="185" t="s">
        <v>152</v>
      </c>
      <c r="AT224" s="185" t="s">
        <v>147</v>
      </c>
      <c r="AU224" s="185" t="s">
        <v>153</v>
      </c>
      <c r="AY224" s="19" t="s">
        <v>145</v>
      </c>
      <c r="BE224" s="186">
        <f>IF(N224="základní",J224,0)</f>
        <v>0</v>
      </c>
      <c r="BF224" s="186">
        <f>IF(N224="snížená",J224,0)</f>
        <v>0</v>
      </c>
      <c r="BG224" s="186">
        <f>IF(N224="zákl. přenesená",J224,0)</f>
        <v>0</v>
      </c>
      <c r="BH224" s="186">
        <f>IF(N224="sníž. přenesená",J224,0)</f>
        <v>0</v>
      </c>
      <c r="BI224" s="186">
        <f>IF(N224="nulová",J224,0)</f>
        <v>0</v>
      </c>
      <c r="BJ224" s="19" t="s">
        <v>153</v>
      </c>
      <c r="BK224" s="186">
        <f>ROUND(I224*H224,0)</f>
        <v>0</v>
      </c>
      <c r="BL224" s="19" t="s">
        <v>152</v>
      </c>
      <c r="BM224" s="185" t="s">
        <v>301</v>
      </c>
    </row>
    <row r="225" spans="1:65" s="2" customFormat="1" ht="10">
      <c r="A225" s="36"/>
      <c r="B225" s="37"/>
      <c r="C225" s="38"/>
      <c r="D225" s="187" t="s">
        <v>155</v>
      </c>
      <c r="E225" s="38"/>
      <c r="F225" s="188" t="s">
        <v>299</v>
      </c>
      <c r="G225" s="38"/>
      <c r="H225" s="38"/>
      <c r="I225" s="189"/>
      <c r="J225" s="38"/>
      <c r="K225" s="38"/>
      <c r="L225" s="41"/>
      <c r="M225" s="190"/>
      <c r="N225" s="191"/>
      <c r="O225" s="66"/>
      <c r="P225" s="66"/>
      <c r="Q225" s="66"/>
      <c r="R225" s="66"/>
      <c r="S225" s="66"/>
      <c r="T225" s="67"/>
      <c r="U225" s="36"/>
      <c r="V225" s="36"/>
      <c r="W225" s="36"/>
      <c r="X225" s="36"/>
      <c r="Y225" s="36"/>
      <c r="Z225" s="36"/>
      <c r="AA225" s="36"/>
      <c r="AB225" s="36"/>
      <c r="AC225" s="36"/>
      <c r="AD225" s="36"/>
      <c r="AE225" s="36"/>
      <c r="AT225" s="19" t="s">
        <v>155</v>
      </c>
      <c r="AU225" s="19" t="s">
        <v>153</v>
      </c>
    </row>
    <row r="226" spans="1:65" s="2" customFormat="1" ht="16.5" customHeight="1">
      <c r="A226" s="36"/>
      <c r="B226" s="37"/>
      <c r="C226" s="175" t="s">
        <v>302</v>
      </c>
      <c r="D226" s="175" t="s">
        <v>147</v>
      </c>
      <c r="E226" s="176" t="s">
        <v>303</v>
      </c>
      <c r="F226" s="177" t="s">
        <v>304</v>
      </c>
      <c r="G226" s="178" t="s">
        <v>305</v>
      </c>
      <c r="H226" s="179">
        <v>1</v>
      </c>
      <c r="I226" s="180"/>
      <c r="J226" s="179">
        <f>ROUND(I226*H226,0)</f>
        <v>0</v>
      </c>
      <c r="K226" s="177" t="s">
        <v>20</v>
      </c>
      <c r="L226" s="41"/>
      <c r="M226" s="181" t="s">
        <v>20</v>
      </c>
      <c r="N226" s="182" t="s">
        <v>44</v>
      </c>
      <c r="O226" s="66"/>
      <c r="P226" s="183">
        <f>O226*H226</f>
        <v>0</v>
      </c>
      <c r="Q226" s="183">
        <v>0</v>
      </c>
      <c r="R226" s="183">
        <f>Q226*H226</f>
        <v>0</v>
      </c>
      <c r="S226" s="183">
        <v>0</v>
      </c>
      <c r="T226" s="184">
        <f>S226*H226</f>
        <v>0</v>
      </c>
      <c r="U226" s="36"/>
      <c r="V226" s="36"/>
      <c r="W226" s="36"/>
      <c r="X226" s="36"/>
      <c r="Y226" s="36"/>
      <c r="Z226" s="36"/>
      <c r="AA226" s="36"/>
      <c r="AB226" s="36"/>
      <c r="AC226" s="36"/>
      <c r="AD226" s="36"/>
      <c r="AE226" s="36"/>
      <c r="AR226" s="185" t="s">
        <v>152</v>
      </c>
      <c r="AT226" s="185" t="s">
        <v>147</v>
      </c>
      <c r="AU226" s="185" t="s">
        <v>153</v>
      </c>
      <c r="AY226" s="19" t="s">
        <v>145</v>
      </c>
      <c r="BE226" s="186">
        <f>IF(N226="základní",J226,0)</f>
        <v>0</v>
      </c>
      <c r="BF226" s="186">
        <f>IF(N226="snížená",J226,0)</f>
        <v>0</v>
      </c>
      <c r="BG226" s="186">
        <f>IF(N226="zákl. přenesená",J226,0)</f>
        <v>0</v>
      </c>
      <c r="BH226" s="186">
        <f>IF(N226="sníž. přenesená",J226,0)</f>
        <v>0</v>
      </c>
      <c r="BI226" s="186">
        <f>IF(N226="nulová",J226,0)</f>
        <v>0</v>
      </c>
      <c r="BJ226" s="19" t="s">
        <v>153</v>
      </c>
      <c r="BK226" s="186">
        <f>ROUND(I226*H226,0)</f>
        <v>0</v>
      </c>
      <c r="BL226" s="19" t="s">
        <v>152</v>
      </c>
      <c r="BM226" s="185" t="s">
        <v>306</v>
      </c>
    </row>
    <row r="227" spans="1:65" s="2" customFormat="1" ht="10">
      <c r="A227" s="36"/>
      <c r="B227" s="37"/>
      <c r="C227" s="38"/>
      <c r="D227" s="187" t="s">
        <v>155</v>
      </c>
      <c r="E227" s="38"/>
      <c r="F227" s="188" t="s">
        <v>304</v>
      </c>
      <c r="G227" s="38"/>
      <c r="H227" s="38"/>
      <c r="I227" s="189"/>
      <c r="J227" s="38"/>
      <c r="K227" s="38"/>
      <c r="L227" s="41"/>
      <c r="M227" s="190"/>
      <c r="N227" s="191"/>
      <c r="O227" s="66"/>
      <c r="P227" s="66"/>
      <c r="Q227" s="66"/>
      <c r="R227" s="66"/>
      <c r="S227" s="66"/>
      <c r="T227" s="67"/>
      <c r="U227" s="36"/>
      <c r="V227" s="36"/>
      <c r="W227" s="36"/>
      <c r="X227" s="36"/>
      <c r="Y227" s="36"/>
      <c r="Z227" s="36"/>
      <c r="AA227" s="36"/>
      <c r="AB227" s="36"/>
      <c r="AC227" s="36"/>
      <c r="AD227" s="36"/>
      <c r="AE227" s="36"/>
      <c r="AT227" s="19" t="s">
        <v>155</v>
      </c>
      <c r="AU227" s="19" t="s">
        <v>153</v>
      </c>
    </row>
    <row r="228" spans="1:65" s="2" customFormat="1" ht="16.5" customHeight="1">
      <c r="A228" s="36"/>
      <c r="B228" s="37"/>
      <c r="C228" s="175" t="s">
        <v>307</v>
      </c>
      <c r="D228" s="175" t="s">
        <v>147</v>
      </c>
      <c r="E228" s="176" t="s">
        <v>308</v>
      </c>
      <c r="F228" s="177" t="s">
        <v>309</v>
      </c>
      <c r="G228" s="178" t="s">
        <v>150</v>
      </c>
      <c r="H228" s="179">
        <v>8.3699999999999992</v>
      </c>
      <c r="I228" s="180"/>
      <c r="J228" s="179">
        <f>ROUND(I228*H228,0)</f>
        <v>0</v>
      </c>
      <c r="K228" s="177" t="s">
        <v>20</v>
      </c>
      <c r="L228" s="41"/>
      <c r="M228" s="181" t="s">
        <v>20</v>
      </c>
      <c r="N228" s="182" t="s">
        <v>44</v>
      </c>
      <c r="O228" s="66"/>
      <c r="P228" s="183">
        <f>O228*H228</f>
        <v>0</v>
      </c>
      <c r="Q228" s="183">
        <v>0</v>
      </c>
      <c r="R228" s="183">
        <f>Q228*H228</f>
        <v>0</v>
      </c>
      <c r="S228" s="183">
        <v>0</v>
      </c>
      <c r="T228" s="184">
        <f>S228*H228</f>
        <v>0</v>
      </c>
      <c r="U228" s="36"/>
      <c r="V228" s="36"/>
      <c r="W228" s="36"/>
      <c r="X228" s="36"/>
      <c r="Y228" s="36"/>
      <c r="Z228" s="36"/>
      <c r="AA228" s="36"/>
      <c r="AB228" s="36"/>
      <c r="AC228" s="36"/>
      <c r="AD228" s="36"/>
      <c r="AE228" s="36"/>
      <c r="AR228" s="185" t="s">
        <v>152</v>
      </c>
      <c r="AT228" s="185" t="s">
        <v>147</v>
      </c>
      <c r="AU228" s="185" t="s">
        <v>153</v>
      </c>
      <c r="AY228" s="19" t="s">
        <v>145</v>
      </c>
      <c r="BE228" s="186">
        <f>IF(N228="základní",J228,0)</f>
        <v>0</v>
      </c>
      <c r="BF228" s="186">
        <f>IF(N228="snížená",J228,0)</f>
        <v>0</v>
      </c>
      <c r="BG228" s="186">
        <f>IF(N228="zákl. přenesená",J228,0)</f>
        <v>0</v>
      </c>
      <c r="BH228" s="186">
        <f>IF(N228="sníž. přenesená",J228,0)</f>
        <v>0</v>
      </c>
      <c r="BI228" s="186">
        <f>IF(N228="nulová",J228,0)</f>
        <v>0</v>
      </c>
      <c r="BJ228" s="19" t="s">
        <v>153</v>
      </c>
      <c r="BK228" s="186">
        <f>ROUND(I228*H228,0)</f>
        <v>0</v>
      </c>
      <c r="BL228" s="19" t="s">
        <v>152</v>
      </c>
      <c r="BM228" s="185" t="s">
        <v>310</v>
      </c>
    </row>
    <row r="229" spans="1:65" s="2" customFormat="1" ht="10">
      <c r="A229" s="36"/>
      <c r="B229" s="37"/>
      <c r="C229" s="38"/>
      <c r="D229" s="187" t="s">
        <v>155</v>
      </c>
      <c r="E229" s="38"/>
      <c r="F229" s="188" t="s">
        <v>309</v>
      </c>
      <c r="G229" s="38"/>
      <c r="H229" s="38"/>
      <c r="I229" s="189"/>
      <c r="J229" s="38"/>
      <c r="K229" s="38"/>
      <c r="L229" s="41"/>
      <c r="M229" s="190"/>
      <c r="N229" s="191"/>
      <c r="O229" s="66"/>
      <c r="P229" s="66"/>
      <c r="Q229" s="66"/>
      <c r="R229" s="66"/>
      <c r="S229" s="66"/>
      <c r="T229" s="67"/>
      <c r="U229" s="36"/>
      <c r="V229" s="36"/>
      <c r="W229" s="36"/>
      <c r="X229" s="36"/>
      <c r="Y229" s="36"/>
      <c r="Z229" s="36"/>
      <c r="AA229" s="36"/>
      <c r="AB229" s="36"/>
      <c r="AC229" s="36"/>
      <c r="AD229" s="36"/>
      <c r="AE229" s="36"/>
      <c r="AT229" s="19" t="s">
        <v>155</v>
      </c>
      <c r="AU229" s="19" t="s">
        <v>153</v>
      </c>
    </row>
    <row r="230" spans="1:65" s="13" customFormat="1" ht="10">
      <c r="B230" s="193"/>
      <c r="C230" s="194"/>
      <c r="D230" s="187" t="s">
        <v>159</v>
      </c>
      <c r="E230" s="195" t="s">
        <v>20</v>
      </c>
      <c r="F230" s="196" t="s">
        <v>311</v>
      </c>
      <c r="G230" s="194"/>
      <c r="H230" s="197">
        <v>8.3699999999999992</v>
      </c>
      <c r="I230" s="198"/>
      <c r="J230" s="194"/>
      <c r="K230" s="194"/>
      <c r="L230" s="199"/>
      <c r="M230" s="200"/>
      <c r="N230" s="201"/>
      <c r="O230" s="201"/>
      <c r="P230" s="201"/>
      <c r="Q230" s="201"/>
      <c r="R230" s="201"/>
      <c r="S230" s="201"/>
      <c r="T230" s="202"/>
      <c r="AT230" s="203" t="s">
        <v>159</v>
      </c>
      <c r="AU230" s="203" t="s">
        <v>153</v>
      </c>
      <c r="AV230" s="13" t="s">
        <v>153</v>
      </c>
      <c r="AW230" s="13" t="s">
        <v>33</v>
      </c>
      <c r="AX230" s="13" t="s">
        <v>8</v>
      </c>
      <c r="AY230" s="203" t="s">
        <v>145</v>
      </c>
    </row>
    <row r="231" spans="1:65" s="2" customFormat="1" ht="16.5" customHeight="1">
      <c r="A231" s="36"/>
      <c r="B231" s="37"/>
      <c r="C231" s="175" t="s">
        <v>7</v>
      </c>
      <c r="D231" s="175" t="s">
        <v>147</v>
      </c>
      <c r="E231" s="176" t="s">
        <v>312</v>
      </c>
      <c r="F231" s="177" t="s">
        <v>313</v>
      </c>
      <c r="G231" s="178" t="s">
        <v>150</v>
      </c>
      <c r="H231" s="179">
        <v>6.58</v>
      </c>
      <c r="I231" s="180"/>
      <c r="J231" s="179">
        <f>ROUND(I231*H231,0)</f>
        <v>0</v>
      </c>
      <c r="K231" s="177" t="s">
        <v>151</v>
      </c>
      <c r="L231" s="41"/>
      <c r="M231" s="181" t="s">
        <v>20</v>
      </c>
      <c r="N231" s="182" t="s">
        <v>44</v>
      </c>
      <c r="O231" s="66"/>
      <c r="P231" s="183">
        <f>O231*H231</f>
        <v>0</v>
      </c>
      <c r="Q231" s="183">
        <v>5.8970000000000002E-2</v>
      </c>
      <c r="R231" s="183">
        <f>Q231*H231</f>
        <v>0.3880226</v>
      </c>
      <c r="S231" s="183">
        <v>0</v>
      </c>
      <c r="T231" s="184">
        <f>S231*H231</f>
        <v>0</v>
      </c>
      <c r="U231" s="36"/>
      <c r="V231" s="36"/>
      <c r="W231" s="36"/>
      <c r="X231" s="36"/>
      <c r="Y231" s="36"/>
      <c r="Z231" s="36"/>
      <c r="AA231" s="36"/>
      <c r="AB231" s="36"/>
      <c r="AC231" s="36"/>
      <c r="AD231" s="36"/>
      <c r="AE231" s="36"/>
      <c r="AR231" s="185" t="s">
        <v>152</v>
      </c>
      <c r="AT231" s="185" t="s">
        <v>147</v>
      </c>
      <c r="AU231" s="185" t="s">
        <v>153</v>
      </c>
      <c r="AY231" s="19" t="s">
        <v>145</v>
      </c>
      <c r="BE231" s="186">
        <f>IF(N231="základní",J231,0)</f>
        <v>0</v>
      </c>
      <c r="BF231" s="186">
        <f>IF(N231="snížená",J231,0)</f>
        <v>0</v>
      </c>
      <c r="BG231" s="186">
        <f>IF(N231="zákl. přenesená",J231,0)</f>
        <v>0</v>
      </c>
      <c r="BH231" s="186">
        <f>IF(N231="sníž. přenesená",J231,0)</f>
        <v>0</v>
      </c>
      <c r="BI231" s="186">
        <f>IF(N231="nulová",J231,0)</f>
        <v>0</v>
      </c>
      <c r="BJ231" s="19" t="s">
        <v>153</v>
      </c>
      <c r="BK231" s="186">
        <f>ROUND(I231*H231,0)</f>
        <v>0</v>
      </c>
      <c r="BL231" s="19" t="s">
        <v>152</v>
      </c>
      <c r="BM231" s="185" t="s">
        <v>314</v>
      </c>
    </row>
    <row r="232" spans="1:65" s="2" customFormat="1" ht="10">
      <c r="A232" s="36"/>
      <c r="B232" s="37"/>
      <c r="C232" s="38"/>
      <c r="D232" s="187" t="s">
        <v>155</v>
      </c>
      <c r="E232" s="38"/>
      <c r="F232" s="188" t="s">
        <v>315</v>
      </c>
      <c r="G232" s="38"/>
      <c r="H232" s="38"/>
      <c r="I232" s="189"/>
      <c r="J232" s="38"/>
      <c r="K232" s="38"/>
      <c r="L232" s="41"/>
      <c r="M232" s="190"/>
      <c r="N232" s="191"/>
      <c r="O232" s="66"/>
      <c r="P232" s="66"/>
      <c r="Q232" s="66"/>
      <c r="R232" s="66"/>
      <c r="S232" s="66"/>
      <c r="T232" s="67"/>
      <c r="U232" s="36"/>
      <c r="V232" s="36"/>
      <c r="W232" s="36"/>
      <c r="X232" s="36"/>
      <c r="Y232" s="36"/>
      <c r="Z232" s="36"/>
      <c r="AA232" s="36"/>
      <c r="AB232" s="36"/>
      <c r="AC232" s="36"/>
      <c r="AD232" s="36"/>
      <c r="AE232" s="36"/>
      <c r="AT232" s="19" t="s">
        <v>155</v>
      </c>
      <c r="AU232" s="19" t="s">
        <v>153</v>
      </c>
    </row>
    <row r="233" spans="1:65" s="13" customFormat="1" ht="10">
      <c r="B233" s="193"/>
      <c r="C233" s="194"/>
      <c r="D233" s="187" t="s">
        <v>159</v>
      </c>
      <c r="E233" s="195" t="s">
        <v>20</v>
      </c>
      <c r="F233" s="196" t="s">
        <v>316</v>
      </c>
      <c r="G233" s="194"/>
      <c r="H233" s="197">
        <v>6.58</v>
      </c>
      <c r="I233" s="198"/>
      <c r="J233" s="194"/>
      <c r="K233" s="194"/>
      <c r="L233" s="199"/>
      <c r="M233" s="200"/>
      <c r="N233" s="201"/>
      <c r="O233" s="201"/>
      <c r="P233" s="201"/>
      <c r="Q233" s="201"/>
      <c r="R233" s="201"/>
      <c r="S233" s="201"/>
      <c r="T233" s="202"/>
      <c r="AT233" s="203" t="s">
        <v>159</v>
      </c>
      <c r="AU233" s="203" t="s">
        <v>153</v>
      </c>
      <c r="AV233" s="13" t="s">
        <v>153</v>
      </c>
      <c r="AW233" s="13" t="s">
        <v>33</v>
      </c>
      <c r="AX233" s="13" t="s">
        <v>8</v>
      </c>
      <c r="AY233" s="203" t="s">
        <v>145</v>
      </c>
    </row>
    <row r="234" spans="1:65" s="12" customFormat="1" ht="22.75" customHeight="1">
      <c r="B234" s="159"/>
      <c r="C234" s="160"/>
      <c r="D234" s="161" t="s">
        <v>71</v>
      </c>
      <c r="E234" s="173" t="s">
        <v>152</v>
      </c>
      <c r="F234" s="173" t="s">
        <v>317</v>
      </c>
      <c r="G234" s="160"/>
      <c r="H234" s="160"/>
      <c r="I234" s="163"/>
      <c r="J234" s="174">
        <f>BK234</f>
        <v>0</v>
      </c>
      <c r="K234" s="160"/>
      <c r="L234" s="165"/>
      <c r="M234" s="166"/>
      <c r="N234" s="167"/>
      <c r="O234" s="167"/>
      <c r="P234" s="168">
        <f>SUM(P235:P245)</f>
        <v>0</v>
      </c>
      <c r="Q234" s="167"/>
      <c r="R234" s="168">
        <f>SUM(R235:R245)</f>
        <v>0.91</v>
      </c>
      <c r="S234" s="167"/>
      <c r="T234" s="169">
        <f>SUM(T235:T245)</f>
        <v>0</v>
      </c>
      <c r="AR234" s="170" t="s">
        <v>8</v>
      </c>
      <c r="AT234" s="171" t="s">
        <v>71</v>
      </c>
      <c r="AU234" s="171" t="s">
        <v>8</v>
      </c>
      <c r="AY234" s="170" t="s">
        <v>145</v>
      </c>
      <c r="BK234" s="172">
        <f>SUM(BK235:BK245)</f>
        <v>0</v>
      </c>
    </row>
    <row r="235" spans="1:65" s="2" customFormat="1" ht="16.5" customHeight="1">
      <c r="A235" s="36"/>
      <c r="B235" s="37"/>
      <c r="C235" s="175" t="s">
        <v>318</v>
      </c>
      <c r="D235" s="175" t="s">
        <v>147</v>
      </c>
      <c r="E235" s="176" t="s">
        <v>319</v>
      </c>
      <c r="F235" s="177" t="s">
        <v>320</v>
      </c>
      <c r="G235" s="178" t="s">
        <v>256</v>
      </c>
      <c r="H235" s="179">
        <v>8</v>
      </c>
      <c r="I235" s="180"/>
      <c r="J235" s="179">
        <f>ROUND(I235*H235,0)</f>
        <v>0</v>
      </c>
      <c r="K235" s="177" t="s">
        <v>151</v>
      </c>
      <c r="L235" s="41"/>
      <c r="M235" s="181" t="s">
        <v>20</v>
      </c>
      <c r="N235" s="182" t="s">
        <v>44</v>
      </c>
      <c r="O235" s="66"/>
      <c r="P235" s="183">
        <f>O235*H235</f>
        <v>0</v>
      </c>
      <c r="Q235" s="183">
        <v>0.11046</v>
      </c>
      <c r="R235" s="183">
        <f>Q235*H235</f>
        <v>0.88368000000000002</v>
      </c>
      <c r="S235" s="183">
        <v>0</v>
      </c>
      <c r="T235" s="184">
        <f>S235*H235</f>
        <v>0</v>
      </c>
      <c r="U235" s="36"/>
      <c r="V235" s="36"/>
      <c r="W235" s="36"/>
      <c r="X235" s="36"/>
      <c r="Y235" s="36"/>
      <c r="Z235" s="36"/>
      <c r="AA235" s="36"/>
      <c r="AB235" s="36"/>
      <c r="AC235" s="36"/>
      <c r="AD235" s="36"/>
      <c r="AE235" s="36"/>
      <c r="AR235" s="185" t="s">
        <v>152</v>
      </c>
      <c r="AT235" s="185" t="s">
        <v>147</v>
      </c>
      <c r="AU235" s="185" t="s">
        <v>153</v>
      </c>
      <c r="AY235" s="19" t="s">
        <v>145</v>
      </c>
      <c r="BE235" s="186">
        <f>IF(N235="základní",J235,0)</f>
        <v>0</v>
      </c>
      <c r="BF235" s="186">
        <f>IF(N235="snížená",J235,0)</f>
        <v>0</v>
      </c>
      <c r="BG235" s="186">
        <f>IF(N235="zákl. přenesená",J235,0)</f>
        <v>0</v>
      </c>
      <c r="BH235" s="186">
        <f>IF(N235="sníž. přenesená",J235,0)</f>
        <v>0</v>
      </c>
      <c r="BI235" s="186">
        <f>IF(N235="nulová",J235,0)</f>
        <v>0</v>
      </c>
      <c r="BJ235" s="19" t="s">
        <v>153</v>
      </c>
      <c r="BK235" s="186">
        <f>ROUND(I235*H235,0)</f>
        <v>0</v>
      </c>
      <c r="BL235" s="19" t="s">
        <v>152</v>
      </c>
      <c r="BM235" s="185" t="s">
        <v>321</v>
      </c>
    </row>
    <row r="236" spans="1:65" s="2" customFormat="1" ht="10">
      <c r="A236" s="36"/>
      <c r="B236" s="37"/>
      <c r="C236" s="38"/>
      <c r="D236" s="187" t="s">
        <v>155</v>
      </c>
      <c r="E236" s="38"/>
      <c r="F236" s="188" t="s">
        <v>322</v>
      </c>
      <c r="G236" s="38"/>
      <c r="H236" s="38"/>
      <c r="I236" s="189"/>
      <c r="J236" s="38"/>
      <c r="K236" s="38"/>
      <c r="L236" s="41"/>
      <c r="M236" s="190"/>
      <c r="N236" s="191"/>
      <c r="O236" s="66"/>
      <c r="P236" s="66"/>
      <c r="Q236" s="66"/>
      <c r="R236" s="66"/>
      <c r="S236" s="66"/>
      <c r="T236" s="67"/>
      <c r="U236" s="36"/>
      <c r="V236" s="36"/>
      <c r="W236" s="36"/>
      <c r="X236" s="36"/>
      <c r="Y236" s="36"/>
      <c r="Z236" s="36"/>
      <c r="AA236" s="36"/>
      <c r="AB236" s="36"/>
      <c r="AC236" s="36"/>
      <c r="AD236" s="36"/>
      <c r="AE236" s="36"/>
      <c r="AT236" s="19" t="s">
        <v>155</v>
      </c>
      <c r="AU236" s="19" t="s">
        <v>153</v>
      </c>
    </row>
    <row r="237" spans="1:65" s="13" customFormat="1" ht="10">
      <c r="B237" s="193"/>
      <c r="C237" s="194"/>
      <c r="D237" s="187" t="s">
        <v>159</v>
      </c>
      <c r="E237" s="195" t="s">
        <v>20</v>
      </c>
      <c r="F237" s="196" t="s">
        <v>323</v>
      </c>
      <c r="G237" s="194"/>
      <c r="H237" s="197">
        <v>8</v>
      </c>
      <c r="I237" s="198"/>
      <c r="J237" s="194"/>
      <c r="K237" s="194"/>
      <c r="L237" s="199"/>
      <c r="M237" s="200"/>
      <c r="N237" s="201"/>
      <c r="O237" s="201"/>
      <c r="P237" s="201"/>
      <c r="Q237" s="201"/>
      <c r="R237" s="201"/>
      <c r="S237" s="201"/>
      <c r="T237" s="202"/>
      <c r="AT237" s="203" t="s">
        <v>159</v>
      </c>
      <c r="AU237" s="203" t="s">
        <v>153</v>
      </c>
      <c r="AV237" s="13" t="s">
        <v>153</v>
      </c>
      <c r="AW237" s="13" t="s">
        <v>33</v>
      </c>
      <c r="AX237" s="13" t="s">
        <v>8</v>
      </c>
      <c r="AY237" s="203" t="s">
        <v>145</v>
      </c>
    </row>
    <row r="238" spans="1:65" s="2" customFormat="1" ht="16.5" customHeight="1">
      <c r="A238" s="36"/>
      <c r="B238" s="37"/>
      <c r="C238" s="175" t="s">
        <v>324</v>
      </c>
      <c r="D238" s="175" t="s">
        <v>147</v>
      </c>
      <c r="E238" s="176" t="s">
        <v>325</v>
      </c>
      <c r="F238" s="177" t="s">
        <v>326</v>
      </c>
      <c r="G238" s="178" t="s">
        <v>150</v>
      </c>
      <c r="H238" s="179">
        <v>4</v>
      </c>
      <c r="I238" s="180"/>
      <c r="J238" s="179">
        <f>ROUND(I238*H238,0)</f>
        <v>0</v>
      </c>
      <c r="K238" s="177" t="s">
        <v>151</v>
      </c>
      <c r="L238" s="41"/>
      <c r="M238" s="181" t="s">
        <v>20</v>
      </c>
      <c r="N238" s="182" t="s">
        <v>44</v>
      </c>
      <c r="O238" s="66"/>
      <c r="P238" s="183">
        <f>O238*H238</f>
        <v>0</v>
      </c>
      <c r="Q238" s="183">
        <v>6.5799999999999999E-3</v>
      </c>
      <c r="R238" s="183">
        <f>Q238*H238</f>
        <v>2.632E-2</v>
      </c>
      <c r="S238" s="183">
        <v>0</v>
      </c>
      <c r="T238" s="184">
        <f>S238*H238</f>
        <v>0</v>
      </c>
      <c r="U238" s="36"/>
      <c r="V238" s="36"/>
      <c r="W238" s="36"/>
      <c r="X238" s="36"/>
      <c r="Y238" s="36"/>
      <c r="Z238" s="36"/>
      <c r="AA238" s="36"/>
      <c r="AB238" s="36"/>
      <c r="AC238" s="36"/>
      <c r="AD238" s="36"/>
      <c r="AE238" s="36"/>
      <c r="AR238" s="185" t="s">
        <v>152</v>
      </c>
      <c r="AT238" s="185" t="s">
        <v>147</v>
      </c>
      <c r="AU238" s="185" t="s">
        <v>153</v>
      </c>
      <c r="AY238" s="19" t="s">
        <v>145</v>
      </c>
      <c r="BE238" s="186">
        <f>IF(N238="základní",J238,0)</f>
        <v>0</v>
      </c>
      <c r="BF238" s="186">
        <f>IF(N238="snížená",J238,0)</f>
        <v>0</v>
      </c>
      <c r="BG238" s="186">
        <f>IF(N238="zákl. přenesená",J238,0)</f>
        <v>0</v>
      </c>
      <c r="BH238" s="186">
        <f>IF(N238="sníž. přenesená",J238,0)</f>
        <v>0</v>
      </c>
      <c r="BI238" s="186">
        <f>IF(N238="nulová",J238,0)</f>
        <v>0</v>
      </c>
      <c r="BJ238" s="19" t="s">
        <v>153</v>
      </c>
      <c r="BK238" s="186">
        <f>ROUND(I238*H238,0)</f>
        <v>0</v>
      </c>
      <c r="BL238" s="19" t="s">
        <v>152</v>
      </c>
      <c r="BM238" s="185" t="s">
        <v>327</v>
      </c>
    </row>
    <row r="239" spans="1:65" s="2" customFormat="1" ht="10">
      <c r="A239" s="36"/>
      <c r="B239" s="37"/>
      <c r="C239" s="38"/>
      <c r="D239" s="187" t="s">
        <v>155</v>
      </c>
      <c r="E239" s="38"/>
      <c r="F239" s="188" t="s">
        <v>328</v>
      </c>
      <c r="G239" s="38"/>
      <c r="H239" s="38"/>
      <c r="I239" s="189"/>
      <c r="J239" s="38"/>
      <c r="K239" s="38"/>
      <c r="L239" s="41"/>
      <c r="M239" s="190"/>
      <c r="N239" s="191"/>
      <c r="O239" s="66"/>
      <c r="P239" s="66"/>
      <c r="Q239" s="66"/>
      <c r="R239" s="66"/>
      <c r="S239" s="66"/>
      <c r="T239" s="67"/>
      <c r="U239" s="36"/>
      <c r="V239" s="36"/>
      <c r="W239" s="36"/>
      <c r="X239" s="36"/>
      <c r="Y239" s="36"/>
      <c r="Z239" s="36"/>
      <c r="AA239" s="36"/>
      <c r="AB239" s="36"/>
      <c r="AC239" s="36"/>
      <c r="AD239" s="36"/>
      <c r="AE239" s="36"/>
      <c r="AT239" s="19" t="s">
        <v>155</v>
      </c>
      <c r="AU239" s="19" t="s">
        <v>153</v>
      </c>
    </row>
    <row r="240" spans="1:65" s="2" customFormat="1" ht="27">
      <c r="A240" s="36"/>
      <c r="B240" s="37"/>
      <c r="C240" s="38"/>
      <c r="D240" s="187" t="s">
        <v>157</v>
      </c>
      <c r="E240" s="38"/>
      <c r="F240" s="192" t="s">
        <v>329</v>
      </c>
      <c r="G240" s="38"/>
      <c r="H240" s="38"/>
      <c r="I240" s="189"/>
      <c r="J240" s="38"/>
      <c r="K240" s="38"/>
      <c r="L240" s="41"/>
      <c r="M240" s="190"/>
      <c r="N240" s="191"/>
      <c r="O240" s="66"/>
      <c r="P240" s="66"/>
      <c r="Q240" s="66"/>
      <c r="R240" s="66"/>
      <c r="S240" s="66"/>
      <c r="T240" s="67"/>
      <c r="U240" s="36"/>
      <c r="V240" s="36"/>
      <c r="W240" s="36"/>
      <c r="X240" s="36"/>
      <c r="Y240" s="36"/>
      <c r="Z240" s="36"/>
      <c r="AA240" s="36"/>
      <c r="AB240" s="36"/>
      <c r="AC240" s="36"/>
      <c r="AD240" s="36"/>
      <c r="AE240" s="36"/>
      <c r="AT240" s="19" t="s">
        <v>157</v>
      </c>
      <c r="AU240" s="19" t="s">
        <v>153</v>
      </c>
    </row>
    <row r="241" spans="1:65" s="13" customFormat="1" ht="10">
      <c r="B241" s="193"/>
      <c r="C241" s="194"/>
      <c r="D241" s="187" t="s">
        <v>159</v>
      </c>
      <c r="E241" s="195" t="s">
        <v>20</v>
      </c>
      <c r="F241" s="196" t="s">
        <v>330</v>
      </c>
      <c r="G241" s="194"/>
      <c r="H241" s="197">
        <v>4</v>
      </c>
      <c r="I241" s="198"/>
      <c r="J241" s="194"/>
      <c r="K241" s="194"/>
      <c r="L241" s="199"/>
      <c r="M241" s="200"/>
      <c r="N241" s="201"/>
      <c r="O241" s="201"/>
      <c r="P241" s="201"/>
      <c r="Q241" s="201"/>
      <c r="R241" s="201"/>
      <c r="S241" s="201"/>
      <c r="T241" s="202"/>
      <c r="AT241" s="203" t="s">
        <v>159</v>
      </c>
      <c r="AU241" s="203" t="s">
        <v>153</v>
      </c>
      <c r="AV241" s="13" t="s">
        <v>153</v>
      </c>
      <c r="AW241" s="13" t="s">
        <v>33</v>
      </c>
      <c r="AX241" s="13" t="s">
        <v>8</v>
      </c>
      <c r="AY241" s="203" t="s">
        <v>145</v>
      </c>
    </row>
    <row r="242" spans="1:65" s="2" customFormat="1" ht="16.5" customHeight="1">
      <c r="A242" s="36"/>
      <c r="B242" s="37"/>
      <c r="C242" s="175" t="s">
        <v>331</v>
      </c>
      <c r="D242" s="175" t="s">
        <v>147</v>
      </c>
      <c r="E242" s="176" t="s">
        <v>332</v>
      </c>
      <c r="F242" s="177" t="s">
        <v>333</v>
      </c>
      <c r="G242" s="178" t="s">
        <v>150</v>
      </c>
      <c r="H242" s="179">
        <v>4</v>
      </c>
      <c r="I242" s="180"/>
      <c r="J242" s="179">
        <f>ROUND(I242*H242,0)</f>
        <v>0</v>
      </c>
      <c r="K242" s="177" t="s">
        <v>151</v>
      </c>
      <c r="L242" s="41"/>
      <c r="M242" s="181" t="s">
        <v>20</v>
      </c>
      <c r="N242" s="182" t="s">
        <v>44</v>
      </c>
      <c r="O242" s="66"/>
      <c r="P242" s="183">
        <f>O242*H242</f>
        <v>0</v>
      </c>
      <c r="Q242" s="183">
        <v>0</v>
      </c>
      <c r="R242" s="183">
        <f>Q242*H242</f>
        <v>0</v>
      </c>
      <c r="S242" s="183">
        <v>0</v>
      </c>
      <c r="T242" s="184">
        <f>S242*H242</f>
        <v>0</v>
      </c>
      <c r="U242" s="36"/>
      <c r="V242" s="36"/>
      <c r="W242" s="36"/>
      <c r="X242" s="36"/>
      <c r="Y242" s="36"/>
      <c r="Z242" s="36"/>
      <c r="AA242" s="36"/>
      <c r="AB242" s="36"/>
      <c r="AC242" s="36"/>
      <c r="AD242" s="36"/>
      <c r="AE242" s="36"/>
      <c r="AR242" s="185" t="s">
        <v>152</v>
      </c>
      <c r="AT242" s="185" t="s">
        <v>147</v>
      </c>
      <c r="AU242" s="185" t="s">
        <v>153</v>
      </c>
      <c r="AY242" s="19" t="s">
        <v>145</v>
      </c>
      <c r="BE242" s="186">
        <f>IF(N242="základní",J242,0)</f>
        <v>0</v>
      </c>
      <c r="BF242" s="186">
        <f>IF(N242="snížená",J242,0)</f>
        <v>0</v>
      </c>
      <c r="BG242" s="186">
        <f>IF(N242="zákl. přenesená",J242,0)</f>
        <v>0</v>
      </c>
      <c r="BH242" s="186">
        <f>IF(N242="sníž. přenesená",J242,0)</f>
        <v>0</v>
      </c>
      <c r="BI242" s="186">
        <f>IF(N242="nulová",J242,0)</f>
        <v>0</v>
      </c>
      <c r="BJ242" s="19" t="s">
        <v>153</v>
      </c>
      <c r="BK242" s="186">
        <f>ROUND(I242*H242,0)</f>
        <v>0</v>
      </c>
      <c r="BL242" s="19" t="s">
        <v>152</v>
      </c>
      <c r="BM242" s="185" t="s">
        <v>334</v>
      </c>
    </row>
    <row r="243" spans="1:65" s="2" customFormat="1" ht="10">
      <c r="A243" s="36"/>
      <c r="B243" s="37"/>
      <c r="C243" s="38"/>
      <c r="D243" s="187" t="s">
        <v>155</v>
      </c>
      <c r="E243" s="38"/>
      <c r="F243" s="188" t="s">
        <v>335</v>
      </c>
      <c r="G243" s="38"/>
      <c r="H243" s="38"/>
      <c r="I243" s="189"/>
      <c r="J243" s="38"/>
      <c r="K243" s="38"/>
      <c r="L243" s="41"/>
      <c r="M243" s="190"/>
      <c r="N243" s="191"/>
      <c r="O243" s="66"/>
      <c r="P243" s="66"/>
      <c r="Q243" s="66"/>
      <c r="R243" s="66"/>
      <c r="S243" s="66"/>
      <c r="T243" s="67"/>
      <c r="U243" s="36"/>
      <c r="V243" s="36"/>
      <c r="W243" s="36"/>
      <c r="X243" s="36"/>
      <c r="Y243" s="36"/>
      <c r="Z243" s="36"/>
      <c r="AA243" s="36"/>
      <c r="AB243" s="36"/>
      <c r="AC243" s="36"/>
      <c r="AD243" s="36"/>
      <c r="AE243" s="36"/>
      <c r="AT243" s="19" t="s">
        <v>155</v>
      </c>
      <c r="AU243" s="19" t="s">
        <v>153</v>
      </c>
    </row>
    <row r="244" spans="1:65" s="2" customFormat="1" ht="27">
      <c r="A244" s="36"/>
      <c r="B244" s="37"/>
      <c r="C244" s="38"/>
      <c r="D244" s="187" t="s">
        <v>157</v>
      </c>
      <c r="E244" s="38"/>
      <c r="F244" s="192" t="s">
        <v>329</v>
      </c>
      <c r="G244" s="38"/>
      <c r="H244" s="38"/>
      <c r="I244" s="189"/>
      <c r="J244" s="38"/>
      <c r="K244" s="38"/>
      <c r="L244" s="41"/>
      <c r="M244" s="190"/>
      <c r="N244" s="191"/>
      <c r="O244" s="66"/>
      <c r="P244" s="66"/>
      <c r="Q244" s="66"/>
      <c r="R244" s="66"/>
      <c r="S244" s="66"/>
      <c r="T244" s="67"/>
      <c r="U244" s="36"/>
      <c r="V244" s="36"/>
      <c r="W244" s="36"/>
      <c r="X244" s="36"/>
      <c r="Y244" s="36"/>
      <c r="Z244" s="36"/>
      <c r="AA244" s="36"/>
      <c r="AB244" s="36"/>
      <c r="AC244" s="36"/>
      <c r="AD244" s="36"/>
      <c r="AE244" s="36"/>
      <c r="AT244" s="19" t="s">
        <v>157</v>
      </c>
      <c r="AU244" s="19" t="s">
        <v>153</v>
      </c>
    </row>
    <row r="245" spans="1:65" s="13" customFormat="1" ht="10">
      <c r="B245" s="193"/>
      <c r="C245" s="194"/>
      <c r="D245" s="187" t="s">
        <v>159</v>
      </c>
      <c r="E245" s="195" t="s">
        <v>20</v>
      </c>
      <c r="F245" s="196" t="s">
        <v>336</v>
      </c>
      <c r="G245" s="194"/>
      <c r="H245" s="197">
        <v>4</v>
      </c>
      <c r="I245" s="198"/>
      <c r="J245" s="194"/>
      <c r="K245" s="194"/>
      <c r="L245" s="199"/>
      <c r="M245" s="200"/>
      <c r="N245" s="201"/>
      <c r="O245" s="201"/>
      <c r="P245" s="201"/>
      <c r="Q245" s="201"/>
      <c r="R245" s="201"/>
      <c r="S245" s="201"/>
      <c r="T245" s="202"/>
      <c r="AT245" s="203" t="s">
        <v>159</v>
      </c>
      <c r="AU245" s="203" t="s">
        <v>153</v>
      </c>
      <c r="AV245" s="13" t="s">
        <v>153</v>
      </c>
      <c r="AW245" s="13" t="s">
        <v>33</v>
      </c>
      <c r="AX245" s="13" t="s">
        <v>8</v>
      </c>
      <c r="AY245" s="203" t="s">
        <v>145</v>
      </c>
    </row>
    <row r="246" spans="1:65" s="12" customFormat="1" ht="22.75" customHeight="1">
      <c r="B246" s="159"/>
      <c r="C246" s="160"/>
      <c r="D246" s="161" t="s">
        <v>71</v>
      </c>
      <c r="E246" s="173" t="s">
        <v>201</v>
      </c>
      <c r="F246" s="173" t="s">
        <v>337</v>
      </c>
      <c r="G246" s="160"/>
      <c r="H246" s="160"/>
      <c r="I246" s="163"/>
      <c r="J246" s="174">
        <f>BK246</f>
        <v>0</v>
      </c>
      <c r="K246" s="160"/>
      <c r="L246" s="165"/>
      <c r="M246" s="166"/>
      <c r="N246" s="167"/>
      <c r="O246" s="167"/>
      <c r="P246" s="168">
        <f>SUM(P247:P305)</f>
        <v>0</v>
      </c>
      <c r="Q246" s="167"/>
      <c r="R246" s="168">
        <f>SUM(R247:R305)</f>
        <v>51.949138599999991</v>
      </c>
      <c r="S246" s="167"/>
      <c r="T246" s="169">
        <f>SUM(T247:T305)</f>
        <v>0</v>
      </c>
      <c r="AR246" s="170" t="s">
        <v>8</v>
      </c>
      <c r="AT246" s="171" t="s">
        <v>71</v>
      </c>
      <c r="AU246" s="171" t="s">
        <v>8</v>
      </c>
      <c r="AY246" s="170" t="s">
        <v>145</v>
      </c>
      <c r="BK246" s="172">
        <f>SUM(BK247:BK305)</f>
        <v>0</v>
      </c>
    </row>
    <row r="247" spans="1:65" s="2" customFormat="1" ht="16.5" customHeight="1">
      <c r="A247" s="36"/>
      <c r="B247" s="37"/>
      <c r="C247" s="175" t="s">
        <v>338</v>
      </c>
      <c r="D247" s="175" t="s">
        <v>147</v>
      </c>
      <c r="E247" s="176" t="s">
        <v>339</v>
      </c>
      <c r="F247" s="177" t="s">
        <v>340</v>
      </c>
      <c r="G247" s="178" t="s">
        <v>150</v>
      </c>
      <c r="H247" s="179">
        <v>10.11</v>
      </c>
      <c r="I247" s="180"/>
      <c r="J247" s="179">
        <f>ROUND(I247*H247,0)</f>
        <v>0</v>
      </c>
      <c r="K247" s="177" t="s">
        <v>151</v>
      </c>
      <c r="L247" s="41"/>
      <c r="M247" s="181" t="s">
        <v>20</v>
      </c>
      <c r="N247" s="182" t="s">
        <v>44</v>
      </c>
      <c r="O247" s="66"/>
      <c r="P247" s="183">
        <f>O247*H247</f>
        <v>0</v>
      </c>
      <c r="Q247" s="183">
        <v>1.8380000000000001E-2</v>
      </c>
      <c r="R247" s="183">
        <f>Q247*H247</f>
        <v>0.18582179999999998</v>
      </c>
      <c r="S247" s="183">
        <v>0</v>
      </c>
      <c r="T247" s="184">
        <f>S247*H247</f>
        <v>0</v>
      </c>
      <c r="U247" s="36"/>
      <c r="V247" s="36"/>
      <c r="W247" s="36"/>
      <c r="X247" s="36"/>
      <c r="Y247" s="36"/>
      <c r="Z247" s="36"/>
      <c r="AA247" s="36"/>
      <c r="AB247" s="36"/>
      <c r="AC247" s="36"/>
      <c r="AD247" s="36"/>
      <c r="AE247" s="36"/>
      <c r="AR247" s="185" t="s">
        <v>152</v>
      </c>
      <c r="AT247" s="185" t="s">
        <v>147</v>
      </c>
      <c r="AU247" s="185" t="s">
        <v>153</v>
      </c>
      <c r="AY247" s="19" t="s">
        <v>145</v>
      </c>
      <c r="BE247" s="186">
        <f>IF(N247="základní",J247,0)</f>
        <v>0</v>
      </c>
      <c r="BF247" s="186">
        <f>IF(N247="snížená",J247,0)</f>
        <v>0</v>
      </c>
      <c r="BG247" s="186">
        <f>IF(N247="zákl. přenesená",J247,0)</f>
        <v>0</v>
      </c>
      <c r="BH247" s="186">
        <f>IF(N247="sníž. přenesená",J247,0)</f>
        <v>0</v>
      </c>
      <c r="BI247" s="186">
        <f>IF(N247="nulová",J247,0)</f>
        <v>0</v>
      </c>
      <c r="BJ247" s="19" t="s">
        <v>153</v>
      </c>
      <c r="BK247" s="186">
        <f>ROUND(I247*H247,0)</f>
        <v>0</v>
      </c>
      <c r="BL247" s="19" t="s">
        <v>152</v>
      </c>
      <c r="BM247" s="185" t="s">
        <v>341</v>
      </c>
    </row>
    <row r="248" spans="1:65" s="2" customFormat="1" ht="18">
      <c r="A248" s="36"/>
      <c r="B248" s="37"/>
      <c r="C248" s="38"/>
      <c r="D248" s="187" t="s">
        <v>155</v>
      </c>
      <c r="E248" s="38"/>
      <c r="F248" s="188" t="s">
        <v>342</v>
      </c>
      <c r="G248" s="38"/>
      <c r="H248" s="38"/>
      <c r="I248" s="189"/>
      <c r="J248" s="38"/>
      <c r="K248" s="38"/>
      <c r="L248" s="41"/>
      <c r="M248" s="190"/>
      <c r="N248" s="191"/>
      <c r="O248" s="66"/>
      <c r="P248" s="66"/>
      <c r="Q248" s="66"/>
      <c r="R248" s="66"/>
      <c r="S248" s="66"/>
      <c r="T248" s="67"/>
      <c r="U248" s="36"/>
      <c r="V248" s="36"/>
      <c r="W248" s="36"/>
      <c r="X248" s="36"/>
      <c r="Y248" s="36"/>
      <c r="Z248" s="36"/>
      <c r="AA248" s="36"/>
      <c r="AB248" s="36"/>
      <c r="AC248" s="36"/>
      <c r="AD248" s="36"/>
      <c r="AE248" s="36"/>
      <c r="AT248" s="19" t="s">
        <v>155</v>
      </c>
      <c r="AU248" s="19" t="s">
        <v>153</v>
      </c>
    </row>
    <row r="249" spans="1:65" s="2" customFormat="1" ht="45">
      <c r="A249" s="36"/>
      <c r="B249" s="37"/>
      <c r="C249" s="38"/>
      <c r="D249" s="187" t="s">
        <v>157</v>
      </c>
      <c r="E249" s="38"/>
      <c r="F249" s="192" t="s">
        <v>343</v>
      </c>
      <c r="G249" s="38"/>
      <c r="H249" s="38"/>
      <c r="I249" s="189"/>
      <c r="J249" s="38"/>
      <c r="K249" s="38"/>
      <c r="L249" s="41"/>
      <c r="M249" s="190"/>
      <c r="N249" s="191"/>
      <c r="O249" s="66"/>
      <c r="P249" s="66"/>
      <c r="Q249" s="66"/>
      <c r="R249" s="66"/>
      <c r="S249" s="66"/>
      <c r="T249" s="67"/>
      <c r="U249" s="36"/>
      <c r="V249" s="36"/>
      <c r="W249" s="36"/>
      <c r="X249" s="36"/>
      <c r="Y249" s="36"/>
      <c r="Z249" s="36"/>
      <c r="AA249" s="36"/>
      <c r="AB249" s="36"/>
      <c r="AC249" s="36"/>
      <c r="AD249" s="36"/>
      <c r="AE249" s="36"/>
      <c r="AT249" s="19" t="s">
        <v>157</v>
      </c>
      <c r="AU249" s="19" t="s">
        <v>153</v>
      </c>
    </row>
    <row r="250" spans="1:65" s="13" customFormat="1" ht="10">
      <c r="B250" s="193"/>
      <c r="C250" s="194"/>
      <c r="D250" s="187" t="s">
        <v>159</v>
      </c>
      <c r="E250" s="195" t="s">
        <v>20</v>
      </c>
      <c r="F250" s="196" t="s">
        <v>344</v>
      </c>
      <c r="G250" s="194"/>
      <c r="H250" s="197">
        <v>10.11</v>
      </c>
      <c r="I250" s="198"/>
      <c r="J250" s="194"/>
      <c r="K250" s="194"/>
      <c r="L250" s="199"/>
      <c r="M250" s="200"/>
      <c r="N250" s="201"/>
      <c r="O250" s="201"/>
      <c r="P250" s="201"/>
      <c r="Q250" s="201"/>
      <c r="R250" s="201"/>
      <c r="S250" s="201"/>
      <c r="T250" s="202"/>
      <c r="AT250" s="203" t="s">
        <v>159</v>
      </c>
      <c r="AU250" s="203" t="s">
        <v>153</v>
      </c>
      <c r="AV250" s="13" t="s">
        <v>153</v>
      </c>
      <c r="AW250" s="13" t="s">
        <v>33</v>
      </c>
      <c r="AX250" s="13" t="s">
        <v>8</v>
      </c>
      <c r="AY250" s="203" t="s">
        <v>145</v>
      </c>
    </row>
    <row r="251" spans="1:65" s="2" customFormat="1" ht="16.5" customHeight="1">
      <c r="A251" s="36"/>
      <c r="B251" s="37"/>
      <c r="C251" s="225" t="s">
        <v>345</v>
      </c>
      <c r="D251" s="225" t="s">
        <v>248</v>
      </c>
      <c r="E251" s="226" t="s">
        <v>346</v>
      </c>
      <c r="F251" s="227" t="s">
        <v>347</v>
      </c>
      <c r="G251" s="228" t="s">
        <v>150</v>
      </c>
      <c r="H251" s="229">
        <v>79.8</v>
      </c>
      <c r="I251" s="230"/>
      <c r="J251" s="229">
        <f>ROUND(I251*H251,0)</f>
        <v>0</v>
      </c>
      <c r="K251" s="227" t="s">
        <v>151</v>
      </c>
      <c r="L251" s="231"/>
      <c r="M251" s="232" t="s">
        <v>20</v>
      </c>
      <c r="N251" s="233" t="s">
        <v>44</v>
      </c>
      <c r="O251" s="66"/>
      <c r="P251" s="183">
        <f>O251*H251</f>
        <v>0</v>
      </c>
      <c r="Q251" s="183">
        <v>3.5999999999999999E-3</v>
      </c>
      <c r="R251" s="183">
        <f>Q251*H251</f>
        <v>0.28727999999999998</v>
      </c>
      <c r="S251" s="183">
        <v>0</v>
      </c>
      <c r="T251" s="184">
        <f>S251*H251</f>
        <v>0</v>
      </c>
      <c r="U251" s="36"/>
      <c r="V251" s="36"/>
      <c r="W251" s="36"/>
      <c r="X251" s="36"/>
      <c r="Y251" s="36"/>
      <c r="Z251" s="36"/>
      <c r="AA251" s="36"/>
      <c r="AB251" s="36"/>
      <c r="AC251" s="36"/>
      <c r="AD251" s="36"/>
      <c r="AE251" s="36"/>
      <c r="AR251" s="185" t="s">
        <v>216</v>
      </c>
      <c r="AT251" s="185" t="s">
        <v>248</v>
      </c>
      <c r="AU251" s="185" t="s">
        <v>153</v>
      </c>
      <c r="AY251" s="19" t="s">
        <v>145</v>
      </c>
      <c r="BE251" s="186">
        <f>IF(N251="základní",J251,0)</f>
        <v>0</v>
      </c>
      <c r="BF251" s="186">
        <f>IF(N251="snížená",J251,0)</f>
        <v>0</v>
      </c>
      <c r="BG251" s="186">
        <f>IF(N251="zákl. přenesená",J251,0)</f>
        <v>0</v>
      </c>
      <c r="BH251" s="186">
        <f>IF(N251="sníž. přenesená",J251,0)</f>
        <v>0</v>
      </c>
      <c r="BI251" s="186">
        <f>IF(N251="nulová",J251,0)</f>
        <v>0</v>
      </c>
      <c r="BJ251" s="19" t="s">
        <v>153</v>
      </c>
      <c r="BK251" s="186">
        <f>ROUND(I251*H251,0)</f>
        <v>0</v>
      </c>
      <c r="BL251" s="19" t="s">
        <v>152</v>
      </c>
      <c r="BM251" s="185" t="s">
        <v>348</v>
      </c>
    </row>
    <row r="252" spans="1:65" s="2" customFormat="1" ht="10">
      <c r="A252" s="36"/>
      <c r="B252" s="37"/>
      <c r="C252" s="38"/>
      <c r="D252" s="187" t="s">
        <v>155</v>
      </c>
      <c r="E252" s="38"/>
      <c r="F252" s="188" t="s">
        <v>347</v>
      </c>
      <c r="G252" s="38"/>
      <c r="H252" s="38"/>
      <c r="I252" s="189"/>
      <c r="J252" s="38"/>
      <c r="K252" s="38"/>
      <c r="L252" s="41"/>
      <c r="M252" s="190"/>
      <c r="N252" s="191"/>
      <c r="O252" s="66"/>
      <c r="P252" s="66"/>
      <c r="Q252" s="66"/>
      <c r="R252" s="66"/>
      <c r="S252" s="66"/>
      <c r="T252" s="67"/>
      <c r="U252" s="36"/>
      <c r="V252" s="36"/>
      <c r="W252" s="36"/>
      <c r="X252" s="36"/>
      <c r="Y252" s="36"/>
      <c r="Z252" s="36"/>
      <c r="AA252" s="36"/>
      <c r="AB252" s="36"/>
      <c r="AC252" s="36"/>
      <c r="AD252" s="36"/>
      <c r="AE252" s="36"/>
      <c r="AT252" s="19" t="s">
        <v>155</v>
      </c>
      <c r="AU252" s="19" t="s">
        <v>153</v>
      </c>
    </row>
    <row r="253" spans="1:65" s="13" customFormat="1" ht="10">
      <c r="B253" s="193"/>
      <c r="C253" s="194"/>
      <c r="D253" s="187" t="s">
        <v>159</v>
      </c>
      <c r="E253" s="195" t="s">
        <v>20</v>
      </c>
      <c r="F253" s="196" t="s">
        <v>349</v>
      </c>
      <c r="G253" s="194"/>
      <c r="H253" s="197">
        <v>79.8</v>
      </c>
      <c r="I253" s="198"/>
      <c r="J253" s="194"/>
      <c r="K253" s="194"/>
      <c r="L253" s="199"/>
      <c r="M253" s="200"/>
      <c r="N253" s="201"/>
      <c r="O253" s="201"/>
      <c r="P253" s="201"/>
      <c r="Q253" s="201"/>
      <c r="R253" s="201"/>
      <c r="S253" s="201"/>
      <c r="T253" s="202"/>
      <c r="AT253" s="203" t="s">
        <v>159</v>
      </c>
      <c r="AU253" s="203" t="s">
        <v>153</v>
      </c>
      <c r="AV253" s="13" t="s">
        <v>153</v>
      </c>
      <c r="AW253" s="13" t="s">
        <v>33</v>
      </c>
      <c r="AX253" s="13" t="s">
        <v>8</v>
      </c>
      <c r="AY253" s="203" t="s">
        <v>145</v>
      </c>
    </row>
    <row r="254" spans="1:65" s="2" customFormat="1" ht="23">
      <c r="A254" s="36"/>
      <c r="B254" s="37"/>
      <c r="C254" s="175" t="s">
        <v>350</v>
      </c>
      <c r="D254" s="175" t="s">
        <v>147</v>
      </c>
      <c r="E254" s="176" t="s">
        <v>351</v>
      </c>
      <c r="F254" s="177" t="s">
        <v>352</v>
      </c>
      <c r="G254" s="178" t="s">
        <v>150</v>
      </c>
      <c r="H254" s="179">
        <v>78.239999999999995</v>
      </c>
      <c r="I254" s="180"/>
      <c r="J254" s="179">
        <f>ROUND(I254*H254,0)</f>
        <v>0</v>
      </c>
      <c r="K254" s="177" t="s">
        <v>151</v>
      </c>
      <c r="L254" s="41"/>
      <c r="M254" s="181" t="s">
        <v>20</v>
      </c>
      <c r="N254" s="182" t="s">
        <v>44</v>
      </c>
      <c r="O254" s="66"/>
      <c r="P254" s="183">
        <f>O254*H254</f>
        <v>0</v>
      </c>
      <c r="Q254" s="183">
        <v>8.5199999999999998E-3</v>
      </c>
      <c r="R254" s="183">
        <f>Q254*H254</f>
        <v>0.66660479999999989</v>
      </c>
      <c r="S254" s="183">
        <v>0</v>
      </c>
      <c r="T254" s="184">
        <f>S254*H254</f>
        <v>0</v>
      </c>
      <c r="U254" s="36"/>
      <c r="V254" s="36"/>
      <c r="W254" s="36"/>
      <c r="X254" s="36"/>
      <c r="Y254" s="36"/>
      <c r="Z254" s="36"/>
      <c r="AA254" s="36"/>
      <c r="AB254" s="36"/>
      <c r="AC254" s="36"/>
      <c r="AD254" s="36"/>
      <c r="AE254" s="36"/>
      <c r="AR254" s="185" t="s">
        <v>152</v>
      </c>
      <c r="AT254" s="185" t="s">
        <v>147</v>
      </c>
      <c r="AU254" s="185" t="s">
        <v>153</v>
      </c>
      <c r="AY254" s="19" t="s">
        <v>145</v>
      </c>
      <c r="BE254" s="186">
        <f>IF(N254="základní",J254,0)</f>
        <v>0</v>
      </c>
      <c r="BF254" s="186">
        <f>IF(N254="snížená",J254,0)</f>
        <v>0</v>
      </c>
      <c r="BG254" s="186">
        <f>IF(N254="zákl. přenesená",J254,0)</f>
        <v>0</v>
      </c>
      <c r="BH254" s="186">
        <f>IF(N254="sníž. přenesená",J254,0)</f>
        <v>0</v>
      </c>
      <c r="BI254" s="186">
        <f>IF(N254="nulová",J254,0)</f>
        <v>0</v>
      </c>
      <c r="BJ254" s="19" t="s">
        <v>153</v>
      </c>
      <c r="BK254" s="186">
        <f>ROUND(I254*H254,0)</f>
        <v>0</v>
      </c>
      <c r="BL254" s="19" t="s">
        <v>152</v>
      </c>
      <c r="BM254" s="185" t="s">
        <v>353</v>
      </c>
    </row>
    <row r="255" spans="1:65" s="2" customFormat="1" ht="18">
      <c r="A255" s="36"/>
      <c r="B255" s="37"/>
      <c r="C255" s="38"/>
      <c r="D255" s="187" t="s">
        <v>155</v>
      </c>
      <c r="E255" s="38"/>
      <c r="F255" s="188" t="s">
        <v>354</v>
      </c>
      <c r="G255" s="38"/>
      <c r="H255" s="38"/>
      <c r="I255" s="189"/>
      <c r="J255" s="38"/>
      <c r="K255" s="38"/>
      <c r="L255" s="41"/>
      <c r="M255" s="190"/>
      <c r="N255" s="191"/>
      <c r="O255" s="66"/>
      <c r="P255" s="66"/>
      <c r="Q255" s="66"/>
      <c r="R255" s="66"/>
      <c r="S255" s="66"/>
      <c r="T255" s="67"/>
      <c r="U255" s="36"/>
      <c r="V255" s="36"/>
      <c r="W255" s="36"/>
      <c r="X255" s="36"/>
      <c r="Y255" s="36"/>
      <c r="Z255" s="36"/>
      <c r="AA255" s="36"/>
      <c r="AB255" s="36"/>
      <c r="AC255" s="36"/>
      <c r="AD255" s="36"/>
      <c r="AE255" s="36"/>
      <c r="AT255" s="19" t="s">
        <v>155</v>
      </c>
      <c r="AU255" s="19" t="s">
        <v>153</v>
      </c>
    </row>
    <row r="256" spans="1:65" s="2" customFormat="1" ht="171">
      <c r="A256" s="36"/>
      <c r="B256" s="37"/>
      <c r="C256" s="38"/>
      <c r="D256" s="187" t="s">
        <v>157</v>
      </c>
      <c r="E256" s="38"/>
      <c r="F256" s="192" t="s">
        <v>355</v>
      </c>
      <c r="G256" s="38"/>
      <c r="H256" s="38"/>
      <c r="I256" s="189"/>
      <c r="J256" s="38"/>
      <c r="K256" s="38"/>
      <c r="L256" s="41"/>
      <c r="M256" s="190"/>
      <c r="N256" s="191"/>
      <c r="O256" s="66"/>
      <c r="P256" s="66"/>
      <c r="Q256" s="66"/>
      <c r="R256" s="66"/>
      <c r="S256" s="66"/>
      <c r="T256" s="67"/>
      <c r="U256" s="36"/>
      <c r="V256" s="36"/>
      <c r="W256" s="36"/>
      <c r="X256" s="36"/>
      <c r="Y256" s="36"/>
      <c r="Z256" s="36"/>
      <c r="AA256" s="36"/>
      <c r="AB256" s="36"/>
      <c r="AC256" s="36"/>
      <c r="AD256" s="36"/>
      <c r="AE256" s="36"/>
      <c r="AT256" s="19" t="s">
        <v>157</v>
      </c>
      <c r="AU256" s="19" t="s">
        <v>153</v>
      </c>
    </row>
    <row r="257" spans="1:65" s="13" customFormat="1" ht="10">
      <c r="B257" s="193"/>
      <c r="C257" s="194"/>
      <c r="D257" s="187" t="s">
        <v>159</v>
      </c>
      <c r="E257" s="195" t="s">
        <v>20</v>
      </c>
      <c r="F257" s="196" t="s">
        <v>356</v>
      </c>
      <c r="G257" s="194"/>
      <c r="H257" s="197">
        <v>61.9</v>
      </c>
      <c r="I257" s="198"/>
      <c r="J257" s="194"/>
      <c r="K257" s="194"/>
      <c r="L257" s="199"/>
      <c r="M257" s="200"/>
      <c r="N257" s="201"/>
      <c r="O257" s="201"/>
      <c r="P257" s="201"/>
      <c r="Q257" s="201"/>
      <c r="R257" s="201"/>
      <c r="S257" s="201"/>
      <c r="T257" s="202"/>
      <c r="AT257" s="203" t="s">
        <v>159</v>
      </c>
      <c r="AU257" s="203" t="s">
        <v>153</v>
      </c>
      <c r="AV257" s="13" t="s">
        <v>153</v>
      </c>
      <c r="AW257" s="13" t="s">
        <v>33</v>
      </c>
      <c r="AX257" s="13" t="s">
        <v>72</v>
      </c>
      <c r="AY257" s="203" t="s">
        <v>145</v>
      </c>
    </row>
    <row r="258" spans="1:65" s="13" customFormat="1" ht="10">
      <c r="B258" s="193"/>
      <c r="C258" s="194"/>
      <c r="D258" s="187" t="s">
        <v>159</v>
      </c>
      <c r="E258" s="195" t="s">
        <v>20</v>
      </c>
      <c r="F258" s="196" t="s">
        <v>357</v>
      </c>
      <c r="G258" s="194"/>
      <c r="H258" s="197">
        <v>16.34</v>
      </c>
      <c r="I258" s="198"/>
      <c r="J258" s="194"/>
      <c r="K258" s="194"/>
      <c r="L258" s="199"/>
      <c r="M258" s="200"/>
      <c r="N258" s="201"/>
      <c r="O258" s="201"/>
      <c r="P258" s="201"/>
      <c r="Q258" s="201"/>
      <c r="R258" s="201"/>
      <c r="S258" s="201"/>
      <c r="T258" s="202"/>
      <c r="AT258" s="203" t="s">
        <v>159</v>
      </c>
      <c r="AU258" s="203" t="s">
        <v>153</v>
      </c>
      <c r="AV258" s="13" t="s">
        <v>153</v>
      </c>
      <c r="AW258" s="13" t="s">
        <v>33</v>
      </c>
      <c r="AX258" s="13" t="s">
        <v>72</v>
      </c>
      <c r="AY258" s="203" t="s">
        <v>145</v>
      </c>
    </row>
    <row r="259" spans="1:65" s="15" customFormat="1" ht="10">
      <c r="B259" s="214"/>
      <c r="C259" s="215"/>
      <c r="D259" s="187" t="s">
        <v>159</v>
      </c>
      <c r="E259" s="216" t="s">
        <v>20</v>
      </c>
      <c r="F259" s="217" t="s">
        <v>173</v>
      </c>
      <c r="G259" s="215"/>
      <c r="H259" s="218">
        <v>78.239999999999995</v>
      </c>
      <c r="I259" s="219"/>
      <c r="J259" s="215"/>
      <c r="K259" s="215"/>
      <c r="L259" s="220"/>
      <c r="M259" s="221"/>
      <c r="N259" s="222"/>
      <c r="O259" s="222"/>
      <c r="P259" s="222"/>
      <c r="Q259" s="222"/>
      <c r="R259" s="222"/>
      <c r="S259" s="222"/>
      <c r="T259" s="223"/>
      <c r="AT259" s="224" t="s">
        <v>159</v>
      </c>
      <c r="AU259" s="224" t="s">
        <v>153</v>
      </c>
      <c r="AV259" s="15" t="s">
        <v>152</v>
      </c>
      <c r="AW259" s="15" t="s">
        <v>33</v>
      </c>
      <c r="AX259" s="15" t="s">
        <v>8</v>
      </c>
      <c r="AY259" s="224" t="s">
        <v>145</v>
      </c>
    </row>
    <row r="260" spans="1:65" s="2" customFormat="1" ht="16.5" customHeight="1">
      <c r="A260" s="36"/>
      <c r="B260" s="37"/>
      <c r="C260" s="175" t="s">
        <v>358</v>
      </c>
      <c r="D260" s="175" t="s">
        <v>147</v>
      </c>
      <c r="E260" s="176" t="s">
        <v>359</v>
      </c>
      <c r="F260" s="177" t="s">
        <v>360</v>
      </c>
      <c r="G260" s="178" t="s">
        <v>150</v>
      </c>
      <c r="H260" s="179">
        <v>46.6</v>
      </c>
      <c r="I260" s="180"/>
      <c r="J260" s="179">
        <f>ROUND(I260*H260,0)</f>
        <v>0</v>
      </c>
      <c r="K260" s="177" t="s">
        <v>151</v>
      </c>
      <c r="L260" s="41"/>
      <c r="M260" s="181" t="s">
        <v>20</v>
      </c>
      <c r="N260" s="182" t="s">
        <v>44</v>
      </c>
      <c r="O260" s="66"/>
      <c r="P260" s="183">
        <f>O260*H260</f>
        <v>0</v>
      </c>
      <c r="Q260" s="183">
        <v>1.4E-3</v>
      </c>
      <c r="R260" s="183">
        <f>Q260*H260</f>
        <v>6.5240000000000006E-2</v>
      </c>
      <c r="S260" s="183">
        <v>0</v>
      </c>
      <c r="T260" s="184">
        <f>S260*H260</f>
        <v>0</v>
      </c>
      <c r="U260" s="36"/>
      <c r="V260" s="36"/>
      <c r="W260" s="36"/>
      <c r="X260" s="36"/>
      <c r="Y260" s="36"/>
      <c r="Z260" s="36"/>
      <c r="AA260" s="36"/>
      <c r="AB260" s="36"/>
      <c r="AC260" s="36"/>
      <c r="AD260" s="36"/>
      <c r="AE260" s="36"/>
      <c r="AR260" s="185" t="s">
        <v>152</v>
      </c>
      <c r="AT260" s="185" t="s">
        <v>147</v>
      </c>
      <c r="AU260" s="185" t="s">
        <v>153</v>
      </c>
      <c r="AY260" s="19" t="s">
        <v>145</v>
      </c>
      <c r="BE260" s="186">
        <f>IF(N260="základní",J260,0)</f>
        <v>0</v>
      </c>
      <c r="BF260" s="186">
        <f>IF(N260="snížená",J260,0)</f>
        <v>0</v>
      </c>
      <c r="BG260" s="186">
        <f>IF(N260="zákl. přenesená",J260,0)</f>
        <v>0</v>
      </c>
      <c r="BH260" s="186">
        <f>IF(N260="sníž. přenesená",J260,0)</f>
        <v>0</v>
      </c>
      <c r="BI260" s="186">
        <f>IF(N260="nulová",J260,0)</f>
        <v>0</v>
      </c>
      <c r="BJ260" s="19" t="s">
        <v>153</v>
      </c>
      <c r="BK260" s="186">
        <f>ROUND(I260*H260,0)</f>
        <v>0</v>
      </c>
      <c r="BL260" s="19" t="s">
        <v>152</v>
      </c>
      <c r="BM260" s="185" t="s">
        <v>361</v>
      </c>
    </row>
    <row r="261" spans="1:65" s="2" customFormat="1" ht="10">
      <c r="A261" s="36"/>
      <c r="B261" s="37"/>
      <c r="C261" s="38"/>
      <c r="D261" s="187" t="s">
        <v>155</v>
      </c>
      <c r="E261" s="38"/>
      <c r="F261" s="188" t="s">
        <v>362</v>
      </c>
      <c r="G261" s="38"/>
      <c r="H261" s="38"/>
      <c r="I261" s="189"/>
      <c r="J261" s="38"/>
      <c r="K261" s="38"/>
      <c r="L261" s="41"/>
      <c r="M261" s="190"/>
      <c r="N261" s="191"/>
      <c r="O261" s="66"/>
      <c r="P261" s="66"/>
      <c r="Q261" s="66"/>
      <c r="R261" s="66"/>
      <c r="S261" s="66"/>
      <c r="T261" s="67"/>
      <c r="U261" s="36"/>
      <c r="V261" s="36"/>
      <c r="W261" s="36"/>
      <c r="X261" s="36"/>
      <c r="Y261" s="36"/>
      <c r="Z261" s="36"/>
      <c r="AA261" s="36"/>
      <c r="AB261" s="36"/>
      <c r="AC261" s="36"/>
      <c r="AD261" s="36"/>
      <c r="AE261" s="36"/>
      <c r="AT261" s="19" t="s">
        <v>155</v>
      </c>
      <c r="AU261" s="19" t="s">
        <v>153</v>
      </c>
    </row>
    <row r="262" spans="1:65" s="2" customFormat="1" ht="27">
      <c r="A262" s="36"/>
      <c r="B262" s="37"/>
      <c r="C262" s="38"/>
      <c r="D262" s="187" t="s">
        <v>157</v>
      </c>
      <c r="E262" s="38"/>
      <c r="F262" s="192" t="s">
        <v>363</v>
      </c>
      <c r="G262" s="38"/>
      <c r="H262" s="38"/>
      <c r="I262" s="189"/>
      <c r="J262" s="38"/>
      <c r="K262" s="38"/>
      <c r="L262" s="41"/>
      <c r="M262" s="190"/>
      <c r="N262" s="191"/>
      <c r="O262" s="66"/>
      <c r="P262" s="66"/>
      <c r="Q262" s="66"/>
      <c r="R262" s="66"/>
      <c r="S262" s="66"/>
      <c r="T262" s="67"/>
      <c r="U262" s="36"/>
      <c r="V262" s="36"/>
      <c r="W262" s="36"/>
      <c r="X262" s="36"/>
      <c r="Y262" s="36"/>
      <c r="Z262" s="36"/>
      <c r="AA262" s="36"/>
      <c r="AB262" s="36"/>
      <c r="AC262" s="36"/>
      <c r="AD262" s="36"/>
      <c r="AE262" s="36"/>
      <c r="AT262" s="19" t="s">
        <v>157</v>
      </c>
      <c r="AU262" s="19" t="s">
        <v>153</v>
      </c>
    </row>
    <row r="263" spans="1:65" s="13" customFormat="1" ht="10">
      <c r="B263" s="193"/>
      <c r="C263" s="194"/>
      <c r="D263" s="187" t="s">
        <v>159</v>
      </c>
      <c r="E263" s="195" t="s">
        <v>20</v>
      </c>
      <c r="F263" s="196" t="s">
        <v>364</v>
      </c>
      <c r="G263" s="194"/>
      <c r="H263" s="197">
        <v>46.6</v>
      </c>
      <c r="I263" s="198"/>
      <c r="J263" s="194"/>
      <c r="K263" s="194"/>
      <c r="L263" s="199"/>
      <c r="M263" s="200"/>
      <c r="N263" s="201"/>
      <c r="O263" s="201"/>
      <c r="P263" s="201"/>
      <c r="Q263" s="201"/>
      <c r="R263" s="201"/>
      <c r="S263" s="201"/>
      <c r="T263" s="202"/>
      <c r="AT263" s="203" t="s">
        <v>159</v>
      </c>
      <c r="AU263" s="203" t="s">
        <v>153</v>
      </c>
      <c r="AV263" s="13" t="s">
        <v>153</v>
      </c>
      <c r="AW263" s="13" t="s">
        <v>33</v>
      </c>
      <c r="AX263" s="13" t="s">
        <v>8</v>
      </c>
      <c r="AY263" s="203" t="s">
        <v>145</v>
      </c>
    </row>
    <row r="264" spans="1:65" s="2" customFormat="1" ht="16.5" customHeight="1">
      <c r="A264" s="36"/>
      <c r="B264" s="37"/>
      <c r="C264" s="175" t="s">
        <v>365</v>
      </c>
      <c r="D264" s="175" t="s">
        <v>147</v>
      </c>
      <c r="E264" s="176" t="s">
        <v>366</v>
      </c>
      <c r="F264" s="177" t="s">
        <v>367</v>
      </c>
      <c r="G264" s="178" t="s">
        <v>163</v>
      </c>
      <c r="H264" s="179">
        <v>21.98</v>
      </c>
      <c r="I264" s="180"/>
      <c r="J264" s="179">
        <f>ROUND(I264*H264,0)</f>
        <v>0</v>
      </c>
      <c r="K264" s="177" t="s">
        <v>151</v>
      </c>
      <c r="L264" s="41"/>
      <c r="M264" s="181" t="s">
        <v>20</v>
      </c>
      <c r="N264" s="182" t="s">
        <v>44</v>
      </c>
      <c r="O264" s="66"/>
      <c r="P264" s="183">
        <f>O264*H264</f>
        <v>0</v>
      </c>
      <c r="Q264" s="183">
        <v>2.2563399999999998</v>
      </c>
      <c r="R264" s="183">
        <f>Q264*H264</f>
        <v>49.594353199999993</v>
      </c>
      <c r="S264" s="183">
        <v>0</v>
      </c>
      <c r="T264" s="184">
        <f>S264*H264</f>
        <v>0</v>
      </c>
      <c r="U264" s="36"/>
      <c r="V264" s="36"/>
      <c r="W264" s="36"/>
      <c r="X264" s="36"/>
      <c r="Y264" s="36"/>
      <c r="Z264" s="36"/>
      <c r="AA264" s="36"/>
      <c r="AB264" s="36"/>
      <c r="AC264" s="36"/>
      <c r="AD264" s="36"/>
      <c r="AE264" s="36"/>
      <c r="AR264" s="185" t="s">
        <v>152</v>
      </c>
      <c r="AT264" s="185" t="s">
        <v>147</v>
      </c>
      <c r="AU264" s="185" t="s">
        <v>153</v>
      </c>
      <c r="AY264" s="19" t="s">
        <v>145</v>
      </c>
      <c r="BE264" s="186">
        <f>IF(N264="základní",J264,0)</f>
        <v>0</v>
      </c>
      <c r="BF264" s="186">
        <f>IF(N264="snížená",J264,0)</f>
        <v>0</v>
      </c>
      <c r="BG264" s="186">
        <f>IF(N264="zákl. přenesená",J264,0)</f>
        <v>0</v>
      </c>
      <c r="BH264" s="186">
        <f>IF(N264="sníž. přenesená",J264,0)</f>
        <v>0</v>
      </c>
      <c r="BI264" s="186">
        <f>IF(N264="nulová",J264,0)</f>
        <v>0</v>
      </c>
      <c r="BJ264" s="19" t="s">
        <v>153</v>
      </c>
      <c r="BK264" s="186">
        <f>ROUND(I264*H264,0)</f>
        <v>0</v>
      </c>
      <c r="BL264" s="19" t="s">
        <v>152</v>
      </c>
      <c r="BM264" s="185" t="s">
        <v>368</v>
      </c>
    </row>
    <row r="265" spans="1:65" s="2" customFormat="1" ht="10">
      <c r="A265" s="36"/>
      <c r="B265" s="37"/>
      <c r="C265" s="38"/>
      <c r="D265" s="187" t="s">
        <v>155</v>
      </c>
      <c r="E265" s="38"/>
      <c r="F265" s="188" t="s">
        <v>369</v>
      </c>
      <c r="G265" s="38"/>
      <c r="H265" s="38"/>
      <c r="I265" s="189"/>
      <c r="J265" s="38"/>
      <c r="K265" s="38"/>
      <c r="L265" s="41"/>
      <c r="M265" s="190"/>
      <c r="N265" s="191"/>
      <c r="O265" s="66"/>
      <c r="P265" s="66"/>
      <c r="Q265" s="66"/>
      <c r="R265" s="66"/>
      <c r="S265" s="66"/>
      <c r="T265" s="67"/>
      <c r="U265" s="36"/>
      <c r="V265" s="36"/>
      <c r="W265" s="36"/>
      <c r="X265" s="36"/>
      <c r="Y265" s="36"/>
      <c r="Z265" s="36"/>
      <c r="AA265" s="36"/>
      <c r="AB265" s="36"/>
      <c r="AC265" s="36"/>
      <c r="AD265" s="36"/>
      <c r="AE265" s="36"/>
      <c r="AT265" s="19" t="s">
        <v>155</v>
      </c>
      <c r="AU265" s="19" t="s">
        <v>153</v>
      </c>
    </row>
    <row r="266" spans="1:65" s="2" customFormat="1" ht="135">
      <c r="A266" s="36"/>
      <c r="B266" s="37"/>
      <c r="C266" s="38"/>
      <c r="D266" s="187" t="s">
        <v>157</v>
      </c>
      <c r="E266" s="38"/>
      <c r="F266" s="192" t="s">
        <v>370</v>
      </c>
      <c r="G266" s="38"/>
      <c r="H266" s="38"/>
      <c r="I266" s="189"/>
      <c r="J266" s="38"/>
      <c r="K266" s="38"/>
      <c r="L266" s="41"/>
      <c r="M266" s="190"/>
      <c r="N266" s="191"/>
      <c r="O266" s="66"/>
      <c r="P266" s="66"/>
      <c r="Q266" s="66"/>
      <c r="R266" s="66"/>
      <c r="S266" s="66"/>
      <c r="T266" s="67"/>
      <c r="U266" s="36"/>
      <c r="V266" s="36"/>
      <c r="W266" s="36"/>
      <c r="X266" s="36"/>
      <c r="Y266" s="36"/>
      <c r="Z266" s="36"/>
      <c r="AA266" s="36"/>
      <c r="AB266" s="36"/>
      <c r="AC266" s="36"/>
      <c r="AD266" s="36"/>
      <c r="AE266" s="36"/>
      <c r="AT266" s="19" t="s">
        <v>157</v>
      </c>
      <c r="AU266" s="19" t="s">
        <v>153</v>
      </c>
    </row>
    <row r="267" spans="1:65" s="13" customFormat="1" ht="10">
      <c r="B267" s="193"/>
      <c r="C267" s="194"/>
      <c r="D267" s="187" t="s">
        <v>159</v>
      </c>
      <c r="E267" s="195" t="s">
        <v>20</v>
      </c>
      <c r="F267" s="196" t="s">
        <v>371</v>
      </c>
      <c r="G267" s="194"/>
      <c r="H267" s="197">
        <v>21.98</v>
      </c>
      <c r="I267" s="198"/>
      <c r="J267" s="194"/>
      <c r="K267" s="194"/>
      <c r="L267" s="199"/>
      <c r="M267" s="200"/>
      <c r="N267" s="201"/>
      <c r="O267" s="201"/>
      <c r="P267" s="201"/>
      <c r="Q267" s="201"/>
      <c r="R267" s="201"/>
      <c r="S267" s="201"/>
      <c r="T267" s="202"/>
      <c r="AT267" s="203" t="s">
        <v>159</v>
      </c>
      <c r="AU267" s="203" t="s">
        <v>153</v>
      </c>
      <c r="AV267" s="13" t="s">
        <v>153</v>
      </c>
      <c r="AW267" s="13" t="s">
        <v>33</v>
      </c>
      <c r="AX267" s="13" t="s">
        <v>8</v>
      </c>
      <c r="AY267" s="203" t="s">
        <v>145</v>
      </c>
    </row>
    <row r="268" spans="1:65" s="2" customFormat="1" ht="16.5" customHeight="1">
      <c r="A268" s="36"/>
      <c r="B268" s="37"/>
      <c r="C268" s="175" t="s">
        <v>372</v>
      </c>
      <c r="D268" s="175" t="s">
        <v>147</v>
      </c>
      <c r="E268" s="176" t="s">
        <v>373</v>
      </c>
      <c r="F268" s="177" t="s">
        <v>374</v>
      </c>
      <c r="G268" s="178" t="s">
        <v>163</v>
      </c>
      <c r="H268" s="179">
        <v>21.98</v>
      </c>
      <c r="I268" s="180"/>
      <c r="J268" s="179">
        <f>ROUND(I268*H268,0)</f>
        <v>0</v>
      </c>
      <c r="K268" s="177" t="s">
        <v>151</v>
      </c>
      <c r="L268" s="41"/>
      <c r="M268" s="181" t="s">
        <v>20</v>
      </c>
      <c r="N268" s="182" t="s">
        <v>44</v>
      </c>
      <c r="O268" s="66"/>
      <c r="P268" s="183">
        <f>O268*H268</f>
        <v>0</v>
      </c>
      <c r="Q268" s="183">
        <v>0</v>
      </c>
      <c r="R268" s="183">
        <f>Q268*H268</f>
        <v>0</v>
      </c>
      <c r="S268" s="183">
        <v>0</v>
      </c>
      <c r="T268" s="184">
        <f>S268*H268</f>
        <v>0</v>
      </c>
      <c r="U268" s="36"/>
      <c r="V268" s="36"/>
      <c r="W268" s="36"/>
      <c r="X268" s="36"/>
      <c r="Y268" s="36"/>
      <c r="Z268" s="36"/>
      <c r="AA268" s="36"/>
      <c r="AB268" s="36"/>
      <c r="AC268" s="36"/>
      <c r="AD268" s="36"/>
      <c r="AE268" s="36"/>
      <c r="AR268" s="185" t="s">
        <v>152</v>
      </c>
      <c r="AT268" s="185" t="s">
        <v>147</v>
      </c>
      <c r="AU268" s="185" t="s">
        <v>153</v>
      </c>
      <c r="AY268" s="19" t="s">
        <v>145</v>
      </c>
      <c r="BE268" s="186">
        <f>IF(N268="základní",J268,0)</f>
        <v>0</v>
      </c>
      <c r="BF268" s="186">
        <f>IF(N268="snížená",J268,0)</f>
        <v>0</v>
      </c>
      <c r="BG268" s="186">
        <f>IF(N268="zákl. přenesená",J268,0)</f>
        <v>0</v>
      </c>
      <c r="BH268" s="186">
        <f>IF(N268="sníž. přenesená",J268,0)</f>
        <v>0</v>
      </c>
      <c r="BI268" s="186">
        <f>IF(N268="nulová",J268,0)</f>
        <v>0</v>
      </c>
      <c r="BJ268" s="19" t="s">
        <v>153</v>
      </c>
      <c r="BK268" s="186">
        <f>ROUND(I268*H268,0)</f>
        <v>0</v>
      </c>
      <c r="BL268" s="19" t="s">
        <v>152</v>
      </c>
      <c r="BM268" s="185" t="s">
        <v>375</v>
      </c>
    </row>
    <row r="269" spans="1:65" s="2" customFormat="1" ht="18">
      <c r="A269" s="36"/>
      <c r="B269" s="37"/>
      <c r="C269" s="38"/>
      <c r="D269" s="187" t="s">
        <v>155</v>
      </c>
      <c r="E269" s="38"/>
      <c r="F269" s="188" t="s">
        <v>376</v>
      </c>
      <c r="G269" s="38"/>
      <c r="H269" s="38"/>
      <c r="I269" s="189"/>
      <c r="J269" s="38"/>
      <c r="K269" s="38"/>
      <c r="L269" s="41"/>
      <c r="M269" s="190"/>
      <c r="N269" s="191"/>
      <c r="O269" s="66"/>
      <c r="P269" s="66"/>
      <c r="Q269" s="66"/>
      <c r="R269" s="66"/>
      <c r="S269" s="66"/>
      <c r="T269" s="67"/>
      <c r="U269" s="36"/>
      <c r="V269" s="36"/>
      <c r="W269" s="36"/>
      <c r="X269" s="36"/>
      <c r="Y269" s="36"/>
      <c r="Z269" s="36"/>
      <c r="AA269" s="36"/>
      <c r="AB269" s="36"/>
      <c r="AC269" s="36"/>
      <c r="AD269" s="36"/>
      <c r="AE269" s="36"/>
      <c r="AT269" s="19" t="s">
        <v>155</v>
      </c>
      <c r="AU269" s="19" t="s">
        <v>153</v>
      </c>
    </row>
    <row r="270" spans="1:65" s="2" customFormat="1" ht="54">
      <c r="A270" s="36"/>
      <c r="B270" s="37"/>
      <c r="C270" s="38"/>
      <c r="D270" s="187" t="s">
        <v>157</v>
      </c>
      <c r="E270" s="38"/>
      <c r="F270" s="192" t="s">
        <v>377</v>
      </c>
      <c r="G270" s="38"/>
      <c r="H270" s="38"/>
      <c r="I270" s="189"/>
      <c r="J270" s="38"/>
      <c r="K270" s="38"/>
      <c r="L270" s="41"/>
      <c r="M270" s="190"/>
      <c r="N270" s="191"/>
      <c r="O270" s="66"/>
      <c r="P270" s="66"/>
      <c r="Q270" s="66"/>
      <c r="R270" s="66"/>
      <c r="S270" s="66"/>
      <c r="T270" s="67"/>
      <c r="U270" s="36"/>
      <c r="V270" s="36"/>
      <c r="W270" s="36"/>
      <c r="X270" s="36"/>
      <c r="Y270" s="36"/>
      <c r="Z270" s="36"/>
      <c r="AA270" s="36"/>
      <c r="AB270" s="36"/>
      <c r="AC270" s="36"/>
      <c r="AD270" s="36"/>
      <c r="AE270" s="36"/>
      <c r="AT270" s="19" t="s">
        <v>157</v>
      </c>
      <c r="AU270" s="19" t="s">
        <v>153</v>
      </c>
    </row>
    <row r="271" spans="1:65" s="13" customFormat="1" ht="10">
      <c r="B271" s="193"/>
      <c r="C271" s="194"/>
      <c r="D271" s="187" t="s">
        <v>159</v>
      </c>
      <c r="E271" s="195" t="s">
        <v>20</v>
      </c>
      <c r="F271" s="196" t="s">
        <v>378</v>
      </c>
      <c r="G271" s="194"/>
      <c r="H271" s="197">
        <v>21.98</v>
      </c>
      <c r="I271" s="198"/>
      <c r="J271" s="194"/>
      <c r="K271" s="194"/>
      <c r="L271" s="199"/>
      <c r="M271" s="200"/>
      <c r="N271" s="201"/>
      <c r="O271" s="201"/>
      <c r="P271" s="201"/>
      <c r="Q271" s="201"/>
      <c r="R271" s="201"/>
      <c r="S271" s="201"/>
      <c r="T271" s="202"/>
      <c r="AT271" s="203" t="s">
        <v>159</v>
      </c>
      <c r="AU271" s="203" t="s">
        <v>153</v>
      </c>
      <c r="AV271" s="13" t="s">
        <v>153</v>
      </c>
      <c r="AW271" s="13" t="s">
        <v>33</v>
      </c>
      <c r="AX271" s="13" t="s">
        <v>8</v>
      </c>
      <c r="AY271" s="203" t="s">
        <v>145</v>
      </c>
    </row>
    <row r="272" spans="1:65" s="2" customFormat="1" ht="16.5" customHeight="1">
      <c r="A272" s="36"/>
      <c r="B272" s="37"/>
      <c r="C272" s="175" t="s">
        <v>379</v>
      </c>
      <c r="D272" s="175" t="s">
        <v>147</v>
      </c>
      <c r="E272" s="176" t="s">
        <v>380</v>
      </c>
      <c r="F272" s="177" t="s">
        <v>381</v>
      </c>
      <c r="G272" s="178" t="s">
        <v>150</v>
      </c>
      <c r="H272" s="179">
        <v>6.44</v>
      </c>
      <c r="I272" s="180"/>
      <c r="J272" s="179">
        <f>ROUND(I272*H272,0)</f>
        <v>0</v>
      </c>
      <c r="K272" s="177" t="s">
        <v>151</v>
      </c>
      <c r="L272" s="41"/>
      <c r="M272" s="181" t="s">
        <v>20</v>
      </c>
      <c r="N272" s="182" t="s">
        <v>44</v>
      </c>
      <c r="O272" s="66"/>
      <c r="P272" s="183">
        <f>O272*H272</f>
        <v>0</v>
      </c>
      <c r="Q272" s="183">
        <v>1.3520000000000001E-2</v>
      </c>
      <c r="R272" s="183">
        <f>Q272*H272</f>
        <v>8.7068800000000016E-2</v>
      </c>
      <c r="S272" s="183">
        <v>0</v>
      </c>
      <c r="T272" s="184">
        <f>S272*H272</f>
        <v>0</v>
      </c>
      <c r="U272" s="36"/>
      <c r="V272" s="36"/>
      <c r="W272" s="36"/>
      <c r="X272" s="36"/>
      <c r="Y272" s="36"/>
      <c r="Z272" s="36"/>
      <c r="AA272" s="36"/>
      <c r="AB272" s="36"/>
      <c r="AC272" s="36"/>
      <c r="AD272" s="36"/>
      <c r="AE272" s="36"/>
      <c r="AR272" s="185" t="s">
        <v>152</v>
      </c>
      <c r="AT272" s="185" t="s">
        <v>147</v>
      </c>
      <c r="AU272" s="185" t="s">
        <v>153</v>
      </c>
      <c r="AY272" s="19" t="s">
        <v>145</v>
      </c>
      <c r="BE272" s="186">
        <f>IF(N272="základní",J272,0)</f>
        <v>0</v>
      </c>
      <c r="BF272" s="186">
        <f>IF(N272="snížená",J272,0)</f>
        <v>0</v>
      </c>
      <c r="BG272" s="186">
        <f>IF(N272="zákl. přenesená",J272,0)</f>
        <v>0</v>
      </c>
      <c r="BH272" s="186">
        <f>IF(N272="sníž. přenesená",J272,0)</f>
        <v>0</v>
      </c>
      <c r="BI272" s="186">
        <f>IF(N272="nulová",J272,0)</f>
        <v>0</v>
      </c>
      <c r="BJ272" s="19" t="s">
        <v>153</v>
      </c>
      <c r="BK272" s="186">
        <f>ROUND(I272*H272,0)</f>
        <v>0</v>
      </c>
      <c r="BL272" s="19" t="s">
        <v>152</v>
      </c>
      <c r="BM272" s="185" t="s">
        <v>382</v>
      </c>
    </row>
    <row r="273" spans="1:65" s="2" customFormat="1" ht="10">
      <c r="A273" s="36"/>
      <c r="B273" s="37"/>
      <c r="C273" s="38"/>
      <c r="D273" s="187" t="s">
        <v>155</v>
      </c>
      <c r="E273" s="38"/>
      <c r="F273" s="188" t="s">
        <v>383</v>
      </c>
      <c r="G273" s="38"/>
      <c r="H273" s="38"/>
      <c r="I273" s="189"/>
      <c r="J273" s="38"/>
      <c r="K273" s="38"/>
      <c r="L273" s="41"/>
      <c r="M273" s="190"/>
      <c r="N273" s="191"/>
      <c r="O273" s="66"/>
      <c r="P273" s="66"/>
      <c r="Q273" s="66"/>
      <c r="R273" s="66"/>
      <c r="S273" s="66"/>
      <c r="T273" s="67"/>
      <c r="U273" s="36"/>
      <c r="V273" s="36"/>
      <c r="W273" s="36"/>
      <c r="X273" s="36"/>
      <c r="Y273" s="36"/>
      <c r="Z273" s="36"/>
      <c r="AA273" s="36"/>
      <c r="AB273" s="36"/>
      <c r="AC273" s="36"/>
      <c r="AD273" s="36"/>
      <c r="AE273" s="36"/>
      <c r="AT273" s="19" t="s">
        <v>155</v>
      </c>
      <c r="AU273" s="19" t="s">
        <v>153</v>
      </c>
    </row>
    <row r="274" spans="1:65" s="13" customFormat="1" ht="10">
      <c r="B274" s="193"/>
      <c r="C274" s="194"/>
      <c r="D274" s="187" t="s">
        <v>159</v>
      </c>
      <c r="E274" s="195" t="s">
        <v>20</v>
      </c>
      <c r="F274" s="196" t="s">
        <v>384</v>
      </c>
      <c r="G274" s="194"/>
      <c r="H274" s="197">
        <v>6.44</v>
      </c>
      <c r="I274" s="198"/>
      <c r="J274" s="194"/>
      <c r="K274" s="194"/>
      <c r="L274" s="199"/>
      <c r="M274" s="200"/>
      <c r="N274" s="201"/>
      <c r="O274" s="201"/>
      <c r="P274" s="201"/>
      <c r="Q274" s="201"/>
      <c r="R274" s="201"/>
      <c r="S274" s="201"/>
      <c r="T274" s="202"/>
      <c r="AT274" s="203" t="s">
        <v>159</v>
      </c>
      <c r="AU274" s="203" t="s">
        <v>153</v>
      </c>
      <c r="AV274" s="13" t="s">
        <v>153</v>
      </c>
      <c r="AW274" s="13" t="s">
        <v>33</v>
      </c>
      <c r="AX274" s="13" t="s">
        <v>8</v>
      </c>
      <c r="AY274" s="203" t="s">
        <v>145</v>
      </c>
    </row>
    <row r="275" spans="1:65" s="2" customFormat="1" ht="16.5" customHeight="1">
      <c r="A275" s="36"/>
      <c r="B275" s="37"/>
      <c r="C275" s="175" t="s">
        <v>385</v>
      </c>
      <c r="D275" s="175" t="s">
        <v>147</v>
      </c>
      <c r="E275" s="176" t="s">
        <v>386</v>
      </c>
      <c r="F275" s="177" t="s">
        <v>387</v>
      </c>
      <c r="G275" s="178" t="s">
        <v>150</v>
      </c>
      <c r="H275" s="179">
        <v>6.44</v>
      </c>
      <c r="I275" s="180"/>
      <c r="J275" s="179">
        <f>ROUND(I275*H275,0)</f>
        <v>0</v>
      </c>
      <c r="K275" s="177" t="s">
        <v>151</v>
      </c>
      <c r="L275" s="41"/>
      <c r="M275" s="181" t="s">
        <v>20</v>
      </c>
      <c r="N275" s="182" t="s">
        <v>44</v>
      </c>
      <c r="O275" s="66"/>
      <c r="P275" s="183">
        <f>O275*H275</f>
        <v>0</v>
      </c>
      <c r="Q275" s="183">
        <v>0</v>
      </c>
      <c r="R275" s="183">
        <f>Q275*H275</f>
        <v>0</v>
      </c>
      <c r="S275" s="183">
        <v>0</v>
      </c>
      <c r="T275" s="184">
        <f>S275*H275</f>
        <v>0</v>
      </c>
      <c r="U275" s="36"/>
      <c r="V275" s="36"/>
      <c r="W275" s="36"/>
      <c r="X275" s="36"/>
      <c r="Y275" s="36"/>
      <c r="Z275" s="36"/>
      <c r="AA275" s="36"/>
      <c r="AB275" s="36"/>
      <c r="AC275" s="36"/>
      <c r="AD275" s="36"/>
      <c r="AE275" s="36"/>
      <c r="AR275" s="185" t="s">
        <v>152</v>
      </c>
      <c r="AT275" s="185" t="s">
        <v>147</v>
      </c>
      <c r="AU275" s="185" t="s">
        <v>153</v>
      </c>
      <c r="AY275" s="19" t="s">
        <v>145</v>
      </c>
      <c r="BE275" s="186">
        <f>IF(N275="základní",J275,0)</f>
        <v>0</v>
      </c>
      <c r="BF275" s="186">
        <f>IF(N275="snížená",J275,0)</f>
        <v>0</v>
      </c>
      <c r="BG275" s="186">
        <f>IF(N275="zákl. přenesená",J275,0)</f>
        <v>0</v>
      </c>
      <c r="BH275" s="186">
        <f>IF(N275="sníž. přenesená",J275,0)</f>
        <v>0</v>
      </c>
      <c r="BI275" s="186">
        <f>IF(N275="nulová",J275,0)</f>
        <v>0</v>
      </c>
      <c r="BJ275" s="19" t="s">
        <v>153</v>
      </c>
      <c r="BK275" s="186">
        <f>ROUND(I275*H275,0)</f>
        <v>0</v>
      </c>
      <c r="BL275" s="19" t="s">
        <v>152</v>
      </c>
      <c r="BM275" s="185" t="s">
        <v>388</v>
      </c>
    </row>
    <row r="276" spans="1:65" s="2" customFormat="1" ht="10">
      <c r="A276" s="36"/>
      <c r="B276" s="37"/>
      <c r="C276" s="38"/>
      <c r="D276" s="187" t="s">
        <v>155</v>
      </c>
      <c r="E276" s="38"/>
      <c r="F276" s="188" t="s">
        <v>389</v>
      </c>
      <c r="G276" s="38"/>
      <c r="H276" s="38"/>
      <c r="I276" s="189"/>
      <c r="J276" s="38"/>
      <c r="K276" s="38"/>
      <c r="L276" s="41"/>
      <c r="M276" s="190"/>
      <c r="N276" s="191"/>
      <c r="O276" s="66"/>
      <c r="P276" s="66"/>
      <c r="Q276" s="66"/>
      <c r="R276" s="66"/>
      <c r="S276" s="66"/>
      <c r="T276" s="67"/>
      <c r="U276" s="36"/>
      <c r="V276" s="36"/>
      <c r="W276" s="36"/>
      <c r="X276" s="36"/>
      <c r="Y276" s="36"/>
      <c r="Z276" s="36"/>
      <c r="AA276" s="36"/>
      <c r="AB276" s="36"/>
      <c r="AC276" s="36"/>
      <c r="AD276" s="36"/>
      <c r="AE276" s="36"/>
      <c r="AT276" s="19" t="s">
        <v>155</v>
      </c>
      <c r="AU276" s="19" t="s">
        <v>153</v>
      </c>
    </row>
    <row r="277" spans="1:65" s="13" customFormat="1" ht="10">
      <c r="B277" s="193"/>
      <c r="C277" s="194"/>
      <c r="D277" s="187" t="s">
        <v>159</v>
      </c>
      <c r="E277" s="195" t="s">
        <v>20</v>
      </c>
      <c r="F277" s="196" t="s">
        <v>390</v>
      </c>
      <c r="G277" s="194"/>
      <c r="H277" s="197">
        <v>6.44</v>
      </c>
      <c r="I277" s="198"/>
      <c r="J277" s="194"/>
      <c r="K277" s="194"/>
      <c r="L277" s="199"/>
      <c r="M277" s="200"/>
      <c r="N277" s="201"/>
      <c r="O277" s="201"/>
      <c r="P277" s="201"/>
      <c r="Q277" s="201"/>
      <c r="R277" s="201"/>
      <c r="S277" s="201"/>
      <c r="T277" s="202"/>
      <c r="AT277" s="203" t="s">
        <v>159</v>
      </c>
      <c r="AU277" s="203" t="s">
        <v>153</v>
      </c>
      <c r="AV277" s="13" t="s">
        <v>153</v>
      </c>
      <c r="AW277" s="13" t="s">
        <v>33</v>
      </c>
      <c r="AX277" s="13" t="s">
        <v>8</v>
      </c>
      <c r="AY277" s="203" t="s">
        <v>145</v>
      </c>
    </row>
    <row r="278" spans="1:65" s="2" customFormat="1" ht="16.5" customHeight="1">
      <c r="A278" s="36"/>
      <c r="B278" s="37"/>
      <c r="C278" s="175" t="s">
        <v>391</v>
      </c>
      <c r="D278" s="175" t="s">
        <v>147</v>
      </c>
      <c r="E278" s="176" t="s">
        <v>392</v>
      </c>
      <c r="F278" s="177" t="s">
        <v>393</v>
      </c>
      <c r="G278" s="178" t="s">
        <v>282</v>
      </c>
      <c r="H278" s="179">
        <v>1</v>
      </c>
      <c r="I278" s="180"/>
      <c r="J278" s="179">
        <f>ROUND(I278*H278,0)</f>
        <v>0</v>
      </c>
      <c r="K278" s="177" t="s">
        <v>151</v>
      </c>
      <c r="L278" s="41"/>
      <c r="M278" s="181" t="s">
        <v>20</v>
      </c>
      <c r="N278" s="182" t="s">
        <v>44</v>
      </c>
      <c r="O278" s="66"/>
      <c r="P278" s="183">
        <f>O278*H278</f>
        <v>0</v>
      </c>
      <c r="Q278" s="183">
        <v>1.06277</v>
      </c>
      <c r="R278" s="183">
        <f>Q278*H278</f>
        <v>1.06277</v>
      </c>
      <c r="S278" s="183">
        <v>0</v>
      </c>
      <c r="T278" s="184">
        <f>S278*H278</f>
        <v>0</v>
      </c>
      <c r="U278" s="36"/>
      <c r="V278" s="36"/>
      <c r="W278" s="36"/>
      <c r="X278" s="36"/>
      <c r="Y278" s="36"/>
      <c r="Z278" s="36"/>
      <c r="AA278" s="36"/>
      <c r="AB278" s="36"/>
      <c r="AC278" s="36"/>
      <c r="AD278" s="36"/>
      <c r="AE278" s="36"/>
      <c r="AR278" s="185" t="s">
        <v>152</v>
      </c>
      <c r="AT278" s="185" t="s">
        <v>147</v>
      </c>
      <c r="AU278" s="185" t="s">
        <v>153</v>
      </c>
      <c r="AY278" s="19" t="s">
        <v>145</v>
      </c>
      <c r="BE278" s="186">
        <f>IF(N278="základní",J278,0)</f>
        <v>0</v>
      </c>
      <c r="BF278" s="186">
        <f>IF(N278="snížená",J278,0)</f>
        <v>0</v>
      </c>
      <c r="BG278" s="186">
        <f>IF(N278="zákl. přenesená",J278,0)</f>
        <v>0</v>
      </c>
      <c r="BH278" s="186">
        <f>IF(N278="sníž. přenesená",J278,0)</f>
        <v>0</v>
      </c>
      <c r="BI278" s="186">
        <f>IF(N278="nulová",J278,0)</f>
        <v>0</v>
      </c>
      <c r="BJ278" s="19" t="s">
        <v>153</v>
      </c>
      <c r="BK278" s="186">
        <f>ROUND(I278*H278,0)</f>
        <v>0</v>
      </c>
      <c r="BL278" s="19" t="s">
        <v>152</v>
      </c>
      <c r="BM278" s="185" t="s">
        <v>394</v>
      </c>
    </row>
    <row r="279" spans="1:65" s="2" customFormat="1" ht="10">
      <c r="A279" s="36"/>
      <c r="B279" s="37"/>
      <c r="C279" s="38"/>
      <c r="D279" s="187" t="s">
        <v>155</v>
      </c>
      <c r="E279" s="38"/>
      <c r="F279" s="188" t="s">
        <v>395</v>
      </c>
      <c r="G279" s="38"/>
      <c r="H279" s="38"/>
      <c r="I279" s="189"/>
      <c r="J279" s="38"/>
      <c r="K279" s="38"/>
      <c r="L279" s="41"/>
      <c r="M279" s="190"/>
      <c r="N279" s="191"/>
      <c r="O279" s="66"/>
      <c r="P279" s="66"/>
      <c r="Q279" s="66"/>
      <c r="R279" s="66"/>
      <c r="S279" s="66"/>
      <c r="T279" s="67"/>
      <c r="U279" s="36"/>
      <c r="V279" s="36"/>
      <c r="W279" s="36"/>
      <c r="X279" s="36"/>
      <c r="Y279" s="36"/>
      <c r="Z279" s="36"/>
      <c r="AA279" s="36"/>
      <c r="AB279" s="36"/>
      <c r="AC279" s="36"/>
      <c r="AD279" s="36"/>
      <c r="AE279" s="36"/>
      <c r="AT279" s="19" t="s">
        <v>155</v>
      </c>
      <c r="AU279" s="19" t="s">
        <v>153</v>
      </c>
    </row>
    <row r="280" spans="1:65" s="2" customFormat="1" ht="27">
      <c r="A280" s="36"/>
      <c r="B280" s="37"/>
      <c r="C280" s="38"/>
      <c r="D280" s="187" t="s">
        <v>157</v>
      </c>
      <c r="E280" s="38"/>
      <c r="F280" s="192" t="s">
        <v>396</v>
      </c>
      <c r="G280" s="38"/>
      <c r="H280" s="38"/>
      <c r="I280" s="189"/>
      <c r="J280" s="38"/>
      <c r="K280" s="38"/>
      <c r="L280" s="41"/>
      <c r="M280" s="190"/>
      <c r="N280" s="191"/>
      <c r="O280" s="66"/>
      <c r="P280" s="66"/>
      <c r="Q280" s="66"/>
      <c r="R280" s="66"/>
      <c r="S280" s="66"/>
      <c r="T280" s="67"/>
      <c r="U280" s="36"/>
      <c r="V280" s="36"/>
      <c r="W280" s="36"/>
      <c r="X280" s="36"/>
      <c r="Y280" s="36"/>
      <c r="Z280" s="36"/>
      <c r="AA280" s="36"/>
      <c r="AB280" s="36"/>
      <c r="AC280" s="36"/>
      <c r="AD280" s="36"/>
      <c r="AE280" s="36"/>
      <c r="AT280" s="19" t="s">
        <v>157</v>
      </c>
      <c r="AU280" s="19" t="s">
        <v>153</v>
      </c>
    </row>
    <row r="281" spans="1:65" s="13" customFormat="1" ht="10">
      <c r="B281" s="193"/>
      <c r="C281" s="194"/>
      <c r="D281" s="187" t="s">
        <v>159</v>
      </c>
      <c r="E281" s="195" t="s">
        <v>20</v>
      </c>
      <c r="F281" s="196" t="s">
        <v>397</v>
      </c>
      <c r="G281" s="194"/>
      <c r="H281" s="197">
        <v>1</v>
      </c>
      <c r="I281" s="198"/>
      <c r="J281" s="194"/>
      <c r="K281" s="194"/>
      <c r="L281" s="199"/>
      <c r="M281" s="200"/>
      <c r="N281" s="201"/>
      <c r="O281" s="201"/>
      <c r="P281" s="201"/>
      <c r="Q281" s="201"/>
      <c r="R281" s="201"/>
      <c r="S281" s="201"/>
      <c r="T281" s="202"/>
      <c r="AT281" s="203" t="s">
        <v>159</v>
      </c>
      <c r="AU281" s="203" t="s">
        <v>153</v>
      </c>
      <c r="AV281" s="13" t="s">
        <v>153</v>
      </c>
      <c r="AW281" s="13" t="s">
        <v>33</v>
      </c>
      <c r="AX281" s="13" t="s">
        <v>8</v>
      </c>
      <c r="AY281" s="203" t="s">
        <v>145</v>
      </c>
    </row>
    <row r="282" spans="1:65" s="2" customFormat="1" ht="16.5" customHeight="1">
      <c r="A282" s="36"/>
      <c r="B282" s="37"/>
      <c r="C282" s="175" t="s">
        <v>398</v>
      </c>
      <c r="D282" s="175" t="s">
        <v>147</v>
      </c>
      <c r="E282" s="176" t="s">
        <v>399</v>
      </c>
      <c r="F282" s="177" t="s">
        <v>400</v>
      </c>
      <c r="G282" s="178" t="s">
        <v>150</v>
      </c>
      <c r="H282" s="179">
        <v>23.5</v>
      </c>
      <c r="I282" s="180"/>
      <c r="J282" s="179">
        <f>ROUND(I282*H282,0)</f>
        <v>0</v>
      </c>
      <c r="K282" s="177" t="s">
        <v>20</v>
      </c>
      <c r="L282" s="41"/>
      <c r="M282" s="181" t="s">
        <v>20</v>
      </c>
      <c r="N282" s="182" t="s">
        <v>44</v>
      </c>
      <c r="O282" s="66"/>
      <c r="P282" s="183">
        <f>O282*H282</f>
        <v>0</v>
      </c>
      <c r="Q282" s="183">
        <v>0</v>
      </c>
      <c r="R282" s="183">
        <f>Q282*H282</f>
        <v>0</v>
      </c>
      <c r="S282" s="183">
        <v>0</v>
      </c>
      <c r="T282" s="184">
        <f>S282*H282</f>
        <v>0</v>
      </c>
      <c r="U282" s="36"/>
      <c r="V282" s="36"/>
      <c r="W282" s="36"/>
      <c r="X282" s="36"/>
      <c r="Y282" s="36"/>
      <c r="Z282" s="36"/>
      <c r="AA282" s="36"/>
      <c r="AB282" s="36"/>
      <c r="AC282" s="36"/>
      <c r="AD282" s="36"/>
      <c r="AE282" s="36"/>
      <c r="AR282" s="185" t="s">
        <v>152</v>
      </c>
      <c r="AT282" s="185" t="s">
        <v>147</v>
      </c>
      <c r="AU282" s="185" t="s">
        <v>153</v>
      </c>
      <c r="AY282" s="19" t="s">
        <v>145</v>
      </c>
      <c r="BE282" s="186">
        <f>IF(N282="základní",J282,0)</f>
        <v>0</v>
      </c>
      <c r="BF282" s="186">
        <f>IF(N282="snížená",J282,0)</f>
        <v>0</v>
      </c>
      <c r="BG282" s="186">
        <f>IF(N282="zákl. přenesená",J282,0)</f>
        <v>0</v>
      </c>
      <c r="BH282" s="186">
        <f>IF(N282="sníž. přenesená",J282,0)</f>
        <v>0</v>
      </c>
      <c r="BI282" s="186">
        <f>IF(N282="nulová",J282,0)</f>
        <v>0</v>
      </c>
      <c r="BJ282" s="19" t="s">
        <v>153</v>
      </c>
      <c r="BK282" s="186">
        <f>ROUND(I282*H282,0)</f>
        <v>0</v>
      </c>
      <c r="BL282" s="19" t="s">
        <v>152</v>
      </c>
      <c r="BM282" s="185" t="s">
        <v>401</v>
      </c>
    </row>
    <row r="283" spans="1:65" s="2" customFormat="1" ht="10">
      <c r="A283" s="36"/>
      <c r="B283" s="37"/>
      <c r="C283" s="38"/>
      <c r="D283" s="187" t="s">
        <v>155</v>
      </c>
      <c r="E283" s="38"/>
      <c r="F283" s="188" t="s">
        <v>400</v>
      </c>
      <c r="G283" s="38"/>
      <c r="H283" s="38"/>
      <c r="I283" s="189"/>
      <c r="J283" s="38"/>
      <c r="K283" s="38"/>
      <c r="L283" s="41"/>
      <c r="M283" s="190"/>
      <c r="N283" s="191"/>
      <c r="O283" s="66"/>
      <c r="P283" s="66"/>
      <c r="Q283" s="66"/>
      <c r="R283" s="66"/>
      <c r="S283" s="66"/>
      <c r="T283" s="67"/>
      <c r="U283" s="36"/>
      <c r="V283" s="36"/>
      <c r="W283" s="36"/>
      <c r="X283" s="36"/>
      <c r="Y283" s="36"/>
      <c r="Z283" s="36"/>
      <c r="AA283" s="36"/>
      <c r="AB283" s="36"/>
      <c r="AC283" s="36"/>
      <c r="AD283" s="36"/>
      <c r="AE283" s="36"/>
      <c r="AT283" s="19" t="s">
        <v>155</v>
      </c>
      <c r="AU283" s="19" t="s">
        <v>153</v>
      </c>
    </row>
    <row r="284" spans="1:65" s="13" customFormat="1" ht="10">
      <c r="B284" s="193"/>
      <c r="C284" s="194"/>
      <c r="D284" s="187" t="s">
        <v>159</v>
      </c>
      <c r="E284" s="195" t="s">
        <v>20</v>
      </c>
      <c r="F284" s="196" t="s">
        <v>402</v>
      </c>
      <c r="G284" s="194"/>
      <c r="H284" s="197">
        <v>23.5</v>
      </c>
      <c r="I284" s="198"/>
      <c r="J284" s="194"/>
      <c r="K284" s="194"/>
      <c r="L284" s="199"/>
      <c r="M284" s="200"/>
      <c r="N284" s="201"/>
      <c r="O284" s="201"/>
      <c r="P284" s="201"/>
      <c r="Q284" s="201"/>
      <c r="R284" s="201"/>
      <c r="S284" s="201"/>
      <c r="T284" s="202"/>
      <c r="AT284" s="203" t="s">
        <v>159</v>
      </c>
      <c r="AU284" s="203" t="s">
        <v>153</v>
      </c>
      <c r="AV284" s="13" t="s">
        <v>153</v>
      </c>
      <c r="AW284" s="13" t="s">
        <v>33</v>
      </c>
      <c r="AX284" s="13" t="s">
        <v>8</v>
      </c>
      <c r="AY284" s="203" t="s">
        <v>145</v>
      </c>
    </row>
    <row r="285" spans="1:65" s="2" customFormat="1" ht="16.5" customHeight="1">
      <c r="A285" s="36"/>
      <c r="B285" s="37"/>
      <c r="C285" s="175" t="s">
        <v>403</v>
      </c>
      <c r="D285" s="175" t="s">
        <v>147</v>
      </c>
      <c r="E285" s="176" t="s">
        <v>404</v>
      </c>
      <c r="F285" s="177" t="s">
        <v>405</v>
      </c>
      <c r="G285" s="178" t="s">
        <v>150</v>
      </c>
      <c r="H285" s="179">
        <v>17.399999999999999</v>
      </c>
      <c r="I285" s="180"/>
      <c r="J285" s="179">
        <f>ROUND(I285*H285,0)</f>
        <v>0</v>
      </c>
      <c r="K285" s="177" t="s">
        <v>20</v>
      </c>
      <c r="L285" s="41"/>
      <c r="M285" s="181" t="s">
        <v>20</v>
      </c>
      <c r="N285" s="182" t="s">
        <v>44</v>
      </c>
      <c r="O285" s="66"/>
      <c r="P285" s="183">
        <f>O285*H285</f>
        <v>0</v>
      </c>
      <c r="Q285" s="183">
        <v>0</v>
      </c>
      <c r="R285" s="183">
        <f>Q285*H285</f>
        <v>0</v>
      </c>
      <c r="S285" s="183">
        <v>0</v>
      </c>
      <c r="T285" s="184">
        <f>S285*H285</f>
        <v>0</v>
      </c>
      <c r="U285" s="36"/>
      <c r="V285" s="36"/>
      <c r="W285" s="36"/>
      <c r="X285" s="36"/>
      <c r="Y285" s="36"/>
      <c r="Z285" s="36"/>
      <c r="AA285" s="36"/>
      <c r="AB285" s="36"/>
      <c r="AC285" s="36"/>
      <c r="AD285" s="36"/>
      <c r="AE285" s="36"/>
      <c r="AR285" s="185" t="s">
        <v>152</v>
      </c>
      <c r="AT285" s="185" t="s">
        <v>147</v>
      </c>
      <c r="AU285" s="185" t="s">
        <v>153</v>
      </c>
      <c r="AY285" s="19" t="s">
        <v>145</v>
      </c>
      <c r="BE285" s="186">
        <f>IF(N285="základní",J285,0)</f>
        <v>0</v>
      </c>
      <c r="BF285" s="186">
        <f>IF(N285="snížená",J285,0)</f>
        <v>0</v>
      </c>
      <c r="BG285" s="186">
        <f>IF(N285="zákl. přenesená",J285,0)</f>
        <v>0</v>
      </c>
      <c r="BH285" s="186">
        <f>IF(N285="sníž. přenesená",J285,0)</f>
        <v>0</v>
      </c>
      <c r="BI285" s="186">
        <f>IF(N285="nulová",J285,0)</f>
        <v>0</v>
      </c>
      <c r="BJ285" s="19" t="s">
        <v>153</v>
      </c>
      <c r="BK285" s="186">
        <f>ROUND(I285*H285,0)</f>
        <v>0</v>
      </c>
      <c r="BL285" s="19" t="s">
        <v>152</v>
      </c>
      <c r="BM285" s="185" t="s">
        <v>406</v>
      </c>
    </row>
    <row r="286" spans="1:65" s="2" customFormat="1" ht="10">
      <c r="A286" s="36"/>
      <c r="B286" s="37"/>
      <c r="C286" s="38"/>
      <c r="D286" s="187" t="s">
        <v>155</v>
      </c>
      <c r="E286" s="38"/>
      <c r="F286" s="188" t="s">
        <v>405</v>
      </c>
      <c r="G286" s="38"/>
      <c r="H286" s="38"/>
      <c r="I286" s="189"/>
      <c r="J286" s="38"/>
      <c r="K286" s="38"/>
      <c r="L286" s="41"/>
      <c r="M286" s="190"/>
      <c r="N286" s="191"/>
      <c r="O286" s="66"/>
      <c r="P286" s="66"/>
      <c r="Q286" s="66"/>
      <c r="R286" s="66"/>
      <c r="S286" s="66"/>
      <c r="T286" s="67"/>
      <c r="U286" s="36"/>
      <c r="V286" s="36"/>
      <c r="W286" s="36"/>
      <c r="X286" s="36"/>
      <c r="Y286" s="36"/>
      <c r="Z286" s="36"/>
      <c r="AA286" s="36"/>
      <c r="AB286" s="36"/>
      <c r="AC286" s="36"/>
      <c r="AD286" s="36"/>
      <c r="AE286" s="36"/>
      <c r="AT286" s="19" t="s">
        <v>155</v>
      </c>
      <c r="AU286" s="19" t="s">
        <v>153</v>
      </c>
    </row>
    <row r="287" spans="1:65" s="13" customFormat="1" ht="10">
      <c r="B287" s="193"/>
      <c r="C287" s="194"/>
      <c r="D287" s="187" t="s">
        <v>159</v>
      </c>
      <c r="E287" s="195" t="s">
        <v>20</v>
      </c>
      <c r="F287" s="196" t="s">
        <v>407</v>
      </c>
      <c r="G287" s="194"/>
      <c r="H287" s="197">
        <v>17.399999999999999</v>
      </c>
      <c r="I287" s="198"/>
      <c r="J287" s="194"/>
      <c r="K287" s="194"/>
      <c r="L287" s="199"/>
      <c r="M287" s="200"/>
      <c r="N287" s="201"/>
      <c r="O287" s="201"/>
      <c r="P287" s="201"/>
      <c r="Q287" s="201"/>
      <c r="R287" s="201"/>
      <c r="S287" s="201"/>
      <c r="T287" s="202"/>
      <c r="AT287" s="203" t="s">
        <v>159</v>
      </c>
      <c r="AU287" s="203" t="s">
        <v>153</v>
      </c>
      <c r="AV287" s="13" t="s">
        <v>153</v>
      </c>
      <c r="AW287" s="13" t="s">
        <v>33</v>
      </c>
      <c r="AX287" s="13" t="s">
        <v>8</v>
      </c>
      <c r="AY287" s="203" t="s">
        <v>145</v>
      </c>
    </row>
    <row r="288" spans="1:65" s="2" customFormat="1" ht="16.5" customHeight="1">
      <c r="A288" s="36"/>
      <c r="B288" s="37"/>
      <c r="C288" s="175" t="s">
        <v>408</v>
      </c>
      <c r="D288" s="175" t="s">
        <v>147</v>
      </c>
      <c r="E288" s="176" t="s">
        <v>409</v>
      </c>
      <c r="F288" s="177" t="s">
        <v>410</v>
      </c>
      <c r="G288" s="178" t="s">
        <v>150</v>
      </c>
      <c r="H288" s="179">
        <v>10.56</v>
      </c>
      <c r="I288" s="180"/>
      <c r="J288" s="179">
        <f>ROUND(I288*H288,0)</f>
        <v>0</v>
      </c>
      <c r="K288" s="177" t="s">
        <v>20</v>
      </c>
      <c r="L288" s="41"/>
      <c r="M288" s="181" t="s">
        <v>20</v>
      </c>
      <c r="N288" s="182" t="s">
        <v>44</v>
      </c>
      <c r="O288" s="66"/>
      <c r="P288" s="183">
        <f>O288*H288</f>
        <v>0</v>
      </c>
      <c r="Q288" s="183">
        <v>0</v>
      </c>
      <c r="R288" s="183">
        <f>Q288*H288</f>
        <v>0</v>
      </c>
      <c r="S288" s="183">
        <v>0</v>
      </c>
      <c r="T288" s="184">
        <f>S288*H288</f>
        <v>0</v>
      </c>
      <c r="U288" s="36"/>
      <c r="V288" s="36"/>
      <c r="W288" s="36"/>
      <c r="X288" s="36"/>
      <c r="Y288" s="36"/>
      <c r="Z288" s="36"/>
      <c r="AA288" s="36"/>
      <c r="AB288" s="36"/>
      <c r="AC288" s="36"/>
      <c r="AD288" s="36"/>
      <c r="AE288" s="36"/>
      <c r="AR288" s="185" t="s">
        <v>152</v>
      </c>
      <c r="AT288" s="185" t="s">
        <v>147</v>
      </c>
      <c r="AU288" s="185" t="s">
        <v>153</v>
      </c>
      <c r="AY288" s="19" t="s">
        <v>145</v>
      </c>
      <c r="BE288" s="186">
        <f>IF(N288="základní",J288,0)</f>
        <v>0</v>
      </c>
      <c r="BF288" s="186">
        <f>IF(N288="snížená",J288,0)</f>
        <v>0</v>
      </c>
      <c r="BG288" s="186">
        <f>IF(N288="zákl. přenesená",J288,0)</f>
        <v>0</v>
      </c>
      <c r="BH288" s="186">
        <f>IF(N288="sníž. přenesená",J288,0)</f>
        <v>0</v>
      </c>
      <c r="BI288" s="186">
        <f>IF(N288="nulová",J288,0)</f>
        <v>0</v>
      </c>
      <c r="BJ288" s="19" t="s">
        <v>153</v>
      </c>
      <c r="BK288" s="186">
        <f>ROUND(I288*H288,0)</f>
        <v>0</v>
      </c>
      <c r="BL288" s="19" t="s">
        <v>152</v>
      </c>
      <c r="BM288" s="185" t="s">
        <v>411</v>
      </c>
    </row>
    <row r="289" spans="1:65" s="2" customFormat="1" ht="10">
      <c r="A289" s="36"/>
      <c r="B289" s="37"/>
      <c r="C289" s="38"/>
      <c r="D289" s="187" t="s">
        <v>155</v>
      </c>
      <c r="E289" s="38"/>
      <c r="F289" s="188" t="s">
        <v>410</v>
      </c>
      <c r="G289" s="38"/>
      <c r="H289" s="38"/>
      <c r="I289" s="189"/>
      <c r="J289" s="38"/>
      <c r="K289" s="38"/>
      <c r="L289" s="41"/>
      <c r="M289" s="190"/>
      <c r="N289" s="191"/>
      <c r="O289" s="66"/>
      <c r="P289" s="66"/>
      <c r="Q289" s="66"/>
      <c r="R289" s="66"/>
      <c r="S289" s="66"/>
      <c r="T289" s="67"/>
      <c r="U289" s="36"/>
      <c r="V289" s="36"/>
      <c r="W289" s="36"/>
      <c r="X289" s="36"/>
      <c r="Y289" s="36"/>
      <c r="Z289" s="36"/>
      <c r="AA289" s="36"/>
      <c r="AB289" s="36"/>
      <c r="AC289" s="36"/>
      <c r="AD289" s="36"/>
      <c r="AE289" s="36"/>
      <c r="AT289" s="19" t="s">
        <v>155</v>
      </c>
      <c r="AU289" s="19" t="s">
        <v>153</v>
      </c>
    </row>
    <row r="290" spans="1:65" s="13" customFormat="1" ht="10">
      <c r="B290" s="193"/>
      <c r="C290" s="194"/>
      <c r="D290" s="187" t="s">
        <v>159</v>
      </c>
      <c r="E290" s="195" t="s">
        <v>20</v>
      </c>
      <c r="F290" s="196" t="s">
        <v>412</v>
      </c>
      <c r="G290" s="194"/>
      <c r="H290" s="197">
        <v>10.56</v>
      </c>
      <c r="I290" s="198"/>
      <c r="J290" s="194"/>
      <c r="K290" s="194"/>
      <c r="L290" s="199"/>
      <c r="M290" s="200"/>
      <c r="N290" s="201"/>
      <c r="O290" s="201"/>
      <c r="P290" s="201"/>
      <c r="Q290" s="201"/>
      <c r="R290" s="201"/>
      <c r="S290" s="201"/>
      <c r="T290" s="202"/>
      <c r="AT290" s="203" t="s">
        <v>159</v>
      </c>
      <c r="AU290" s="203" t="s">
        <v>153</v>
      </c>
      <c r="AV290" s="13" t="s">
        <v>153</v>
      </c>
      <c r="AW290" s="13" t="s">
        <v>33</v>
      </c>
      <c r="AX290" s="13" t="s">
        <v>8</v>
      </c>
      <c r="AY290" s="203" t="s">
        <v>145</v>
      </c>
    </row>
    <row r="291" spans="1:65" s="2" customFormat="1" ht="16.5" customHeight="1">
      <c r="A291" s="36"/>
      <c r="B291" s="37"/>
      <c r="C291" s="175" t="s">
        <v>413</v>
      </c>
      <c r="D291" s="175" t="s">
        <v>147</v>
      </c>
      <c r="E291" s="176" t="s">
        <v>414</v>
      </c>
      <c r="F291" s="177" t="s">
        <v>415</v>
      </c>
      <c r="G291" s="178" t="s">
        <v>150</v>
      </c>
      <c r="H291" s="179">
        <v>69.75</v>
      </c>
      <c r="I291" s="180"/>
      <c r="J291" s="179">
        <f>ROUND(I291*H291,0)</f>
        <v>0</v>
      </c>
      <c r="K291" s="177" t="s">
        <v>20</v>
      </c>
      <c r="L291" s="41"/>
      <c r="M291" s="181" t="s">
        <v>20</v>
      </c>
      <c r="N291" s="182" t="s">
        <v>44</v>
      </c>
      <c r="O291" s="66"/>
      <c r="P291" s="183">
        <f>O291*H291</f>
        <v>0</v>
      </c>
      <c r="Q291" s="183">
        <v>0</v>
      </c>
      <c r="R291" s="183">
        <f>Q291*H291</f>
        <v>0</v>
      </c>
      <c r="S291" s="183">
        <v>0</v>
      </c>
      <c r="T291" s="184">
        <f>S291*H291</f>
        <v>0</v>
      </c>
      <c r="U291" s="36"/>
      <c r="V291" s="36"/>
      <c r="W291" s="36"/>
      <c r="X291" s="36"/>
      <c r="Y291" s="36"/>
      <c r="Z291" s="36"/>
      <c r="AA291" s="36"/>
      <c r="AB291" s="36"/>
      <c r="AC291" s="36"/>
      <c r="AD291" s="36"/>
      <c r="AE291" s="36"/>
      <c r="AR291" s="185" t="s">
        <v>152</v>
      </c>
      <c r="AT291" s="185" t="s">
        <v>147</v>
      </c>
      <c r="AU291" s="185" t="s">
        <v>153</v>
      </c>
      <c r="AY291" s="19" t="s">
        <v>145</v>
      </c>
      <c r="BE291" s="186">
        <f>IF(N291="základní",J291,0)</f>
        <v>0</v>
      </c>
      <c r="BF291" s="186">
        <f>IF(N291="snížená",J291,0)</f>
        <v>0</v>
      </c>
      <c r="BG291" s="186">
        <f>IF(N291="zákl. přenesená",J291,0)</f>
        <v>0</v>
      </c>
      <c r="BH291" s="186">
        <f>IF(N291="sníž. přenesená",J291,0)</f>
        <v>0</v>
      </c>
      <c r="BI291" s="186">
        <f>IF(N291="nulová",J291,0)</f>
        <v>0</v>
      </c>
      <c r="BJ291" s="19" t="s">
        <v>153</v>
      </c>
      <c r="BK291" s="186">
        <f>ROUND(I291*H291,0)</f>
        <v>0</v>
      </c>
      <c r="BL291" s="19" t="s">
        <v>152</v>
      </c>
      <c r="BM291" s="185" t="s">
        <v>416</v>
      </c>
    </row>
    <row r="292" spans="1:65" s="2" customFormat="1" ht="10">
      <c r="A292" s="36"/>
      <c r="B292" s="37"/>
      <c r="C292" s="38"/>
      <c r="D292" s="187" t="s">
        <v>155</v>
      </c>
      <c r="E292" s="38"/>
      <c r="F292" s="188" t="s">
        <v>415</v>
      </c>
      <c r="G292" s="38"/>
      <c r="H292" s="38"/>
      <c r="I292" s="189"/>
      <c r="J292" s="38"/>
      <c r="K292" s="38"/>
      <c r="L292" s="41"/>
      <c r="M292" s="190"/>
      <c r="N292" s="191"/>
      <c r="O292" s="66"/>
      <c r="P292" s="66"/>
      <c r="Q292" s="66"/>
      <c r="R292" s="66"/>
      <c r="S292" s="66"/>
      <c r="T292" s="67"/>
      <c r="U292" s="36"/>
      <c r="V292" s="36"/>
      <c r="W292" s="36"/>
      <c r="X292" s="36"/>
      <c r="Y292" s="36"/>
      <c r="Z292" s="36"/>
      <c r="AA292" s="36"/>
      <c r="AB292" s="36"/>
      <c r="AC292" s="36"/>
      <c r="AD292" s="36"/>
      <c r="AE292" s="36"/>
      <c r="AT292" s="19" t="s">
        <v>155</v>
      </c>
      <c r="AU292" s="19" t="s">
        <v>153</v>
      </c>
    </row>
    <row r="293" spans="1:65" s="13" customFormat="1" ht="10">
      <c r="B293" s="193"/>
      <c r="C293" s="194"/>
      <c r="D293" s="187" t="s">
        <v>159</v>
      </c>
      <c r="E293" s="195" t="s">
        <v>20</v>
      </c>
      <c r="F293" s="196" t="s">
        <v>417</v>
      </c>
      <c r="G293" s="194"/>
      <c r="H293" s="197">
        <v>69.75</v>
      </c>
      <c r="I293" s="198"/>
      <c r="J293" s="194"/>
      <c r="K293" s="194"/>
      <c r="L293" s="199"/>
      <c r="M293" s="200"/>
      <c r="N293" s="201"/>
      <c r="O293" s="201"/>
      <c r="P293" s="201"/>
      <c r="Q293" s="201"/>
      <c r="R293" s="201"/>
      <c r="S293" s="201"/>
      <c r="T293" s="202"/>
      <c r="AT293" s="203" t="s">
        <v>159</v>
      </c>
      <c r="AU293" s="203" t="s">
        <v>153</v>
      </c>
      <c r="AV293" s="13" t="s">
        <v>153</v>
      </c>
      <c r="AW293" s="13" t="s">
        <v>33</v>
      </c>
      <c r="AX293" s="13" t="s">
        <v>8</v>
      </c>
      <c r="AY293" s="203" t="s">
        <v>145</v>
      </c>
    </row>
    <row r="294" spans="1:65" s="2" customFormat="1" ht="16.5" customHeight="1">
      <c r="A294" s="36"/>
      <c r="B294" s="37"/>
      <c r="C294" s="175" t="s">
        <v>418</v>
      </c>
      <c r="D294" s="175" t="s">
        <v>147</v>
      </c>
      <c r="E294" s="176" t="s">
        <v>419</v>
      </c>
      <c r="F294" s="177" t="s">
        <v>420</v>
      </c>
      <c r="G294" s="178" t="s">
        <v>150</v>
      </c>
      <c r="H294" s="179">
        <v>91.64</v>
      </c>
      <c r="I294" s="180"/>
      <c r="J294" s="179">
        <f>ROUND(I294*H294,0)</f>
        <v>0</v>
      </c>
      <c r="K294" s="177" t="s">
        <v>20</v>
      </c>
      <c r="L294" s="41"/>
      <c r="M294" s="181" t="s">
        <v>20</v>
      </c>
      <c r="N294" s="182" t="s">
        <v>44</v>
      </c>
      <c r="O294" s="66"/>
      <c r="P294" s="183">
        <f>O294*H294</f>
        <v>0</v>
      </c>
      <c r="Q294" s="183">
        <v>0</v>
      </c>
      <c r="R294" s="183">
        <f>Q294*H294</f>
        <v>0</v>
      </c>
      <c r="S294" s="183">
        <v>0</v>
      </c>
      <c r="T294" s="184">
        <f>S294*H294</f>
        <v>0</v>
      </c>
      <c r="U294" s="36"/>
      <c r="V294" s="36"/>
      <c r="W294" s="36"/>
      <c r="X294" s="36"/>
      <c r="Y294" s="36"/>
      <c r="Z294" s="36"/>
      <c r="AA294" s="36"/>
      <c r="AB294" s="36"/>
      <c r="AC294" s="36"/>
      <c r="AD294" s="36"/>
      <c r="AE294" s="36"/>
      <c r="AR294" s="185" t="s">
        <v>152</v>
      </c>
      <c r="AT294" s="185" t="s">
        <v>147</v>
      </c>
      <c r="AU294" s="185" t="s">
        <v>153</v>
      </c>
      <c r="AY294" s="19" t="s">
        <v>145</v>
      </c>
      <c r="BE294" s="186">
        <f>IF(N294="základní",J294,0)</f>
        <v>0</v>
      </c>
      <c r="BF294" s="186">
        <f>IF(N294="snížená",J294,0)</f>
        <v>0</v>
      </c>
      <c r="BG294" s="186">
        <f>IF(N294="zákl. přenesená",J294,0)</f>
        <v>0</v>
      </c>
      <c r="BH294" s="186">
        <f>IF(N294="sníž. přenesená",J294,0)</f>
        <v>0</v>
      </c>
      <c r="BI294" s="186">
        <f>IF(N294="nulová",J294,0)</f>
        <v>0</v>
      </c>
      <c r="BJ294" s="19" t="s">
        <v>153</v>
      </c>
      <c r="BK294" s="186">
        <f>ROUND(I294*H294,0)</f>
        <v>0</v>
      </c>
      <c r="BL294" s="19" t="s">
        <v>152</v>
      </c>
      <c r="BM294" s="185" t="s">
        <v>421</v>
      </c>
    </row>
    <row r="295" spans="1:65" s="2" customFormat="1" ht="10">
      <c r="A295" s="36"/>
      <c r="B295" s="37"/>
      <c r="C295" s="38"/>
      <c r="D295" s="187" t="s">
        <v>155</v>
      </c>
      <c r="E295" s="38"/>
      <c r="F295" s="188" t="s">
        <v>415</v>
      </c>
      <c r="G295" s="38"/>
      <c r="H295" s="38"/>
      <c r="I295" s="189"/>
      <c r="J295" s="38"/>
      <c r="K295" s="38"/>
      <c r="L295" s="41"/>
      <c r="M295" s="190"/>
      <c r="N295" s="191"/>
      <c r="O295" s="66"/>
      <c r="P295" s="66"/>
      <c r="Q295" s="66"/>
      <c r="R295" s="66"/>
      <c r="S295" s="66"/>
      <c r="T295" s="67"/>
      <c r="U295" s="36"/>
      <c r="V295" s="36"/>
      <c r="W295" s="36"/>
      <c r="X295" s="36"/>
      <c r="Y295" s="36"/>
      <c r="Z295" s="36"/>
      <c r="AA295" s="36"/>
      <c r="AB295" s="36"/>
      <c r="AC295" s="36"/>
      <c r="AD295" s="36"/>
      <c r="AE295" s="36"/>
      <c r="AT295" s="19" t="s">
        <v>155</v>
      </c>
      <c r="AU295" s="19" t="s">
        <v>153</v>
      </c>
    </row>
    <row r="296" spans="1:65" s="13" customFormat="1" ht="10">
      <c r="B296" s="193"/>
      <c r="C296" s="194"/>
      <c r="D296" s="187" t="s">
        <v>159</v>
      </c>
      <c r="E296" s="195" t="s">
        <v>20</v>
      </c>
      <c r="F296" s="196" t="s">
        <v>422</v>
      </c>
      <c r="G296" s="194"/>
      <c r="H296" s="197">
        <v>91.64</v>
      </c>
      <c r="I296" s="198"/>
      <c r="J296" s="194"/>
      <c r="K296" s="194"/>
      <c r="L296" s="199"/>
      <c r="M296" s="200"/>
      <c r="N296" s="201"/>
      <c r="O296" s="201"/>
      <c r="P296" s="201"/>
      <c r="Q296" s="201"/>
      <c r="R296" s="201"/>
      <c r="S296" s="201"/>
      <c r="T296" s="202"/>
      <c r="AT296" s="203" t="s">
        <v>159</v>
      </c>
      <c r="AU296" s="203" t="s">
        <v>153</v>
      </c>
      <c r="AV296" s="13" t="s">
        <v>153</v>
      </c>
      <c r="AW296" s="13" t="s">
        <v>33</v>
      </c>
      <c r="AX296" s="13" t="s">
        <v>8</v>
      </c>
      <c r="AY296" s="203" t="s">
        <v>145</v>
      </c>
    </row>
    <row r="297" spans="1:65" s="2" customFormat="1" ht="16.5" customHeight="1">
      <c r="A297" s="36"/>
      <c r="B297" s="37"/>
      <c r="C297" s="175" t="s">
        <v>423</v>
      </c>
      <c r="D297" s="175" t="s">
        <v>147</v>
      </c>
      <c r="E297" s="176" t="s">
        <v>424</v>
      </c>
      <c r="F297" s="177" t="s">
        <v>425</v>
      </c>
      <c r="G297" s="178" t="s">
        <v>150</v>
      </c>
      <c r="H297" s="179">
        <v>9.3800000000000008</v>
      </c>
      <c r="I297" s="180"/>
      <c r="J297" s="179">
        <f>ROUND(I297*H297,0)</f>
        <v>0</v>
      </c>
      <c r="K297" s="177" t="s">
        <v>20</v>
      </c>
      <c r="L297" s="41"/>
      <c r="M297" s="181" t="s">
        <v>20</v>
      </c>
      <c r="N297" s="182" t="s">
        <v>44</v>
      </c>
      <c r="O297" s="66"/>
      <c r="P297" s="183">
        <f>O297*H297</f>
        <v>0</v>
      </c>
      <c r="Q297" s="183">
        <v>0</v>
      </c>
      <c r="R297" s="183">
        <f>Q297*H297</f>
        <v>0</v>
      </c>
      <c r="S297" s="183">
        <v>0</v>
      </c>
      <c r="T297" s="184">
        <f>S297*H297</f>
        <v>0</v>
      </c>
      <c r="U297" s="36"/>
      <c r="V297" s="36"/>
      <c r="W297" s="36"/>
      <c r="X297" s="36"/>
      <c r="Y297" s="36"/>
      <c r="Z297" s="36"/>
      <c r="AA297" s="36"/>
      <c r="AB297" s="36"/>
      <c r="AC297" s="36"/>
      <c r="AD297" s="36"/>
      <c r="AE297" s="36"/>
      <c r="AR297" s="185" t="s">
        <v>152</v>
      </c>
      <c r="AT297" s="185" t="s">
        <v>147</v>
      </c>
      <c r="AU297" s="185" t="s">
        <v>153</v>
      </c>
      <c r="AY297" s="19" t="s">
        <v>145</v>
      </c>
      <c r="BE297" s="186">
        <f>IF(N297="základní",J297,0)</f>
        <v>0</v>
      </c>
      <c r="BF297" s="186">
        <f>IF(N297="snížená",J297,0)</f>
        <v>0</v>
      </c>
      <c r="BG297" s="186">
        <f>IF(N297="zákl. přenesená",J297,0)</f>
        <v>0</v>
      </c>
      <c r="BH297" s="186">
        <f>IF(N297="sníž. přenesená",J297,0)</f>
        <v>0</v>
      </c>
      <c r="BI297" s="186">
        <f>IF(N297="nulová",J297,0)</f>
        <v>0</v>
      </c>
      <c r="BJ297" s="19" t="s">
        <v>153</v>
      </c>
      <c r="BK297" s="186">
        <f>ROUND(I297*H297,0)</f>
        <v>0</v>
      </c>
      <c r="BL297" s="19" t="s">
        <v>152</v>
      </c>
      <c r="BM297" s="185" t="s">
        <v>426</v>
      </c>
    </row>
    <row r="298" spans="1:65" s="2" customFormat="1" ht="10">
      <c r="A298" s="36"/>
      <c r="B298" s="37"/>
      <c r="C298" s="38"/>
      <c r="D298" s="187" t="s">
        <v>155</v>
      </c>
      <c r="E298" s="38"/>
      <c r="F298" s="188" t="s">
        <v>425</v>
      </c>
      <c r="G298" s="38"/>
      <c r="H298" s="38"/>
      <c r="I298" s="189"/>
      <c r="J298" s="38"/>
      <c r="K298" s="38"/>
      <c r="L298" s="41"/>
      <c r="M298" s="190"/>
      <c r="N298" s="191"/>
      <c r="O298" s="66"/>
      <c r="P298" s="66"/>
      <c r="Q298" s="66"/>
      <c r="R298" s="66"/>
      <c r="S298" s="66"/>
      <c r="T298" s="67"/>
      <c r="U298" s="36"/>
      <c r="V298" s="36"/>
      <c r="W298" s="36"/>
      <c r="X298" s="36"/>
      <c r="Y298" s="36"/>
      <c r="Z298" s="36"/>
      <c r="AA298" s="36"/>
      <c r="AB298" s="36"/>
      <c r="AC298" s="36"/>
      <c r="AD298" s="36"/>
      <c r="AE298" s="36"/>
      <c r="AT298" s="19" t="s">
        <v>155</v>
      </c>
      <c r="AU298" s="19" t="s">
        <v>153</v>
      </c>
    </row>
    <row r="299" spans="1:65" s="13" customFormat="1" ht="10">
      <c r="B299" s="193"/>
      <c r="C299" s="194"/>
      <c r="D299" s="187" t="s">
        <v>159</v>
      </c>
      <c r="E299" s="195" t="s">
        <v>20</v>
      </c>
      <c r="F299" s="196" t="s">
        <v>427</v>
      </c>
      <c r="G299" s="194"/>
      <c r="H299" s="197">
        <v>9.3800000000000008</v>
      </c>
      <c r="I299" s="198"/>
      <c r="J299" s="194"/>
      <c r="K299" s="194"/>
      <c r="L299" s="199"/>
      <c r="M299" s="200"/>
      <c r="N299" s="201"/>
      <c r="O299" s="201"/>
      <c r="P299" s="201"/>
      <c r="Q299" s="201"/>
      <c r="R299" s="201"/>
      <c r="S299" s="201"/>
      <c r="T299" s="202"/>
      <c r="AT299" s="203" t="s">
        <v>159</v>
      </c>
      <c r="AU299" s="203" t="s">
        <v>153</v>
      </c>
      <c r="AV299" s="13" t="s">
        <v>153</v>
      </c>
      <c r="AW299" s="13" t="s">
        <v>33</v>
      </c>
      <c r="AX299" s="13" t="s">
        <v>8</v>
      </c>
      <c r="AY299" s="203" t="s">
        <v>145</v>
      </c>
    </row>
    <row r="300" spans="1:65" s="2" customFormat="1" ht="16.5" customHeight="1">
      <c r="A300" s="36"/>
      <c r="B300" s="37"/>
      <c r="C300" s="175" t="s">
        <v>428</v>
      </c>
      <c r="D300" s="175" t="s">
        <v>147</v>
      </c>
      <c r="E300" s="176" t="s">
        <v>429</v>
      </c>
      <c r="F300" s="177" t="s">
        <v>20</v>
      </c>
      <c r="G300" s="178" t="s">
        <v>150</v>
      </c>
      <c r="H300" s="179">
        <v>56.69</v>
      </c>
      <c r="I300" s="180"/>
      <c r="J300" s="179">
        <f>ROUND(I300*H300,0)</f>
        <v>0</v>
      </c>
      <c r="K300" s="177" t="s">
        <v>20</v>
      </c>
      <c r="L300" s="41"/>
      <c r="M300" s="181" t="s">
        <v>20</v>
      </c>
      <c r="N300" s="182" t="s">
        <v>44</v>
      </c>
      <c r="O300" s="66"/>
      <c r="P300" s="183">
        <f>O300*H300</f>
        <v>0</v>
      </c>
      <c r="Q300" s="183">
        <v>0</v>
      </c>
      <c r="R300" s="183">
        <f>Q300*H300</f>
        <v>0</v>
      </c>
      <c r="S300" s="183">
        <v>0</v>
      </c>
      <c r="T300" s="184">
        <f>S300*H300</f>
        <v>0</v>
      </c>
      <c r="U300" s="36"/>
      <c r="V300" s="36"/>
      <c r="W300" s="36"/>
      <c r="X300" s="36"/>
      <c r="Y300" s="36"/>
      <c r="Z300" s="36"/>
      <c r="AA300" s="36"/>
      <c r="AB300" s="36"/>
      <c r="AC300" s="36"/>
      <c r="AD300" s="36"/>
      <c r="AE300" s="36"/>
      <c r="AR300" s="185" t="s">
        <v>152</v>
      </c>
      <c r="AT300" s="185" t="s">
        <v>147</v>
      </c>
      <c r="AU300" s="185" t="s">
        <v>153</v>
      </c>
      <c r="AY300" s="19" t="s">
        <v>145</v>
      </c>
      <c r="BE300" s="186">
        <f>IF(N300="základní",J300,0)</f>
        <v>0</v>
      </c>
      <c r="BF300" s="186">
        <f>IF(N300="snížená",J300,0)</f>
        <v>0</v>
      </c>
      <c r="BG300" s="186">
        <f>IF(N300="zákl. přenesená",J300,0)</f>
        <v>0</v>
      </c>
      <c r="BH300" s="186">
        <f>IF(N300="sníž. přenesená",J300,0)</f>
        <v>0</v>
      </c>
      <c r="BI300" s="186">
        <f>IF(N300="nulová",J300,0)</f>
        <v>0</v>
      </c>
      <c r="BJ300" s="19" t="s">
        <v>153</v>
      </c>
      <c r="BK300" s="186">
        <f>ROUND(I300*H300,0)</f>
        <v>0</v>
      </c>
      <c r="BL300" s="19" t="s">
        <v>152</v>
      </c>
      <c r="BM300" s="185" t="s">
        <v>430</v>
      </c>
    </row>
    <row r="301" spans="1:65" s="2" customFormat="1" ht="10">
      <c r="A301" s="36"/>
      <c r="B301" s="37"/>
      <c r="C301" s="38"/>
      <c r="D301" s="187" t="s">
        <v>155</v>
      </c>
      <c r="E301" s="38"/>
      <c r="F301" s="188" t="s">
        <v>431</v>
      </c>
      <c r="G301" s="38"/>
      <c r="H301" s="38"/>
      <c r="I301" s="189"/>
      <c r="J301" s="38"/>
      <c r="K301" s="38"/>
      <c r="L301" s="41"/>
      <c r="M301" s="190"/>
      <c r="N301" s="191"/>
      <c r="O301" s="66"/>
      <c r="P301" s="66"/>
      <c r="Q301" s="66"/>
      <c r="R301" s="66"/>
      <c r="S301" s="66"/>
      <c r="T301" s="67"/>
      <c r="U301" s="36"/>
      <c r="V301" s="36"/>
      <c r="W301" s="36"/>
      <c r="X301" s="36"/>
      <c r="Y301" s="36"/>
      <c r="Z301" s="36"/>
      <c r="AA301" s="36"/>
      <c r="AB301" s="36"/>
      <c r="AC301" s="36"/>
      <c r="AD301" s="36"/>
      <c r="AE301" s="36"/>
      <c r="AT301" s="19" t="s">
        <v>155</v>
      </c>
      <c r="AU301" s="19" t="s">
        <v>153</v>
      </c>
    </row>
    <row r="302" spans="1:65" s="13" customFormat="1" ht="10">
      <c r="B302" s="193"/>
      <c r="C302" s="194"/>
      <c r="D302" s="187" t="s">
        <v>159</v>
      </c>
      <c r="E302" s="195" t="s">
        <v>20</v>
      </c>
      <c r="F302" s="196" t="s">
        <v>432</v>
      </c>
      <c r="G302" s="194"/>
      <c r="H302" s="197">
        <v>56.69</v>
      </c>
      <c r="I302" s="198"/>
      <c r="J302" s="194"/>
      <c r="K302" s="194"/>
      <c r="L302" s="199"/>
      <c r="M302" s="200"/>
      <c r="N302" s="201"/>
      <c r="O302" s="201"/>
      <c r="P302" s="201"/>
      <c r="Q302" s="201"/>
      <c r="R302" s="201"/>
      <c r="S302" s="201"/>
      <c r="T302" s="202"/>
      <c r="AT302" s="203" t="s">
        <v>159</v>
      </c>
      <c r="AU302" s="203" t="s">
        <v>153</v>
      </c>
      <c r="AV302" s="13" t="s">
        <v>153</v>
      </c>
      <c r="AW302" s="13" t="s">
        <v>33</v>
      </c>
      <c r="AX302" s="13" t="s">
        <v>8</v>
      </c>
      <c r="AY302" s="203" t="s">
        <v>145</v>
      </c>
    </row>
    <row r="303" spans="1:65" s="2" customFormat="1" ht="16.5" customHeight="1">
      <c r="A303" s="36"/>
      <c r="B303" s="37"/>
      <c r="C303" s="175" t="s">
        <v>433</v>
      </c>
      <c r="D303" s="175" t="s">
        <v>147</v>
      </c>
      <c r="E303" s="176" t="s">
        <v>434</v>
      </c>
      <c r="F303" s="177" t="s">
        <v>20</v>
      </c>
      <c r="G303" s="178" t="s">
        <v>150</v>
      </c>
      <c r="H303" s="179">
        <v>4.09</v>
      </c>
      <c r="I303" s="180"/>
      <c r="J303" s="179">
        <f>ROUND(I303*H303,0)</f>
        <v>0</v>
      </c>
      <c r="K303" s="177" t="s">
        <v>20</v>
      </c>
      <c r="L303" s="41"/>
      <c r="M303" s="181" t="s">
        <v>20</v>
      </c>
      <c r="N303" s="182" t="s">
        <v>44</v>
      </c>
      <c r="O303" s="66"/>
      <c r="P303" s="183">
        <f>O303*H303</f>
        <v>0</v>
      </c>
      <c r="Q303" s="183">
        <v>0</v>
      </c>
      <c r="R303" s="183">
        <f>Q303*H303</f>
        <v>0</v>
      </c>
      <c r="S303" s="183">
        <v>0</v>
      </c>
      <c r="T303" s="184">
        <f>S303*H303</f>
        <v>0</v>
      </c>
      <c r="U303" s="36"/>
      <c r="V303" s="36"/>
      <c r="W303" s="36"/>
      <c r="X303" s="36"/>
      <c r="Y303" s="36"/>
      <c r="Z303" s="36"/>
      <c r="AA303" s="36"/>
      <c r="AB303" s="36"/>
      <c r="AC303" s="36"/>
      <c r="AD303" s="36"/>
      <c r="AE303" s="36"/>
      <c r="AR303" s="185" t="s">
        <v>152</v>
      </c>
      <c r="AT303" s="185" t="s">
        <v>147</v>
      </c>
      <c r="AU303" s="185" t="s">
        <v>153</v>
      </c>
      <c r="AY303" s="19" t="s">
        <v>145</v>
      </c>
      <c r="BE303" s="186">
        <f>IF(N303="základní",J303,0)</f>
        <v>0</v>
      </c>
      <c r="BF303" s="186">
        <f>IF(N303="snížená",J303,0)</f>
        <v>0</v>
      </c>
      <c r="BG303" s="186">
        <f>IF(N303="zákl. přenesená",J303,0)</f>
        <v>0</v>
      </c>
      <c r="BH303" s="186">
        <f>IF(N303="sníž. přenesená",J303,0)</f>
        <v>0</v>
      </c>
      <c r="BI303" s="186">
        <f>IF(N303="nulová",J303,0)</f>
        <v>0</v>
      </c>
      <c r="BJ303" s="19" t="s">
        <v>153</v>
      </c>
      <c r="BK303" s="186">
        <f>ROUND(I303*H303,0)</f>
        <v>0</v>
      </c>
      <c r="BL303" s="19" t="s">
        <v>152</v>
      </c>
      <c r="BM303" s="185" t="s">
        <v>435</v>
      </c>
    </row>
    <row r="304" spans="1:65" s="2" customFormat="1" ht="10">
      <c r="A304" s="36"/>
      <c r="B304" s="37"/>
      <c r="C304" s="38"/>
      <c r="D304" s="187" t="s">
        <v>155</v>
      </c>
      <c r="E304" s="38"/>
      <c r="F304" s="188" t="s">
        <v>436</v>
      </c>
      <c r="G304" s="38"/>
      <c r="H304" s="38"/>
      <c r="I304" s="189"/>
      <c r="J304" s="38"/>
      <c r="K304" s="38"/>
      <c r="L304" s="41"/>
      <c r="M304" s="190"/>
      <c r="N304" s="191"/>
      <c r="O304" s="66"/>
      <c r="P304" s="66"/>
      <c r="Q304" s="66"/>
      <c r="R304" s="66"/>
      <c r="S304" s="66"/>
      <c r="T304" s="67"/>
      <c r="U304" s="36"/>
      <c r="V304" s="36"/>
      <c r="W304" s="36"/>
      <c r="X304" s="36"/>
      <c r="Y304" s="36"/>
      <c r="Z304" s="36"/>
      <c r="AA304" s="36"/>
      <c r="AB304" s="36"/>
      <c r="AC304" s="36"/>
      <c r="AD304" s="36"/>
      <c r="AE304" s="36"/>
      <c r="AT304" s="19" t="s">
        <v>155</v>
      </c>
      <c r="AU304" s="19" t="s">
        <v>153</v>
      </c>
    </row>
    <row r="305" spans="1:65" s="13" customFormat="1" ht="10">
      <c r="B305" s="193"/>
      <c r="C305" s="194"/>
      <c r="D305" s="187" t="s">
        <v>159</v>
      </c>
      <c r="E305" s="195" t="s">
        <v>20</v>
      </c>
      <c r="F305" s="196" t="s">
        <v>437</v>
      </c>
      <c r="G305" s="194"/>
      <c r="H305" s="197">
        <v>4.09</v>
      </c>
      <c r="I305" s="198"/>
      <c r="J305" s="194"/>
      <c r="K305" s="194"/>
      <c r="L305" s="199"/>
      <c r="M305" s="200"/>
      <c r="N305" s="201"/>
      <c r="O305" s="201"/>
      <c r="P305" s="201"/>
      <c r="Q305" s="201"/>
      <c r="R305" s="201"/>
      <c r="S305" s="201"/>
      <c r="T305" s="202"/>
      <c r="AT305" s="203" t="s">
        <v>159</v>
      </c>
      <c r="AU305" s="203" t="s">
        <v>153</v>
      </c>
      <c r="AV305" s="13" t="s">
        <v>153</v>
      </c>
      <c r="AW305" s="13" t="s">
        <v>33</v>
      </c>
      <c r="AX305" s="13" t="s">
        <v>8</v>
      </c>
      <c r="AY305" s="203" t="s">
        <v>145</v>
      </c>
    </row>
    <row r="306" spans="1:65" s="12" customFormat="1" ht="22.75" customHeight="1">
      <c r="B306" s="159"/>
      <c r="C306" s="160"/>
      <c r="D306" s="161" t="s">
        <v>71</v>
      </c>
      <c r="E306" s="173" t="s">
        <v>438</v>
      </c>
      <c r="F306" s="173" t="s">
        <v>439</v>
      </c>
      <c r="G306" s="160"/>
      <c r="H306" s="160"/>
      <c r="I306" s="163"/>
      <c r="J306" s="174">
        <f>BK306</f>
        <v>0</v>
      </c>
      <c r="K306" s="160"/>
      <c r="L306" s="165"/>
      <c r="M306" s="166"/>
      <c r="N306" s="167"/>
      <c r="O306" s="167"/>
      <c r="P306" s="168">
        <f>SUM(P307:P309)</f>
        <v>0</v>
      </c>
      <c r="Q306" s="167"/>
      <c r="R306" s="168">
        <f>SUM(R307:R309)</f>
        <v>0</v>
      </c>
      <c r="S306" s="167"/>
      <c r="T306" s="169">
        <f>SUM(T307:T309)</f>
        <v>0</v>
      </c>
      <c r="AR306" s="170" t="s">
        <v>8</v>
      </c>
      <c r="AT306" s="171" t="s">
        <v>71</v>
      </c>
      <c r="AU306" s="171" t="s">
        <v>8</v>
      </c>
      <c r="AY306" s="170" t="s">
        <v>145</v>
      </c>
      <c r="BK306" s="172">
        <f>SUM(BK307:BK309)</f>
        <v>0</v>
      </c>
    </row>
    <row r="307" spans="1:65" s="2" customFormat="1" ht="16.5" customHeight="1">
      <c r="A307" s="36"/>
      <c r="B307" s="37"/>
      <c r="C307" s="175" t="s">
        <v>440</v>
      </c>
      <c r="D307" s="175" t="s">
        <v>147</v>
      </c>
      <c r="E307" s="176" t="s">
        <v>441</v>
      </c>
      <c r="F307" s="177" t="s">
        <v>442</v>
      </c>
      <c r="G307" s="178" t="s">
        <v>282</v>
      </c>
      <c r="H307" s="179">
        <v>241.59</v>
      </c>
      <c r="I307" s="180"/>
      <c r="J307" s="179">
        <f>ROUND(I307*H307,0)</f>
        <v>0</v>
      </c>
      <c r="K307" s="177" t="s">
        <v>151</v>
      </c>
      <c r="L307" s="41"/>
      <c r="M307" s="181" t="s">
        <v>20</v>
      </c>
      <c r="N307" s="182" t="s">
        <v>44</v>
      </c>
      <c r="O307" s="66"/>
      <c r="P307" s="183">
        <f>O307*H307</f>
        <v>0</v>
      </c>
      <c r="Q307" s="183">
        <v>0</v>
      </c>
      <c r="R307" s="183">
        <f>Q307*H307</f>
        <v>0</v>
      </c>
      <c r="S307" s="183">
        <v>0</v>
      </c>
      <c r="T307" s="184">
        <f>S307*H307</f>
        <v>0</v>
      </c>
      <c r="U307" s="36"/>
      <c r="V307" s="36"/>
      <c r="W307" s="36"/>
      <c r="X307" s="36"/>
      <c r="Y307" s="36"/>
      <c r="Z307" s="36"/>
      <c r="AA307" s="36"/>
      <c r="AB307" s="36"/>
      <c r="AC307" s="36"/>
      <c r="AD307" s="36"/>
      <c r="AE307" s="36"/>
      <c r="AR307" s="185" t="s">
        <v>152</v>
      </c>
      <c r="AT307" s="185" t="s">
        <v>147</v>
      </c>
      <c r="AU307" s="185" t="s">
        <v>153</v>
      </c>
      <c r="AY307" s="19" t="s">
        <v>145</v>
      </c>
      <c r="BE307" s="186">
        <f>IF(N307="základní",J307,0)</f>
        <v>0</v>
      </c>
      <c r="BF307" s="186">
        <f>IF(N307="snížená",J307,0)</f>
        <v>0</v>
      </c>
      <c r="BG307" s="186">
        <f>IF(N307="zákl. přenesená",J307,0)</f>
        <v>0</v>
      </c>
      <c r="BH307" s="186">
        <f>IF(N307="sníž. přenesená",J307,0)</f>
        <v>0</v>
      </c>
      <c r="BI307" s="186">
        <f>IF(N307="nulová",J307,0)</f>
        <v>0</v>
      </c>
      <c r="BJ307" s="19" t="s">
        <v>153</v>
      </c>
      <c r="BK307" s="186">
        <f>ROUND(I307*H307,0)</f>
        <v>0</v>
      </c>
      <c r="BL307" s="19" t="s">
        <v>152</v>
      </c>
      <c r="BM307" s="185" t="s">
        <v>443</v>
      </c>
    </row>
    <row r="308" spans="1:65" s="2" customFormat="1" ht="18">
      <c r="A308" s="36"/>
      <c r="B308" s="37"/>
      <c r="C308" s="38"/>
      <c r="D308" s="187" t="s">
        <v>155</v>
      </c>
      <c r="E308" s="38"/>
      <c r="F308" s="188" t="s">
        <v>444</v>
      </c>
      <c r="G308" s="38"/>
      <c r="H308" s="38"/>
      <c r="I308" s="189"/>
      <c r="J308" s="38"/>
      <c r="K308" s="38"/>
      <c r="L308" s="41"/>
      <c r="M308" s="190"/>
      <c r="N308" s="191"/>
      <c r="O308" s="66"/>
      <c r="P308" s="66"/>
      <c r="Q308" s="66"/>
      <c r="R308" s="66"/>
      <c r="S308" s="66"/>
      <c r="T308" s="67"/>
      <c r="U308" s="36"/>
      <c r="V308" s="36"/>
      <c r="W308" s="36"/>
      <c r="X308" s="36"/>
      <c r="Y308" s="36"/>
      <c r="Z308" s="36"/>
      <c r="AA308" s="36"/>
      <c r="AB308" s="36"/>
      <c r="AC308" s="36"/>
      <c r="AD308" s="36"/>
      <c r="AE308" s="36"/>
      <c r="AT308" s="19" t="s">
        <v>155</v>
      </c>
      <c r="AU308" s="19" t="s">
        <v>153</v>
      </c>
    </row>
    <row r="309" spans="1:65" s="2" customFormat="1" ht="54">
      <c r="A309" s="36"/>
      <c r="B309" s="37"/>
      <c r="C309" s="38"/>
      <c r="D309" s="187" t="s">
        <v>157</v>
      </c>
      <c r="E309" s="38"/>
      <c r="F309" s="192" t="s">
        <v>445</v>
      </c>
      <c r="G309" s="38"/>
      <c r="H309" s="38"/>
      <c r="I309" s="189"/>
      <c r="J309" s="38"/>
      <c r="K309" s="38"/>
      <c r="L309" s="41"/>
      <c r="M309" s="190"/>
      <c r="N309" s="191"/>
      <c r="O309" s="66"/>
      <c r="P309" s="66"/>
      <c r="Q309" s="66"/>
      <c r="R309" s="66"/>
      <c r="S309" s="66"/>
      <c r="T309" s="67"/>
      <c r="U309" s="36"/>
      <c r="V309" s="36"/>
      <c r="W309" s="36"/>
      <c r="X309" s="36"/>
      <c r="Y309" s="36"/>
      <c r="Z309" s="36"/>
      <c r="AA309" s="36"/>
      <c r="AB309" s="36"/>
      <c r="AC309" s="36"/>
      <c r="AD309" s="36"/>
      <c r="AE309" s="36"/>
      <c r="AT309" s="19" t="s">
        <v>157</v>
      </c>
      <c r="AU309" s="19" t="s">
        <v>153</v>
      </c>
    </row>
    <row r="310" spans="1:65" s="12" customFormat="1" ht="25.9" customHeight="1">
      <c r="B310" s="159"/>
      <c r="C310" s="160"/>
      <c r="D310" s="161" t="s">
        <v>71</v>
      </c>
      <c r="E310" s="162" t="s">
        <v>446</v>
      </c>
      <c r="F310" s="162" t="s">
        <v>447</v>
      </c>
      <c r="G310" s="160"/>
      <c r="H310" s="160"/>
      <c r="I310" s="163"/>
      <c r="J310" s="164">
        <f>BK310</f>
        <v>0</v>
      </c>
      <c r="K310" s="160"/>
      <c r="L310" s="165"/>
      <c r="M310" s="166"/>
      <c r="N310" s="167"/>
      <c r="O310" s="167"/>
      <c r="P310" s="168">
        <f>P311+P345+P502+P561+P631+P658+P663+P686+P699+P737+P744+P755+P1038+P1083+P1321+P1374+P1386+P1494+P1506+P1534+P1552+P1561+P1591+P1628</f>
        <v>0</v>
      </c>
      <c r="Q310" s="167"/>
      <c r="R310" s="168">
        <f>R311+R345+R502+R561+R631+R658+R663+R686+R699+R737+R744+R755+R1038+R1083+R1321+R1374+R1386+R1494+R1506+R1534+R1552+R1561+R1591+R1628</f>
        <v>44.816540299999993</v>
      </c>
      <c r="S310" s="167"/>
      <c r="T310" s="169">
        <f>T311+T345+T502+T561+T631+T658+T663+T686+T699+T737+T744+T755+T1038+T1083+T1321+T1374+T1386+T1494+T1506+T1534+T1552+T1561+T1591+T1628</f>
        <v>0</v>
      </c>
      <c r="AR310" s="170" t="s">
        <v>153</v>
      </c>
      <c r="AT310" s="171" t="s">
        <v>71</v>
      </c>
      <c r="AU310" s="171" t="s">
        <v>72</v>
      </c>
      <c r="AY310" s="170" t="s">
        <v>145</v>
      </c>
      <c r="BK310" s="172">
        <f>BK311+BK345+BK502+BK561+BK631+BK658+BK663+BK686+BK699+BK737+BK744+BK755+BK1038+BK1083+BK1321+BK1374+BK1386+BK1494+BK1506+BK1534+BK1552+BK1561+BK1591+BK1628</f>
        <v>0</v>
      </c>
    </row>
    <row r="311" spans="1:65" s="12" customFormat="1" ht="22.75" customHeight="1">
      <c r="B311" s="159"/>
      <c r="C311" s="160"/>
      <c r="D311" s="161" t="s">
        <v>71</v>
      </c>
      <c r="E311" s="173" t="s">
        <v>448</v>
      </c>
      <c r="F311" s="173" t="s">
        <v>449</v>
      </c>
      <c r="G311" s="160"/>
      <c r="H311" s="160"/>
      <c r="I311" s="163"/>
      <c r="J311" s="174">
        <f>BK311</f>
        <v>0</v>
      </c>
      <c r="K311" s="160"/>
      <c r="L311" s="165"/>
      <c r="M311" s="166"/>
      <c r="N311" s="167"/>
      <c r="O311" s="167"/>
      <c r="P311" s="168">
        <f>SUM(P312:P344)</f>
        <v>0</v>
      </c>
      <c r="Q311" s="167"/>
      <c r="R311" s="168">
        <f>SUM(R312:R344)</f>
        <v>1.6077339999999998</v>
      </c>
      <c r="S311" s="167"/>
      <c r="T311" s="169">
        <f>SUM(T312:T344)</f>
        <v>0</v>
      </c>
      <c r="AR311" s="170" t="s">
        <v>153</v>
      </c>
      <c r="AT311" s="171" t="s">
        <v>71</v>
      </c>
      <c r="AU311" s="171" t="s">
        <v>8</v>
      </c>
      <c r="AY311" s="170" t="s">
        <v>145</v>
      </c>
      <c r="BK311" s="172">
        <f>SUM(BK312:BK344)</f>
        <v>0</v>
      </c>
    </row>
    <row r="312" spans="1:65" s="2" customFormat="1" ht="16.5" customHeight="1">
      <c r="A312" s="36"/>
      <c r="B312" s="37"/>
      <c r="C312" s="175" t="s">
        <v>450</v>
      </c>
      <c r="D312" s="175" t="s">
        <v>147</v>
      </c>
      <c r="E312" s="176" t="s">
        <v>451</v>
      </c>
      <c r="F312" s="177" t="s">
        <v>452</v>
      </c>
      <c r="G312" s="178" t="s">
        <v>150</v>
      </c>
      <c r="H312" s="179">
        <v>219.76</v>
      </c>
      <c r="I312" s="180"/>
      <c r="J312" s="179">
        <f>ROUND(I312*H312,0)</f>
        <v>0</v>
      </c>
      <c r="K312" s="177" t="s">
        <v>151</v>
      </c>
      <c r="L312" s="41"/>
      <c r="M312" s="181" t="s">
        <v>20</v>
      </c>
      <c r="N312" s="182" t="s">
        <v>44</v>
      </c>
      <c r="O312" s="66"/>
      <c r="P312" s="183">
        <f>O312*H312</f>
        <v>0</v>
      </c>
      <c r="Q312" s="183">
        <v>0</v>
      </c>
      <c r="R312" s="183">
        <f>Q312*H312</f>
        <v>0</v>
      </c>
      <c r="S312" s="183">
        <v>0</v>
      </c>
      <c r="T312" s="184">
        <f>S312*H312</f>
        <v>0</v>
      </c>
      <c r="U312" s="36"/>
      <c r="V312" s="36"/>
      <c r="W312" s="36"/>
      <c r="X312" s="36"/>
      <c r="Y312" s="36"/>
      <c r="Z312" s="36"/>
      <c r="AA312" s="36"/>
      <c r="AB312" s="36"/>
      <c r="AC312" s="36"/>
      <c r="AD312" s="36"/>
      <c r="AE312" s="36"/>
      <c r="AR312" s="185" t="s">
        <v>279</v>
      </c>
      <c r="AT312" s="185" t="s">
        <v>147</v>
      </c>
      <c r="AU312" s="185" t="s">
        <v>153</v>
      </c>
      <c r="AY312" s="19" t="s">
        <v>145</v>
      </c>
      <c r="BE312" s="186">
        <f>IF(N312="základní",J312,0)</f>
        <v>0</v>
      </c>
      <c r="BF312" s="186">
        <f>IF(N312="snížená",J312,0)</f>
        <v>0</v>
      </c>
      <c r="BG312" s="186">
        <f>IF(N312="zákl. přenesená",J312,0)</f>
        <v>0</v>
      </c>
      <c r="BH312" s="186">
        <f>IF(N312="sníž. přenesená",J312,0)</f>
        <v>0</v>
      </c>
      <c r="BI312" s="186">
        <f>IF(N312="nulová",J312,0)</f>
        <v>0</v>
      </c>
      <c r="BJ312" s="19" t="s">
        <v>153</v>
      </c>
      <c r="BK312" s="186">
        <f>ROUND(I312*H312,0)</f>
        <v>0</v>
      </c>
      <c r="BL312" s="19" t="s">
        <v>279</v>
      </c>
      <c r="BM312" s="185" t="s">
        <v>453</v>
      </c>
    </row>
    <row r="313" spans="1:65" s="2" customFormat="1" ht="10">
      <c r="A313" s="36"/>
      <c r="B313" s="37"/>
      <c r="C313" s="38"/>
      <c r="D313" s="187" t="s">
        <v>155</v>
      </c>
      <c r="E313" s="38"/>
      <c r="F313" s="188" t="s">
        <v>454</v>
      </c>
      <c r="G313" s="38"/>
      <c r="H313" s="38"/>
      <c r="I313" s="189"/>
      <c r="J313" s="38"/>
      <c r="K313" s="38"/>
      <c r="L313" s="41"/>
      <c r="M313" s="190"/>
      <c r="N313" s="191"/>
      <c r="O313" s="66"/>
      <c r="P313" s="66"/>
      <c r="Q313" s="66"/>
      <c r="R313" s="66"/>
      <c r="S313" s="66"/>
      <c r="T313" s="67"/>
      <c r="U313" s="36"/>
      <c r="V313" s="36"/>
      <c r="W313" s="36"/>
      <c r="X313" s="36"/>
      <c r="Y313" s="36"/>
      <c r="Z313" s="36"/>
      <c r="AA313" s="36"/>
      <c r="AB313" s="36"/>
      <c r="AC313" s="36"/>
      <c r="AD313" s="36"/>
      <c r="AE313" s="36"/>
      <c r="AT313" s="19" t="s">
        <v>155</v>
      </c>
      <c r="AU313" s="19" t="s">
        <v>153</v>
      </c>
    </row>
    <row r="314" spans="1:65" s="2" customFormat="1" ht="27">
      <c r="A314" s="36"/>
      <c r="B314" s="37"/>
      <c r="C314" s="38"/>
      <c r="D314" s="187" t="s">
        <v>157</v>
      </c>
      <c r="E314" s="38"/>
      <c r="F314" s="192" t="s">
        <v>455</v>
      </c>
      <c r="G314" s="38"/>
      <c r="H314" s="38"/>
      <c r="I314" s="189"/>
      <c r="J314" s="38"/>
      <c r="K314" s="38"/>
      <c r="L314" s="41"/>
      <c r="M314" s="190"/>
      <c r="N314" s="191"/>
      <c r="O314" s="66"/>
      <c r="P314" s="66"/>
      <c r="Q314" s="66"/>
      <c r="R314" s="66"/>
      <c r="S314" s="66"/>
      <c r="T314" s="67"/>
      <c r="U314" s="36"/>
      <c r="V314" s="36"/>
      <c r="W314" s="36"/>
      <c r="X314" s="36"/>
      <c r="Y314" s="36"/>
      <c r="Z314" s="36"/>
      <c r="AA314" s="36"/>
      <c r="AB314" s="36"/>
      <c r="AC314" s="36"/>
      <c r="AD314" s="36"/>
      <c r="AE314" s="36"/>
      <c r="AT314" s="19" t="s">
        <v>157</v>
      </c>
      <c r="AU314" s="19" t="s">
        <v>153</v>
      </c>
    </row>
    <row r="315" spans="1:65" s="13" customFormat="1" ht="10">
      <c r="B315" s="193"/>
      <c r="C315" s="194"/>
      <c r="D315" s="187" t="s">
        <v>159</v>
      </c>
      <c r="E315" s="195" t="s">
        <v>20</v>
      </c>
      <c r="F315" s="196" t="s">
        <v>456</v>
      </c>
      <c r="G315" s="194"/>
      <c r="H315" s="197">
        <v>219.76</v>
      </c>
      <c r="I315" s="198"/>
      <c r="J315" s="194"/>
      <c r="K315" s="194"/>
      <c r="L315" s="199"/>
      <c r="M315" s="200"/>
      <c r="N315" s="201"/>
      <c r="O315" s="201"/>
      <c r="P315" s="201"/>
      <c r="Q315" s="201"/>
      <c r="R315" s="201"/>
      <c r="S315" s="201"/>
      <c r="T315" s="202"/>
      <c r="AT315" s="203" t="s">
        <v>159</v>
      </c>
      <c r="AU315" s="203" t="s">
        <v>153</v>
      </c>
      <c r="AV315" s="13" t="s">
        <v>153</v>
      </c>
      <c r="AW315" s="13" t="s">
        <v>33</v>
      </c>
      <c r="AX315" s="13" t="s">
        <v>8</v>
      </c>
      <c r="AY315" s="203" t="s">
        <v>145</v>
      </c>
    </row>
    <row r="316" spans="1:65" s="2" customFormat="1" ht="16.5" customHeight="1">
      <c r="A316" s="36"/>
      <c r="B316" s="37"/>
      <c r="C316" s="225" t="s">
        <v>457</v>
      </c>
      <c r="D316" s="225" t="s">
        <v>248</v>
      </c>
      <c r="E316" s="226" t="s">
        <v>458</v>
      </c>
      <c r="F316" s="227" t="s">
        <v>459</v>
      </c>
      <c r="G316" s="228" t="s">
        <v>282</v>
      </c>
      <c r="H316" s="229">
        <v>7.0000000000000007E-2</v>
      </c>
      <c r="I316" s="230"/>
      <c r="J316" s="229">
        <f>ROUND(I316*H316,0)</f>
        <v>0</v>
      </c>
      <c r="K316" s="227" t="s">
        <v>151</v>
      </c>
      <c r="L316" s="231"/>
      <c r="M316" s="232" t="s">
        <v>20</v>
      </c>
      <c r="N316" s="233" t="s">
        <v>44</v>
      </c>
      <c r="O316" s="66"/>
      <c r="P316" s="183">
        <f>O316*H316</f>
        <v>0</v>
      </c>
      <c r="Q316" s="183">
        <v>1</v>
      </c>
      <c r="R316" s="183">
        <f>Q316*H316</f>
        <v>7.0000000000000007E-2</v>
      </c>
      <c r="S316" s="183">
        <v>0</v>
      </c>
      <c r="T316" s="184">
        <f>S316*H316</f>
        <v>0</v>
      </c>
      <c r="U316" s="36"/>
      <c r="V316" s="36"/>
      <c r="W316" s="36"/>
      <c r="X316" s="36"/>
      <c r="Y316" s="36"/>
      <c r="Z316" s="36"/>
      <c r="AA316" s="36"/>
      <c r="AB316" s="36"/>
      <c r="AC316" s="36"/>
      <c r="AD316" s="36"/>
      <c r="AE316" s="36"/>
      <c r="AR316" s="185" t="s">
        <v>385</v>
      </c>
      <c r="AT316" s="185" t="s">
        <v>248</v>
      </c>
      <c r="AU316" s="185" t="s">
        <v>153</v>
      </c>
      <c r="AY316" s="19" t="s">
        <v>145</v>
      </c>
      <c r="BE316" s="186">
        <f>IF(N316="základní",J316,0)</f>
        <v>0</v>
      </c>
      <c r="BF316" s="186">
        <f>IF(N316="snížená",J316,0)</f>
        <v>0</v>
      </c>
      <c r="BG316" s="186">
        <f>IF(N316="zákl. přenesená",J316,0)</f>
        <v>0</v>
      </c>
      <c r="BH316" s="186">
        <f>IF(N316="sníž. přenesená",J316,0)</f>
        <v>0</v>
      </c>
      <c r="BI316" s="186">
        <f>IF(N316="nulová",J316,0)</f>
        <v>0</v>
      </c>
      <c r="BJ316" s="19" t="s">
        <v>153</v>
      </c>
      <c r="BK316" s="186">
        <f>ROUND(I316*H316,0)</f>
        <v>0</v>
      </c>
      <c r="BL316" s="19" t="s">
        <v>279</v>
      </c>
      <c r="BM316" s="185" t="s">
        <v>460</v>
      </c>
    </row>
    <row r="317" spans="1:65" s="2" customFormat="1" ht="10">
      <c r="A317" s="36"/>
      <c r="B317" s="37"/>
      <c r="C317" s="38"/>
      <c r="D317" s="187" t="s">
        <v>155</v>
      </c>
      <c r="E317" s="38"/>
      <c r="F317" s="188" t="s">
        <v>459</v>
      </c>
      <c r="G317" s="38"/>
      <c r="H317" s="38"/>
      <c r="I317" s="189"/>
      <c r="J317" s="38"/>
      <c r="K317" s="38"/>
      <c r="L317" s="41"/>
      <c r="M317" s="190"/>
      <c r="N317" s="191"/>
      <c r="O317" s="66"/>
      <c r="P317" s="66"/>
      <c r="Q317" s="66"/>
      <c r="R317" s="66"/>
      <c r="S317" s="66"/>
      <c r="T317" s="67"/>
      <c r="U317" s="36"/>
      <c r="V317" s="36"/>
      <c r="W317" s="36"/>
      <c r="X317" s="36"/>
      <c r="Y317" s="36"/>
      <c r="Z317" s="36"/>
      <c r="AA317" s="36"/>
      <c r="AB317" s="36"/>
      <c r="AC317" s="36"/>
      <c r="AD317" s="36"/>
      <c r="AE317" s="36"/>
      <c r="AT317" s="19" t="s">
        <v>155</v>
      </c>
      <c r="AU317" s="19" t="s">
        <v>153</v>
      </c>
    </row>
    <row r="318" spans="1:65" s="13" customFormat="1" ht="10">
      <c r="B318" s="193"/>
      <c r="C318" s="194"/>
      <c r="D318" s="187" t="s">
        <v>159</v>
      </c>
      <c r="E318" s="194"/>
      <c r="F318" s="196" t="s">
        <v>461</v>
      </c>
      <c r="G318" s="194"/>
      <c r="H318" s="197">
        <v>7.0000000000000007E-2</v>
      </c>
      <c r="I318" s="198"/>
      <c r="J318" s="194"/>
      <c r="K318" s="194"/>
      <c r="L318" s="199"/>
      <c r="M318" s="200"/>
      <c r="N318" s="201"/>
      <c r="O318" s="201"/>
      <c r="P318" s="201"/>
      <c r="Q318" s="201"/>
      <c r="R318" s="201"/>
      <c r="S318" s="201"/>
      <c r="T318" s="202"/>
      <c r="AT318" s="203" t="s">
        <v>159</v>
      </c>
      <c r="AU318" s="203" t="s">
        <v>153</v>
      </c>
      <c r="AV318" s="13" t="s">
        <v>153</v>
      </c>
      <c r="AW318" s="13" t="s">
        <v>4</v>
      </c>
      <c r="AX318" s="13" t="s">
        <v>8</v>
      </c>
      <c r="AY318" s="203" t="s">
        <v>145</v>
      </c>
    </row>
    <row r="319" spans="1:65" s="2" customFormat="1" ht="16.5" customHeight="1">
      <c r="A319" s="36"/>
      <c r="B319" s="37"/>
      <c r="C319" s="175" t="s">
        <v>462</v>
      </c>
      <c r="D319" s="175" t="s">
        <v>147</v>
      </c>
      <c r="E319" s="176" t="s">
        <v>463</v>
      </c>
      <c r="F319" s="177" t="s">
        <v>464</v>
      </c>
      <c r="G319" s="178" t="s">
        <v>150</v>
      </c>
      <c r="H319" s="179">
        <v>17.510000000000002</v>
      </c>
      <c r="I319" s="180"/>
      <c r="J319" s="179">
        <f>ROUND(I319*H319,0)</f>
        <v>0</v>
      </c>
      <c r="K319" s="177" t="s">
        <v>204</v>
      </c>
      <c r="L319" s="41"/>
      <c r="M319" s="181" t="s">
        <v>20</v>
      </c>
      <c r="N319" s="182" t="s">
        <v>44</v>
      </c>
      <c r="O319" s="66"/>
      <c r="P319" s="183">
        <f>O319*H319</f>
        <v>0</v>
      </c>
      <c r="Q319" s="183">
        <v>1E-3</v>
      </c>
      <c r="R319" s="183">
        <f>Q319*H319</f>
        <v>1.7510000000000001E-2</v>
      </c>
      <c r="S319" s="183">
        <v>0</v>
      </c>
      <c r="T319" s="184">
        <f>S319*H319</f>
        <v>0</v>
      </c>
      <c r="U319" s="36"/>
      <c r="V319" s="36"/>
      <c r="W319" s="36"/>
      <c r="X319" s="36"/>
      <c r="Y319" s="36"/>
      <c r="Z319" s="36"/>
      <c r="AA319" s="36"/>
      <c r="AB319" s="36"/>
      <c r="AC319" s="36"/>
      <c r="AD319" s="36"/>
      <c r="AE319" s="36"/>
      <c r="AR319" s="185" t="s">
        <v>279</v>
      </c>
      <c r="AT319" s="185" t="s">
        <v>147</v>
      </c>
      <c r="AU319" s="185" t="s">
        <v>153</v>
      </c>
      <c r="AY319" s="19" t="s">
        <v>145</v>
      </c>
      <c r="BE319" s="186">
        <f>IF(N319="základní",J319,0)</f>
        <v>0</v>
      </c>
      <c r="BF319" s="186">
        <f>IF(N319="snížená",J319,0)</f>
        <v>0</v>
      </c>
      <c r="BG319" s="186">
        <f>IF(N319="zákl. přenesená",J319,0)</f>
        <v>0</v>
      </c>
      <c r="BH319" s="186">
        <f>IF(N319="sníž. přenesená",J319,0)</f>
        <v>0</v>
      </c>
      <c r="BI319" s="186">
        <f>IF(N319="nulová",J319,0)</f>
        <v>0</v>
      </c>
      <c r="BJ319" s="19" t="s">
        <v>153</v>
      </c>
      <c r="BK319" s="186">
        <f>ROUND(I319*H319,0)</f>
        <v>0</v>
      </c>
      <c r="BL319" s="19" t="s">
        <v>279</v>
      </c>
      <c r="BM319" s="185" t="s">
        <v>465</v>
      </c>
    </row>
    <row r="320" spans="1:65" s="2" customFormat="1" ht="10">
      <c r="A320" s="36"/>
      <c r="B320" s="37"/>
      <c r="C320" s="38"/>
      <c r="D320" s="187" t="s">
        <v>155</v>
      </c>
      <c r="E320" s="38"/>
      <c r="F320" s="188" t="s">
        <v>466</v>
      </c>
      <c r="G320" s="38"/>
      <c r="H320" s="38"/>
      <c r="I320" s="189"/>
      <c r="J320" s="38"/>
      <c r="K320" s="38"/>
      <c r="L320" s="41"/>
      <c r="M320" s="190"/>
      <c r="N320" s="191"/>
      <c r="O320" s="66"/>
      <c r="P320" s="66"/>
      <c r="Q320" s="66"/>
      <c r="R320" s="66"/>
      <c r="S320" s="66"/>
      <c r="T320" s="67"/>
      <c r="U320" s="36"/>
      <c r="V320" s="36"/>
      <c r="W320" s="36"/>
      <c r="X320" s="36"/>
      <c r="Y320" s="36"/>
      <c r="Z320" s="36"/>
      <c r="AA320" s="36"/>
      <c r="AB320" s="36"/>
      <c r="AC320" s="36"/>
      <c r="AD320" s="36"/>
      <c r="AE320" s="36"/>
      <c r="AT320" s="19" t="s">
        <v>155</v>
      </c>
      <c r="AU320" s="19" t="s">
        <v>153</v>
      </c>
    </row>
    <row r="321" spans="1:65" s="13" customFormat="1" ht="10">
      <c r="B321" s="193"/>
      <c r="C321" s="194"/>
      <c r="D321" s="187" t="s">
        <v>159</v>
      </c>
      <c r="E321" s="195" t="s">
        <v>20</v>
      </c>
      <c r="F321" s="196" t="s">
        <v>467</v>
      </c>
      <c r="G321" s="194"/>
      <c r="H321" s="197">
        <v>3.05</v>
      </c>
      <c r="I321" s="198"/>
      <c r="J321" s="194"/>
      <c r="K321" s="194"/>
      <c r="L321" s="199"/>
      <c r="M321" s="200"/>
      <c r="N321" s="201"/>
      <c r="O321" s="201"/>
      <c r="P321" s="201"/>
      <c r="Q321" s="201"/>
      <c r="R321" s="201"/>
      <c r="S321" s="201"/>
      <c r="T321" s="202"/>
      <c r="AT321" s="203" t="s">
        <v>159</v>
      </c>
      <c r="AU321" s="203" t="s">
        <v>153</v>
      </c>
      <c r="AV321" s="13" t="s">
        <v>153</v>
      </c>
      <c r="AW321" s="13" t="s">
        <v>33</v>
      </c>
      <c r="AX321" s="13" t="s">
        <v>72</v>
      </c>
      <c r="AY321" s="203" t="s">
        <v>145</v>
      </c>
    </row>
    <row r="322" spans="1:65" s="13" customFormat="1" ht="10">
      <c r="B322" s="193"/>
      <c r="C322" s="194"/>
      <c r="D322" s="187" t="s">
        <v>159</v>
      </c>
      <c r="E322" s="195" t="s">
        <v>20</v>
      </c>
      <c r="F322" s="196" t="s">
        <v>468</v>
      </c>
      <c r="G322" s="194"/>
      <c r="H322" s="197">
        <v>3.65</v>
      </c>
      <c r="I322" s="198"/>
      <c r="J322" s="194"/>
      <c r="K322" s="194"/>
      <c r="L322" s="199"/>
      <c r="M322" s="200"/>
      <c r="N322" s="201"/>
      <c r="O322" s="201"/>
      <c r="P322" s="201"/>
      <c r="Q322" s="201"/>
      <c r="R322" s="201"/>
      <c r="S322" s="201"/>
      <c r="T322" s="202"/>
      <c r="AT322" s="203" t="s">
        <v>159</v>
      </c>
      <c r="AU322" s="203" t="s">
        <v>153</v>
      </c>
      <c r="AV322" s="13" t="s">
        <v>153</v>
      </c>
      <c r="AW322" s="13" t="s">
        <v>33</v>
      </c>
      <c r="AX322" s="13" t="s">
        <v>72</v>
      </c>
      <c r="AY322" s="203" t="s">
        <v>145</v>
      </c>
    </row>
    <row r="323" spans="1:65" s="13" customFormat="1" ht="10">
      <c r="B323" s="193"/>
      <c r="C323" s="194"/>
      <c r="D323" s="187" t="s">
        <v>159</v>
      </c>
      <c r="E323" s="195" t="s">
        <v>20</v>
      </c>
      <c r="F323" s="196" t="s">
        <v>469</v>
      </c>
      <c r="G323" s="194"/>
      <c r="H323" s="197">
        <v>1.43</v>
      </c>
      <c r="I323" s="198"/>
      <c r="J323" s="194"/>
      <c r="K323" s="194"/>
      <c r="L323" s="199"/>
      <c r="M323" s="200"/>
      <c r="N323" s="201"/>
      <c r="O323" s="201"/>
      <c r="P323" s="201"/>
      <c r="Q323" s="201"/>
      <c r="R323" s="201"/>
      <c r="S323" s="201"/>
      <c r="T323" s="202"/>
      <c r="AT323" s="203" t="s">
        <v>159</v>
      </c>
      <c r="AU323" s="203" t="s">
        <v>153</v>
      </c>
      <c r="AV323" s="13" t="s">
        <v>153</v>
      </c>
      <c r="AW323" s="13" t="s">
        <v>33</v>
      </c>
      <c r="AX323" s="13" t="s">
        <v>72</v>
      </c>
      <c r="AY323" s="203" t="s">
        <v>145</v>
      </c>
    </row>
    <row r="324" spans="1:65" s="13" customFormat="1" ht="10">
      <c r="B324" s="193"/>
      <c r="C324" s="194"/>
      <c r="D324" s="187" t="s">
        <v>159</v>
      </c>
      <c r="E324" s="195" t="s">
        <v>20</v>
      </c>
      <c r="F324" s="196" t="s">
        <v>470</v>
      </c>
      <c r="G324" s="194"/>
      <c r="H324" s="197">
        <v>5.04</v>
      </c>
      <c r="I324" s="198"/>
      <c r="J324" s="194"/>
      <c r="K324" s="194"/>
      <c r="L324" s="199"/>
      <c r="M324" s="200"/>
      <c r="N324" s="201"/>
      <c r="O324" s="201"/>
      <c r="P324" s="201"/>
      <c r="Q324" s="201"/>
      <c r="R324" s="201"/>
      <c r="S324" s="201"/>
      <c r="T324" s="202"/>
      <c r="AT324" s="203" t="s">
        <v>159</v>
      </c>
      <c r="AU324" s="203" t="s">
        <v>153</v>
      </c>
      <c r="AV324" s="13" t="s">
        <v>153</v>
      </c>
      <c r="AW324" s="13" t="s">
        <v>33</v>
      </c>
      <c r="AX324" s="13" t="s">
        <v>72</v>
      </c>
      <c r="AY324" s="203" t="s">
        <v>145</v>
      </c>
    </row>
    <row r="325" spans="1:65" s="13" customFormat="1" ht="10">
      <c r="B325" s="193"/>
      <c r="C325" s="194"/>
      <c r="D325" s="187" t="s">
        <v>159</v>
      </c>
      <c r="E325" s="195" t="s">
        <v>20</v>
      </c>
      <c r="F325" s="196" t="s">
        <v>471</v>
      </c>
      <c r="G325" s="194"/>
      <c r="H325" s="197">
        <v>4.34</v>
      </c>
      <c r="I325" s="198"/>
      <c r="J325" s="194"/>
      <c r="K325" s="194"/>
      <c r="L325" s="199"/>
      <c r="M325" s="200"/>
      <c r="N325" s="201"/>
      <c r="O325" s="201"/>
      <c r="P325" s="201"/>
      <c r="Q325" s="201"/>
      <c r="R325" s="201"/>
      <c r="S325" s="201"/>
      <c r="T325" s="202"/>
      <c r="AT325" s="203" t="s">
        <v>159</v>
      </c>
      <c r="AU325" s="203" t="s">
        <v>153</v>
      </c>
      <c r="AV325" s="13" t="s">
        <v>153</v>
      </c>
      <c r="AW325" s="13" t="s">
        <v>33</v>
      </c>
      <c r="AX325" s="13" t="s">
        <v>72</v>
      </c>
      <c r="AY325" s="203" t="s">
        <v>145</v>
      </c>
    </row>
    <row r="326" spans="1:65" s="15" customFormat="1" ht="10">
      <c r="B326" s="214"/>
      <c r="C326" s="215"/>
      <c r="D326" s="187" t="s">
        <v>159</v>
      </c>
      <c r="E326" s="216" t="s">
        <v>20</v>
      </c>
      <c r="F326" s="217" t="s">
        <v>173</v>
      </c>
      <c r="G326" s="215"/>
      <c r="H326" s="218">
        <v>17.510000000000002</v>
      </c>
      <c r="I326" s="219"/>
      <c r="J326" s="215"/>
      <c r="K326" s="215"/>
      <c r="L326" s="220"/>
      <c r="M326" s="221"/>
      <c r="N326" s="222"/>
      <c r="O326" s="222"/>
      <c r="P326" s="222"/>
      <c r="Q326" s="222"/>
      <c r="R326" s="222"/>
      <c r="S326" s="222"/>
      <c r="T326" s="223"/>
      <c r="AT326" s="224" t="s">
        <v>159</v>
      </c>
      <c r="AU326" s="224" t="s">
        <v>153</v>
      </c>
      <c r="AV326" s="15" t="s">
        <v>152</v>
      </c>
      <c r="AW326" s="15" t="s">
        <v>33</v>
      </c>
      <c r="AX326" s="15" t="s">
        <v>8</v>
      </c>
      <c r="AY326" s="224" t="s">
        <v>145</v>
      </c>
    </row>
    <row r="327" spans="1:65" s="2" customFormat="1" ht="16.5" customHeight="1">
      <c r="A327" s="36"/>
      <c r="B327" s="37"/>
      <c r="C327" s="175" t="s">
        <v>472</v>
      </c>
      <c r="D327" s="175" t="s">
        <v>147</v>
      </c>
      <c r="E327" s="176" t="s">
        <v>473</v>
      </c>
      <c r="F327" s="177" t="s">
        <v>474</v>
      </c>
      <c r="G327" s="178" t="s">
        <v>150</v>
      </c>
      <c r="H327" s="179">
        <v>73.77</v>
      </c>
      <c r="I327" s="180"/>
      <c r="J327" s="179">
        <f>ROUND(I327*H327,0)</f>
        <v>0</v>
      </c>
      <c r="K327" s="177" t="s">
        <v>20</v>
      </c>
      <c r="L327" s="41"/>
      <c r="M327" s="181" t="s">
        <v>20</v>
      </c>
      <c r="N327" s="182" t="s">
        <v>44</v>
      </c>
      <c r="O327" s="66"/>
      <c r="P327" s="183">
        <f>O327*H327</f>
        <v>0</v>
      </c>
      <c r="Q327" s="183">
        <v>4.0000000000000001E-3</v>
      </c>
      <c r="R327" s="183">
        <f>Q327*H327</f>
        <v>0.29508000000000001</v>
      </c>
      <c r="S327" s="183">
        <v>0</v>
      </c>
      <c r="T327" s="184">
        <f>S327*H327</f>
        <v>0</v>
      </c>
      <c r="U327" s="36"/>
      <c r="V327" s="36"/>
      <c r="W327" s="36"/>
      <c r="X327" s="36"/>
      <c r="Y327" s="36"/>
      <c r="Z327" s="36"/>
      <c r="AA327" s="36"/>
      <c r="AB327" s="36"/>
      <c r="AC327" s="36"/>
      <c r="AD327" s="36"/>
      <c r="AE327" s="36"/>
      <c r="AR327" s="185" t="s">
        <v>279</v>
      </c>
      <c r="AT327" s="185" t="s">
        <v>147</v>
      </c>
      <c r="AU327" s="185" t="s">
        <v>153</v>
      </c>
      <c r="AY327" s="19" t="s">
        <v>145</v>
      </c>
      <c r="BE327" s="186">
        <f>IF(N327="základní",J327,0)</f>
        <v>0</v>
      </c>
      <c r="BF327" s="186">
        <f>IF(N327="snížená",J327,0)</f>
        <v>0</v>
      </c>
      <c r="BG327" s="186">
        <f>IF(N327="zákl. přenesená",J327,0)</f>
        <v>0</v>
      </c>
      <c r="BH327" s="186">
        <f>IF(N327="sníž. přenesená",J327,0)</f>
        <v>0</v>
      </c>
      <c r="BI327" s="186">
        <f>IF(N327="nulová",J327,0)</f>
        <v>0</v>
      </c>
      <c r="BJ327" s="19" t="s">
        <v>153</v>
      </c>
      <c r="BK327" s="186">
        <f>ROUND(I327*H327,0)</f>
        <v>0</v>
      </c>
      <c r="BL327" s="19" t="s">
        <v>279</v>
      </c>
      <c r="BM327" s="185" t="s">
        <v>475</v>
      </c>
    </row>
    <row r="328" spans="1:65" s="2" customFormat="1" ht="10">
      <c r="A328" s="36"/>
      <c r="B328" s="37"/>
      <c r="C328" s="38"/>
      <c r="D328" s="187" t="s">
        <v>155</v>
      </c>
      <c r="E328" s="38"/>
      <c r="F328" s="188" t="s">
        <v>476</v>
      </c>
      <c r="G328" s="38"/>
      <c r="H328" s="38"/>
      <c r="I328" s="189"/>
      <c r="J328" s="38"/>
      <c r="K328" s="38"/>
      <c r="L328" s="41"/>
      <c r="M328" s="190"/>
      <c r="N328" s="191"/>
      <c r="O328" s="66"/>
      <c r="P328" s="66"/>
      <c r="Q328" s="66"/>
      <c r="R328" s="66"/>
      <c r="S328" s="66"/>
      <c r="T328" s="67"/>
      <c r="U328" s="36"/>
      <c r="V328" s="36"/>
      <c r="W328" s="36"/>
      <c r="X328" s="36"/>
      <c r="Y328" s="36"/>
      <c r="Z328" s="36"/>
      <c r="AA328" s="36"/>
      <c r="AB328" s="36"/>
      <c r="AC328" s="36"/>
      <c r="AD328" s="36"/>
      <c r="AE328" s="36"/>
      <c r="AT328" s="19" t="s">
        <v>155</v>
      </c>
      <c r="AU328" s="19" t="s">
        <v>153</v>
      </c>
    </row>
    <row r="329" spans="1:65" s="13" customFormat="1" ht="10">
      <c r="B329" s="193"/>
      <c r="C329" s="194"/>
      <c r="D329" s="187" t="s">
        <v>159</v>
      </c>
      <c r="E329" s="195" t="s">
        <v>20</v>
      </c>
      <c r="F329" s="196" t="s">
        <v>477</v>
      </c>
      <c r="G329" s="194"/>
      <c r="H329" s="197">
        <v>13.66</v>
      </c>
      <c r="I329" s="198"/>
      <c r="J329" s="194"/>
      <c r="K329" s="194"/>
      <c r="L329" s="199"/>
      <c r="M329" s="200"/>
      <c r="N329" s="201"/>
      <c r="O329" s="201"/>
      <c r="P329" s="201"/>
      <c r="Q329" s="201"/>
      <c r="R329" s="201"/>
      <c r="S329" s="201"/>
      <c r="T329" s="202"/>
      <c r="AT329" s="203" t="s">
        <v>159</v>
      </c>
      <c r="AU329" s="203" t="s">
        <v>153</v>
      </c>
      <c r="AV329" s="13" t="s">
        <v>153</v>
      </c>
      <c r="AW329" s="13" t="s">
        <v>33</v>
      </c>
      <c r="AX329" s="13" t="s">
        <v>72</v>
      </c>
      <c r="AY329" s="203" t="s">
        <v>145</v>
      </c>
    </row>
    <row r="330" spans="1:65" s="13" customFormat="1" ht="10">
      <c r="B330" s="193"/>
      <c r="C330" s="194"/>
      <c r="D330" s="187" t="s">
        <v>159</v>
      </c>
      <c r="E330" s="195" t="s">
        <v>20</v>
      </c>
      <c r="F330" s="196" t="s">
        <v>478</v>
      </c>
      <c r="G330" s="194"/>
      <c r="H330" s="197">
        <v>16.32</v>
      </c>
      <c r="I330" s="198"/>
      <c r="J330" s="194"/>
      <c r="K330" s="194"/>
      <c r="L330" s="199"/>
      <c r="M330" s="200"/>
      <c r="N330" s="201"/>
      <c r="O330" s="201"/>
      <c r="P330" s="201"/>
      <c r="Q330" s="201"/>
      <c r="R330" s="201"/>
      <c r="S330" s="201"/>
      <c r="T330" s="202"/>
      <c r="AT330" s="203" t="s">
        <v>159</v>
      </c>
      <c r="AU330" s="203" t="s">
        <v>153</v>
      </c>
      <c r="AV330" s="13" t="s">
        <v>153</v>
      </c>
      <c r="AW330" s="13" t="s">
        <v>33</v>
      </c>
      <c r="AX330" s="13" t="s">
        <v>72</v>
      </c>
      <c r="AY330" s="203" t="s">
        <v>145</v>
      </c>
    </row>
    <row r="331" spans="1:65" s="13" customFormat="1" ht="10">
      <c r="B331" s="193"/>
      <c r="C331" s="194"/>
      <c r="D331" s="187" t="s">
        <v>159</v>
      </c>
      <c r="E331" s="195" t="s">
        <v>20</v>
      </c>
      <c r="F331" s="196" t="s">
        <v>479</v>
      </c>
      <c r="G331" s="194"/>
      <c r="H331" s="197">
        <v>8.9499999999999993</v>
      </c>
      <c r="I331" s="198"/>
      <c r="J331" s="194"/>
      <c r="K331" s="194"/>
      <c r="L331" s="199"/>
      <c r="M331" s="200"/>
      <c r="N331" s="201"/>
      <c r="O331" s="201"/>
      <c r="P331" s="201"/>
      <c r="Q331" s="201"/>
      <c r="R331" s="201"/>
      <c r="S331" s="201"/>
      <c r="T331" s="202"/>
      <c r="AT331" s="203" t="s">
        <v>159</v>
      </c>
      <c r="AU331" s="203" t="s">
        <v>153</v>
      </c>
      <c r="AV331" s="13" t="s">
        <v>153</v>
      </c>
      <c r="AW331" s="13" t="s">
        <v>33</v>
      </c>
      <c r="AX331" s="13" t="s">
        <v>72</v>
      </c>
      <c r="AY331" s="203" t="s">
        <v>145</v>
      </c>
    </row>
    <row r="332" spans="1:65" s="13" customFormat="1" ht="10">
      <c r="B332" s="193"/>
      <c r="C332" s="194"/>
      <c r="D332" s="187" t="s">
        <v>159</v>
      </c>
      <c r="E332" s="195" t="s">
        <v>20</v>
      </c>
      <c r="F332" s="196" t="s">
        <v>480</v>
      </c>
      <c r="G332" s="194"/>
      <c r="H332" s="197">
        <v>17.79</v>
      </c>
      <c r="I332" s="198"/>
      <c r="J332" s="194"/>
      <c r="K332" s="194"/>
      <c r="L332" s="199"/>
      <c r="M332" s="200"/>
      <c r="N332" s="201"/>
      <c r="O332" s="201"/>
      <c r="P332" s="201"/>
      <c r="Q332" s="201"/>
      <c r="R332" s="201"/>
      <c r="S332" s="201"/>
      <c r="T332" s="202"/>
      <c r="AT332" s="203" t="s">
        <v>159</v>
      </c>
      <c r="AU332" s="203" t="s">
        <v>153</v>
      </c>
      <c r="AV332" s="13" t="s">
        <v>153</v>
      </c>
      <c r="AW332" s="13" t="s">
        <v>33</v>
      </c>
      <c r="AX332" s="13" t="s">
        <v>72</v>
      </c>
      <c r="AY332" s="203" t="s">
        <v>145</v>
      </c>
    </row>
    <row r="333" spans="1:65" s="13" customFormat="1" ht="10">
      <c r="B333" s="193"/>
      <c r="C333" s="194"/>
      <c r="D333" s="187" t="s">
        <v>159</v>
      </c>
      <c r="E333" s="195" t="s">
        <v>20</v>
      </c>
      <c r="F333" s="196" t="s">
        <v>481</v>
      </c>
      <c r="G333" s="194"/>
      <c r="H333" s="197">
        <v>17.05</v>
      </c>
      <c r="I333" s="198"/>
      <c r="J333" s="194"/>
      <c r="K333" s="194"/>
      <c r="L333" s="199"/>
      <c r="M333" s="200"/>
      <c r="N333" s="201"/>
      <c r="O333" s="201"/>
      <c r="P333" s="201"/>
      <c r="Q333" s="201"/>
      <c r="R333" s="201"/>
      <c r="S333" s="201"/>
      <c r="T333" s="202"/>
      <c r="AT333" s="203" t="s">
        <v>159</v>
      </c>
      <c r="AU333" s="203" t="s">
        <v>153</v>
      </c>
      <c r="AV333" s="13" t="s">
        <v>153</v>
      </c>
      <c r="AW333" s="13" t="s">
        <v>33</v>
      </c>
      <c r="AX333" s="13" t="s">
        <v>72</v>
      </c>
      <c r="AY333" s="203" t="s">
        <v>145</v>
      </c>
    </row>
    <row r="334" spans="1:65" s="15" customFormat="1" ht="10">
      <c r="B334" s="214"/>
      <c r="C334" s="215"/>
      <c r="D334" s="187" t="s">
        <v>159</v>
      </c>
      <c r="E334" s="216" t="s">
        <v>20</v>
      </c>
      <c r="F334" s="217" t="s">
        <v>173</v>
      </c>
      <c r="G334" s="215"/>
      <c r="H334" s="218">
        <v>73.77</v>
      </c>
      <c r="I334" s="219"/>
      <c r="J334" s="215"/>
      <c r="K334" s="215"/>
      <c r="L334" s="220"/>
      <c r="M334" s="221"/>
      <c r="N334" s="222"/>
      <c r="O334" s="222"/>
      <c r="P334" s="222"/>
      <c r="Q334" s="222"/>
      <c r="R334" s="222"/>
      <c r="S334" s="222"/>
      <c r="T334" s="223"/>
      <c r="AT334" s="224" t="s">
        <v>159</v>
      </c>
      <c r="AU334" s="224" t="s">
        <v>153</v>
      </c>
      <c r="AV334" s="15" t="s">
        <v>152</v>
      </c>
      <c r="AW334" s="15" t="s">
        <v>33</v>
      </c>
      <c r="AX334" s="15" t="s">
        <v>8</v>
      </c>
      <c r="AY334" s="224" t="s">
        <v>145</v>
      </c>
    </row>
    <row r="335" spans="1:65" s="2" customFormat="1" ht="16.5" customHeight="1">
      <c r="A335" s="36"/>
      <c r="B335" s="37"/>
      <c r="C335" s="175" t="s">
        <v>482</v>
      </c>
      <c r="D335" s="175" t="s">
        <v>147</v>
      </c>
      <c r="E335" s="176" t="s">
        <v>483</v>
      </c>
      <c r="F335" s="177" t="s">
        <v>484</v>
      </c>
      <c r="G335" s="178" t="s">
        <v>150</v>
      </c>
      <c r="H335" s="179">
        <v>219.76</v>
      </c>
      <c r="I335" s="180"/>
      <c r="J335" s="179">
        <f>ROUND(I335*H335,0)</f>
        <v>0</v>
      </c>
      <c r="K335" s="177" t="s">
        <v>151</v>
      </c>
      <c r="L335" s="41"/>
      <c r="M335" s="181" t="s">
        <v>20</v>
      </c>
      <c r="N335" s="182" t="s">
        <v>44</v>
      </c>
      <c r="O335" s="66"/>
      <c r="P335" s="183">
        <f>O335*H335</f>
        <v>0</v>
      </c>
      <c r="Q335" s="183">
        <v>4.0000000000000002E-4</v>
      </c>
      <c r="R335" s="183">
        <f>Q335*H335</f>
        <v>8.7903999999999996E-2</v>
      </c>
      <c r="S335" s="183">
        <v>0</v>
      </c>
      <c r="T335" s="184">
        <f>S335*H335</f>
        <v>0</v>
      </c>
      <c r="U335" s="36"/>
      <c r="V335" s="36"/>
      <c r="W335" s="36"/>
      <c r="X335" s="36"/>
      <c r="Y335" s="36"/>
      <c r="Z335" s="36"/>
      <c r="AA335" s="36"/>
      <c r="AB335" s="36"/>
      <c r="AC335" s="36"/>
      <c r="AD335" s="36"/>
      <c r="AE335" s="36"/>
      <c r="AR335" s="185" t="s">
        <v>279</v>
      </c>
      <c r="AT335" s="185" t="s">
        <v>147</v>
      </c>
      <c r="AU335" s="185" t="s">
        <v>153</v>
      </c>
      <c r="AY335" s="19" t="s">
        <v>145</v>
      </c>
      <c r="BE335" s="186">
        <f>IF(N335="základní",J335,0)</f>
        <v>0</v>
      </c>
      <c r="BF335" s="186">
        <f>IF(N335="snížená",J335,0)</f>
        <v>0</v>
      </c>
      <c r="BG335" s="186">
        <f>IF(N335="zákl. přenesená",J335,0)</f>
        <v>0</v>
      </c>
      <c r="BH335" s="186">
        <f>IF(N335="sníž. přenesená",J335,0)</f>
        <v>0</v>
      </c>
      <c r="BI335" s="186">
        <f>IF(N335="nulová",J335,0)</f>
        <v>0</v>
      </c>
      <c r="BJ335" s="19" t="s">
        <v>153</v>
      </c>
      <c r="BK335" s="186">
        <f>ROUND(I335*H335,0)</f>
        <v>0</v>
      </c>
      <c r="BL335" s="19" t="s">
        <v>279</v>
      </c>
      <c r="BM335" s="185" t="s">
        <v>485</v>
      </c>
    </row>
    <row r="336" spans="1:65" s="2" customFormat="1" ht="10">
      <c r="A336" s="36"/>
      <c r="B336" s="37"/>
      <c r="C336" s="38"/>
      <c r="D336" s="187" t="s">
        <v>155</v>
      </c>
      <c r="E336" s="38"/>
      <c r="F336" s="188" t="s">
        <v>486</v>
      </c>
      <c r="G336" s="38"/>
      <c r="H336" s="38"/>
      <c r="I336" s="189"/>
      <c r="J336" s="38"/>
      <c r="K336" s="38"/>
      <c r="L336" s="41"/>
      <c r="M336" s="190"/>
      <c r="N336" s="191"/>
      <c r="O336" s="66"/>
      <c r="P336" s="66"/>
      <c r="Q336" s="66"/>
      <c r="R336" s="66"/>
      <c r="S336" s="66"/>
      <c r="T336" s="67"/>
      <c r="U336" s="36"/>
      <c r="V336" s="36"/>
      <c r="W336" s="36"/>
      <c r="X336" s="36"/>
      <c r="Y336" s="36"/>
      <c r="Z336" s="36"/>
      <c r="AA336" s="36"/>
      <c r="AB336" s="36"/>
      <c r="AC336" s="36"/>
      <c r="AD336" s="36"/>
      <c r="AE336" s="36"/>
      <c r="AT336" s="19" t="s">
        <v>155</v>
      </c>
      <c r="AU336" s="19" t="s">
        <v>153</v>
      </c>
    </row>
    <row r="337" spans="1:65" s="2" customFormat="1" ht="27">
      <c r="A337" s="36"/>
      <c r="B337" s="37"/>
      <c r="C337" s="38"/>
      <c r="D337" s="187" t="s">
        <v>157</v>
      </c>
      <c r="E337" s="38"/>
      <c r="F337" s="192" t="s">
        <v>487</v>
      </c>
      <c r="G337" s="38"/>
      <c r="H337" s="38"/>
      <c r="I337" s="189"/>
      <c r="J337" s="38"/>
      <c r="K337" s="38"/>
      <c r="L337" s="41"/>
      <c r="M337" s="190"/>
      <c r="N337" s="191"/>
      <c r="O337" s="66"/>
      <c r="P337" s="66"/>
      <c r="Q337" s="66"/>
      <c r="R337" s="66"/>
      <c r="S337" s="66"/>
      <c r="T337" s="67"/>
      <c r="U337" s="36"/>
      <c r="V337" s="36"/>
      <c r="W337" s="36"/>
      <c r="X337" s="36"/>
      <c r="Y337" s="36"/>
      <c r="Z337" s="36"/>
      <c r="AA337" s="36"/>
      <c r="AB337" s="36"/>
      <c r="AC337" s="36"/>
      <c r="AD337" s="36"/>
      <c r="AE337" s="36"/>
      <c r="AT337" s="19" t="s">
        <v>157</v>
      </c>
      <c r="AU337" s="19" t="s">
        <v>153</v>
      </c>
    </row>
    <row r="338" spans="1:65" s="13" customFormat="1" ht="10">
      <c r="B338" s="193"/>
      <c r="C338" s="194"/>
      <c r="D338" s="187" t="s">
        <v>159</v>
      </c>
      <c r="E338" s="195" t="s">
        <v>20</v>
      </c>
      <c r="F338" s="196" t="s">
        <v>456</v>
      </c>
      <c r="G338" s="194"/>
      <c r="H338" s="197">
        <v>219.76</v>
      </c>
      <c r="I338" s="198"/>
      <c r="J338" s="194"/>
      <c r="K338" s="194"/>
      <c r="L338" s="199"/>
      <c r="M338" s="200"/>
      <c r="N338" s="201"/>
      <c r="O338" s="201"/>
      <c r="P338" s="201"/>
      <c r="Q338" s="201"/>
      <c r="R338" s="201"/>
      <c r="S338" s="201"/>
      <c r="T338" s="202"/>
      <c r="AT338" s="203" t="s">
        <v>159</v>
      </c>
      <c r="AU338" s="203" t="s">
        <v>153</v>
      </c>
      <c r="AV338" s="13" t="s">
        <v>153</v>
      </c>
      <c r="AW338" s="13" t="s">
        <v>33</v>
      </c>
      <c r="AX338" s="13" t="s">
        <v>8</v>
      </c>
      <c r="AY338" s="203" t="s">
        <v>145</v>
      </c>
    </row>
    <row r="339" spans="1:65" s="2" customFormat="1" ht="24">
      <c r="A339" s="36"/>
      <c r="B339" s="37"/>
      <c r="C339" s="225" t="s">
        <v>488</v>
      </c>
      <c r="D339" s="225" t="s">
        <v>248</v>
      </c>
      <c r="E339" s="226" t="s">
        <v>489</v>
      </c>
      <c r="F339" s="227" t="s">
        <v>490</v>
      </c>
      <c r="G339" s="228" t="s">
        <v>150</v>
      </c>
      <c r="H339" s="229">
        <v>252.72</v>
      </c>
      <c r="I339" s="230"/>
      <c r="J339" s="229">
        <f>ROUND(I339*H339,0)</f>
        <v>0</v>
      </c>
      <c r="K339" s="227" t="s">
        <v>151</v>
      </c>
      <c r="L339" s="231"/>
      <c r="M339" s="232" t="s">
        <v>20</v>
      </c>
      <c r="N339" s="233" t="s">
        <v>44</v>
      </c>
      <c r="O339" s="66"/>
      <c r="P339" s="183">
        <f>O339*H339</f>
        <v>0</v>
      </c>
      <c r="Q339" s="183">
        <v>4.4999999999999997E-3</v>
      </c>
      <c r="R339" s="183">
        <f>Q339*H339</f>
        <v>1.1372399999999998</v>
      </c>
      <c r="S339" s="183">
        <v>0</v>
      </c>
      <c r="T339" s="184">
        <f>S339*H339</f>
        <v>0</v>
      </c>
      <c r="U339" s="36"/>
      <c r="V339" s="36"/>
      <c r="W339" s="36"/>
      <c r="X339" s="36"/>
      <c r="Y339" s="36"/>
      <c r="Z339" s="36"/>
      <c r="AA339" s="36"/>
      <c r="AB339" s="36"/>
      <c r="AC339" s="36"/>
      <c r="AD339" s="36"/>
      <c r="AE339" s="36"/>
      <c r="AR339" s="185" t="s">
        <v>385</v>
      </c>
      <c r="AT339" s="185" t="s">
        <v>248</v>
      </c>
      <c r="AU339" s="185" t="s">
        <v>153</v>
      </c>
      <c r="AY339" s="19" t="s">
        <v>145</v>
      </c>
      <c r="BE339" s="186">
        <f>IF(N339="základní",J339,0)</f>
        <v>0</v>
      </c>
      <c r="BF339" s="186">
        <f>IF(N339="snížená",J339,0)</f>
        <v>0</v>
      </c>
      <c r="BG339" s="186">
        <f>IF(N339="zákl. přenesená",J339,0)</f>
        <v>0</v>
      </c>
      <c r="BH339" s="186">
        <f>IF(N339="sníž. přenesená",J339,0)</f>
        <v>0</v>
      </c>
      <c r="BI339" s="186">
        <f>IF(N339="nulová",J339,0)</f>
        <v>0</v>
      </c>
      <c r="BJ339" s="19" t="s">
        <v>153</v>
      </c>
      <c r="BK339" s="186">
        <f>ROUND(I339*H339,0)</f>
        <v>0</v>
      </c>
      <c r="BL339" s="19" t="s">
        <v>279</v>
      </c>
      <c r="BM339" s="185" t="s">
        <v>491</v>
      </c>
    </row>
    <row r="340" spans="1:65" s="2" customFormat="1" ht="10">
      <c r="A340" s="36"/>
      <c r="B340" s="37"/>
      <c r="C340" s="38"/>
      <c r="D340" s="187" t="s">
        <v>155</v>
      </c>
      <c r="E340" s="38"/>
      <c r="F340" s="188" t="s">
        <v>490</v>
      </c>
      <c r="G340" s="38"/>
      <c r="H340" s="38"/>
      <c r="I340" s="189"/>
      <c r="J340" s="38"/>
      <c r="K340" s="38"/>
      <c r="L340" s="41"/>
      <c r="M340" s="190"/>
      <c r="N340" s="191"/>
      <c r="O340" s="66"/>
      <c r="P340" s="66"/>
      <c r="Q340" s="66"/>
      <c r="R340" s="66"/>
      <c r="S340" s="66"/>
      <c r="T340" s="67"/>
      <c r="U340" s="36"/>
      <c r="V340" s="36"/>
      <c r="W340" s="36"/>
      <c r="X340" s="36"/>
      <c r="Y340" s="36"/>
      <c r="Z340" s="36"/>
      <c r="AA340" s="36"/>
      <c r="AB340" s="36"/>
      <c r="AC340" s="36"/>
      <c r="AD340" s="36"/>
      <c r="AE340" s="36"/>
      <c r="AT340" s="19" t="s">
        <v>155</v>
      </c>
      <c r="AU340" s="19" t="s">
        <v>153</v>
      </c>
    </row>
    <row r="341" spans="1:65" s="13" customFormat="1" ht="10">
      <c r="B341" s="193"/>
      <c r="C341" s="194"/>
      <c r="D341" s="187" t="s">
        <v>159</v>
      </c>
      <c r="E341" s="194"/>
      <c r="F341" s="196" t="s">
        <v>492</v>
      </c>
      <c r="G341" s="194"/>
      <c r="H341" s="197">
        <v>252.72</v>
      </c>
      <c r="I341" s="198"/>
      <c r="J341" s="194"/>
      <c r="K341" s="194"/>
      <c r="L341" s="199"/>
      <c r="M341" s="200"/>
      <c r="N341" s="201"/>
      <c r="O341" s="201"/>
      <c r="P341" s="201"/>
      <c r="Q341" s="201"/>
      <c r="R341" s="201"/>
      <c r="S341" s="201"/>
      <c r="T341" s="202"/>
      <c r="AT341" s="203" t="s">
        <v>159</v>
      </c>
      <c r="AU341" s="203" t="s">
        <v>153</v>
      </c>
      <c r="AV341" s="13" t="s">
        <v>153</v>
      </c>
      <c r="AW341" s="13" t="s">
        <v>4</v>
      </c>
      <c r="AX341" s="13" t="s">
        <v>8</v>
      </c>
      <c r="AY341" s="203" t="s">
        <v>145</v>
      </c>
    </row>
    <row r="342" spans="1:65" s="2" customFormat="1" ht="16.5" customHeight="1">
      <c r="A342" s="36"/>
      <c r="B342" s="37"/>
      <c r="C342" s="175" t="s">
        <v>493</v>
      </c>
      <c r="D342" s="175" t="s">
        <v>147</v>
      </c>
      <c r="E342" s="176" t="s">
        <v>494</v>
      </c>
      <c r="F342" s="177" t="s">
        <v>495</v>
      </c>
      <c r="G342" s="178" t="s">
        <v>496</v>
      </c>
      <c r="H342" s="180"/>
      <c r="I342" s="180"/>
      <c r="J342" s="179">
        <f>ROUND(I342*H342,0)</f>
        <v>0</v>
      </c>
      <c r="K342" s="177" t="s">
        <v>151</v>
      </c>
      <c r="L342" s="41"/>
      <c r="M342" s="181" t="s">
        <v>20</v>
      </c>
      <c r="N342" s="182" t="s">
        <v>44</v>
      </c>
      <c r="O342" s="66"/>
      <c r="P342" s="183">
        <f>O342*H342</f>
        <v>0</v>
      </c>
      <c r="Q342" s="183">
        <v>0</v>
      </c>
      <c r="R342" s="183">
        <f>Q342*H342</f>
        <v>0</v>
      </c>
      <c r="S342" s="183">
        <v>0</v>
      </c>
      <c r="T342" s="184">
        <f>S342*H342</f>
        <v>0</v>
      </c>
      <c r="U342" s="36"/>
      <c r="V342" s="36"/>
      <c r="W342" s="36"/>
      <c r="X342" s="36"/>
      <c r="Y342" s="36"/>
      <c r="Z342" s="36"/>
      <c r="AA342" s="36"/>
      <c r="AB342" s="36"/>
      <c r="AC342" s="36"/>
      <c r="AD342" s="36"/>
      <c r="AE342" s="36"/>
      <c r="AR342" s="185" t="s">
        <v>279</v>
      </c>
      <c r="AT342" s="185" t="s">
        <v>147</v>
      </c>
      <c r="AU342" s="185" t="s">
        <v>153</v>
      </c>
      <c r="AY342" s="19" t="s">
        <v>145</v>
      </c>
      <c r="BE342" s="186">
        <f>IF(N342="základní",J342,0)</f>
        <v>0</v>
      </c>
      <c r="BF342" s="186">
        <f>IF(N342="snížená",J342,0)</f>
        <v>0</v>
      </c>
      <c r="BG342" s="186">
        <f>IF(N342="zákl. přenesená",J342,0)</f>
        <v>0</v>
      </c>
      <c r="BH342" s="186">
        <f>IF(N342="sníž. přenesená",J342,0)</f>
        <v>0</v>
      </c>
      <c r="BI342" s="186">
        <f>IF(N342="nulová",J342,0)</f>
        <v>0</v>
      </c>
      <c r="BJ342" s="19" t="s">
        <v>153</v>
      </c>
      <c r="BK342" s="186">
        <f>ROUND(I342*H342,0)</f>
        <v>0</v>
      </c>
      <c r="BL342" s="19" t="s">
        <v>279</v>
      </c>
      <c r="BM342" s="185" t="s">
        <v>497</v>
      </c>
    </row>
    <row r="343" spans="1:65" s="2" customFormat="1" ht="18">
      <c r="A343" s="36"/>
      <c r="B343" s="37"/>
      <c r="C343" s="38"/>
      <c r="D343" s="187" t="s">
        <v>155</v>
      </c>
      <c r="E343" s="38"/>
      <c r="F343" s="188" t="s">
        <v>498</v>
      </c>
      <c r="G343" s="38"/>
      <c r="H343" s="38"/>
      <c r="I343" s="189"/>
      <c r="J343" s="38"/>
      <c r="K343" s="38"/>
      <c r="L343" s="41"/>
      <c r="M343" s="190"/>
      <c r="N343" s="191"/>
      <c r="O343" s="66"/>
      <c r="P343" s="66"/>
      <c r="Q343" s="66"/>
      <c r="R343" s="66"/>
      <c r="S343" s="66"/>
      <c r="T343" s="67"/>
      <c r="U343" s="36"/>
      <c r="V343" s="36"/>
      <c r="W343" s="36"/>
      <c r="X343" s="36"/>
      <c r="Y343" s="36"/>
      <c r="Z343" s="36"/>
      <c r="AA343" s="36"/>
      <c r="AB343" s="36"/>
      <c r="AC343" s="36"/>
      <c r="AD343" s="36"/>
      <c r="AE343" s="36"/>
      <c r="AT343" s="19" t="s">
        <v>155</v>
      </c>
      <c r="AU343" s="19" t="s">
        <v>153</v>
      </c>
    </row>
    <row r="344" spans="1:65" s="2" customFormat="1" ht="72">
      <c r="A344" s="36"/>
      <c r="B344" s="37"/>
      <c r="C344" s="38"/>
      <c r="D344" s="187" t="s">
        <v>157</v>
      </c>
      <c r="E344" s="38"/>
      <c r="F344" s="192" t="s">
        <v>499</v>
      </c>
      <c r="G344" s="38"/>
      <c r="H344" s="38"/>
      <c r="I344" s="189"/>
      <c r="J344" s="38"/>
      <c r="K344" s="38"/>
      <c r="L344" s="41"/>
      <c r="M344" s="190"/>
      <c r="N344" s="191"/>
      <c r="O344" s="66"/>
      <c r="P344" s="66"/>
      <c r="Q344" s="66"/>
      <c r="R344" s="66"/>
      <c r="S344" s="66"/>
      <c r="T344" s="67"/>
      <c r="U344" s="36"/>
      <c r="V344" s="36"/>
      <c r="W344" s="36"/>
      <c r="X344" s="36"/>
      <c r="Y344" s="36"/>
      <c r="Z344" s="36"/>
      <c r="AA344" s="36"/>
      <c r="AB344" s="36"/>
      <c r="AC344" s="36"/>
      <c r="AD344" s="36"/>
      <c r="AE344" s="36"/>
      <c r="AT344" s="19" t="s">
        <v>157</v>
      </c>
      <c r="AU344" s="19" t="s">
        <v>153</v>
      </c>
    </row>
    <row r="345" spans="1:65" s="12" customFormat="1" ht="22.75" customHeight="1">
      <c r="B345" s="159"/>
      <c r="C345" s="160"/>
      <c r="D345" s="161" t="s">
        <v>71</v>
      </c>
      <c r="E345" s="173" t="s">
        <v>500</v>
      </c>
      <c r="F345" s="173" t="s">
        <v>501</v>
      </c>
      <c r="G345" s="160"/>
      <c r="H345" s="160"/>
      <c r="I345" s="163"/>
      <c r="J345" s="174">
        <f>BK345</f>
        <v>0</v>
      </c>
      <c r="K345" s="160"/>
      <c r="L345" s="165"/>
      <c r="M345" s="166"/>
      <c r="N345" s="167"/>
      <c r="O345" s="167"/>
      <c r="P345" s="168">
        <f>SUM(P346:P501)</f>
        <v>0</v>
      </c>
      <c r="Q345" s="167"/>
      <c r="R345" s="168">
        <f>SUM(R346:R501)</f>
        <v>3.2647419000000002</v>
      </c>
      <c r="S345" s="167"/>
      <c r="T345" s="169">
        <f>SUM(T346:T501)</f>
        <v>0</v>
      </c>
      <c r="AR345" s="170" t="s">
        <v>153</v>
      </c>
      <c r="AT345" s="171" t="s">
        <v>71</v>
      </c>
      <c r="AU345" s="171" t="s">
        <v>8</v>
      </c>
      <c r="AY345" s="170" t="s">
        <v>145</v>
      </c>
      <c r="BK345" s="172">
        <f>SUM(BK346:BK501)</f>
        <v>0</v>
      </c>
    </row>
    <row r="346" spans="1:65" s="2" customFormat="1" ht="16.5" customHeight="1">
      <c r="A346" s="36"/>
      <c r="B346" s="37"/>
      <c r="C346" s="175" t="s">
        <v>502</v>
      </c>
      <c r="D346" s="175" t="s">
        <v>147</v>
      </c>
      <c r="E346" s="176" t="s">
        <v>503</v>
      </c>
      <c r="F346" s="177" t="s">
        <v>504</v>
      </c>
      <c r="G346" s="178" t="s">
        <v>150</v>
      </c>
      <c r="H346" s="179">
        <v>125.75</v>
      </c>
      <c r="I346" s="180"/>
      <c r="J346" s="179">
        <f>ROUND(I346*H346,0)</f>
        <v>0</v>
      </c>
      <c r="K346" s="177" t="s">
        <v>151</v>
      </c>
      <c r="L346" s="41"/>
      <c r="M346" s="181" t="s">
        <v>20</v>
      </c>
      <c r="N346" s="182" t="s">
        <v>44</v>
      </c>
      <c r="O346" s="66"/>
      <c r="P346" s="183">
        <f>O346*H346</f>
        <v>0</v>
      </c>
      <c r="Q346" s="183">
        <v>0</v>
      </c>
      <c r="R346" s="183">
        <f>Q346*H346</f>
        <v>0</v>
      </c>
      <c r="S346" s="183">
        <v>0</v>
      </c>
      <c r="T346" s="184">
        <f>S346*H346</f>
        <v>0</v>
      </c>
      <c r="U346" s="36"/>
      <c r="V346" s="36"/>
      <c r="W346" s="36"/>
      <c r="X346" s="36"/>
      <c r="Y346" s="36"/>
      <c r="Z346" s="36"/>
      <c r="AA346" s="36"/>
      <c r="AB346" s="36"/>
      <c r="AC346" s="36"/>
      <c r="AD346" s="36"/>
      <c r="AE346" s="36"/>
      <c r="AR346" s="185" t="s">
        <v>279</v>
      </c>
      <c r="AT346" s="185" t="s">
        <v>147</v>
      </c>
      <c r="AU346" s="185" t="s">
        <v>153</v>
      </c>
      <c r="AY346" s="19" t="s">
        <v>145</v>
      </c>
      <c r="BE346" s="186">
        <f>IF(N346="základní",J346,0)</f>
        <v>0</v>
      </c>
      <c r="BF346" s="186">
        <f>IF(N346="snížená",J346,0)</f>
        <v>0</v>
      </c>
      <c r="BG346" s="186">
        <f>IF(N346="zákl. přenesená",J346,0)</f>
        <v>0</v>
      </c>
      <c r="BH346" s="186">
        <f>IF(N346="sníž. přenesená",J346,0)</f>
        <v>0</v>
      </c>
      <c r="BI346" s="186">
        <f>IF(N346="nulová",J346,0)</f>
        <v>0</v>
      </c>
      <c r="BJ346" s="19" t="s">
        <v>153</v>
      </c>
      <c r="BK346" s="186">
        <f>ROUND(I346*H346,0)</f>
        <v>0</v>
      </c>
      <c r="BL346" s="19" t="s">
        <v>279</v>
      </c>
      <c r="BM346" s="185" t="s">
        <v>505</v>
      </c>
    </row>
    <row r="347" spans="1:65" s="2" customFormat="1" ht="10">
      <c r="A347" s="36"/>
      <c r="B347" s="37"/>
      <c r="C347" s="38"/>
      <c r="D347" s="187" t="s">
        <v>155</v>
      </c>
      <c r="E347" s="38"/>
      <c r="F347" s="188" t="s">
        <v>506</v>
      </c>
      <c r="G347" s="38"/>
      <c r="H347" s="38"/>
      <c r="I347" s="189"/>
      <c r="J347" s="38"/>
      <c r="K347" s="38"/>
      <c r="L347" s="41"/>
      <c r="M347" s="190"/>
      <c r="N347" s="191"/>
      <c r="O347" s="66"/>
      <c r="P347" s="66"/>
      <c r="Q347" s="66"/>
      <c r="R347" s="66"/>
      <c r="S347" s="66"/>
      <c r="T347" s="67"/>
      <c r="U347" s="36"/>
      <c r="V347" s="36"/>
      <c r="W347" s="36"/>
      <c r="X347" s="36"/>
      <c r="Y347" s="36"/>
      <c r="Z347" s="36"/>
      <c r="AA347" s="36"/>
      <c r="AB347" s="36"/>
      <c r="AC347" s="36"/>
      <c r="AD347" s="36"/>
      <c r="AE347" s="36"/>
      <c r="AT347" s="19" t="s">
        <v>155</v>
      </c>
      <c r="AU347" s="19" t="s">
        <v>153</v>
      </c>
    </row>
    <row r="348" spans="1:65" s="2" customFormat="1" ht="36">
      <c r="A348" s="36"/>
      <c r="B348" s="37"/>
      <c r="C348" s="38"/>
      <c r="D348" s="187" t="s">
        <v>157</v>
      </c>
      <c r="E348" s="38"/>
      <c r="F348" s="192" t="s">
        <v>507</v>
      </c>
      <c r="G348" s="38"/>
      <c r="H348" s="38"/>
      <c r="I348" s="189"/>
      <c r="J348" s="38"/>
      <c r="K348" s="38"/>
      <c r="L348" s="41"/>
      <c r="M348" s="190"/>
      <c r="N348" s="191"/>
      <c r="O348" s="66"/>
      <c r="P348" s="66"/>
      <c r="Q348" s="66"/>
      <c r="R348" s="66"/>
      <c r="S348" s="66"/>
      <c r="T348" s="67"/>
      <c r="U348" s="36"/>
      <c r="V348" s="36"/>
      <c r="W348" s="36"/>
      <c r="X348" s="36"/>
      <c r="Y348" s="36"/>
      <c r="Z348" s="36"/>
      <c r="AA348" s="36"/>
      <c r="AB348" s="36"/>
      <c r="AC348" s="36"/>
      <c r="AD348" s="36"/>
      <c r="AE348" s="36"/>
      <c r="AT348" s="19" t="s">
        <v>157</v>
      </c>
      <c r="AU348" s="19" t="s">
        <v>153</v>
      </c>
    </row>
    <row r="349" spans="1:65" s="13" customFormat="1" ht="10">
      <c r="B349" s="193"/>
      <c r="C349" s="194"/>
      <c r="D349" s="187" t="s">
        <v>159</v>
      </c>
      <c r="E349" s="195" t="s">
        <v>20</v>
      </c>
      <c r="F349" s="196" t="s">
        <v>508</v>
      </c>
      <c r="G349" s="194"/>
      <c r="H349" s="197">
        <v>17.399999999999999</v>
      </c>
      <c r="I349" s="198"/>
      <c r="J349" s="194"/>
      <c r="K349" s="194"/>
      <c r="L349" s="199"/>
      <c r="M349" s="200"/>
      <c r="N349" s="201"/>
      <c r="O349" s="201"/>
      <c r="P349" s="201"/>
      <c r="Q349" s="201"/>
      <c r="R349" s="201"/>
      <c r="S349" s="201"/>
      <c r="T349" s="202"/>
      <c r="AT349" s="203" t="s">
        <v>159</v>
      </c>
      <c r="AU349" s="203" t="s">
        <v>153</v>
      </c>
      <c r="AV349" s="13" t="s">
        <v>153</v>
      </c>
      <c r="AW349" s="13" t="s">
        <v>33</v>
      </c>
      <c r="AX349" s="13" t="s">
        <v>72</v>
      </c>
      <c r="AY349" s="203" t="s">
        <v>145</v>
      </c>
    </row>
    <row r="350" spans="1:65" s="13" customFormat="1" ht="10">
      <c r="B350" s="193"/>
      <c r="C350" s="194"/>
      <c r="D350" s="187" t="s">
        <v>159</v>
      </c>
      <c r="E350" s="195" t="s">
        <v>20</v>
      </c>
      <c r="F350" s="196" t="s">
        <v>509</v>
      </c>
      <c r="G350" s="194"/>
      <c r="H350" s="197">
        <v>23.5</v>
      </c>
      <c r="I350" s="198"/>
      <c r="J350" s="194"/>
      <c r="K350" s="194"/>
      <c r="L350" s="199"/>
      <c r="M350" s="200"/>
      <c r="N350" s="201"/>
      <c r="O350" s="201"/>
      <c r="P350" s="201"/>
      <c r="Q350" s="201"/>
      <c r="R350" s="201"/>
      <c r="S350" s="201"/>
      <c r="T350" s="202"/>
      <c r="AT350" s="203" t="s">
        <v>159</v>
      </c>
      <c r="AU350" s="203" t="s">
        <v>153</v>
      </c>
      <c r="AV350" s="13" t="s">
        <v>153</v>
      </c>
      <c r="AW350" s="13" t="s">
        <v>33</v>
      </c>
      <c r="AX350" s="13" t="s">
        <v>72</v>
      </c>
      <c r="AY350" s="203" t="s">
        <v>145</v>
      </c>
    </row>
    <row r="351" spans="1:65" s="13" customFormat="1" ht="10">
      <c r="B351" s="193"/>
      <c r="C351" s="194"/>
      <c r="D351" s="187" t="s">
        <v>159</v>
      </c>
      <c r="E351" s="195" t="s">
        <v>20</v>
      </c>
      <c r="F351" s="196" t="s">
        <v>510</v>
      </c>
      <c r="G351" s="194"/>
      <c r="H351" s="197">
        <v>10.56</v>
      </c>
      <c r="I351" s="198"/>
      <c r="J351" s="194"/>
      <c r="K351" s="194"/>
      <c r="L351" s="199"/>
      <c r="M351" s="200"/>
      <c r="N351" s="201"/>
      <c r="O351" s="201"/>
      <c r="P351" s="201"/>
      <c r="Q351" s="201"/>
      <c r="R351" s="201"/>
      <c r="S351" s="201"/>
      <c r="T351" s="202"/>
      <c r="AT351" s="203" t="s">
        <v>159</v>
      </c>
      <c r="AU351" s="203" t="s">
        <v>153</v>
      </c>
      <c r="AV351" s="13" t="s">
        <v>153</v>
      </c>
      <c r="AW351" s="13" t="s">
        <v>33</v>
      </c>
      <c r="AX351" s="13" t="s">
        <v>72</v>
      </c>
      <c r="AY351" s="203" t="s">
        <v>145</v>
      </c>
    </row>
    <row r="352" spans="1:65" s="13" customFormat="1" ht="10">
      <c r="B352" s="193"/>
      <c r="C352" s="194"/>
      <c r="D352" s="187" t="s">
        <v>159</v>
      </c>
      <c r="E352" s="195" t="s">
        <v>20</v>
      </c>
      <c r="F352" s="196" t="s">
        <v>511</v>
      </c>
      <c r="G352" s="194"/>
      <c r="H352" s="197">
        <v>64.91</v>
      </c>
      <c r="I352" s="198"/>
      <c r="J352" s="194"/>
      <c r="K352" s="194"/>
      <c r="L352" s="199"/>
      <c r="M352" s="200"/>
      <c r="N352" s="201"/>
      <c r="O352" s="201"/>
      <c r="P352" s="201"/>
      <c r="Q352" s="201"/>
      <c r="R352" s="201"/>
      <c r="S352" s="201"/>
      <c r="T352" s="202"/>
      <c r="AT352" s="203" t="s">
        <v>159</v>
      </c>
      <c r="AU352" s="203" t="s">
        <v>153</v>
      </c>
      <c r="AV352" s="13" t="s">
        <v>153</v>
      </c>
      <c r="AW352" s="13" t="s">
        <v>33</v>
      </c>
      <c r="AX352" s="13" t="s">
        <v>72</v>
      </c>
      <c r="AY352" s="203" t="s">
        <v>145</v>
      </c>
    </row>
    <row r="353" spans="1:65" s="13" customFormat="1" ht="10">
      <c r="B353" s="193"/>
      <c r="C353" s="194"/>
      <c r="D353" s="187" t="s">
        <v>159</v>
      </c>
      <c r="E353" s="195" t="s">
        <v>20</v>
      </c>
      <c r="F353" s="196" t="s">
        <v>512</v>
      </c>
      <c r="G353" s="194"/>
      <c r="H353" s="197">
        <v>9.3800000000000008</v>
      </c>
      <c r="I353" s="198"/>
      <c r="J353" s="194"/>
      <c r="K353" s="194"/>
      <c r="L353" s="199"/>
      <c r="M353" s="200"/>
      <c r="N353" s="201"/>
      <c r="O353" s="201"/>
      <c r="P353" s="201"/>
      <c r="Q353" s="201"/>
      <c r="R353" s="201"/>
      <c r="S353" s="201"/>
      <c r="T353" s="202"/>
      <c r="AT353" s="203" t="s">
        <v>159</v>
      </c>
      <c r="AU353" s="203" t="s">
        <v>153</v>
      </c>
      <c r="AV353" s="13" t="s">
        <v>153</v>
      </c>
      <c r="AW353" s="13" t="s">
        <v>33</v>
      </c>
      <c r="AX353" s="13" t="s">
        <v>72</v>
      </c>
      <c r="AY353" s="203" t="s">
        <v>145</v>
      </c>
    </row>
    <row r="354" spans="1:65" s="15" customFormat="1" ht="10">
      <c r="B354" s="214"/>
      <c r="C354" s="215"/>
      <c r="D354" s="187" t="s">
        <v>159</v>
      </c>
      <c r="E354" s="216" t="s">
        <v>20</v>
      </c>
      <c r="F354" s="217" t="s">
        <v>173</v>
      </c>
      <c r="G354" s="215"/>
      <c r="H354" s="218">
        <v>125.75</v>
      </c>
      <c r="I354" s="219"/>
      <c r="J354" s="215"/>
      <c r="K354" s="215"/>
      <c r="L354" s="220"/>
      <c r="M354" s="221"/>
      <c r="N354" s="222"/>
      <c r="O354" s="222"/>
      <c r="P354" s="222"/>
      <c r="Q354" s="222"/>
      <c r="R354" s="222"/>
      <c r="S354" s="222"/>
      <c r="T354" s="223"/>
      <c r="AT354" s="224" t="s">
        <v>159</v>
      </c>
      <c r="AU354" s="224" t="s">
        <v>153</v>
      </c>
      <c r="AV354" s="15" t="s">
        <v>152</v>
      </c>
      <c r="AW354" s="15" t="s">
        <v>33</v>
      </c>
      <c r="AX354" s="15" t="s">
        <v>8</v>
      </c>
      <c r="AY354" s="224" t="s">
        <v>145</v>
      </c>
    </row>
    <row r="355" spans="1:65" s="2" customFormat="1" ht="16.5" customHeight="1">
      <c r="A355" s="36"/>
      <c r="B355" s="37"/>
      <c r="C355" s="225" t="s">
        <v>513</v>
      </c>
      <c r="D355" s="225" t="s">
        <v>248</v>
      </c>
      <c r="E355" s="226" t="s">
        <v>514</v>
      </c>
      <c r="F355" s="227" t="s">
        <v>515</v>
      </c>
      <c r="G355" s="228" t="s">
        <v>150</v>
      </c>
      <c r="H355" s="229">
        <v>17.75</v>
      </c>
      <c r="I355" s="230"/>
      <c r="J355" s="229">
        <f>ROUND(I355*H355,0)</f>
        <v>0</v>
      </c>
      <c r="K355" s="227" t="s">
        <v>151</v>
      </c>
      <c r="L355" s="231"/>
      <c r="M355" s="232" t="s">
        <v>20</v>
      </c>
      <c r="N355" s="233" t="s">
        <v>44</v>
      </c>
      <c r="O355" s="66"/>
      <c r="P355" s="183">
        <f>O355*H355</f>
        <v>0</v>
      </c>
      <c r="Q355" s="183">
        <v>2.3999999999999998E-3</v>
      </c>
      <c r="R355" s="183">
        <f>Q355*H355</f>
        <v>4.2599999999999999E-2</v>
      </c>
      <c r="S355" s="183">
        <v>0</v>
      </c>
      <c r="T355" s="184">
        <f>S355*H355</f>
        <v>0</v>
      </c>
      <c r="U355" s="36"/>
      <c r="V355" s="36"/>
      <c r="W355" s="36"/>
      <c r="X355" s="36"/>
      <c r="Y355" s="36"/>
      <c r="Z355" s="36"/>
      <c r="AA355" s="36"/>
      <c r="AB355" s="36"/>
      <c r="AC355" s="36"/>
      <c r="AD355" s="36"/>
      <c r="AE355" s="36"/>
      <c r="AR355" s="185" t="s">
        <v>385</v>
      </c>
      <c r="AT355" s="185" t="s">
        <v>248</v>
      </c>
      <c r="AU355" s="185" t="s">
        <v>153</v>
      </c>
      <c r="AY355" s="19" t="s">
        <v>145</v>
      </c>
      <c r="BE355" s="186">
        <f>IF(N355="základní",J355,0)</f>
        <v>0</v>
      </c>
      <c r="BF355" s="186">
        <f>IF(N355="snížená",J355,0)</f>
        <v>0</v>
      </c>
      <c r="BG355" s="186">
        <f>IF(N355="zákl. přenesená",J355,0)</f>
        <v>0</v>
      </c>
      <c r="BH355" s="186">
        <f>IF(N355="sníž. přenesená",J355,0)</f>
        <v>0</v>
      </c>
      <c r="BI355" s="186">
        <f>IF(N355="nulová",J355,0)</f>
        <v>0</v>
      </c>
      <c r="BJ355" s="19" t="s">
        <v>153</v>
      </c>
      <c r="BK355" s="186">
        <f>ROUND(I355*H355,0)</f>
        <v>0</v>
      </c>
      <c r="BL355" s="19" t="s">
        <v>279</v>
      </c>
      <c r="BM355" s="185" t="s">
        <v>516</v>
      </c>
    </row>
    <row r="356" spans="1:65" s="2" customFormat="1" ht="10">
      <c r="A356" s="36"/>
      <c r="B356" s="37"/>
      <c r="C356" s="38"/>
      <c r="D356" s="187" t="s">
        <v>155</v>
      </c>
      <c r="E356" s="38"/>
      <c r="F356" s="188" t="s">
        <v>515</v>
      </c>
      <c r="G356" s="38"/>
      <c r="H356" s="38"/>
      <c r="I356" s="189"/>
      <c r="J356" s="38"/>
      <c r="K356" s="38"/>
      <c r="L356" s="41"/>
      <c r="M356" s="190"/>
      <c r="N356" s="191"/>
      <c r="O356" s="66"/>
      <c r="P356" s="66"/>
      <c r="Q356" s="66"/>
      <c r="R356" s="66"/>
      <c r="S356" s="66"/>
      <c r="T356" s="67"/>
      <c r="U356" s="36"/>
      <c r="V356" s="36"/>
      <c r="W356" s="36"/>
      <c r="X356" s="36"/>
      <c r="Y356" s="36"/>
      <c r="Z356" s="36"/>
      <c r="AA356" s="36"/>
      <c r="AB356" s="36"/>
      <c r="AC356" s="36"/>
      <c r="AD356" s="36"/>
      <c r="AE356" s="36"/>
      <c r="AT356" s="19" t="s">
        <v>155</v>
      </c>
      <c r="AU356" s="19" t="s">
        <v>153</v>
      </c>
    </row>
    <row r="357" spans="1:65" s="13" customFormat="1" ht="10">
      <c r="B357" s="193"/>
      <c r="C357" s="194"/>
      <c r="D357" s="187" t="s">
        <v>159</v>
      </c>
      <c r="E357" s="195" t="s">
        <v>20</v>
      </c>
      <c r="F357" s="196" t="s">
        <v>508</v>
      </c>
      <c r="G357" s="194"/>
      <c r="H357" s="197">
        <v>17.399999999999999</v>
      </c>
      <c r="I357" s="198"/>
      <c r="J357" s="194"/>
      <c r="K357" s="194"/>
      <c r="L357" s="199"/>
      <c r="M357" s="200"/>
      <c r="N357" s="201"/>
      <c r="O357" s="201"/>
      <c r="P357" s="201"/>
      <c r="Q357" s="201"/>
      <c r="R357" s="201"/>
      <c r="S357" s="201"/>
      <c r="T357" s="202"/>
      <c r="AT357" s="203" t="s">
        <v>159</v>
      </c>
      <c r="AU357" s="203" t="s">
        <v>153</v>
      </c>
      <c r="AV357" s="13" t="s">
        <v>153</v>
      </c>
      <c r="AW357" s="13" t="s">
        <v>33</v>
      </c>
      <c r="AX357" s="13" t="s">
        <v>8</v>
      </c>
      <c r="AY357" s="203" t="s">
        <v>145</v>
      </c>
    </row>
    <row r="358" spans="1:65" s="13" customFormat="1" ht="10">
      <c r="B358" s="193"/>
      <c r="C358" s="194"/>
      <c r="D358" s="187" t="s">
        <v>159</v>
      </c>
      <c r="E358" s="194"/>
      <c r="F358" s="196" t="s">
        <v>517</v>
      </c>
      <c r="G358" s="194"/>
      <c r="H358" s="197">
        <v>17.75</v>
      </c>
      <c r="I358" s="198"/>
      <c r="J358" s="194"/>
      <c r="K358" s="194"/>
      <c r="L358" s="199"/>
      <c r="M358" s="200"/>
      <c r="N358" s="201"/>
      <c r="O358" s="201"/>
      <c r="P358" s="201"/>
      <c r="Q358" s="201"/>
      <c r="R358" s="201"/>
      <c r="S358" s="201"/>
      <c r="T358" s="202"/>
      <c r="AT358" s="203" t="s">
        <v>159</v>
      </c>
      <c r="AU358" s="203" t="s">
        <v>153</v>
      </c>
      <c r="AV358" s="13" t="s">
        <v>153</v>
      </c>
      <c r="AW358" s="13" t="s">
        <v>4</v>
      </c>
      <c r="AX358" s="13" t="s">
        <v>8</v>
      </c>
      <c r="AY358" s="203" t="s">
        <v>145</v>
      </c>
    </row>
    <row r="359" spans="1:65" s="2" customFormat="1" ht="16.5" customHeight="1">
      <c r="A359" s="36"/>
      <c r="B359" s="37"/>
      <c r="C359" s="225" t="s">
        <v>518</v>
      </c>
      <c r="D359" s="225" t="s">
        <v>248</v>
      </c>
      <c r="E359" s="226" t="s">
        <v>519</v>
      </c>
      <c r="F359" s="227" t="s">
        <v>520</v>
      </c>
      <c r="G359" s="228" t="s">
        <v>150</v>
      </c>
      <c r="H359" s="229">
        <v>47.94</v>
      </c>
      <c r="I359" s="230"/>
      <c r="J359" s="229">
        <f>ROUND(I359*H359,0)</f>
        <v>0</v>
      </c>
      <c r="K359" s="227" t="s">
        <v>151</v>
      </c>
      <c r="L359" s="231"/>
      <c r="M359" s="232" t="s">
        <v>20</v>
      </c>
      <c r="N359" s="233" t="s">
        <v>44</v>
      </c>
      <c r="O359" s="66"/>
      <c r="P359" s="183">
        <f>O359*H359</f>
        <v>0</v>
      </c>
      <c r="Q359" s="183">
        <v>3.2000000000000002E-3</v>
      </c>
      <c r="R359" s="183">
        <f>Q359*H359</f>
        <v>0.15340799999999999</v>
      </c>
      <c r="S359" s="183">
        <v>0</v>
      </c>
      <c r="T359" s="184">
        <f>S359*H359</f>
        <v>0</v>
      </c>
      <c r="U359" s="36"/>
      <c r="V359" s="36"/>
      <c r="W359" s="36"/>
      <c r="X359" s="36"/>
      <c r="Y359" s="36"/>
      <c r="Z359" s="36"/>
      <c r="AA359" s="36"/>
      <c r="AB359" s="36"/>
      <c r="AC359" s="36"/>
      <c r="AD359" s="36"/>
      <c r="AE359" s="36"/>
      <c r="AR359" s="185" t="s">
        <v>385</v>
      </c>
      <c r="AT359" s="185" t="s">
        <v>248</v>
      </c>
      <c r="AU359" s="185" t="s">
        <v>153</v>
      </c>
      <c r="AY359" s="19" t="s">
        <v>145</v>
      </c>
      <c r="BE359" s="186">
        <f>IF(N359="základní",J359,0)</f>
        <v>0</v>
      </c>
      <c r="BF359" s="186">
        <f>IF(N359="snížená",J359,0)</f>
        <v>0</v>
      </c>
      <c r="BG359" s="186">
        <f>IF(N359="zákl. přenesená",J359,0)</f>
        <v>0</v>
      </c>
      <c r="BH359" s="186">
        <f>IF(N359="sníž. přenesená",J359,0)</f>
        <v>0</v>
      </c>
      <c r="BI359" s="186">
        <f>IF(N359="nulová",J359,0)</f>
        <v>0</v>
      </c>
      <c r="BJ359" s="19" t="s">
        <v>153</v>
      </c>
      <c r="BK359" s="186">
        <f>ROUND(I359*H359,0)</f>
        <v>0</v>
      </c>
      <c r="BL359" s="19" t="s">
        <v>279</v>
      </c>
      <c r="BM359" s="185" t="s">
        <v>521</v>
      </c>
    </row>
    <row r="360" spans="1:65" s="2" customFormat="1" ht="10">
      <c r="A360" s="36"/>
      <c r="B360" s="37"/>
      <c r="C360" s="38"/>
      <c r="D360" s="187" t="s">
        <v>155</v>
      </c>
      <c r="E360" s="38"/>
      <c r="F360" s="188" t="s">
        <v>520</v>
      </c>
      <c r="G360" s="38"/>
      <c r="H360" s="38"/>
      <c r="I360" s="189"/>
      <c r="J360" s="38"/>
      <c r="K360" s="38"/>
      <c r="L360" s="41"/>
      <c r="M360" s="190"/>
      <c r="N360" s="191"/>
      <c r="O360" s="66"/>
      <c r="P360" s="66"/>
      <c r="Q360" s="66"/>
      <c r="R360" s="66"/>
      <c r="S360" s="66"/>
      <c r="T360" s="67"/>
      <c r="U360" s="36"/>
      <c r="V360" s="36"/>
      <c r="W360" s="36"/>
      <c r="X360" s="36"/>
      <c r="Y360" s="36"/>
      <c r="Z360" s="36"/>
      <c r="AA360" s="36"/>
      <c r="AB360" s="36"/>
      <c r="AC360" s="36"/>
      <c r="AD360" s="36"/>
      <c r="AE360" s="36"/>
      <c r="AT360" s="19" t="s">
        <v>155</v>
      </c>
      <c r="AU360" s="19" t="s">
        <v>153</v>
      </c>
    </row>
    <row r="361" spans="1:65" s="13" customFormat="1" ht="10">
      <c r="B361" s="193"/>
      <c r="C361" s="194"/>
      <c r="D361" s="187" t="s">
        <v>159</v>
      </c>
      <c r="E361" s="195" t="s">
        <v>20</v>
      </c>
      <c r="F361" s="196" t="s">
        <v>509</v>
      </c>
      <c r="G361" s="194"/>
      <c r="H361" s="197">
        <v>23.5</v>
      </c>
      <c r="I361" s="198"/>
      <c r="J361" s="194"/>
      <c r="K361" s="194"/>
      <c r="L361" s="199"/>
      <c r="M361" s="200"/>
      <c r="N361" s="201"/>
      <c r="O361" s="201"/>
      <c r="P361" s="201"/>
      <c r="Q361" s="201"/>
      <c r="R361" s="201"/>
      <c r="S361" s="201"/>
      <c r="T361" s="202"/>
      <c r="AT361" s="203" t="s">
        <v>159</v>
      </c>
      <c r="AU361" s="203" t="s">
        <v>153</v>
      </c>
      <c r="AV361" s="13" t="s">
        <v>153</v>
      </c>
      <c r="AW361" s="13" t="s">
        <v>33</v>
      </c>
      <c r="AX361" s="13" t="s">
        <v>8</v>
      </c>
      <c r="AY361" s="203" t="s">
        <v>145</v>
      </c>
    </row>
    <row r="362" spans="1:65" s="13" customFormat="1" ht="10">
      <c r="B362" s="193"/>
      <c r="C362" s="194"/>
      <c r="D362" s="187" t="s">
        <v>159</v>
      </c>
      <c r="E362" s="194"/>
      <c r="F362" s="196" t="s">
        <v>522</v>
      </c>
      <c r="G362" s="194"/>
      <c r="H362" s="197">
        <v>47.94</v>
      </c>
      <c r="I362" s="198"/>
      <c r="J362" s="194"/>
      <c r="K362" s="194"/>
      <c r="L362" s="199"/>
      <c r="M362" s="200"/>
      <c r="N362" s="201"/>
      <c r="O362" s="201"/>
      <c r="P362" s="201"/>
      <c r="Q362" s="201"/>
      <c r="R362" s="201"/>
      <c r="S362" s="201"/>
      <c r="T362" s="202"/>
      <c r="AT362" s="203" t="s">
        <v>159</v>
      </c>
      <c r="AU362" s="203" t="s">
        <v>153</v>
      </c>
      <c r="AV362" s="13" t="s">
        <v>153</v>
      </c>
      <c r="AW362" s="13" t="s">
        <v>4</v>
      </c>
      <c r="AX362" s="13" t="s">
        <v>8</v>
      </c>
      <c r="AY362" s="203" t="s">
        <v>145</v>
      </c>
    </row>
    <row r="363" spans="1:65" s="2" customFormat="1" ht="16.5" customHeight="1">
      <c r="A363" s="36"/>
      <c r="B363" s="37"/>
      <c r="C363" s="225" t="s">
        <v>523</v>
      </c>
      <c r="D363" s="225" t="s">
        <v>248</v>
      </c>
      <c r="E363" s="226" t="s">
        <v>524</v>
      </c>
      <c r="F363" s="227" t="s">
        <v>525</v>
      </c>
      <c r="G363" s="228" t="s">
        <v>150</v>
      </c>
      <c r="H363" s="229">
        <v>21.54</v>
      </c>
      <c r="I363" s="230"/>
      <c r="J363" s="229">
        <f>ROUND(I363*H363,0)</f>
        <v>0</v>
      </c>
      <c r="K363" s="227" t="s">
        <v>151</v>
      </c>
      <c r="L363" s="231"/>
      <c r="M363" s="232" t="s">
        <v>20</v>
      </c>
      <c r="N363" s="233" t="s">
        <v>44</v>
      </c>
      <c r="O363" s="66"/>
      <c r="P363" s="183">
        <f>O363*H363</f>
        <v>0</v>
      </c>
      <c r="Q363" s="183">
        <v>2.8999999999999998E-3</v>
      </c>
      <c r="R363" s="183">
        <f>Q363*H363</f>
        <v>6.2465999999999994E-2</v>
      </c>
      <c r="S363" s="183">
        <v>0</v>
      </c>
      <c r="T363" s="184">
        <f>S363*H363</f>
        <v>0</v>
      </c>
      <c r="U363" s="36"/>
      <c r="V363" s="36"/>
      <c r="W363" s="36"/>
      <c r="X363" s="36"/>
      <c r="Y363" s="36"/>
      <c r="Z363" s="36"/>
      <c r="AA363" s="36"/>
      <c r="AB363" s="36"/>
      <c r="AC363" s="36"/>
      <c r="AD363" s="36"/>
      <c r="AE363" s="36"/>
      <c r="AR363" s="185" t="s">
        <v>385</v>
      </c>
      <c r="AT363" s="185" t="s">
        <v>248</v>
      </c>
      <c r="AU363" s="185" t="s">
        <v>153</v>
      </c>
      <c r="AY363" s="19" t="s">
        <v>145</v>
      </c>
      <c r="BE363" s="186">
        <f>IF(N363="základní",J363,0)</f>
        <v>0</v>
      </c>
      <c r="BF363" s="186">
        <f>IF(N363="snížená",J363,0)</f>
        <v>0</v>
      </c>
      <c r="BG363" s="186">
        <f>IF(N363="zákl. přenesená",J363,0)</f>
        <v>0</v>
      </c>
      <c r="BH363" s="186">
        <f>IF(N363="sníž. přenesená",J363,0)</f>
        <v>0</v>
      </c>
      <c r="BI363" s="186">
        <f>IF(N363="nulová",J363,0)</f>
        <v>0</v>
      </c>
      <c r="BJ363" s="19" t="s">
        <v>153</v>
      </c>
      <c r="BK363" s="186">
        <f>ROUND(I363*H363,0)</f>
        <v>0</v>
      </c>
      <c r="BL363" s="19" t="s">
        <v>279</v>
      </c>
      <c r="BM363" s="185" t="s">
        <v>526</v>
      </c>
    </row>
    <row r="364" spans="1:65" s="2" customFormat="1" ht="10">
      <c r="A364" s="36"/>
      <c r="B364" s="37"/>
      <c r="C364" s="38"/>
      <c r="D364" s="187" t="s">
        <v>155</v>
      </c>
      <c r="E364" s="38"/>
      <c r="F364" s="188" t="s">
        <v>525</v>
      </c>
      <c r="G364" s="38"/>
      <c r="H364" s="38"/>
      <c r="I364" s="189"/>
      <c r="J364" s="38"/>
      <c r="K364" s="38"/>
      <c r="L364" s="41"/>
      <c r="M364" s="190"/>
      <c r="N364" s="191"/>
      <c r="O364" s="66"/>
      <c r="P364" s="66"/>
      <c r="Q364" s="66"/>
      <c r="R364" s="66"/>
      <c r="S364" s="66"/>
      <c r="T364" s="67"/>
      <c r="U364" s="36"/>
      <c r="V364" s="36"/>
      <c r="W364" s="36"/>
      <c r="X364" s="36"/>
      <c r="Y364" s="36"/>
      <c r="Z364" s="36"/>
      <c r="AA364" s="36"/>
      <c r="AB364" s="36"/>
      <c r="AC364" s="36"/>
      <c r="AD364" s="36"/>
      <c r="AE364" s="36"/>
      <c r="AT364" s="19" t="s">
        <v>155</v>
      </c>
      <c r="AU364" s="19" t="s">
        <v>153</v>
      </c>
    </row>
    <row r="365" spans="1:65" s="13" customFormat="1" ht="10">
      <c r="B365" s="193"/>
      <c r="C365" s="194"/>
      <c r="D365" s="187" t="s">
        <v>159</v>
      </c>
      <c r="E365" s="195" t="s">
        <v>20</v>
      </c>
      <c r="F365" s="196" t="s">
        <v>510</v>
      </c>
      <c r="G365" s="194"/>
      <c r="H365" s="197">
        <v>10.56</v>
      </c>
      <c r="I365" s="198"/>
      <c r="J365" s="194"/>
      <c r="K365" s="194"/>
      <c r="L365" s="199"/>
      <c r="M365" s="200"/>
      <c r="N365" s="201"/>
      <c r="O365" s="201"/>
      <c r="P365" s="201"/>
      <c r="Q365" s="201"/>
      <c r="R365" s="201"/>
      <c r="S365" s="201"/>
      <c r="T365" s="202"/>
      <c r="AT365" s="203" t="s">
        <v>159</v>
      </c>
      <c r="AU365" s="203" t="s">
        <v>153</v>
      </c>
      <c r="AV365" s="13" t="s">
        <v>153</v>
      </c>
      <c r="AW365" s="13" t="s">
        <v>33</v>
      </c>
      <c r="AX365" s="13" t="s">
        <v>8</v>
      </c>
      <c r="AY365" s="203" t="s">
        <v>145</v>
      </c>
    </row>
    <row r="366" spans="1:65" s="13" customFormat="1" ht="10">
      <c r="B366" s="193"/>
      <c r="C366" s="194"/>
      <c r="D366" s="187" t="s">
        <v>159</v>
      </c>
      <c r="E366" s="194"/>
      <c r="F366" s="196" t="s">
        <v>527</v>
      </c>
      <c r="G366" s="194"/>
      <c r="H366" s="197">
        <v>21.54</v>
      </c>
      <c r="I366" s="198"/>
      <c r="J366" s="194"/>
      <c r="K366" s="194"/>
      <c r="L366" s="199"/>
      <c r="M366" s="200"/>
      <c r="N366" s="201"/>
      <c r="O366" s="201"/>
      <c r="P366" s="201"/>
      <c r="Q366" s="201"/>
      <c r="R366" s="201"/>
      <c r="S366" s="201"/>
      <c r="T366" s="202"/>
      <c r="AT366" s="203" t="s">
        <v>159</v>
      </c>
      <c r="AU366" s="203" t="s">
        <v>153</v>
      </c>
      <c r="AV366" s="13" t="s">
        <v>153</v>
      </c>
      <c r="AW366" s="13" t="s">
        <v>4</v>
      </c>
      <c r="AX366" s="13" t="s">
        <v>8</v>
      </c>
      <c r="AY366" s="203" t="s">
        <v>145</v>
      </c>
    </row>
    <row r="367" spans="1:65" s="2" customFormat="1" ht="16.5" customHeight="1">
      <c r="A367" s="36"/>
      <c r="B367" s="37"/>
      <c r="C367" s="225" t="s">
        <v>528</v>
      </c>
      <c r="D367" s="225" t="s">
        <v>248</v>
      </c>
      <c r="E367" s="226" t="s">
        <v>529</v>
      </c>
      <c r="F367" s="227" t="s">
        <v>530</v>
      </c>
      <c r="G367" s="228" t="s">
        <v>150</v>
      </c>
      <c r="H367" s="229">
        <v>75.78</v>
      </c>
      <c r="I367" s="230"/>
      <c r="J367" s="229">
        <f>ROUND(I367*H367,0)</f>
        <v>0</v>
      </c>
      <c r="K367" s="227" t="s">
        <v>151</v>
      </c>
      <c r="L367" s="231"/>
      <c r="M367" s="232" t="s">
        <v>20</v>
      </c>
      <c r="N367" s="233" t="s">
        <v>44</v>
      </c>
      <c r="O367" s="66"/>
      <c r="P367" s="183">
        <f>O367*H367</f>
        <v>0</v>
      </c>
      <c r="Q367" s="183">
        <v>4.4999999999999997E-3</v>
      </c>
      <c r="R367" s="183">
        <f>Q367*H367</f>
        <v>0.34100999999999998</v>
      </c>
      <c r="S367" s="183">
        <v>0</v>
      </c>
      <c r="T367" s="184">
        <f>S367*H367</f>
        <v>0</v>
      </c>
      <c r="U367" s="36"/>
      <c r="V367" s="36"/>
      <c r="W367" s="36"/>
      <c r="X367" s="36"/>
      <c r="Y367" s="36"/>
      <c r="Z367" s="36"/>
      <c r="AA367" s="36"/>
      <c r="AB367" s="36"/>
      <c r="AC367" s="36"/>
      <c r="AD367" s="36"/>
      <c r="AE367" s="36"/>
      <c r="AR367" s="185" t="s">
        <v>385</v>
      </c>
      <c r="AT367" s="185" t="s">
        <v>248</v>
      </c>
      <c r="AU367" s="185" t="s">
        <v>153</v>
      </c>
      <c r="AY367" s="19" t="s">
        <v>145</v>
      </c>
      <c r="BE367" s="186">
        <f>IF(N367="základní",J367,0)</f>
        <v>0</v>
      </c>
      <c r="BF367" s="186">
        <f>IF(N367="snížená",J367,0)</f>
        <v>0</v>
      </c>
      <c r="BG367" s="186">
        <f>IF(N367="zákl. přenesená",J367,0)</f>
        <v>0</v>
      </c>
      <c r="BH367" s="186">
        <f>IF(N367="sníž. přenesená",J367,0)</f>
        <v>0</v>
      </c>
      <c r="BI367" s="186">
        <f>IF(N367="nulová",J367,0)</f>
        <v>0</v>
      </c>
      <c r="BJ367" s="19" t="s">
        <v>153</v>
      </c>
      <c r="BK367" s="186">
        <f>ROUND(I367*H367,0)</f>
        <v>0</v>
      </c>
      <c r="BL367" s="19" t="s">
        <v>279</v>
      </c>
      <c r="BM367" s="185" t="s">
        <v>531</v>
      </c>
    </row>
    <row r="368" spans="1:65" s="2" customFormat="1" ht="10">
      <c r="A368" s="36"/>
      <c r="B368" s="37"/>
      <c r="C368" s="38"/>
      <c r="D368" s="187" t="s">
        <v>155</v>
      </c>
      <c r="E368" s="38"/>
      <c r="F368" s="188" t="s">
        <v>530</v>
      </c>
      <c r="G368" s="38"/>
      <c r="H368" s="38"/>
      <c r="I368" s="189"/>
      <c r="J368" s="38"/>
      <c r="K368" s="38"/>
      <c r="L368" s="41"/>
      <c r="M368" s="190"/>
      <c r="N368" s="191"/>
      <c r="O368" s="66"/>
      <c r="P368" s="66"/>
      <c r="Q368" s="66"/>
      <c r="R368" s="66"/>
      <c r="S368" s="66"/>
      <c r="T368" s="67"/>
      <c r="U368" s="36"/>
      <c r="V368" s="36"/>
      <c r="W368" s="36"/>
      <c r="X368" s="36"/>
      <c r="Y368" s="36"/>
      <c r="Z368" s="36"/>
      <c r="AA368" s="36"/>
      <c r="AB368" s="36"/>
      <c r="AC368" s="36"/>
      <c r="AD368" s="36"/>
      <c r="AE368" s="36"/>
      <c r="AT368" s="19" t="s">
        <v>155</v>
      </c>
      <c r="AU368" s="19" t="s">
        <v>153</v>
      </c>
    </row>
    <row r="369" spans="1:65" s="13" customFormat="1" ht="10">
      <c r="B369" s="193"/>
      <c r="C369" s="194"/>
      <c r="D369" s="187" t="s">
        <v>159</v>
      </c>
      <c r="E369" s="195" t="s">
        <v>20</v>
      </c>
      <c r="F369" s="196" t="s">
        <v>511</v>
      </c>
      <c r="G369" s="194"/>
      <c r="H369" s="197">
        <v>64.91</v>
      </c>
      <c r="I369" s="198"/>
      <c r="J369" s="194"/>
      <c r="K369" s="194"/>
      <c r="L369" s="199"/>
      <c r="M369" s="200"/>
      <c r="N369" s="201"/>
      <c r="O369" s="201"/>
      <c r="P369" s="201"/>
      <c r="Q369" s="201"/>
      <c r="R369" s="201"/>
      <c r="S369" s="201"/>
      <c r="T369" s="202"/>
      <c r="AT369" s="203" t="s">
        <v>159</v>
      </c>
      <c r="AU369" s="203" t="s">
        <v>153</v>
      </c>
      <c r="AV369" s="13" t="s">
        <v>153</v>
      </c>
      <c r="AW369" s="13" t="s">
        <v>33</v>
      </c>
      <c r="AX369" s="13" t="s">
        <v>72</v>
      </c>
      <c r="AY369" s="203" t="s">
        <v>145</v>
      </c>
    </row>
    <row r="370" spans="1:65" s="13" customFormat="1" ht="10">
      <c r="B370" s="193"/>
      <c r="C370" s="194"/>
      <c r="D370" s="187" t="s">
        <v>159</v>
      </c>
      <c r="E370" s="195" t="s">
        <v>20</v>
      </c>
      <c r="F370" s="196" t="s">
        <v>512</v>
      </c>
      <c r="G370" s="194"/>
      <c r="H370" s="197">
        <v>9.3800000000000008</v>
      </c>
      <c r="I370" s="198"/>
      <c r="J370" s="194"/>
      <c r="K370" s="194"/>
      <c r="L370" s="199"/>
      <c r="M370" s="200"/>
      <c r="N370" s="201"/>
      <c r="O370" s="201"/>
      <c r="P370" s="201"/>
      <c r="Q370" s="201"/>
      <c r="R370" s="201"/>
      <c r="S370" s="201"/>
      <c r="T370" s="202"/>
      <c r="AT370" s="203" t="s">
        <v>159</v>
      </c>
      <c r="AU370" s="203" t="s">
        <v>153</v>
      </c>
      <c r="AV370" s="13" t="s">
        <v>153</v>
      </c>
      <c r="AW370" s="13" t="s">
        <v>33</v>
      </c>
      <c r="AX370" s="13" t="s">
        <v>72</v>
      </c>
      <c r="AY370" s="203" t="s">
        <v>145</v>
      </c>
    </row>
    <row r="371" spans="1:65" s="15" customFormat="1" ht="10">
      <c r="B371" s="214"/>
      <c r="C371" s="215"/>
      <c r="D371" s="187" t="s">
        <v>159</v>
      </c>
      <c r="E371" s="216" t="s">
        <v>20</v>
      </c>
      <c r="F371" s="217" t="s">
        <v>173</v>
      </c>
      <c r="G371" s="215"/>
      <c r="H371" s="218">
        <v>74.290000000000006</v>
      </c>
      <c r="I371" s="219"/>
      <c r="J371" s="215"/>
      <c r="K371" s="215"/>
      <c r="L371" s="220"/>
      <c r="M371" s="221"/>
      <c r="N371" s="222"/>
      <c r="O371" s="222"/>
      <c r="P371" s="222"/>
      <c r="Q371" s="222"/>
      <c r="R371" s="222"/>
      <c r="S371" s="222"/>
      <c r="T371" s="223"/>
      <c r="AT371" s="224" t="s">
        <v>159</v>
      </c>
      <c r="AU371" s="224" t="s">
        <v>153</v>
      </c>
      <c r="AV371" s="15" t="s">
        <v>152</v>
      </c>
      <c r="AW371" s="15" t="s">
        <v>33</v>
      </c>
      <c r="AX371" s="15" t="s">
        <v>8</v>
      </c>
      <c r="AY371" s="224" t="s">
        <v>145</v>
      </c>
    </row>
    <row r="372" spans="1:65" s="13" customFormat="1" ht="10">
      <c r="B372" s="193"/>
      <c r="C372" s="194"/>
      <c r="D372" s="187" t="s">
        <v>159</v>
      </c>
      <c r="E372" s="194"/>
      <c r="F372" s="196" t="s">
        <v>532</v>
      </c>
      <c r="G372" s="194"/>
      <c r="H372" s="197">
        <v>75.78</v>
      </c>
      <c r="I372" s="198"/>
      <c r="J372" s="194"/>
      <c r="K372" s="194"/>
      <c r="L372" s="199"/>
      <c r="M372" s="200"/>
      <c r="N372" s="201"/>
      <c r="O372" s="201"/>
      <c r="P372" s="201"/>
      <c r="Q372" s="201"/>
      <c r="R372" s="201"/>
      <c r="S372" s="201"/>
      <c r="T372" s="202"/>
      <c r="AT372" s="203" t="s">
        <v>159</v>
      </c>
      <c r="AU372" s="203" t="s">
        <v>153</v>
      </c>
      <c r="AV372" s="13" t="s">
        <v>153</v>
      </c>
      <c r="AW372" s="13" t="s">
        <v>4</v>
      </c>
      <c r="AX372" s="13" t="s">
        <v>8</v>
      </c>
      <c r="AY372" s="203" t="s">
        <v>145</v>
      </c>
    </row>
    <row r="373" spans="1:65" s="2" customFormat="1" ht="16.5" customHeight="1">
      <c r="A373" s="36"/>
      <c r="B373" s="37"/>
      <c r="C373" s="175" t="s">
        <v>533</v>
      </c>
      <c r="D373" s="175" t="s">
        <v>147</v>
      </c>
      <c r="E373" s="176" t="s">
        <v>534</v>
      </c>
      <c r="F373" s="177" t="s">
        <v>535</v>
      </c>
      <c r="G373" s="178" t="s">
        <v>150</v>
      </c>
      <c r="H373" s="179">
        <v>91.73</v>
      </c>
      <c r="I373" s="180"/>
      <c r="J373" s="179">
        <f>ROUND(I373*H373,0)</f>
        <v>0</v>
      </c>
      <c r="K373" s="177" t="s">
        <v>151</v>
      </c>
      <c r="L373" s="41"/>
      <c r="M373" s="181" t="s">
        <v>20</v>
      </c>
      <c r="N373" s="182" t="s">
        <v>44</v>
      </c>
      <c r="O373" s="66"/>
      <c r="P373" s="183">
        <f>O373*H373</f>
        <v>0</v>
      </c>
      <c r="Q373" s="183">
        <v>0</v>
      </c>
      <c r="R373" s="183">
        <f>Q373*H373</f>
        <v>0</v>
      </c>
      <c r="S373" s="183">
        <v>0</v>
      </c>
      <c r="T373" s="184">
        <f>S373*H373</f>
        <v>0</v>
      </c>
      <c r="U373" s="36"/>
      <c r="V373" s="36"/>
      <c r="W373" s="36"/>
      <c r="X373" s="36"/>
      <c r="Y373" s="36"/>
      <c r="Z373" s="36"/>
      <c r="AA373" s="36"/>
      <c r="AB373" s="36"/>
      <c r="AC373" s="36"/>
      <c r="AD373" s="36"/>
      <c r="AE373" s="36"/>
      <c r="AR373" s="185" t="s">
        <v>279</v>
      </c>
      <c r="AT373" s="185" t="s">
        <v>147</v>
      </c>
      <c r="AU373" s="185" t="s">
        <v>153</v>
      </c>
      <c r="AY373" s="19" t="s">
        <v>145</v>
      </c>
      <c r="BE373" s="186">
        <f>IF(N373="základní",J373,0)</f>
        <v>0</v>
      </c>
      <c r="BF373" s="186">
        <f>IF(N373="snížená",J373,0)</f>
        <v>0</v>
      </c>
      <c r="BG373" s="186">
        <f>IF(N373="zákl. přenesená",J373,0)</f>
        <v>0</v>
      </c>
      <c r="BH373" s="186">
        <f>IF(N373="sníž. přenesená",J373,0)</f>
        <v>0</v>
      </c>
      <c r="BI373" s="186">
        <f>IF(N373="nulová",J373,0)</f>
        <v>0</v>
      </c>
      <c r="BJ373" s="19" t="s">
        <v>153</v>
      </c>
      <c r="BK373" s="186">
        <f>ROUND(I373*H373,0)</f>
        <v>0</v>
      </c>
      <c r="BL373" s="19" t="s">
        <v>279</v>
      </c>
      <c r="BM373" s="185" t="s">
        <v>536</v>
      </c>
    </row>
    <row r="374" spans="1:65" s="2" customFormat="1" ht="10">
      <c r="A374" s="36"/>
      <c r="B374" s="37"/>
      <c r="C374" s="38"/>
      <c r="D374" s="187" t="s">
        <v>155</v>
      </c>
      <c r="E374" s="38"/>
      <c r="F374" s="188" t="s">
        <v>537</v>
      </c>
      <c r="G374" s="38"/>
      <c r="H374" s="38"/>
      <c r="I374" s="189"/>
      <c r="J374" s="38"/>
      <c r="K374" s="38"/>
      <c r="L374" s="41"/>
      <c r="M374" s="190"/>
      <c r="N374" s="191"/>
      <c r="O374" s="66"/>
      <c r="P374" s="66"/>
      <c r="Q374" s="66"/>
      <c r="R374" s="66"/>
      <c r="S374" s="66"/>
      <c r="T374" s="67"/>
      <c r="U374" s="36"/>
      <c r="V374" s="36"/>
      <c r="W374" s="36"/>
      <c r="X374" s="36"/>
      <c r="Y374" s="36"/>
      <c r="Z374" s="36"/>
      <c r="AA374" s="36"/>
      <c r="AB374" s="36"/>
      <c r="AC374" s="36"/>
      <c r="AD374" s="36"/>
      <c r="AE374" s="36"/>
      <c r="AT374" s="19" t="s">
        <v>155</v>
      </c>
      <c r="AU374" s="19" t="s">
        <v>153</v>
      </c>
    </row>
    <row r="375" spans="1:65" s="2" customFormat="1" ht="36">
      <c r="A375" s="36"/>
      <c r="B375" s="37"/>
      <c r="C375" s="38"/>
      <c r="D375" s="187" t="s">
        <v>157</v>
      </c>
      <c r="E375" s="38"/>
      <c r="F375" s="192" t="s">
        <v>507</v>
      </c>
      <c r="G375" s="38"/>
      <c r="H375" s="38"/>
      <c r="I375" s="189"/>
      <c r="J375" s="38"/>
      <c r="K375" s="38"/>
      <c r="L375" s="41"/>
      <c r="M375" s="190"/>
      <c r="N375" s="191"/>
      <c r="O375" s="66"/>
      <c r="P375" s="66"/>
      <c r="Q375" s="66"/>
      <c r="R375" s="66"/>
      <c r="S375" s="66"/>
      <c r="T375" s="67"/>
      <c r="U375" s="36"/>
      <c r="V375" s="36"/>
      <c r="W375" s="36"/>
      <c r="X375" s="36"/>
      <c r="Y375" s="36"/>
      <c r="Z375" s="36"/>
      <c r="AA375" s="36"/>
      <c r="AB375" s="36"/>
      <c r="AC375" s="36"/>
      <c r="AD375" s="36"/>
      <c r="AE375" s="36"/>
      <c r="AT375" s="19" t="s">
        <v>157</v>
      </c>
      <c r="AU375" s="19" t="s">
        <v>153</v>
      </c>
    </row>
    <row r="376" spans="1:65" s="13" customFormat="1" ht="10">
      <c r="B376" s="193"/>
      <c r="C376" s="194"/>
      <c r="D376" s="187" t="s">
        <v>159</v>
      </c>
      <c r="E376" s="195" t="s">
        <v>20</v>
      </c>
      <c r="F376" s="196" t="s">
        <v>538</v>
      </c>
      <c r="G376" s="194"/>
      <c r="H376" s="197">
        <v>91.73</v>
      </c>
      <c r="I376" s="198"/>
      <c r="J376" s="194"/>
      <c r="K376" s="194"/>
      <c r="L376" s="199"/>
      <c r="M376" s="200"/>
      <c r="N376" s="201"/>
      <c r="O376" s="201"/>
      <c r="P376" s="201"/>
      <c r="Q376" s="201"/>
      <c r="R376" s="201"/>
      <c r="S376" s="201"/>
      <c r="T376" s="202"/>
      <c r="AT376" s="203" t="s">
        <v>159</v>
      </c>
      <c r="AU376" s="203" t="s">
        <v>153</v>
      </c>
      <c r="AV376" s="13" t="s">
        <v>153</v>
      </c>
      <c r="AW376" s="13" t="s">
        <v>33</v>
      </c>
      <c r="AX376" s="13" t="s">
        <v>8</v>
      </c>
      <c r="AY376" s="203" t="s">
        <v>145</v>
      </c>
    </row>
    <row r="377" spans="1:65" s="2" customFormat="1" ht="16.5" customHeight="1">
      <c r="A377" s="36"/>
      <c r="B377" s="37"/>
      <c r="C377" s="225" t="s">
        <v>539</v>
      </c>
      <c r="D377" s="225" t="s">
        <v>248</v>
      </c>
      <c r="E377" s="226" t="s">
        <v>540</v>
      </c>
      <c r="F377" s="227" t="s">
        <v>541</v>
      </c>
      <c r="G377" s="228" t="s">
        <v>150</v>
      </c>
      <c r="H377" s="229">
        <v>93.56</v>
      </c>
      <c r="I377" s="230"/>
      <c r="J377" s="229">
        <f>ROUND(I377*H377,0)</f>
        <v>0</v>
      </c>
      <c r="K377" s="227" t="s">
        <v>151</v>
      </c>
      <c r="L377" s="231"/>
      <c r="M377" s="232" t="s">
        <v>20</v>
      </c>
      <c r="N377" s="233" t="s">
        <v>44</v>
      </c>
      <c r="O377" s="66"/>
      <c r="P377" s="183">
        <f>O377*H377</f>
        <v>0</v>
      </c>
      <c r="Q377" s="183">
        <v>1.4E-3</v>
      </c>
      <c r="R377" s="183">
        <f>Q377*H377</f>
        <v>0.13098399999999999</v>
      </c>
      <c r="S377" s="183">
        <v>0</v>
      </c>
      <c r="T377" s="184">
        <f>S377*H377</f>
        <v>0</v>
      </c>
      <c r="U377" s="36"/>
      <c r="V377" s="36"/>
      <c r="W377" s="36"/>
      <c r="X377" s="36"/>
      <c r="Y377" s="36"/>
      <c r="Z377" s="36"/>
      <c r="AA377" s="36"/>
      <c r="AB377" s="36"/>
      <c r="AC377" s="36"/>
      <c r="AD377" s="36"/>
      <c r="AE377" s="36"/>
      <c r="AR377" s="185" t="s">
        <v>385</v>
      </c>
      <c r="AT377" s="185" t="s">
        <v>248</v>
      </c>
      <c r="AU377" s="185" t="s">
        <v>153</v>
      </c>
      <c r="AY377" s="19" t="s">
        <v>145</v>
      </c>
      <c r="BE377" s="186">
        <f>IF(N377="základní",J377,0)</f>
        <v>0</v>
      </c>
      <c r="BF377" s="186">
        <f>IF(N377="snížená",J377,0)</f>
        <v>0</v>
      </c>
      <c r="BG377" s="186">
        <f>IF(N377="zákl. přenesená",J377,0)</f>
        <v>0</v>
      </c>
      <c r="BH377" s="186">
        <f>IF(N377="sníž. přenesená",J377,0)</f>
        <v>0</v>
      </c>
      <c r="BI377" s="186">
        <f>IF(N377="nulová",J377,0)</f>
        <v>0</v>
      </c>
      <c r="BJ377" s="19" t="s">
        <v>153</v>
      </c>
      <c r="BK377" s="186">
        <f>ROUND(I377*H377,0)</f>
        <v>0</v>
      </c>
      <c r="BL377" s="19" t="s">
        <v>279</v>
      </c>
      <c r="BM377" s="185" t="s">
        <v>542</v>
      </c>
    </row>
    <row r="378" spans="1:65" s="2" customFormat="1" ht="10">
      <c r="A378" s="36"/>
      <c r="B378" s="37"/>
      <c r="C378" s="38"/>
      <c r="D378" s="187" t="s">
        <v>155</v>
      </c>
      <c r="E378" s="38"/>
      <c r="F378" s="188" t="s">
        <v>541</v>
      </c>
      <c r="G378" s="38"/>
      <c r="H378" s="38"/>
      <c r="I378" s="189"/>
      <c r="J378" s="38"/>
      <c r="K378" s="38"/>
      <c r="L378" s="41"/>
      <c r="M378" s="190"/>
      <c r="N378" s="191"/>
      <c r="O378" s="66"/>
      <c r="P378" s="66"/>
      <c r="Q378" s="66"/>
      <c r="R378" s="66"/>
      <c r="S378" s="66"/>
      <c r="T378" s="67"/>
      <c r="U378" s="36"/>
      <c r="V378" s="36"/>
      <c r="W378" s="36"/>
      <c r="X378" s="36"/>
      <c r="Y378" s="36"/>
      <c r="Z378" s="36"/>
      <c r="AA378" s="36"/>
      <c r="AB378" s="36"/>
      <c r="AC378" s="36"/>
      <c r="AD378" s="36"/>
      <c r="AE378" s="36"/>
      <c r="AT378" s="19" t="s">
        <v>155</v>
      </c>
      <c r="AU378" s="19" t="s">
        <v>153</v>
      </c>
    </row>
    <row r="379" spans="1:65" s="13" customFormat="1" ht="10">
      <c r="B379" s="193"/>
      <c r="C379" s="194"/>
      <c r="D379" s="187" t="s">
        <v>159</v>
      </c>
      <c r="E379" s="195" t="s">
        <v>20</v>
      </c>
      <c r="F379" s="196" t="s">
        <v>538</v>
      </c>
      <c r="G379" s="194"/>
      <c r="H379" s="197">
        <v>91.73</v>
      </c>
      <c r="I379" s="198"/>
      <c r="J379" s="194"/>
      <c r="K379" s="194"/>
      <c r="L379" s="199"/>
      <c r="M379" s="200"/>
      <c r="N379" s="201"/>
      <c r="O379" s="201"/>
      <c r="P379" s="201"/>
      <c r="Q379" s="201"/>
      <c r="R379" s="201"/>
      <c r="S379" s="201"/>
      <c r="T379" s="202"/>
      <c r="AT379" s="203" t="s">
        <v>159</v>
      </c>
      <c r="AU379" s="203" t="s">
        <v>153</v>
      </c>
      <c r="AV379" s="13" t="s">
        <v>153</v>
      </c>
      <c r="AW379" s="13" t="s">
        <v>33</v>
      </c>
      <c r="AX379" s="13" t="s">
        <v>8</v>
      </c>
      <c r="AY379" s="203" t="s">
        <v>145</v>
      </c>
    </row>
    <row r="380" spans="1:65" s="13" customFormat="1" ht="10">
      <c r="B380" s="193"/>
      <c r="C380" s="194"/>
      <c r="D380" s="187" t="s">
        <v>159</v>
      </c>
      <c r="E380" s="194"/>
      <c r="F380" s="196" t="s">
        <v>543</v>
      </c>
      <c r="G380" s="194"/>
      <c r="H380" s="197">
        <v>93.56</v>
      </c>
      <c r="I380" s="198"/>
      <c r="J380" s="194"/>
      <c r="K380" s="194"/>
      <c r="L380" s="199"/>
      <c r="M380" s="200"/>
      <c r="N380" s="201"/>
      <c r="O380" s="201"/>
      <c r="P380" s="201"/>
      <c r="Q380" s="201"/>
      <c r="R380" s="201"/>
      <c r="S380" s="201"/>
      <c r="T380" s="202"/>
      <c r="AT380" s="203" t="s">
        <v>159</v>
      </c>
      <c r="AU380" s="203" t="s">
        <v>153</v>
      </c>
      <c r="AV380" s="13" t="s">
        <v>153</v>
      </c>
      <c r="AW380" s="13" t="s">
        <v>4</v>
      </c>
      <c r="AX380" s="13" t="s">
        <v>8</v>
      </c>
      <c r="AY380" s="203" t="s">
        <v>145</v>
      </c>
    </row>
    <row r="381" spans="1:65" s="2" customFormat="1" ht="16.5" customHeight="1">
      <c r="A381" s="36"/>
      <c r="B381" s="37"/>
      <c r="C381" s="225" t="s">
        <v>544</v>
      </c>
      <c r="D381" s="225" t="s">
        <v>248</v>
      </c>
      <c r="E381" s="226" t="s">
        <v>545</v>
      </c>
      <c r="F381" s="227" t="s">
        <v>546</v>
      </c>
      <c r="G381" s="228" t="s">
        <v>150</v>
      </c>
      <c r="H381" s="229">
        <v>93.56</v>
      </c>
      <c r="I381" s="230"/>
      <c r="J381" s="229">
        <f>ROUND(I381*H381,0)</f>
        <v>0</v>
      </c>
      <c r="K381" s="227" t="s">
        <v>151</v>
      </c>
      <c r="L381" s="231"/>
      <c r="M381" s="232" t="s">
        <v>20</v>
      </c>
      <c r="N381" s="233" t="s">
        <v>44</v>
      </c>
      <c r="O381" s="66"/>
      <c r="P381" s="183">
        <f>O381*H381</f>
        <v>0</v>
      </c>
      <c r="Q381" s="183">
        <v>1.1999999999999999E-3</v>
      </c>
      <c r="R381" s="183">
        <f>Q381*H381</f>
        <v>0.112272</v>
      </c>
      <c r="S381" s="183">
        <v>0</v>
      </c>
      <c r="T381" s="184">
        <f>S381*H381</f>
        <v>0</v>
      </c>
      <c r="U381" s="36"/>
      <c r="V381" s="36"/>
      <c r="W381" s="36"/>
      <c r="X381" s="36"/>
      <c r="Y381" s="36"/>
      <c r="Z381" s="36"/>
      <c r="AA381" s="36"/>
      <c r="AB381" s="36"/>
      <c r="AC381" s="36"/>
      <c r="AD381" s="36"/>
      <c r="AE381" s="36"/>
      <c r="AR381" s="185" t="s">
        <v>385</v>
      </c>
      <c r="AT381" s="185" t="s">
        <v>248</v>
      </c>
      <c r="AU381" s="185" t="s">
        <v>153</v>
      </c>
      <c r="AY381" s="19" t="s">
        <v>145</v>
      </c>
      <c r="BE381" s="186">
        <f>IF(N381="základní",J381,0)</f>
        <v>0</v>
      </c>
      <c r="BF381" s="186">
        <f>IF(N381="snížená",J381,0)</f>
        <v>0</v>
      </c>
      <c r="BG381" s="186">
        <f>IF(N381="zákl. přenesená",J381,0)</f>
        <v>0</v>
      </c>
      <c r="BH381" s="186">
        <f>IF(N381="sníž. přenesená",J381,0)</f>
        <v>0</v>
      </c>
      <c r="BI381" s="186">
        <f>IF(N381="nulová",J381,0)</f>
        <v>0</v>
      </c>
      <c r="BJ381" s="19" t="s">
        <v>153</v>
      </c>
      <c r="BK381" s="186">
        <f>ROUND(I381*H381,0)</f>
        <v>0</v>
      </c>
      <c r="BL381" s="19" t="s">
        <v>279</v>
      </c>
      <c r="BM381" s="185" t="s">
        <v>547</v>
      </c>
    </row>
    <row r="382" spans="1:65" s="2" customFormat="1" ht="10">
      <c r="A382" s="36"/>
      <c r="B382" s="37"/>
      <c r="C382" s="38"/>
      <c r="D382" s="187" t="s">
        <v>155</v>
      </c>
      <c r="E382" s="38"/>
      <c r="F382" s="188" t="s">
        <v>546</v>
      </c>
      <c r="G382" s="38"/>
      <c r="H382" s="38"/>
      <c r="I382" s="189"/>
      <c r="J382" s="38"/>
      <c r="K382" s="38"/>
      <c r="L382" s="41"/>
      <c r="M382" s="190"/>
      <c r="N382" s="191"/>
      <c r="O382" s="66"/>
      <c r="P382" s="66"/>
      <c r="Q382" s="66"/>
      <c r="R382" s="66"/>
      <c r="S382" s="66"/>
      <c r="T382" s="67"/>
      <c r="U382" s="36"/>
      <c r="V382" s="36"/>
      <c r="W382" s="36"/>
      <c r="X382" s="36"/>
      <c r="Y382" s="36"/>
      <c r="Z382" s="36"/>
      <c r="AA382" s="36"/>
      <c r="AB382" s="36"/>
      <c r="AC382" s="36"/>
      <c r="AD382" s="36"/>
      <c r="AE382" s="36"/>
      <c r="AT382" s="19" t="s">
        <v>155</v>
      </c>
      <c r="AU382" s="19" t="s">
        <v>153</v>
      </c>
    </row>
    <row r="383" spans="1:65" s="13" customFormat="1" ht="10">
      <c r="B383" s="193"/>
      <c r="C383" s="194"/>
      <c r="D383" s="187" t="s">
        <v>159</v>
      </c>
      <c r="E383" s="195" t="s">
        <v>20</v>
      </c>
      <c r="F383" s="196" t="s">
        <v>538</v>
      </c>
      <c r="G383" s="194"/>
      <c r="H383" s="197">
        <v>91.73</v>
      </c>
      <c r="I383" s="198"/>
      <c r="J383" s="194"/>
      <c r="K383" s="194"/>
      <c r="L383" s="199"/>
      <c r="M383" s="200"/>
      <c r="N383" s="201"/>
      <c r="O383" s="201"/>
      <c r="P383" s="201"/>
      <c r="Q383" s="201"/>
      <c r="R383" s="201"/>
      <c r="S383" s="201"/>
      <c r="T383" s="202"/>
      <c r="AT383" s="203" t="s">
        <v>159</v>
      </c>
      <c r="AU383" s="203" t="s">
        <v>153</v>
      </c>
      <c r="AV383" s="13" t="s">
        <v>153</v>
      </c>
      <c r="AW383" s="13" t="s">
        <v>33</v>
      </c>
      <c r="AX383" s="13" t="s">
        <v>8</v>
      </c>
      <c r="AY383" s="203" t="s">
        <v>145</v>
      </c>
    </row>
    <row r="384" spans="1:65" s="13" customFormat="1" ht="10">
      <c r="B384" s="193"/>
      <c r="C384" s="194"/>
      <c r="D384" s="187" t="s">
        <v>159</v>
      </c>
      <c r="E384" s="194"/>
      <c r="F384" s="196" t="s">
        <v>543</v>
      </c>
      <c r="G384" s="194"/>
      <c r="H384" s="197">
        <v>93.56</v>
      </c>
      <c r="I384" s="198"/>
      <c r="J384" s="194"/>
      <c r="K384" s="194"/>
      <c r="L384" s="199"/>
      <c r="M384" s="200"/>
      <c r="N384" s="201"/>
      <c r="O384" s="201"/>
      <c r="P384" s="201"/>
      <c r="Q384" s="201"/>
      <c r="R384" s="201"/>
      <c r="S384" s="201"/>
      <c r="T384" s="202"/>
      <c r="AT384" s="203" t="s">
        <v>159</v>
      </c>
      <c r="AU384" s="203" t="s">
        <v>153</v>
      </c>
      <c r="AV384" s="13" t="s">
        <v>153</v>
      </c>
      <c r="AW384" s="13" t="s">
        <v>4</v>
      </c>
      <c r="AX384" s="13" t="s">
        <v>8</v>
      </c>
      <c r="AY384" s="203" t="s">
        <v>145</v>
      </c>
    </row>
    <row r="385" spans="1:65" s="2" customFormat="1" ht="16.5" customHeight="1">
      <c r="A385" s="36"/>
      <c r="B385" s="37"/>
      <c r="C385" s="175" t="s">
        <v>548</v>
      </c>
      <c r="D385" s="175" t="s">
        <v>147</v>
      </c>
      <c r="E385" s="176" t="s">
        <v>549</v>
      </c>
      <c r="F385" s="177" t="s">
        <v>550</v>
      </c>
      <c r="G385" s="178" t="s">
        <v>256</v>
      </c>
      <c r="H385" s="179">
        <v>271.60000000000002</v>
      </c>
      <c r="I385" s="180"/>
      <c r="J385" s="179">
        <f>ROUND(I385*H385,0)</f>
        <v>0</v>
      </c>
      <c r="K385" s="177" t="s">
        <v>151</v>
      </c>
      <c r="L385" s="41"/>
      <c r="M385" s="181" t="s">
        <v>20</v>
      </c>
      <c r="N385" s="182" t="s">
        <v>44</v>
      </c>
      <c r="O385" s="66"/>
      <c r="P385" s="183">
        <f>O385*H385</f>
        <v>0</v>
      </c>
      <c r="Q385" s="183">
        <v>0</v>
      </c>
      <c r="R385" s="183">
        <f>Q385*H385</f>
        <v>0</v>
      </c>
      <c r="S385" s="183">
        <v>0</v>
      </c>
      <c r="T385" s="184">
        <f>S385*H385</f>
        <v>0</v>
      </c>
      <c r="U385" s="36"/>
      <c r="V385" s="36"/>
      <c r="W385" s="36"/>
      <c r="X385" s="36"/>
      <c r="Y385" s="36"/>
      <c r="Z385" s="36"/>
      <c r="AA385" s="36"/>
      <c r="AB385" s="36"/>
      <c r="AC385" s="36"/>
      <c r="AD385" s="36"/>
      <c r="AE385" s="36"/>
      <c r="AR385" s="185" t="s">
        <v>279</v>
      </c>
      <c r="AT385" s="185" t="s">
        <v>147</v>
      </c>
      <c r="AU385" s="185" t="s">
        <v>153</v>
      </c>
      <c r="AY385" s="19" t="s">
        <v>145</v>
      </c>
      <c r="BE385" s="186">
        <f>IF(N385="základní",J385,0)</f>
        <v>0</v>
      </c>
      <c r="BF385" s="186">
        <f>IF(N385="snížená",J385,0)</f>
        <v>0</v>
      </c>
      <c r="BG385" s="186">
        <f>IF(N385="zákl. přenesená",J385,0)</f>
        <v>0</v>
      </c>
      <c r="BH385" s="186">
        <f>IF(N385="sníž. přenesená",J385,0)</f>
        <v>0</v>
      </c>
      <c r="BI385" s="186">
        <f>IF(N385="nulová",J385,0)</f>
        <v>0</v>
      </c>
      <c r="BJ385" s="19" t="s">
        <v>153</v>
      </c>
      <c r="BK385" s="186">
        <f>ROUND(I385*H385,0)</f>
        <v>0</v>
      </c>
      <c r="BL385" s="19" t="s">
        <v>279</v>
      </c>
      <c r="BM385" s="185" t="s">
        <v>551</v>
      </c>
    </row>
    <row r="386" spans="1:65" s="2" customFormat="1" ht="10">
      <c r="A386" s="36"/>
      <c r="B386" s="37"/>
      <c r="C386" s="38"/>
      <c r="D386" s="187" t="s">
        <v>155</v>
      </c>
      <c r="E386" s="38"/>
      <c r="F386" s="188" t="s">
        <v>552</v>
      </c>
      <c r="G386" s="38"/>
      <c r="H386" s="38"/>
      <c r="I386" s="189"/>
      <c r="J386" s="38"/>
      <c r="K386" s="38"/>
      <c r="L386" s="41"/>
      <c r="M386" s="190"/>
      <c r="N386" s="191"/>
      <c r="O386" s="66"/>
      <c r="P386" s="66"/>
      <c r="Q386" s="66"/>
      <c r="R386" s="66"/>
      <c r="S386" s="66"/>
      <c r="T386" s="67"/>
      <c r="U386" s="36"/>
      <c r="V386" s="36"/>
      <c r="W386" s="36"/>
      <c r="X386" s="36"/>
      <c r="Y386" s="36"/>
      <c r="Z386" s="36"/>
      <c r="AA386" s="36"/>
      <c r="AB386" s="36"/>
      <c r="AC386" s="36"/>
      <c r="AD386" s="36"/>
      <c r="AE386" s="36"/>
      <c r="AT386" s="19" t="s">
        <v>155</v>
      </c>
      <c r="AU386" s="19" t="s">
        <v>153</v>
      </c>
    </row>
    <row r="387" spans="1:65" s="2" customFormat="1" ht="36">
      <c r="A387" s="36"/>
      <c r="B387" s="37"/>
      <c r="C387" s="38"/>
      <c r="D387" s="187" t="s">
        <v>157</v>
      </c>
      <c r="E387" s="38"/>
      <c r="F387" s="192" t="s">
        <v>507</v>
      </c>
      <c r="G387" s="38"/>
      <c r="H387" s="38"/>
      <c r="I387" s="189"/>
      <c r="J387" s="38"/>
      <c r="K387" s="38"/>
      <c r="L387" s="41"/>
      <c r="M387" s="190"/>
      <c r="N387" s="191"/>
      <c r="O387" s="66"/>
      <c r="P387" s="66"/>
      <c r="Q387" s="66"/>
      <c r="R387" s="66"/>
      <c r="S387" s="66"/>
      <c r="T387" s="67"/>
      <c r="U387" s="36"/>
      <c r="V387" s="36"/>
      <c r="W387" s="36"/>
      <c r="X387" s="36"/>
      <c r="Y387" s="36"/>
      <c r="Z387" s="36"/>
      <c r="AA387" s="36"/>
      <c r="AB387" s="36"/>
      <c r="AC387" s="36"/>
      <c r="AD387" s="36"/>
      <c r="AE387" s="36"/>
      <c r="AT387" s="19" t="s">
        <v>157</v>
      </c>
      <c r="AU387" s="19" t="s">
        <v>153</v>
      </c>
    </row>
    <row r="388" spans="1:65" s="14" customFormat="1" ht="10">
      <c r="B388" s="204"/>
      <c r="C388" s="205"/>
      <c r="D388" s="187" t="s">
        <v>159</v>
      </c>
      <c r="E388" s="206" t="s">
        <v>20</v>
      </c>
      <c r="F388" s="207" t="s">
        <v>553</v>
      </c>
      <c r="G388" s="205"/>
      <c r="H388" s="206" t="s">
        <v>20</v>
      </c>
      <c r="I388" s="208"/>
      <c r="J388" s="205"/>
      <c r="K388" s="205"/>
      <c r="L388" s="209"/>
      <c r="M388" s="210"/>
      <c r="N388" s="211"/>
      <c r="O388" s="211"/>
      <c r="P388" s="211"/>
      <c r="Q388" s="211"/>
      <c r="R388" s="211"/>
      <c r="S388" s="211"/>
      <c r="T388" s="212"/>
      <c r="AT388" s="213" t="s">
        <v>159</v>
      </c>
      <c r="AU388" s="213" t="s">
        <v>153</v>
      </c>
      <c r="AV388" s="14" t="s">
        <v>8</v>
      </c>
      <c r="AW388" s="14" t="s">
        <v>33</v>
      </c>
      <c r="AX388" s="14" t="s">
        <v>72</v>
      </c>
      <c r="AY388" s="213" t="s">
        <v>145</v>
      </c>
    </row>
    <row r="389" spans="1:65" s="13" customFormat="1" ht="10">
      <c r="B389" s="193"/>
      <c r="C389" s="194"/>
      <c r="D389" s="187" t="s">
        <v>159</v>
      </c>
      <c r="E389" s="195" t="s">
        <v>20</v>
      </c>
      <c r="F389" s="196" t="s">
        <v>554</v>
      </c>
      <c r="G389" s="194"/>
      <c r="H389" s="197">
        <v>14.43</v>
      </c>
      <c r="I389" s="198"/>
      <c r="J389" s="194"/>
      <c r="K389" s="194"/>
      <c r="L389" s="199"/>
      <c r="M389" s="200"/>
      <c r="N389" s="201"/>
      <c r="O389" s="201"/>
      <c r="P389" s="201"/>
      <c r="Q389" s="201"/>
      <c r="R389" s="201"/>
      <c r="S389" s="201"/>
      <c r="T389" s="202"/>
      <c r="AT389" s="203" t="s">
        <v>159</v>
      </c>
      <c r="AU389" s="203" t="s">
        <v>153</v>
      </c>
      <c r="AV389" s="13" t="s">
        <v>153</v>
      </c>
      <c r="AW389" s="13" t="s">
        <v>33</v>
      </c>
      <c r="AX389" s="13" t="s">
        <v>72</v>
      </c>
      <c r="AY389" s="203" t="s">
        <v>145</v>
      </c>
    </row>
    <row r="390" spans="1:65" s="13" customFormat="1" ht="10">
      <c r="B390" s="193"/>
      <c r="C390" s="194"/>
      <c r="D390" s="187" t="s">
        <v>159</v>
      </c>
      <c r="E390" s="195" t="s">
        <v>20</v>
      </c>
      <c r="F390" s="196" t="s">
        <v>555</v>
      </c>
      <c r="G390" s="194"/>
      <c r="H390" s="197">
        <v>11.99</v>
      </c>
      <c r="I390" s="198"/>
      <c r="J390" s="194"/>
      <c r="K390" s="194"/>
      <c r="L390" s="199"/>
      <c r="M390" s="200"/>
      <c r="N390" s="201"/>
      <c r="O390" s="201"/>
      <c r="P390" s="201"/>
      <c r="Q390" s="201"/>
      <c r="R390" s="201"/>
      <c r="S390" s="201"/>
      <c r="T390" s="202"/>
      <c r="AT390" s="203" t="s">
        <v>159</v>
      </c>
      <c r="AU390" s="203" t="s">
        <v>153</v>
      </c>
      <c r="AV390" s="13" t="s">
        <v>153</v>
      </c>
      <c r="AW390" s="13" t="s">
        <v>33</v>
      </c>
      <c r="AX390" s="13" t="s">
        <v>72</v>
      </c>
      <c r="AY390" s="203" t="s">
        <v>145</v>
      </c>
    </row>
    <row r="391" spans="1:65" s="13" customFormat="1" ht="10">
      <c r="B391" s="193"/>
      <c r="C391" s="194"/>
      <c r="D391" s="187" t="s">
        <v>159</v>
      </c>
      <c r="E391" s="195" t="s">
        <v>20</v>
      </c>
      <c r="F391" s="196" t="s">
        <v>556</v>
      </c>
      <c r="G391" s="194"/>
      <c r="H391" s="197">
        <v>7.23</v>
      </c>
      <c r="I391" s="198"/>
      <c r="J391" s="194"/>
      <c r="K391" s="194"/>
      <c r="L391" s="199"/>
      <c r="M391" s="200"/>
      <c r="N391" s="201"/>
      <c r="O391" s="201"/>
      <c r="P391" s="201"/>
      <c r="Q391" s="201"/>
      <c r="R391" s="201"/>
      <c r="S391" s="201"/>
      <c r="T391" s="202"/>
      <c r="AT391" s="203" t="s">
        <v>159</v>
      </c>
      <c r="AU391" s="203" t="s">
        <v>153</v>
      </c>
      <c r="AV391" s="13" t="s">
        <v>153</v>
      </c>
      <c r="AW391" s="13" t="s">
        <v>33</v>
      </c>
      <c r="AX391" s="13" t="s">
        <v>72</v>
      </c>
      <c r="AY391" s="203" t="s">
        <v>145</v>
      </c>
    </row>
    <row r="392" spans="1:65" s="13" customFormat="1" ht="10">
      <c r="B392" s="193"/>
      <c r="C392" s="194"/>
      <c r="D392" s="187" t="s">
        <v>159</v>
      </c>
      <c r="E392" s="195" t="s">
        <v>20</v>
      </c>
      <c r="F392" s="196" t="s">
        <v>557</v>
      </c>
      <c r="G392" s="194"/>
      <c r="H392" s="197">
        <v>8.43</v>
      </c>
      <c r="I392" s="198"/>
      <c r="J392" s="194"/>
      <c r="K392" s="194"/>
      <c r="L392" s="199"/>
      <c r="M392" s="200"/>
      <c r="N392" s="201"/>
      <c r="O392" s="201"/>
      <c r="P392" s="201"/>
      <c r="Q392" s="201"/>
      <c r="R392" s="201"/>
      <c r="S392" s="201"/>
      <c r="T392" s="202"/>
      <c r="AT392" s="203" t="s">
        <v>159</v>
      </c>
      <c r="AU392" s="203" t="s">
        <v>153</v>
      </c>
      <c r="AV392" s="13" t="s">
        <v>153</v>
      </c>
      <c r="AW392" s="13" t="s">
        <v>33</v>
      </c>
      <c r="AX392" s="13" t="s">
        <v>72</v>
      </c>
      <c r="AY392" s="203" t="s">
        <v>145</v>
      </c>
    </row>
    <row r="393" spans="1:65" s="13" customFormat="1" ht="10">
      <c r="B393" s="193"/>
      <c r="C393" s="194"/>
      <c r="D393" s="187" t="s">
        <v>159</v>
      </c>
      <c r="E393" s="195" t="s">
        <v>20</v>
      </c>
      <c r="F393" s="196" t="s">
        <v>558</v>
      </c>
      <c r="G393" s="194"/>
      <c r="H393" s="197">
        <v>17.190000000000001</v>
      </c>
      <c r="I393" s="198"/>
      <c r="J393" s="194"/>
      <c r="K393" s="194"/>
      <c r="L393" s="199"/>
      <c r="M393" s="200"/>
      <c r="N393" s="201"/>
      <c r="O393" s="201"/>
      <c r="P393" s="201"/>
      <c r="Q393" s="201"/>
      <c r="R393" s="201"/>
      <c r="S393" s="201"/>
      <c r="T393" s="202"/>
      <c r="AT393" s="203" t="s">
        <v>159</v>
      </c>
      <c r="AU393" s="203" t="s">
        <v>153</v>
      </c>
      <c r="AV393" s="13" t="s">
        <v>153</v>
      </c>
      <c r="AW393" s="13" t="s">
        <v>33</v>
      </c>
      <c r="AX393" s="13" t="s">
        <v>72</v>
      </c>
      <c r="AY393" s="203" t="s">
        <v>145</v>
      </c>
    </row>
    <row r="394" spans="1:65" s="13" customFormat="1" ht="10">
      <c r="B394" s="193"/>
      <c r="C394" s="194"/>
      <c r="D394" s="187" t="s">
        <v>159</v>
      </c>
      <c r="E394" s="195" t="s">
        <v>20</v>
      </c>
      <c r="F394" s="196" t="s">
        <v>559</v>
      </c>
      <c r="G394" s="194"/>
      <c r="H394" s="197">
        <v>16.97</v>
      </c>
      <c r="I394" s="198"/>
      <c r="J394" s="194"/>
      <c r="K394" s="194"/>
      <c r="L394" s="199"/>
      <c r="M394" s="200"/>
      <c r="N394" s="201"/>
      <c r="O394" s="201"/>
      <c r="P394" s="201"/>
      <c r="Q394" s="201"/>
      <c r="R394" s="201"/>
      <c r="S394" s="201"/>
      <c r="T394" s="202"/>
      <c r="AT394" s="203" t="s">
        <v>159</v>
      </c>
      <c r="AU394" s="203" t="s">
        <v>153</v>
      </c>
      <c r="AV394" s="13" t="s">
        <v>153</v>
      </c>
      <c r="AW394" s="13" t="s">
        <v>33</v>
      </c>
      <c r="AX394" s="13" t="s">
        <v>72</v>
      </c>
      <c r="AY394" s="203" t="s">
        <v>145</v>
      </c>
    </row>
    <row r="395" spans="1:65" s="13" customFormat="1" ht="10">
      <c r="B395" s="193"/>
      <c r="C395" s="194"/>
      <c r="D395" s="187" t="s">
        <v>159</v>
      </c>
      <c r="E395" s="195" t="s">
        <v>20</v>
      </c>
      <c r="F395" s="196" t="s">
        <v>560</v>
      </c>
      <c r="G395" s="194"/>
      <c r="H395" s="197">
        <v>14.28</v>
      </c>
      <c r="I395" s="198"/>
      <c r="J395" s="194"/>
      <c r="K395" s="194"/>
      <c r="L395" s="199"/>
      <c r="M395" s="200"/>
      <c r="N395" s="201"/>
      <c r="O395" s="201"/>
      <c r="P395" s="201"/>
      <c r="Q395" s="201"/>
      <c r="R395" s="201"/>
      <c r="S395" s="201"/>
      <c r="T395" s="202"/>
      <c r="AT395" s="203" t="s">
        <v>159</v>
      </c>
      <c r="AU395" s="203" t="s">
        <v>153</v>
      </c>
      <c r="AV395" s="13" t="s">
        <v>153</v>
      </c>
      <c r="AW395" s="13" t="s">
        <v>33</v>
      </c>
      <c r="AX395" s="13" t="s">
        <v>72</v>
      </c>
      <c r="AY395" s="203" t="s">
        <v>145</v>
      </c>
    </row>
    <row r="396" spans="1:65" s="13" customFormat="1" ht="10">
      <c r="B396" s="193"/>
      <c r="C396" s="194"/>
      <c r="D396" s="187" t="s">
        <v>159</v>
      </c>
      <c r="E396" s="195" t="s">
        <v>20</v>
      </c>
      <c r="F396" s="196" t="s">
        <v>561</v>
      </c>
      <c r="G396" s="194"/>
      <c r="H396" s="197">
        <v>26.4</v>
      </c>
      <c r="I396" s="198"/>
      <c r="J396" s="194"/>
      <c r="K396" s="194"/>
      <c r="L396" s="199"/>
      <c r="M396" s="200"/>
      <c r="N396" s="201"/>
      <c r="O396" s="201"/>
      <c r="P396" s="201"/>
      <c r="Q396" s="201"/>
      <c r="R396" s="201"/>
      <c r="S396" s="201"/>
      <c r="T396" s="202"/>
      <c r="AT396" s="203" t="s">
        <v>159</v>
      </c>
      <c r="AU396" s="203" t="s">
        <v>153</v>
      </c>
      <c r="AV396" s="13" t="s">
        <v>153</v>
      </c>
      <c r="AW396" s="13" t="s">
        <v>33</v>
      </c>
      <c r="AX396" s="13" t="s">
        <v>72</v>
      </c>
      <c r="AY396" s="203" t="s">
        <v>145</v>
      </c>
    </row>
    <row r="397" spans="1:65" s="13" customFormat="1" ht="10">
      <c r="B397" s="193"/>
      <c r="C397" s="194"/>
      <c r="D397" s="187" t="s">
        <v>159</v>
      </c>
      <c r="E397" s="195" t="s">
        <v>20</v>
      </c>
      <c r="F397" s="196" t="s">
        <v>562</v>
      </c>
      <c r="G397" s="194"/>
      <c r="H397" s="197">
        <v>6.36</v>
      </c>
      <c r="I397" s="198"/>
      <c r="J397" s="194"/>
      <c r="K397" s="194"/>
      <c r="L397" s="199"/>
      <c r="M397" s="200"/>
      <c r="N397" s="201"/>
      <c r="O397" s="201"/>
      <c r="P397" s="201"/>
      <c r="Q397" s="201"/>
      <c r="R397" s="201"/>
      <c r="S397" s="201"/>
      <c r="T397" s="202"/>
      <c r="AT397" s="203" t="s">
        <v>159</v>
      </c>
      <c r="AU397" s="203" t="s">
        <v>153</v>
      </c>
      <c r="AV397" s="13" t="s">
        <v>153</v>
      </c>
      <c r="AW397" s="13" t="s">
        <v>33</v>
      </c>
      <c r="AX397" s="13" t="s">
        <v>72</v>
      </c>
      <c r="AY397" s="203" t="s">
        <v>145</v>
      </c>
    </row>
    <row r="398" spans="1:65" s="13" customFormat="1" ht="10">
      <c r="B398" s="193"/>
      <c r="C398" s="194"/>
      <c r="D398" s="187" t="s">
        <v>159</v>
      </c>
      <c r="E398" s="195" t="s">
        <v>20</v>
      </c>
      <c r="F398" s="196" t="s">
        <v>563</v>
      </c>
      <c r="G398" s="194"/>
      <c r="H398" s="197">
        <v>4.92</v>
      </c>
      <c r="I398" s="198"/>
      <c r="J398" s="194"/>
      <c r="K398" s="194"/>
      <c r="L398" s="199"/>
      <c r="M398" s="200"/>
      <c r="N398" s="201"/>
      <c r="O398" s="201"/>
      <c r="P398" s="201"/>
      <c r="Q398" s="201"/>
      <c r="R398" s="201"/>
      <c r="S398" s="201"/>
      <c r="T398" s="202"/>
      <c r="AT398" s="203" t="s">
        <v>159</v>
      </c>
      <c r="AU398" s="203" t="s">
        <v>153</v>
      </c>
      <c r="AV398" s="13" t="s">
        <v>153</v>
      </c>
      <c r="AW398" s="13" t="s">
        <v>33</v>
      </c>
      <c r="AX398" s="13" t="s">
        <v>72</v>
      </c>
      <c r="AY398" s="203" t="s">
        <v>145</v>
      </c>
    </row>
    <row r="399" spans="1:65" s="13" customFormat="1" ht="10">
      <c r="B399" s="193"/>
      <c r="C399" s="194"/>
      <c r="D399" s="187" t="s">
        <v>159</v>
      </c>
      <c r="E399" s="195" t="s">
        <v>20</v>
      </c>
      <c r="F399" s="196" t="s">
        <v>564</v>
      </c>
      <c r="G399" s="194"/>
      <c r="H399" s="197">
        <v>12.76</v>
      </c>
      <c r="I399" s="198"/>
      <c r="J399" s="194"/>
      <c r="K399" s="194"/>
      <c r="L399" s="199"/>
      <c r="M399" s="200"/>
      <c r="N399" s="201"/>
      <c r="O399" s="201"/>
      <c r="P399" s="201"/>
      <c r="Q399" s="201"/>
      <c r="R399" s="201"/>
      <c r="S399" s="201"/>
      <c r="T399" s="202"/>
      <c r="AT399" s="203" t="s">
        <v>159</v>
      </c>
      <c r="AU399" s="203" t="s">
        <v>153</v>
      </c>
      <c r="AV399" s="13" t="s">
        <v>153</v>
      </c>
      <c r="AW399" s="13" t="s">
        <v>33</v>
      </c>
      <c r="AX399" s="13" t="s">
        <v>72</v>
      </c>
      <c r="AY399" s="203" t="s">
        <v>145</v>
      </c>
    </row>
    <row r="400" spans="1:65" s="13" customFormat="1" ht="10">
      <c r="B400" s="193"/>
      <c r="C400" s="194"/>
      <c r="D400" s="187" t="s">
        <v>159</v>
      </c>
      <c r="E400" s="195" t="s">
        <v>20</v>
      </c>
      <c r="F400" s="196" t="s">
        <v>565</v>
      </c>
      <c r="G400" s="194"/>
      <c r="H400" s="197">
        <v>11.06</v>
      </c>
      <c r="I400" s="198"/>
      <c r="J400" s="194"/>
      <c r="K400" s="194"/>
      <c r="L400" s="199"/>
      <c r="M400" s="200"/>
      <c r="N400" s="201"/>
      <c r="O400" s="201"/>
      <c r="P400" s="201"/>
      <c r="Q400" s="201"/>
      <c r="R400" s="201"/>
      <c r="S400" s="201"/>
      <c r="T400" s="202"/>
      <c r="AT400" s="203" t="s">
        <v>159</v>
      </c>
      <c r="AU400" s="203" t="s">
        <v>153</v>
      </c>
      <c r="AV400" s="13" t="s">
        <v>153</v>
      </c>
      <c r="AW400" s="13" t="s">
        <v>33</v>
      </c>
      <c r="AX400" s="13" t="s">
        <v>72</v>
      </c>
      <c r="AY400" s="203" t="s">
        <v>145</v>
      </c>
    </row>
    <row r="401" spans="1:65" s="13" customFormat="1" ht="10">
      <c r="B401" s="193"/>
      <c r="C401" s="194"/>
      <c r="D401" s="187" t="s">
        <v>159</v>
      </c>
      <c r="E401" s="195" t="s">
        <v>20</v>
      </c>
      <c r="F401" s="196" t="s">
        <v>566</v>
      </c>
      <c r="G401" s="194"/>
      <c r="H401" s="197">
        <v>12.26</v>
      </c>
      <c r="I401" s="198"/>
      <c r="J401" s="194"/>
      <c r="K401" s="194"/>
      <c r="L401" s="199"/>
      <c r="M401" s="200"/>
      <c r="N401" s="201"/>
      <c r="O401" s="201"/>
      <c r="P401" s="201"/>
      <c r="Q401" s="201"/>
      <c r="R401" s="201"/>
      <c r="S401" s="201"/>
      <c r="T401" s="202"/>
      <c r="AT401" s="203" t="s">
        <v>159</v>
      </c>
      <c r="AU401" s="203" t="s">
        <v>153</v>
      </c>
      <c r="AV401" s="13" t="s">
        <v>153</v>
      </c>
      <c r="AW401" s="13" t="s">
        <v>33</v>
      </c>
      <c r="AX401" s="13" t="s">
        <v>72</v>
      </c>
      <c r="AY401" s="203" t="s">
        <v>145</v>
      </c>
    </row>
    <row r="402" spans="1:65" s="16" customFormat="1" ht="10">
      <c r="B402" s="234"/>
      <c r="C402" s="235"/>
      <c r="D402" s="187" t="s">
        <v>159</v>
      </c>
      <c r="E402" s="236" t="s">
        <v>20</v>
      </c>
      <c r="F402" s="237" t="s">
        <v>567</v>
      </c>
      <c r="G402" s="235"/>
      <c r="H402" s="238">
        <v>164.28</v>
      </c>
      <c r="I402" s="239"/>
      <c r="J402" s="235"/>
      <c r="K402" s="235"/>
      <c r="L402" s="240"/>
      <c r="M402" s="241"/>
      <c r="N402" s="242"/>
      <c r="O402" s="242"/>
      <c r="P402" s="242"/>
      <c r="Q402" s="242"/>
      <c r="R402" s="242"/>
      <c r="S402" s="242"/>
      <c r="T402" s="243"/>
      <c r="AT402" s="244" t="s">
        <v>159</v>
      </c>
      <c r="AU402" s="244" t="s">
        <v>153</v>
      </c>
      <c r="AV402" s="16" t="s">
        <v>174</v>
      </c>
      <c r="AW402" s="16" t="s">
        <v>33</v>
      </c>
      <c r="AX402" s="16" t="s">
        <v>72</v>
      </c>
      <c r="AY402" s="244" t="s">
        <v>145</v>
      </c>
    </row>
    <row r="403" spans="1:65" s="14" customFormat="1" ht="10">
      <c r="B403" s="204"/>
      <c r="C403" s="205"/>
      <c r="D403" s="187" t="s">
        <v>159</v>
      </c>
      <c r="E403" s="206" t="s">
        <v>20</v>
      </c>
      <c r="F403" s="207" t="s">
        <v>568</v>
      </c>
      <c r="G403" s="205"/>
      <c r="H403" s="206" t="s">
        <v>20</v>
      </c>
      <c r="I403" s="208"/>
      <c r="J403" s="205"/>
      <c r="K403" s="205"/>
      <c r="L403" s="209"/>
      <c r="M403" s="210"/>
      <c r="N403" s="211"/>
      <c r="O403" s="211"/>
      <c r="P403" s="211"/>
      <c r="Q403" s="211"/>
      <c r="R403" s="211"/>
      <c r="S403" s="211"/>
      <c r="T403" s="212"/>
      <c r="AT403" s="213" t="s">
        <v>159</v>
      </c>
      <c r="AU403" s="213" t="s">
        <v>153</v>
      </c>
      <c r="AV403" s="14" t="s">
        <v>8</v>
      </c>
      <c r="AW403" s="14" t="s">
        <v>33</v>
      </c>
      <c r="AX403" s="14" t="s">
        <v>72</v>
      </c>
      <c r="AY403" s="213" t="s">
        <v>145</v>
      </c>
    </row>
    <row r="404" spans="1:65" s="13" customFormat="1" ht="10">
      <c r="B404" s="193"/>
      <c r="C404" s="194"/>
      <c r="D404" s="187" t="s">
        <v>159</v>
      </c>
      <c r="E404" s="195" t="s">
        <v>20</v>
      </c>
      <c r="F404" s="196" t="s">
        <v>569</v>
      </c>
      <c r="G404" s="194"/>
      <c r="H404" s="197">
        <v>11.53</v>
      </c>
      <c r="I404" s="198"/>
      <c r="J404" s="194"/>
      <c r="K404" s="194"/>
      <c r="L404" s="199"/>
      <c r="M404" s="200"/>
      <c r="N404" s="201"/>
      <c r="O404" s="201"/>
      <c r="P404" s="201"/>
      <c r="Q404" s="201"/>
      <c r="R404" s="201"/>
      <c r="S404" s="201"/>
      <c r="T404" s="202"/>
      <c r="AT404" s="203" t="s">
        <v>159</v>
      </c>
      <c r="AU404" s="203" t="s">
        <v>153</v>
      </c>
      <c r="AV404" s="13" t="s">
        <v>153</v>
      </c>
      <c r="AW404" s="13" t="s">
        <v>33</v>
      </c>
      <c r="AX404" s="13" t="s">
        <v>72</v>
      </c>
      <c r="AY404" s="203" t="s">
        <v>145</v>
      </c>
    </row>
    <row r="405" spans="1:65" s="13" customFormat="1" ht="10">
      <c r="B405" s="193"/>
      <c r="C405" s="194"/>
      <c r="D405" s="187" t="s">
        <v>159</v>
      </c>
      <c r="E405" s="195" t="s">
        <v>20</v>
      </c>
      <c r="F405" s="196" t="s">
        <v>570</v>
      </c>
      <c r="G405" s="194"/>
      <c r="H405" s="197">
        <v>9.1300000000000008</v>
      </c>
      <c r="I405" s="198"/>
      <c r="J405" s="194"/>
      <c r="K405" s="194"/>
      <c r="L405" s="199"/>
      <c r="M405" s="200"/>
      <c r="N405" s="201"/>
      <c r="O405" s="201"/>
      <c r="P405" s="201"/>
      <c r="Q405" s="201"/>
      <c r="R405" s="201"/>
      <c r="S405" s="201"/>
      <c r="T405" s="202"/>
      <c r="AT405" s="203" t="s">
        <v>159</v>
      </c>
      <c r="AU405" s="203" t="s">
        <v>153</v>
      </c>
      <c r="AV405" s="13" t="s">
        <v>153</v>
      </c>
      <c r="AW405" s="13" t="s">
        <v>33</v>
      </c>
      <c r="AX405" s="13" t="s">
        <v>72</v>
      </c>
      <c r="AY405" s="203" t="s">
        <v>145</v>
      </c>
    </row>
    <row r="406" spans="1:65" s="13" customFormat="1" ht="10">
      <c r="B406" s="193"/>
      <c r="C406" s="194"/>
      <c r="D406" s="187" t="s">
        <v>159</v>
      </c>
      <c r="E406" s="195" t="s">
        <v>20</v>
      </c>
      <c r="F406" s="196" t="s">
        <v>571</v>
      </c>
      <c r="G406" s="194"/>
      <c r="H406" s="197">
        <v>19.2</v>
      </c>
      <c r="I406" s="198"/>
      <c r="J406" s="194"/>
      <c r="K406" s="194"/>
      <c r="L406" s="199"/>
      <c r="M406" s="200"/>
      <c r="N406" s="201"/>
      <c r="O406" s="201"/>
      <c r="P406" s="201"/>
      <c r="Q406" s="201"/>
      <c r="R406" s="201"/>
      <c r="S406" s="201"/>
      <c r="T406" s="202"/>
      <c r="AT406" s="203" t="s">
        <v>159</v>
      </c>
      <c r="AU406" s="203" t="s">
        <v>153</v>
      </c>
      <c r="AV406" s="13" t="s">
        <v>153</v>
      </c>
      <c r="AW406" s="13" t="s">
        <v>33</v>
      </c>
      <c r="AX406" s="13" t="s">
        <v>72</v>
      </c>
      <c r="AY406" s="203" t="s">
        <v>145</v>
      </c>
    </row>
    <row r="407" spans="1:65" s="13" customFormat="1" ht="10">
      <c r="B407" s="193"/>
      <c r="C407" s="194"/>
      <c r="D407" s="187" t="s">
        <v>159</v>
      </c>
      <c r="E407" s="195" t="s">
        <v>20</v>
      </c>
      <c r="F407" s="196" t="s">
        <v>572</v>
      </c>
      <c r="G407" s="194"/>
      <c r="H407" s="197">
        <v>12.97</v>
      </c>
      <c r="I407" s="198"/>
      <c r="J407" s="194"/>
      <c r="K407" s="194"/>
      <c r="L407" s="199"/>
      <c r="M407" s="200"/>
      <c r="N407" s="201"/>
      <c r="O407" s="201"/>
      <c r="P407" s="201"/>
      <c r="Q407" s="201"/>
      <c r="R407" s="201"/>
      <c r="S407" s="201"/>
      <c r="T407" s="202"/>
      <c r="AT407" s="203" t="s">
        <v>159</v>
      </c>
      <c r="AU407" s="203" t="s">
        <v>153</v>
      </c>
      <c r="AV407" s="13" t="s">
        <v>153</v>
      </c>
      <c r="AW407" s="13" t="s">
        <v>33</v>
      </c>
      <c r="AX407" s="13" t="s">
        <v>72</v>
      </c>
      <c r="AY407" s="203" t="s">
        <v>145</v>
      </c>
    </row>
    <row r="408" spans="1:65" s="13" customFormat="1" ht="10">
      <c r="B408" s="193"/>
      <c r="C408" s="194"/>
      <c r="D408" s="187" t="s">
        <v>159</v>
      </c>
      <c r="E408" s="195" t="s">
        <v>20</v>
      </c>
      <c r="F408" s="196" t="s">
        <v>573</v>
      </c>
      <c r="G408" s="194"/>
      <c r="H408" s="197">
        <v>19.2</v>
      </c>
      <c r="I408" s="198"/>
      <c r="J408" s="194"/>
      <c r="K408" s="194"/>
      <c r="L408" s="199"/>
      <c r="M408" s="200"/>
      <c r="N408" s="201"/>
      <c r="O408" s="201"/>
      <c r="P408" s="201"/>
      <c r="Q408" s="201"/>
      <c r="R408" s="201"/>
      <c r="S408" s="201"/>
      <c r="T408" s="202"/>
      <c r="AT408" s="203" t="s">
        <v>159</v>
      </c>
      <c r="AU408" s="203" t="s">
        <v>153</v>
      </c>
      <c r="AV408" s="13" t="s">
        <v>153</v>
      </c>
      <c r="AW408" s="13" t="s">
        <v>33</v>
      </c>
      <c r="AX408" s="13" t="s">
        <v>72</v>
      </c>
      <c r="AY408" s="203" t="s">
        <v>145</v>
      </c>
    </row>
    <row r="409" spans="1:65" s="13" customFormat="1" ht="10">
      <c r="B409" s="193"/>
      <c r="C409" s="194"/>
      <c r="D409" s="187" t="s">
        <v>159</v>
      </c>
      <c r="E409" s="195" t="s">
        <v>20</v>
      </c>
      <c r="F409" s="196" t="s">
        <v>574</v>
      </c>
      <c r="G409" s="194"/>
      <c r="H409" s="197">
        <v>15.66</v>
      </c>
      <c r="I409" s="198"/>
      <c r="J409" s="194"/>
      <c r="K409" s="194"/>
      <c r="L409" s="199"/>
      <c r="M409" s="200"/>
      <c r="N409" s="201"/>
      <c r="O409" s="201"/>
      <c r="P409" s="201"/>
      <c r="Q409" s="201"/>
      <c r="R409" s="201"/>
      <c r="S409" s="201"/>
      <c r="T409" s="202"/>
      <c r="AT409" s="203" t="s">
        <v>159</v>
      </c>
      <c r="AU409" s="203" t="s">
        <v>153</v>
      </c>
      <c r="AV409" s="13" t="s">
        <v>153</v>
      </c>
      <c r="AW409" s="13" t="s">
        <v>33</v>
      </c>
      <c r="AX409" s="13" t="s">
        <v>72</v>
      </c>
      <c r="AY409" s="203" t="s">
        <v>145</v>
      </c>
    </row>
    <row r="410" spans="1:65" s="13" customFormat="1" ht="10">
      <c r="B410" s="193"/>
      <c r="C410" s="194"/>
      <c r="D410" s="187" t="s">
        <v>159</v>
      </c>
      <c r="E410" s="195" t="s">
        <v>20</v>
      </c>
      <c r="F410" s="196" t="s">
        <v>575</v>
      </c>
      <c r="G410" s="194"/>
      <c r="H410" s="197">
        <v>7.87</v>
      </c>
      <c r="I410" s="198"/>
      <c r="J410" s="194"/>
      <c r="K410" s="194"/>
      <c r="L410" s="199"/>
      <c r="M410" s="200"/>
      <c r="N410" s="201"/>
      <c r="O410" s="201"/>
      <c r="P410" s="201"/>
      <c r="Q410" s="201"/>
      <c r="R410" s="201"/>
      <c r="S410" s="201"/>
      <c r="T410" s="202"/>
      <c r="AT410" s="203" t="s">
        <v>159</v>
      </c>
      <c r="AU410" s="203" t="s">
        <v>153</v>
      </c>
      <c r="AV410" s="13" t="s">
        <v>153</v>
      </c>
      <c r="AW410" s="13" t="s">
        <v>33</v>
      </c>
      <c r="AX410" s="13" t="s">
        <v>72</v>
      </c>
      <c r="AY410" s="203" t="s">
        <v>145</v>
      </c>
    </row>
    <row r="411" spans="1:65" s="13" customFormat="1" ht="10">
      <c r="B411" s="193"/>
      <c r="C411" s="194"/>
      <c r="D411" s="187" t="s">
        <v>159</v>
      </c>
      <c r="E411" s="195" t="s">
        <v>20</v>
      </c>
      <c r="F411" s="196" t="s">
        <v>576</v>
      </c>
      <c r="G411" s="194"/>
      <c r="H411" s="197">
        <v>6.08</v>
      </c>
      <c r="I411" s="198"/>
      <c r="J411" s="194"/>
      <c r="K411" s="194"/>
      <c r="L411" s="199"/>
      <c r="M411" s="200"/>
      <c r="N411" s="201"/>
      <c r="O411" s="201"/>
      <c r="P411" s="201"/>
      <c r="Q411" s="201"/>
      <c r="R411" s="201"/>
      <c r="S411" s="201"/>
      <c r="T411" s="202"/>
      <c r="AT411" s="203" t="s">
        <v>159</v>
      </c>
      <c r="AU411" s="203" t="s">
        <v>153</v>
      </c>
      <c r="AV411" s="13" t="s">
        <v>153</v>
      </c>
      <c r="AW411" s="13" t="s">
        <v>33</v>
      </c>
      <c r="AX411" s="13" t="s">
        <v>72</v>
      </c>
      <c r="AY411" s="203" t="s">
        <v>145</v>
      </c>
    </row>
    <row r="412" spans="1:65" s="13" customFormat="1" ht="10">
      <c r="B412" s="193"/>
      <c r="C412" s="194"/>
      <c r="D412" s="187" t="s">
        <v>159</v>
      </c>
      <c r="E412" s="195" t="s">
        <v>20</v>
      </c>
      <c r="F412" s="196" t="s">
        <v>577</v>
      </c>
      <c r="G412" s="194"/>
      <c r="H412" s="197">
        <v>5.68</v>
      </c>
      <c r="I412" s="198"/>
      <c r="J412" s="194"/>
      <c r="K412" s="194"/>
      <c r="L412" s="199"/>
      <c r="M412" s="200"/>
      <c r="N412" s="201"/>
      <c r="O412" s="201"/>
      <c r="P412" s="201"/>
      <c r="Q412" s="201"/>
      <c r="R412" s="201"/>
      <c r="S412" s="201"/>
      <c r="T412" s="202"/>
      <c r="AT412" s="203" t="s">
        <v>159</v>
      </c>
      <c r="AU412" s="203" t="s">
        <v>153</v>
      </c>
      <c r="AV412" s="13" t="s">
        <v>153</v>
      </c>
      <c r="AW412" s="13" t="s">
        <v>33</v>
      </c>
      <c r="AX412" s="13" t="s">
        <v>72</v>
      </c>
      <c r="AY412" s="203" t="s">
        <v>145</v>
      </c>
    </row>
    <row r="413" spans="1:65" s="16" customFormat="1" ht="10">
      <c r="B413" s="234"/>
      <c r="C413" s="235"/>
      <c r="D413" s="187" t="s">
        <v>159</v>
      </c>
      <c r="E413" s="236" t="s">
        <v>20</v>
      </c>
      <c r="F413" s="237" t="s">
        <v>567</v>
      </c>
      <c r="G413" s="235"/>
      <c r="H413" s="238">
        <v>107.32</v>
      </c>
      <c r="I413" s="239"/>
      <c r="J413" s="235"/>
      <c r="K413" s="235"/>
      <c r="L413" s="240"/>
      <c r="M413" s="241"/>
      <c r="N413" s="242"/>
      <c r="O413" s="242"/>
      <c r="P413" s="242"/>
      <c r="Q413" s="242"/>
      <c r="R413" s="242"/>
      <c r="S413" s="242"/>
      <c r="T413" s="243"/>
      <c r="AT413" s="244" t="s">
        <v>159</v>
      </c>
      <c r="AU413" s="244" t="s">
        <v>153</v>
      </c>
      <c r="AV413" s="16" t="s">
        <v>174</v>
      </c>
      <c r="AW413" s="16" t="s">
        <v>33</v>
      </c>
      <c r="AX413" s="16" t="s">
        <v>72</v>
      </c>
      <c r="AY413" s="244" t="s">
        <v>145</v>
      </c>
    </row>
    <row r="414" spans="1:65" s="15" customFormat="1" ht="10">
      <c r="B414" s="214"/>
      <c r="C414" s="215"/>
      <c r="D414" s="187" t="s">
        <v>159</v>
      </c>
      <c r="E414" s="216" t="s">
        <v>20</v>
      </c>
      <c r="F414" s="217" t="s">
        <v>173</v>
      </c>
      <c r="G414" s="215"/>
      <c r="H414" s="218">
        <v>271.60000000000002</v>
      </c>
      <c r="I414" s="219"/>
      <c r="J414" s="215"/>
      <c r="K414" s="215"/>
      <c r="L414" s="220"/>
      <c r="M414" s="221"/>
      <c r="N414" s="222"/>
      <c r="O414" s="222"/>
      <c r="P414" s="222"/>
      <c r="Q414" s="222"/>
      <c r="R414" s="222"/>
      <c r="S414" s="222"/>
      <c r="T414" s="223"/>
      <c r="AT414" s="224" t="s">
        <v>159</v>
      </c>
      <c r="AU414" s="224" t="s">
        <v>153</v>
      </c>
      <c r="AV414" s="15" t="s">
        <v>152</v>
      </c>
      <c r="AW414" s="15" t="s">
        <v>33</v>
      </c>
      <c r="AX414" s="15" t="s">
        <v>8</v>
      </c>
      <c r="AY414" s="224" t="s">
        <v>145</v>
      </c>
    </row>
    <row r="415" spans="1:65" s="2" customFormat="1" ht="16.5" customHeight="1">
      <c r="A415" s="36"/>
      <c r="B415" s="37"/>
      <c r="C415" s="225" t="s">
        <v>578</v>
      </c>
      <c r="D415" s="225" t="s">
        <v>248</v>
      </c>
      <c r="E415" s="226" t="s">
        <v>579</v>
      </c>
      <c r="F415" s="227" t="s">
        <v>20</v>
      </c>
      <c r="G415" s="228" t="s">
        <v>256</v>
      </c>
      <c r="H415" s="229">
        <v>298.76</v>
      </c>
      <c r="I415" s="230"/>
      <c r="J415" s="229">
        <f>ROUND(I415*H415,0)</f>
        <v>0</v>
      </c>
      <c r="K415" s="227" t="s">
        <v>20</v>
      </c>
      <c r="L415" s="231"/>
      <c r="M415" s="232" t="s">
        <v>20</v>
      </c>
      <c r="N415" s="233" t="s">
        <v>44</v>
      </c>
      <c r="O415" s="66"/>
      <c r="P415" s="183">
        <f>O415*H415</f>
        <v>0</v>
      </c>
      <c r="Q415" s="183">
        <v>0</v>
      </c>
      <c r="R415" s="183">
        <f>Q415*H415</f>
        <v>0</v>
      </c>
      <c r="S415" s="183">
        <v>0</v>
      </c>
      <c r="T415" s="184">
        <f>S415*H415</f>
        <v>0</v>
      </c>
      <c r="U415" s="36"/>
      <c r="V415" s="36"/>
      <c r="W415" s="36"/>
      <c r="X415" s="36"/>
      <c r="Y415" s="36"/>
      <c r="Z415" s="36"/>
      <c r="AA415" s="36"/>
      <c r="AB415" s="36"/>
      <c r="AC415" s="36"/>
      <c r="AD415" s="36"/>
      <c r="AE415" s="36"/>
      <c r="AR415" s="185" t="s">
        <v>385</v>
      </c>
      <c r="AT415" s="185" t="s">
        <v>248</v>
      </c>
      <c r="AU415" s="185" t="s">
        <v>153</v>
      </c>
      <c r="AY415" s="19" t="s">
        <v>145</v>
      </c>
      <c r="BE415" s="186">
        <f>IF(N415="základní",J415,0)</f>
        <v>0</v>
      </c>
      <c r="BF415" s="186">
        <f>IF(N415="snížená",J415,0)</f>
        <v>0</v>
      </c>
      <c r="BG415" s="186">
        <f>IF(N415="zákl. přenesená",J415,0)</f>
        <v>0</v>
      </c>
      <c r="BH415" s="186">
        <f>IF(N415="sníž. přenesená",J415,0)</f>
        <v>0</v>
      </c>
      <c r="BI415" s="186">
        <f>IF(N415="nulová",J415,0)</f>
        <v>0</v>
      </c>
      <c r="BJ415" s="19" t="s">
        <v>153</v>
      </c>
      <c r="BK415" s="186">
        <f>ROUND(I415*H415,0)</f>
        <v>0</v>
      </c>
      <c r="BL415" s="19" t="s">
        <v>279</v>
      </c>
      <c r="BM415" s="185" t="s">
        <v>580</v>
      </c>
    </row>
    <row r="416" spans="1:65" s="2" customFormat="1" ht="10">
      <c r="A416" s="36"/>
      <c r="B416" s="37"/>
      <c r="C416" s="38"/>
      <c r="D416" s="187" t="s">
        <v>155</v>
      </c>
      <c r="E416" s="38"/>
      <c r="F416" s="188" t="s">
        <v>581</v>
      </c>
      <c r="G416" s="38"/>
      <c r="H416" s="38"/>
      <c r="I416" s="189"/>
      <c r="J416" s="38"/>
      <c r="K416" s="38"/>
      <c r="L416" s="41"/>
      <c r="M416" s="190"/>
      <c r="N416" s="191"/>
      <c r="O416" s="66"/>
      <c r="P416" s="66"/>
      <c r="Q416" s="66"/>
      <c r="R416" s="66"/>
      <c r="S416" s="66"/>
      <c r="T416" s="67"/>
      <c r="U416" s="36"/>
      <c r="V416" s="36"/>
      <c r="W416" s="36"/>
      <c r="X416" s="36"/>
      <c r="Y416" s="36"/>
      <c r="Z416" s="36"/>
      <c r="AA416" s="36"/>
      <c r="AB416" s="36"/>
      <c r="AC416" s="36"/>
      <c r="AD416" s="36"/>
      <c r="AE416" s="36"/>
      <c r="AT416" s="19" t="s">
        <v>155</v>
      </c>
      <c r="AU416" s="19" t="s">
        <v>153</v>
      </c>
    </row>
    <row r="417" spans="1:65" s="13" customFormat="1" ht="10">
      <c r="B417" s="193"/>
      <c r="C417" s="194"/>
      <c r="D417" s="187" t="s">
        <v>159</v>
      </c>
      <c r="E417" s="195" t="s">
        <v>20</v>
      </c>
      <c r="F417" s="196" t="s">
        <v>582</v>
      </c>
      <c r="G417" s="194"/>
      <c r="H417" s="197">
        <v>298.76</v>
      </c>
      <c r="I417" s="198"/>
      <c r="J417" s="194"/>
      <c r="K417" s="194"/>
      <c r="L417" s="199"/>
      <c r="M417" s="200"/>
      <c r="N417" s="201"/>
      <c r="O417" s="201"/>
      <c r="P417" s="201"/>
      <c r="Q417" s="201"/>
      <c r="R417" s="201"/>
      <c r="S417" s="201"/>
      <c r="T417" s="202"/>
      <c r="AT417" s="203" t="s">
        <v>159</v>
      </c>
      <c r="AU417" s="203" t="s">
        <v>153</v>
      </c>
      <c r="AV417" s="13" t="s">
        <v>153</v>
      </c>
      <c r="AW417" s="13" t="s">
        <v>33</v>
      </c>
      <c r="AX417" s="13" t="s">
        <v>8</v>
      </c>
      <c r="AY417" s="203" t="s">
        <v>145</v>
      </c>
    </row>
    <row r="418" spans="1:65" s="2" customFormat="1" ht="16.5" customHeight="1">
      <c r="A418" s="36"/>
      <c r="B418" s="37"/>
      <c r="C418" s="175" t="s">
        <v>583</v>
      </c>
      <c r="D418" s="175" t="s">
        <v>147</v>
      </c>
      <c r="E418" s="176" t="s">
        <v>584</v>
      </c>
      <c r="F418" s="177" t="s">
        <v>585</v>
      </c>
      <c r="G418" s="178" t="s">
        <v>150</v>
      </c>
      <c r="H418" s="179">
        <v>714.25</v>
      </c>
      <c r="I418" s="180"/>
      <c r="J418" s="179">
        <f>ROUND(I418*H418,0)</f>
        <v>0</v>
      </c>
      <c r="K418" s="177" t="s">
        <v>204</v>
      </c>
      <c r="L418" s="41"/>
      <c r="M418" s="181" t="s">
        <v>20</v>
      </c>
      <c r="N418" s="182" t="s">
        <v>44</v>
      </c>
      <c r="O418" s="66"/>
      <c r="P418" s="183">
        <f>O418*H418</f>
        <v>0</v>
      </c>
      <c r="Q418" s="183">
        <v>2.9999999999999997E-4</v>
      </c>
      <c r="R418" s="183">
        <f>Q418*H418</f>
        <v>0.21427499999999999</v>
      </c>
      <c r="S418" s="183">
        <v>0</v>
      </c>
      <c r="T418" s="184">
        <f>S418*H418</f>
        <v>0</v>
      </c>
      <c r="U418" s="36"/>
      <c r="V418" s="36"/>
      <c r="W418" s="36"/>
      <c r="X418" s="36"/>
      <c r="Y418" s="36"/>
      <c r="Z418" s="36"/>
      <c r="AA418" s="36"/>
      <c r="AB418" s="36"/>
      <c r="AC418" s="36"/>
      <c r="AD418" s="36"/>
      <c r="AE418" s="36"/>
      <c r="AR418" s="185" t="s">
        <v>279</v>
      </c>
      <c r="AT418" s="185" t="s">
        <v>147</v>
      </c>
      <c r="AU418" s="185" t="s">
        <v>153</v>
      </c>
      <c r="AY418" s="19" t="s">
        <v>145</v>
      </c>
      <c r="BE418" s="186">
        <f>IF(N418="základní",J418,0)</f>
        <v>0</v>
      </c>
      <c r="BF418" s="186">
        <f>IF(N418="snížená",J418,0)</f>
        <v>0</v>
      </c>
      <c r="BG418" s="186">
        <f>IF(N418="zákl. přenesená",J418,0)</f>
        <v>0</v>
      </c>
      <c r="BH418" s="186">
        <f>IF(N418="sníž. přenesená",J418,0)</f>
        <v>0</v>
      </c>
      <c r="BI418" s="186">
        <f>IF(N418="nulová",J418,0)</f>
        <v>0</v>
      </c>
      <c r="BJ418" s="19" t="s">
        <v>153</v>
      </c>
      <c r="BK418" s="186">
        <f>ROUND(I418*H418,0)</f>
        <v>0</v>
      </c>
      <c r="BL418" s="19" t="s">
        <v>279</v>
      </c>
      <c r="BM418" s="185" t="s">
        <v>586</v>
      </c>
    </row>
    <row r="419" spans="1:65" s="2" customFormat="1" ht="10">
      <c r="A419" s="36"/>
      <c r="B419" s="37"/>
      <c r="C419" s="38"/>
      <c r="D419" s="187" t="s">
        <v>155</v>
      </c>
      <c r="E419" s="38"/>
      <c r="F419" s="188" t="s">
        <v>587</v>
      </c>
      <c r="G419" s="38"/>
      <c r="H419" s="38"/>
      <c r="I419" s="189"/>
      <c r="J419" s="38"/>
      <c r="K419" s="38"/>
      <c r="L419" s="41"/>
      <c r="M419" s="190"/>
      <c r="N419" s="191"/>
      <c r="O419" s="66"/>
      <c r="P419" s="66"/>
      <c r="Q419" s="66"/>
      <c r="R419" s="66"/>
      <c r="S419" s="66"/>
      <c r="T419" s="67"/>
      <c r="U419" s="36"/>
      <c r="V419" s="36"/>
      <c r="W419" s="36"/>
      <c r="X419" s="36"/>
      <c r="Y419" s="36"/>
      <c r="Z419" s="36"/>
      <c r="AA419" s="36"/>
      <c r="AB419" s="36"/>
      <c r="AC419" s="36"/>
      <c r="AD419" s="36"/>
      <c r="AE419" s="36"/>
      <c r="AT419" s="19" t="s">
        <v>155</v>
      </c>
      <c r="AU419" s="19" t="s">
        <v>153</v>
      </c>
    </row>
    <row r="420" spans="1:65" s="2" customFormat="1" ht="63">
      <c r="A420" s="36"/>
      <c r="B420" s="37"/>
      <c r="C420" s="38"/>
      <c r="D420" s="187" t="s">
        <v>157</v>
      </c>
      <c r="E420" s="38"/>
      <c r="F420" s="192" t="s">
        <v>588</v>
      </c>
      <c r="G420" s="38"/>
      <c r="H420" s="38"/>
      <c r="I420" s="189"/>
      <c r="J420" s="38"/>
      <c r="K420" s="38"/>
      <c r="L420" s="41"/>
      <c r="M420" s="190"/>
      <c r="N420" s="191"/>
      <c r="O420" s="66"/>
      <c r="P420" s="66"/>
      <c r="Q420" s="66"/>
      <c r="R420" s="66"/>
      <c r="S420" s="66"/>
      <c r="T420" s="67"/>
      <c r="U420" s="36"/>
      <c r="V420" s="36"/>
      <c r="W420" s="36"/>
      <c r="X420" s="36"/>
      <c r="Y420" s="36"/>
      <c r="Z420" s="36"/>
      <c r="AA420" s="36"/>
      <c r="AB420" s="36"/>
      <c r="AC420" s="36"/>
      <c r="AD420" s="36"/>
      <c r="AE420" s="36"/>
      <c r="AT420" s="19" t="s">
        <v>157</v>
      </c>
      <c r="AU420" s="19" t="s">
        <v>153</v>
      </c>
    </row>
    <row r="421" spans="1:65" s="14" customFormat="1" ht="10">
      <c r="B421" s="204"/>
      <c r="C421" s="205"/>
      <c r="D421" s="187" t="s">
        <v>159</v>
      </c>
      <c r="E421" s="206" t="s">
        <v>20</v>
      </c>
      <c r="F421" s="207" t="s">
        <v>589</v>
      </c>
      <c r="G421" s="205"/>
      <c r="H421" s="206" t="s">
        <v>20</v>
      </c>
      <c r="I421" s="208"/>
      <c r="J421" s="205"/>
      <c r="K421" s="205"/>
      <c r="L421" s="209"/>
      <c r="M421" s="210"/>
      <c r="N421" s="211"/>
      <c r="O421" s="211"/>
      <c r="P421" s="211"/>
      <c r="Q421" s="211"/>
      <c r="R421" s="211"/>
      <c r="S421" s="211"/>
      <c r="T421" s="212"/>
      <c r="AT421" s="213" t="s">
        <v>159</v>
      </c>
      <c r="AU421" s="213" t="s">
        <v>153</v>
      </c>
      <c r="AV421" s="14" t="s">
        <v>8</v>
      </c>
      <c r="AW421" s="14" t="s">
        <v>33</v>
      </c>
      <c r="AX421" s="14" t="s">
        <v>72</v>
      </c>
      <c r="AY421" s="213" t="s">
        <v>145</v>
      </c>
    </row>
    <row r="422" spans="1:65" s="13" customFormat="1" ht="10">
      <c r="B422" s="193"/>
      <c r="C422" s="194"/>
      <c r="D422" s="187" t="s">
        <v>159</v>
      </c>
      <c r="E422" s="195" t="s">
        <v>20</v>
      </c>
      <c r="F422" s="196" t="s">
        <v>590</v>
      </c>
      <c r="G422" s="194"/>
      <c r="H422" s="197">
        <v>44.72</v>
      </c>
      <c r="I422" s="198"/>
      <c r="J422" s="194"/>
      <c r="K422" s="194"/>
      <c r="L422" s="199"/>
      <c r="M422" s="200"/>
      <c r="N422" s="201"/>
      <c r="O422" s="201"/>
      <c r="P422" s="201"/>
      <c r="Q422" s="201"/>
      <c r="R422" s="201"/>
      <c r="S422" s="201"/>
      <c r="T422" s="202"/>
      <c r="AT422" s="203" t="s">
        <v>159</v>
      </c>
      <c r="AU422" s="203" t="s">
        <v>153</v>
      </c>
      <c r="AV422" s="13" t="s">
        <v>153</v>
      </c>
      <c r="AW422" s="13" t="s">
        <v>33</v>
      </c>
      <c r="AX422" s="13" t="s">
        <v>72</v>
      </c>
      <c r="AY422" s="203" t="s">
        <v>145</v>
      </c>
    </row>
    <row r="423" spans="1:65" s="13" customFormat="1" ht="10">
      <c r="B423" s="193"/>
      <c r="C423" s="194"/>
      <c r="D423" s="187" t="s">
        <v>159</v>
      </c>
      <c r="E423" s="195" t="s">
        <v>20</v>
      </c>
      <c r="F423" s="196" t="s">
        <v>591</v>
      </c>
      <c r="G423" s="194"/>
      <c r="H423" s="197">
        <v>13.32</v>
      </c>
      <c r="I423" s="198"/>
      <c r="J423" s="194"/>
      <c r="K423" s="194"/>
      <c r="L423" s="199"/>
      <c r="M423" s="200"/>
      <c r="N423" s="201"/>
      <c r="O423" s="201"/>
      <c r="P423" s="201"/>
      <c r="Q423" s="201"/>
      <c r="R423" s="201"/>
      <c r="S423" s="201"/>
      <c r="T423" s="202"/>
      <c r="AT423" s="203" t="s">
        <v>159</v>
      </c>
      <c r="AU423" s="203" t="s">
        <v>153</v>
      </c>
      <c r="AV423" s="13" t="s">
        <v>153</v>
      </c>
      <c r="AW423" s="13" t="s">
        <v>33</v>
      </c>
      <c r="AX423" s="13" t="s">
        <v>72</v>
      </c>
      <c r="AY423" s="203" t="s">
        <v>145</v>
      </c>
    </row>
    <row r="424" spans="1:65" s="13" customFormat="1" ht="10">
      <c r="B424" s="193"/>
      <c r="C424" s="194"/>
      <c r="D424" s="187" t="s">
        <v>159</v>
      </c>
      <c r="E424" s="195" t="s">
        <v>20</v>
      </c>
      <c r="F424" s="196" t="s">
        <v>592</v>
      </c>
      <c r="G424" s="194"/>
      <c r="H424" s="197">
        <v>49.45</v>
      </c>
      <c r="I424" s="198"/>
      <c r="J424" s="194"/>
      <c r="K424" s="194"/>
      <c r="L424" s="199"/>
      <c r="M424" s="200"/>
      <c r="N424" s="201"/>
      <c r="O424" s="201"/>
      <c r="P424" s="201"/>
      <c r="Q424" s="201"/>
      <c r="R424" s="201"/>
      <c r="S424" s="201"/>
      <c r="T424" s="202"/>
      <c r="AT424" s="203" t="s">
        <v>159</v>
      </c>
      <c r="AU424" s="203" t="s">
        <v>153</v>
      </c>
      <c r="AV424" s="13" t="s">
        <v>153</v>
      </c>
      <c r="AW424" s="13" t="s">
        <v>33</v>
      </c>
      <c r="AX424" s="13" t="s">
        <v>72</v>
      </c>
      <c r="AY424" s="203" t="s">
        <v>145</v>
      </c>
    </row>
    <row r="425" spans="1:65" s="13" customFormat="1" ht="10">
      <c r="B425" s="193"/>
      <c r="C425" s="194"/>
      <c r="D425" s="187" t="s">
        <v>159</v>
      </c>
      <c r="E425" s="195" t="s">
        <v>20</v>
      </c>
      <c r="F425" s="196" t="s">
        <v>593</v>
      </c>
      <c r="G425" s="194"/>
      <c r="H425" s="197">
        <v>36.17</v>
      </c>
      <c r="I425" s="198"/>
      <c r="J425" s="194"/>
      <c r="K425" s="194"/>
      <c r="L425" s="199"/>
      <c r="M425" s="200"/>
      <c r="N425" s="201"/>
      <c r="O425" s="201"/>
      <c r="P425" s="201"/>
      <c r="Q425" s="201"/>
      <c r="R425" s="201"/>
      <c r="S425" s="201"/>
      <c r="T425" s="202"/>
      <c r="AT425" s="203" t="s">
        <v>159</v>
      </c>
      <c r="AU425" s="203" t="s">
        <v>153</v>
      </c>
      <c r="AV425" s="13" t="s">
        <v>153</v>
      </c>
      <c r="AW425" s="13" t="s">
        <v>33</v>
      </c>
      <c r="AX425" s="13" t="s">
        <v>72</v>
      </c>
      <c r="AY425" s="203" t="s">
        <v>145</v>
      </c>
    </row>
    <row r="426" spans="1:65" s="13" customFormat="1" ht="10">
      <c r="B426" s="193"/>
      <c r="C426" s="194"/>
      <c r="D426" s="187" t="s">
        <v>159</v>
      </c>
      <c r="E426" s="195" t="s">
        <v>20</v>
      </c>
      <c r="F426" s="196" t="s">
        <v>594</v>
      </c>
      <c r="G426" s="194"/>
      <c r="H426" s="197">
        <v>40.380000000000003</v>
      </c>
      <c r="I426" s="198"/>
      <c r="J426" s="194"/>
      <c r="K426" s="194"/>
      <c r="L426" s="199"/>
      <c r="M426" s="200"/>
      <c r="N426" s="201"/>
      <c r="O426" s="201"/>
      <c r="P426" s="201"/>
      <c r="Q426" s="201"/>
      <c r="R426" s="201"/>
      <c r="S426" s="201"/>
      <c r="T426" s="202"/>
      <c r="AT426" s="203" t="s">
        <v>159</v>
      </c>
      <c r="AU426" s="203" t="s">
        <v>153</v>
      </c>
      <c r="AV426" s="13" t="s">
        <v>153</v>
      </c>
      <c r="AW426" s="13" t="s">
        <v>33</v>
      </c>
      <c r="AX426" s="13" t="s">
        <v>72</v>
      </c>
      <c r="AY426" s="203" t="s">
        <v>145</v>
      </c>
    </row>
    <row r="427" spans="1:65" s="16" customFormat="1" ht="10">
      <c r="B427" s="234"/>
      <c r="C427" s="235"/>
      <c r="D427" s="187" t="s">
        <v>159</v>
      </c>
      <c r="E427" s="236" t="s">
        <v>20</v>
      </c>
      <c r="F427" s="237" t="s">
        <v>567</v>
      </c>
      <c r="G427" s="235"/>
      <c r="H427" s="238">
        <v>184.04</v>
      </c>
      <c r="I427" s="239"/>
      <c r="J427" s="235"/>
      <c r="K427" s="235"/>
      <c r="L427" s="240"/>
      <c r="M427" s="241"/>
      <c r="N427" s="242"/>
      <c r="O427" s="242"/>
      <c r="P427" s="242"/>
      <c r="Q427" s="242"/>
      <c r="R427" s="242"/>
      <c r="S427" s="242"/>
      <c r="T427" s="243"/>
      <c r="AT427" s="244" t="s">
        <v>159</v>
      </c>
      <c r="AU427" s="244" t="s">
        <v>153</v>
      </c>
      <c r="AV427" s="16" t="s">
        <v>174</v>
      </c>
      <c r="AW427" s="16" t="s">
        <v>33</v>
      </c>
      <c r="AX427" s="16" t="s">
        <v>72</v>
      </c>
      <c r="AY427" s="244" t="s">
        <v>145</v>
      </c>
    </row>
    <row r="428" spans="1:65" s="14" customFormat="1" ht="10">
      <c r="B428" s="204"/>
      <c r="C428" s="205"/>
      <c r="D428" s="187" t="s">
        <v>159</v>
      </c>
      <c r="E428" s="206" t="s">
        <v>20</v>
      </c>
      <c r="F428" s="207" t="s">
        <v>595</v>
      </c>
      <c r="G428" s="205"/>
      <c r="H428" s="206" t="s">
        <v>20</v>
      </c>
      <c r="I428" s="208"/>
      <c r="J428" s="205"/>
      <c r="K428" s="205"/>
      <c r="L428" s="209"/>
      <c r="M428" s="210"/>
      <c r="N428" s="211"/>
      <c r="O428" s="211"/>
      <c r="P428" s="211"/>
      <c r="Q428" s="211"/>
      <c r="R428" s="211"/>
      <c r="S428" s="211"/>
      <c r="T428" s="212"/>
      <c r="AT428" s="213" t="s">
        <v>159</v>
      </c>
      <c r="AU428" s="213" t="s">
        <v>153</v>
      </c>
      <c r="AV428" s="14" t="s">
        <v>8</v>
      </c>
      <c r="AW428" s="14" t="s">
        <v>33</v>
      </c>
      <c r="AX428" s="14" t="s">
        <v>72</v>
      </c>
      <c r="AY428" s="213" t="s">
        <v>145</v>
      </c>
    </row>
    <row r="429" spans="1:65" s="13" customFormat="1" ht="10">
      <c r="B429" s="193"/>
      <c r="C429" s="194"/>
      <c r="D429" s="187" t="s">
        <v>159</v>
      </c>
      <c r="E429" s="195" t="s">
        <v>20</v>
      </c>
      <c r="F429" s="196" t="s">
        <v>596</v>
      </c>
      <c r="G429" s="194"/>
      <c r="H429" s="197">
        <v>17.899999999999999</v>
      </c>
      <c r="I429" s="198"/>
      <c r="J429" s="194"/>
      <c r="K429" s="194"/>
      <c r="L429" s="199"/>
      <c r="M429" s="200"/>
      <c r="N429" s="201"/>
      <c r="O429" s="201"/>
      <c r="P429" s="201"/>
      <c r="Q429" s="201"/>
      <c r="R429" s="201"/>
      <c r="S429" s="201"/>
      <c r="T429" s="202"/>
      <c r="AT429" s="203" t="s">
        <v>159</v>
      </c>
      <c r="AU429" s="203" t="s">
        <v>153</v>
      </c>
      <c r="AV429" s="13" t="s">
        <v>153</v>
      </c>
      <c r="AW429" s="13" t="s">
        <v>33</v>
      </c>
      <c r="AX429" s="13" t="s">
        <v>72</v>
      </c>
      <c r="AY429" s="203" t="s">
        <v>145</v>
      </c>
    </row>
    <row r="430" spans="1:65" s="13" customFormat="1" ht="10">
      <c r="B430" s="193"/>
      <c r="C430" s="194"/>
      <c r="D430" s="187" t="s">
        <v>159</v>
      </c>
      <c r="E430" s="195" t="s">
        <v>20</v>
      </c>
      <c r="F430" s="196" t="s">
        <v>597</v>
      </c>
      <c r="G430" s="194"/>
      <c r="H430" s="197">
        <v>19.28</v>
      </c>
      <c r="I430" s="198"/>
      <c r="J430" s="194"/>
      <c r="K430" s="194"/>
      <c r="L430" s="199"/>
      <c r="M430" s="200"/>
      <c r="N430" s="201"/>
      <c r="O430" s="201"/>
      <c r="P430" s="201"/>
      <c r="Q430" s="201"/>
      <c r="R430" s="201"/>
      <c r="S430" s="201"/>
      <c r="T430" s="202"/>
      <c r="AT430" s="203" t="s">
        <v>159</v>
      </c>
      <c r="AU430" s="203" t="s">
        <v>153</v>
      </c>
      <c r="AV430" s="13" t="s">
        <v>153</v>
      </c>
      <c r="AW430" s="13" t="s">
        <v>33</v>
      </c>
      <c r="AX430" s="13" t="s">
        <v>72</v>
      </c>
      <c r="AY430" s="203" t="s">
        <v>145</v>
      </c>
    </row>
    <row r="431" spans="1:65" s="13" customFormat="1" ht="10">
      <c r="B431" s="193"/>
      <c r="C431" s="194"/>
      <c r="D431" s="187" t="s">
        <v>159</v>
      </c>
      <c r="E431" s="195" t="s">
        <v>20</v>
      </c>
      <c r="F431" s="196" t="s">
        <v>598</v>
      </c>
      <c r="G431" s="194"/>
      <c r="H431" s="197">
        <v>8.2899999999999991</v>
      </c>
      <c r="I431" s="198"/>
      <c r="J431" s="194"/>
      <c r="K431" s="194"/>
      <c r="L431" s="199"/>
      <c r="M431" s="200"/>
      <c r="N431" s="201"/>
      <c r="O431" s="201"/>
      <c r="P431" s="201"/>
      <c r="Q431" s="201"/>
      <c r="R431" s="201"/>
      <c r="S431" s="201"/>
      <c r="T431" s="202"/>
      <c r="AT431" s="203" t="s">
        <v>159</v>
      </c>
      <c r="AU431" s="203" t="s">
        <v>153</v>
      </c>
      <c r="AV431" s="13" t="s">
        <v>153</v>
      </c>
      <c r="AW431" s="13" t="s">
        <v>33</v>
      </c>
      <c r="AX431" s="13" t="s">
        <v>72</v>
      </c>
      <c r="AY431" s="203" t="s">
        <v>145</v>
      </c>
    </row>
    <row r="432" spans="1:65" s="16" customFormat="1" ht="10">
      <c r="B432" s="234"/>
      <c r="C432" s="235"/>
      <c r="D432" s="187" t="s">
        <v>159</v>
      </c>
      <c r="E432" s="236" t="s">
        <v>20</v>
      </c>
      <c r="F432" s="237" t="s">
        <v>567</v>
      </c>
      <c r="G432" s="235"/>
      <c r="H432" s="238">
        <v>45.47</v>
      </c>
      <c r="I432" s="239"/>
      <c r="J432" s="235"/>
      <c r="K432" s="235"/>
      <c r="L432" s="240"/>
      <c r="M432" s="241"/>
      <c r="N432" s="242"/>
      <c r="O432" s="242"/>
      <c r="P432" s="242"/>
      <c r="Q432" s="242"/>
      <c r="R432" s="242"/>
      <c r="S432" s="242"/>
      <c r="T432" s="243"/>
      <c r="AT432" s="244" t="s">
        <v>159</v>
      </c>
      <c r="AU432" s="244" t="s">
        <v>153</v>
      </c>
      <c r="AV432" s="16" t="s">
        <v>174</v>
      </c>
      <c r="AW432" s="16" t="s">
        <v>33</v>
      </c>
      <c r="AX432" s="16" t="s">
        <v>72</v>
      </c>
      <c r="AY432" s="244" t="s">
        <v>145</v>
      </c>
    </row>
    <row r="433" spans="1:65" s="14" customFormat="1" ht="10">
      <c r="B433" s="204"/>
      <c r="C433" s="205"/>
      <c r="D433" s="187" t="s">
        <v>159</v>
      </c>
      <c r="E433" s="206" t="s">
        <v>20</v>
      </c>
      <c r="F433" s="207" t="s">
        <v>599</v>
      </c>
      <c r="G433" s="205"/>
      <c r="H433" s="206" t="s">
        <v>20</v>
      </c>
      <c r="I433" s="208"/>
      <c r="J433" s="205"/>
      <c r="K433" s="205"/>
      <c r="L433" s="209"/>
      <c r="M433" s="210"/>
      <c r="N433" s="211"/>
      <c r="O433" s="211"/>
      <c r="P433" s="211"/>
      <c r="Q433" s="211"/>
      <c r="R433" s="211"/>
      <c r="S433" s="211"/>
      <c r="T433" s="212"/>
      <c r="AT433" s="213" t="s">
        <v>159</v>
      </c>
      <c r="AU433" s="213" t="s">
        <v>153</v>
      </c>
      <c r="AV433" s="14" t="s">
        <v>8</v>
      </c>
      <c r="AW433" s="14" t="s">
        <v>33</v>
      </c>
      <c r="AX433" s="14" t="s">
        <v>72</v>
      </c>
      <c r="AY433" s="213" t="s">
        <v>145</v>
      </c>
    </row>
    <row r="434" spans="1:65" s="13" customFormat="1" ht="10">
      <c r="B434" s="193"/>
      <c r="C434" s="194"/>
      <c r="D434" s="187" t="s">
        <v>159</v>
      </c>
      <c r="E434" s="195" t="s">
        <v>20</v>
      </c>
      <c r="F434" s="196" t="s">
        <v>600</v>
      </c>
      <c r="G434" s="194"/>
      <c r="H434" s="197">
        <v>150.6</v>
      </c>
      <c r="I434" s="198"/>
      <c r="J434" s="194"/>
      <c r="K434" s="194"/>
      <c r="L434" s="199"/>
      <c r="M434" s="200"/>
      <c r="N434" s="201"/>
      <c r="O434" s="201"/>
      <c r="P434" s="201"/>
      <c r="Q434" s="201"/>
      <c r="R434" s="201"/>
      <c r="S434" s="201"/>
      <c r="T434" s="202"/>
      <c r="AT434" s="203" t="s">
        <v>159</v>
      </c>
      <c r="AU434" s="203" t="s">
        <v>153</v>
      </c>
      <c r="AV434" s="13" t="s">
        <v>153</v>
      </c>
      <c r="AW434" s="13" t="s">
        <v>33</v>
      </c>
      <c r="AX434" s="13" t="s">
        <v>72</v>
      </c>
      <c r="AY434" s="203" t="s">
        <v>145</v>
      </c>
    </row>
    <row r="435" spans="1:65" s="13" customFormat="1" ht="10">
      <c r="B435" s="193"/>
      <c r="C435" s="194"/>
      <c r="D435" s="187" t="s">
        <v>159</v>
      </c>
      <c r="E435" s="195" t="s">
        <v>20</v>
      </c>
      <c r="F435" s="196" t="s">
        <v>601</v>
      </c>
      <c r="G435" s="194"/>
      <c r="H435" s="197">
        <v>-7.09</v>
      </c>
      <c r="I435" s="198"/>
      <c r="J435" s="194"/>
      <c r="K435" s="194"/>
      <c r="L435" s="199"/>
      <c r="M435" s="200"/>
      <c r="N435" s="201"/>
      <c r="O435" s="201"/>
      <c r="P435" s="201"/>
      <c r="Q435" s="201"/>
      <c r="R435" s="201"/>
      <c r="S435" s="201"/>
      <c r="T435" s="202"/>
      <c r="AT435" s="203" t="s">
        <v>159</v>
      </c>
      <c r="AU435" s="203" t="s">
        <v>153</v>
      </c>
      <c r="AV435" s="13" t="s">
        <v>153</v>
      </c>
      <c r="AW435" s="13" t="s">
        <v>33</v>
      </c>
      <c r="AX435" s="13" t="s">
        <v>72</v>
      </c>
      <c r="AY435" s="203" t="s">
        <v>145</v>
      </c>
    </row>
    <row r="436" spans="1:65" s="13" customFormat="1" ht="10">
      <c r="B436" s="193"/>
      <c r="C436" s="194"/>
      <c r="D436" s="187" t="s">
        <v>159</v>
      </c>
      <c r="E436" s="195" t="s">
        <v>20</v>
      </c>
      <c r="F436" s="196" t="s">
        <v>602</v>
      </c>
      <c r="G436" s="194"/>
      <c r="H436" s="197">
        <v>122.42</v>
      </c>
      <c r="I436" s="198"/>
      <c r="J436" s="194"/>
      <c r="K436" s="194"/>
      <c r="L436" s="199"/>
      <c r="M436" s="200"/>
      <c r="N436" s="201"/>
      <c r="O436" s="201"/>
      <c r="P436" s="201"/>
      <c r="Q436" s="201"/>
      <c r="R436" s="201"/>
      <c r="S436" s="201"/>
      <c r="T436" s="202"/>
      <c r="AT436" s="203" t="s">
        <v>159</v>
      </c>
      <c r="AU436" s="203" t="s">
        <v>153</v>
      </c>
      <c r="AV436" s="13" t="s">
        <v>153</v>
      </c>
      <c r="AW436" s="13" t="s">
        <v>33</v>
      </c>
      <c r="AX436" s="13" t="s">
        <v>72</v>
      </c>
      <c r="AY436" s="203" t="s">
        <v>145</v>
      </c>
    </row>
    <row r="437" spans="1:65" s="13" customFormat="1" ht="10">
      <c r="B437" s="193"/>
      <c r="C437" s="194"/>
      <c r="D437" s="187" t="s">
        <v>159</v>
      </c>
      <c r="E437" s="195" t="s">
        <v>20</v>
      </c>
      <c r="F437" s="196" t="s">
        <v>603</v>
      </c>
      <c r="G437" s="194"/>
      <c r="H437" s="197">
        <v>-10.7</v>
      </c>
      <c r="I437" s="198"/>
      <c r="J437" s="194"/>
      <c r="K437" s="194"/>
      <c r="L437" s="199"/>
      <c r="M437" s="200"/>
      <c r="N437" s="201"/>
      <c r="O437" s="201"/>
      <c r="P437" s="201"/>
      <c r="Q437" s="201"/>
      <c r="R437" s="201"/>
      <c r="S437" s="201"/>
      <c r="T437" s="202"/>
      <c r="AT437" s="203" t="s">
        <v>159</v>
      </c>
      <c r="AU437" s="203" t="s">
        <v>153</v>
      </c>
      <c r="AV437" s="13" t="s">
        <v>153</v>
      </c>
      <c r="AW437" s="13" t="s">
        <v>33</v>
      </c>
      <c r="AX437" s="13" t="s">
        <v>72</v>
      </c>
      <c r="AY437" s="203" t="s">
        <v>145</v>
      </c>
    </row>
    <row r="438" spans="1:65" s="16" customFormat="1" ht="10">
      <c r="B438" s="234"/>
      <c r="C438" s="235"/>
      <c r="D438" s="187" t="s">
        <v>159</v>
      </c>
      <c r="E438" s="236" t="s">
        <v>20</v>
      </c>
      <c r="F438" s="237" t="s">
        <v>567</v>
      </c>
      <c r="G438" s="235"/>
      <c r="H438" s="238">
        <v>255.23</v>
      </c>
      <c r="I438" s="239"/>
      <c r="J438" s="235"/>
      <c r="K438" s="235"/>
      <c r="L438" s="240"/>
      <c r="M438" s="241"/>
      <c r="N438" s="242"/>
      <c r="O438" s="242"/>
      <c r="P438" s="242"/>
      <c r="Q438" s="242"/>
      <c r="R438" s="242"/>
      <c r="S438" s="242"/>
      <c r="T438" s="243"/>
      <c r="AT438" s="244" t="s">
        <v>159</v>
      </c>
      <c r="AU438" s="244" t="s">
        <v>153</v>
      </c>
      <c r="AV438" s="16" t="s">
        <v>174</v>
      </c>
      <c r="AW438" s="16" t="s">
        <v>33</v>
      </c>
      <c r="AX438" s="16" t="s">
        <v>72</v>
      </c>
      <c r="AY438" s="244" t="s">
        <v>145</v>
      </c>
    </row>
    <row r="439" spans="1:65" s="14" customFormat="1" ht="10">
      <c r="B439" s="204"/>
      <c r="C439" s="205"/>
      <c r="D439" s="187" t="s">
        <v>159</v>
      </c>
      <c r="E439" s="206" t="s">
        <v>20</v>
      </c>
      <c r="F439" s="207" t="s">
        <v>604</v>
      </c>
      <c r="G439" s="205"/>
      <c r="H439" s="206" t="s">
        <v>20</v>
      </c>
      <c r="I439" s="208"/>
      <c r="J439" s="205"/>
      <c r="K439" s="205"/>
      <c r="L439" s="209"/>
      <c r="M439" s="210"/>
      <c r="N439" s="211"/>
      <c r="O439" s="211"/>
      <c r="P439" s="211"/>
      <c r="Q439" s="211"/>
      <c r="R439" s="211"/>
      <c r="S439" s="211"/>
      <c r="T439" s="212"/>
      <c r="AT439" s="213" t="s">
        <v>159</v>
      </c>
      <c r="AU439" s="213" t="s">
        <v>153</v>
      </c>
      <c r="AV439" s="14" t="s">
        <v>8</v>
      </c>
      <c r="AW439" s="14" t="s">
        <v>33</v>
      </c>
      <c r="AX439" s="14" t="s">
        <v>72</v>
      </c>
      <c r="AY439" s="213" t="s">
        <v>145</v>
      </c>
    </row>
    <row r="440" spans="1:65" s="13" customFormat="1" ht="10">
      <c r="B440" s="193"/>
      <c r="C440" s="194"/>
      <c r="D440" s="187" t="s">
        <v>159</v>
      </c>
      <c r="E440" s="195" t="s">
        <v>20</v>
      </c>
      <c r="F440" s="196" t="s">
        <v>605</v>
      </c>
      <c r="G440" s="194"/>
      <c r="H440" s="197">
        <v>184.04</v>
      </c>
      <c r="I440" s="198"/>
      <c r="J440" s="194"/>
      <c r="K440" s="194"/>
      <c r="L440" s="199"/>
      <c r="M440" s="200"/>
      <c r="N440" s="201"/>
      <c r="O440" s="201"/>
      <c r="P440" s="201"/>
      <c r="Q440" s="201"/>
      <c r="R440" s="201"/>
      <c r="S440" s="201"/>
      <c r="T440" s="202"/>
      <c r="AT440" s="203" t="s">
        <v>159</v>
      </c>
      <c r="AU440" s="203" t="s">
        <v>153</v>
      </c>
      <c r="AV440" s="13" t="s">
        <v>153</v>
      </c>
      <c r="AW440" s="13" t="s">
        <v>33</v>
      </c>
      <c r="AX440" s="13" t="s">
        <v>72</v>
      </c>
      <c r="AY440" s="203" t="s">
        <v>145</v>
      </c>
    </row>
    <row r="441" spans="1:65" s="14" customFormat="1" ht="10">
      <c r="B441" s="204"/>
      <c r="C441" s="205"/>
      <c r="D441" s="187" t="s">
        <v>159</v>
      </c>
      <c r="E441" s="206" t="s">
        <v>20</v>
      </c>
      <c r="F441" s="207" t="s">
        <v>606</v>
      </c>
      <c r="G441" s="205"/>
      <c r="H441" s="206" t="s">
        <v>20</v>
      </c>
      <c r="I441" s="208"/>
      <c r="J441" s="205"/>
      <c r="K441" s="205"/>
      <c r="L441" s="209"/>
      <c r="M441" s="210"/>
      <c r="N441" s="211"/>
      <c r="O441" s="211"/>
      <c r="P441" s="211"/>
      <c r="Q441" s="211"/>
      <c r="R441" s="211"/>
      <c r="S441" s="211"/>
      <c r="T441" s="212"/>
      <c r="AT441" s="213" t="s">
        <v>159</v>
      </c>
      <c r="AU441" s="213" t="s">
        <v>153</v>
      </c>
      <c r="AV441" s="14" t="s">
        <v>8</v>
      </c>
      <c r="AW441" s="14" t="s">
        <v>33</v>
      </c>
      <c r="AX441" s="14" t="s">
        <v>72</v>
      </c>
      <c r="AY441" s="213" t="s">
        <v>145</v>
      </c>
    </row>
    <row r="442" spans="1:65" s="13" customFormat="1" ht="10">
      <c r="B442" s="193"/>
      <c r="C442" s="194"/>
      <c r="D442" s="187" t="s">
        <v>159</v>
      </c>
      <c r="E442" s="195" t="s">
        <v>20</v>
      </c>
      <c r="F442" s="196" t="s">
        <v>607</v>
      </c>
      <c r="G442" s="194"/>
      <c r="H442" s="197">
        <v>45.47</v>
      </c>
      <c r="I442" s="198"/>
      <c r="J442" s="194"/>
      <c r="K442" s="194"/>
      <c r="L442" s="199"/>
      <c r="M442" s="200"/>
      <c r="N442" s="201"/>
      <c r="O442" s="201"/>
      <c r="P442" s="201"/>
      <c r="Q442" s="201"/>
      <c r="R442" s="201"/>
      <c r="S442" s="201"/>
      <c r="T442" s="202"/>
      <c r="AT442" s="203" t="s">
        <v>159</v>
      </c>
      <c r="AU442" s="203" t="s">
        <v>153</v>
      </c>
      <c r="AV442" s="13" t="s">
        <v>153</v>
      </c>
      <c r="AW442" s="13" t="s">
        <v>33</v>
      </c>
      <c r="AX442" s="13" t="s">
        <v>72</v>
      </c>
      <c r="AY442" s="203" t="s">
        <v>145</v>
      </c>
    </row>
    <row r="443" spans="1:65" s="15" customFormat="1" ht="10">
      <c r="B443" s="214"/>
      <c r="C443" s="215"/>
      <c r="D443" s="187" t="s">
        <v>159</v>
      </c>
      <c r="E443" s="216" t="s">
        <v>20</v>
      </c>
      <c r="F443" s="217" t="s">
        <v>173</v>
      </c>
      <c r="G443" s="215"/>
      <c r="H443" s="218">
        <v>714.25</v>
      </c>
      <c r="I443" s="219"/>
      <c r="J443" s="215"/>
      <c r="K443" s="215"/>
      <c r="L443" s="220"/>
      <c r="M443" s="221"/>
      <c r="N443" s="222"/>
      <c r="O443" s="222"/>
      <c r="P443" s="222"/>
      <c r="Q443" s="222"/>
      <c r="R443" s="222"/>
      <c r="S443" s="222"/>
      <c r="T443" s="223"/>
      <c r="AT443" s="224" t="s">
        <v>159</v>
      </c>
      <c r="AU443" s="224" t="s">
        <v>153</v>
      </c>
      <c r="AV443" s="15" t="s">
        <v>152</v>
      </c>
      <c r="AW443" s="15" t="s">
        <v>33</v>
      </c>
      <c r="AX443" s="15" t="s">
        <v>8</v>
      </c>
      <c r="AY443" s="224" t="s">
        <v>145</v>
      </c>
    </row>
    <row r="444" spans="1:65" s="2" customFormat="1" ht="21.75" customHeight="1">
      <c r="A444" s="36"/>
      <c r="B444" s="37"/>
      <c r="C444" s="175" t="s">
        <v>608</v>
      </c>
      <c r="D444" s="175" t="s">
        <v>147</v>
      </c>
      <c r="E444" s="176" t="s">
        <v>609</v>
      </c>
      <c r="F444" s="177" t="s">
        <v>610</v>
      </c>
      <c r="G444" s="178" t="s">
        <v>150</v>
      </c>
      <c r="H444" s="179">
        <v>282.94</v>
      </c>
      <c r="I444" s="180"/>
      <c r="J444" s="179">
        <f>ROUND(I444*H444,0)</f>
        <v>0</v>
      </c>
      <c r="K444" s="177" t="s">
        <v>204</v>
      </c>
      <c r="L444" s="41"/>
      <c r="M444" s="181" t="s">
        <v>20</v>
      </c>
      <c r="N444" s="182" t="s">
        <v>44</v>
      </c>
      <c r="O444" s="66"/>
      <c r="P444" s="183">
        <f>O444*H444</f>
        <v>0</v>
      </c>
      <c r="Q444" s="183">
        <v>0</v>
      </c>
      <c r="R444" s="183">
        <f>Q444*H444</f>
        <v>0</v>
      </c>
      <c r="S444" s="183">
        <v>0</v>
      </c>
      <c r="T444" s="184">
        <f>S444*H444</f>
        <v>0</v>
      </c>
      <c r="U444" s="36"/>
      <c r="V444" s="36"/>
      <c r="W444" s="36"/>
      <c r="X444" s="36"/>
      <c r="Y444" s="36"/>
      <c r="Z444" s="36"/>
      <c r="AA444" s="36"/>
      <c r="AB444" s="36"/>
      <c r="AC444" s="36"/>
      <c r="AD444" s="36"/>
      <c r="AE444" s="36"/>
      <c r="AR444" s="185" t="s">
        <v>279</v>
      </c>
      <c r="AT444" s="185" t="s">
        <v>147</v>
      </c>
      <c r="AU444" s="185" t="s">
        <v>153</v>
      </c>
      <c r="AY444" s="19" t="s">
        <v>145</v>
      </c>
      <c r="BE444" s="186">
        <f>IF(N444="základní",J444,0)</f>
        <v>0</v>
      </c>
      <c r="BF444" s="186">
        <f>IF(N444="snížená",J444,0)</f>
        <v>0</v>
      </c>
      <c r="BG444" s="186">
        <f>IF(N444="zákl. přenesená",J444,0)</f>
        <v>0</v>
      </c>
      <c r="BH444" s="186">
        <f>IF(N444="sníž. přenesená",J444,0)</f>
        <v>0</v>
      </c>
      <c r="BI444" s="186">
        <f>IF(N444="nulová",J444,0)</f>
        <v>0</v>
      </c>
      <c r="BJ444" s="19" t="s">
        <v>153</v>
      </c>
      <c r="BK444" s="186">
        <f>ROUND(I444*H444,0)</f>
        <v>0</v>
      </c>
      <c r="BL444" s="19" t="s">
        <v>279</v>
      </c>
      <c r="BM444" s="185" t="s">
        <v>611</v>
      </c>
    </row>
    <row r="445" spans="1:65" s="2" customFormat="1" ht="18">
      <c r="A445" s="36"/>
      <c r="B445" s="37"/>
      <c r="C445" s="38"/>
      <c r="D445" s="187" t="s">
        <v>155</v>
      </c>
      <c r="E445" s="38"/>
      <c r="F445" s="188" t="s">
        <v>612</v>
      </c>
      <c r="G445" s="38"/>
      <c r="H445" s="38"/>
      <c r="I445" s="189"/>
      <c r="J445" s="38"/>
      <c r="K445" s="38"/>
      <c r="L445" s="41"/>
      <c r="M445" s="190"/>
      <c r="N445" s="191"/>
      <c r="O445" s="66"/>
      <c r="P445" s="66"/>
      <c r="Q445" s="66"/>
      <c r="R445" s="66"/>
      <c r="S445" s="66"/>
      <c r="T445" s="67"/>
      <c r="U445" s="36"/>
      <c r="V445" s="36"/>
      <c r="W445" s="36"/>
      <c r="X445" s="36"/>
      <c r="Y445" s="36"/>
      <c r="Z445" s="36"/>
      <c r="AA445" s="36"/>
      <c r="AB445" s="36"/>
      <c r="AC445" s="36"/>
      <c r="AD445" s="36"/>
      <c r="AE445" s="36"/>
      <c r="AT445" s="19" t="s">
        <v>155</v>
      </c>
      <c r="AU445" s="19" t="s">
        <v>153</v>
      </c>
    </row>
    <row r="446" spans="1:65" s="2" customFormat="1" ht="63">
      <c r="A446" s="36"/>
      <c r="B446" s="37"/>
      <c r="C446" s="38"/>
      <c r="D446" s="187" t="s">
        <v>157</v>
      </c>
      <c r="E446" s="38"/>
      <c r="F446" s="192" t="s">
        <v>613</v>
      </c>
      <c r="G446" s="38"/>
      <c r="H446" s="38"/>
      <c r="I446" s="189"/>
      <c r="J446" s="38"/>
      <c r="K446" s="38"/>
      <c r="L446" s="41"/>
      <c r="M446" s="190"/>
      <c r="N446" s="191"/>
      <c r="O446" s="66"/>
      <c r="P446" s="66"/>
      <c r="Q446" s="66"/>
      <c r="R446" s="66"/>
      <c r="S446" s="66"/>
      <c r="T446" s="67"/>
      <c r="U446" s="36"/>
      <c r="V446" s="36"/>
      <c r="W446" s="36"/>
      <c r="X446" s="36"/>
      <c r="Y446" s="36"/>
      <c r="Z446" s="36"/>
      <c r="AA446" s="36"/>
      <c r="AB446" s="36"/>
      <c r="AC446" s="36"/>
      <c r="AD446" s="36"/>
      <c r="AE446" s="36"/>
      <c r="AT446" s="19" t="s">
        <v>157</v>
      </c>
      <c r="AU446" s="19" t="s">
        <v>153</v>
      </c>
    </row>
    <row r="447" spans="1:65" s="13" customFormat="1" ht="10">
      <c r="B447" s="193"/>
      <c r="C447" s="194"/>
      <c r="D447" s="187" t="s">
        <v>159</v>
      </c>
      <c r="E447" s="195" t="s">
        <v>20</v>
      </c>
      <c r="F447" s="196" t="s">
        <v>614</v>
      </c>
      <c r="G447" s="194"/>
      <c r="H447" s="197">
        <v>282.94</v>
      </c>
      <c r="I447" s="198"/>
      <c r="J447" s="194"/>
      <c r="K447" s="194"/>
      <c r="L447" s="199"/>
      <c r="M447" s="200"/>
      <c r="N447" s="201"/>
      <c r="O447" s="201"/>
      <c r="P447" s="201"/>
      <c r="Q447" s="201"/>
      <c r="R447" s="201"/>
      <c r="S447" s="201"/>
      <c r="T447" s="202"/>
      <c r="AT447" s="203" t="s">
        <v>159</v>
      </c>
      <c r="AU447" s="203" t="s">
        <v>153</v>
      </c>
      <c r="AV447" s="13" t="s">
        <v>153</v>
      </c>
      <c r="AW447" s="13" t="s">
        <v>33</v>
      </c>
      <c r="AX447" s="13" t="s">
        <v>72</v>
      </c>
      <c r="AY447" s="203" t="s">
        <v>145</v>
      </c>
    </row>
    <row r="448" spans="1:65" s="13" customFormat="1" ht="10">
      <c r="B448" s="193"/>
      <c r="C448" s="194"/>
      <c r="D448" s="187" t="s">
        <v>159</v>
      </c>
      <c r="E448" s="195" t="s">
        <v>20</v>
      </c>
      <c r="F448" s="196" t="s">
        <v>615</v>
      </c>
      <c r="G448" s="194"/>
      <c r="H448" s="197">
        <v>-36.99</v>
      </c>
      <c r="I448" s="198"/>
      <c r="J448" s="194"/>
      <c r="K448" s="194"/>
      <c r="L448" s="199"/>
      <c r="M448" s="200"/>
      <c r="N448" s="201"/>
      <c r="O448" s="201"/>
      <c r="P448" s="201"/>
      <c r="Q448" s="201"/>
      <c r="R448" s="201"/>
      <c r="S448" s="201"/>
      <c r="T448" s="202"/>
      <c r="AT448" s="203" t="s">
        <v>159</v>
      </c>
      <c r="AU448" s="203" t="s">
        <v>153</v>
      </c>
      <c r="AV448" s="13" t="s">
        <v>153</v>
      </c>
      <c r="AW448" s="13" t="s">
        <v>33</v>
      </c>
      <c r="AX448" s="13" t="s">
        <v>72</v>
      </c>
      <c r="AY448" s="203" t="s">
        <v>145</v>
      </c>
    </row>
    <row r="449" spans="1:65" s="16" customFormat="1" ht="10">
      <c r="B449" s="234"/>
      <c r="C449" s="235"/>
      <c r="D449" s="187" t="s">
        <v>159</v>
      </c>
      <c r="E449" s="236" t="s">
        <v>20</v>
      </c>
      <c r="F449" s="237" t="s">
        <v>567</v>
      </c>
      <c r="G449" s="235"/>
      <c r="H449" s="238">
        <v>245.95</v>
      </c>
      <c r="I449" s="239"/>
      <c r="J449" s="235"/>
      <c r="K449" s="235"/>
      <c r="L449" s="240"/>
      <c r="M449" s="241"/>
      <c r="N449" s="242"/>
      <c r="O449" s="242"/>
      <c r="P449" s="242"/>
      <c r="Q449" s="242"/>
      <c r="R449" s="242"/>
      <c r="S449" s="242"/>
      <c r="T449" s="243"/>
      <c r="AT449" s="244" t="s">
        <v>159</v>
      </c>
      <c r="AU449" s="244" t="s">
        <v>153</v>
      </c>
      <c r="AV449" s="16" t="s">
        <v>174</v>
      </c>
      <c r="AW449" s="16" t="s">
        <v>33</v>
      </c>
      <c r="AX449" s="16" t="s">
        <v>72</v>
      </c>
      <c r="AY449" s="244" t="s">
        <v>145</v>
      </c>
    </row>
    <row r="450" spans="1:65" s="13" customFormat="1" ht="10">
      <c r="B450" s="193"/>
      <c r="C450" s="194"/>
      <c r="D450" s="187" t="s">
        <v>159</v>
      </c>
      <c r="E450" s="195" t="s">
        <v>20</v>
      </c>
      <c r="F450" s="196" t="s">
        <v>616</v>
      </c>
      <c r="G450" s="194"/>
      <c r="H450" s="197">
        <v>36.99</v>
      </c>
      <c r="I450" s="198"/>
      <c r="J450" s="194"/>
      <c r="K450" s="194"/>
      <c r="L450" s="199"/>
      <c r="M450" s="200"/>
      <c r="N450" s="201"/>
      <c r="O450" s="201"/>
      <c r="P450" s="201"/>
      <c r="Q450" s="201"/>
      <c r="R450" s="201"/>
      <c r="S450" s="201"/>
      <c r="T450" s="202"/>
      <c r="AT450" s="203" t="s">
        <v>159</v>
      </c>
      <c r="AU450" s="203" t="s">
        <v>153</v>
      </c>
      <c r="AV450" s="13" t="s">
        <v>153</v>
      </c>
      <c r="AW450" s="13" t="s">
        <v>33</v>
      </c>
      <c r="AX450" s="13" t="s">
        <v>72</v>
      </c>
      <c r="AY450" s="203" t="s">
        <v>145</v>
      </c>
    </row>
    <row r="451" spans="1:65" s="16" customFormat="1" ht="10">
      <c r="B451" s="234"/>
      <c r="C451" s="235"/>
      <c r="D451" s="187" t="s">
        <v>159</v>
      </c>
      <c r="E451" s="236" t="s">
        <v>20</v>
      </c>
      <c r="F451" s="237" t="s">
        <v>567</v>
      </c>
      <c r="G451" s="235"/>
      <c r="H451" s="238">
        <v>36.99</v>
      </c>
      <c r="I451" s="239"/>
      <c r="J451" s="235"/>
      <c r="K451" s="235"/>
      <c r="L451" s="240"/>
      <c r="M451" s="241"/>
      <c r="N451" s="242"/>
      <c r="O451" s="242"/>
      <c r="P451" s="242"/>
      <c r="Q451" s="242"/>
      <c r="R451" s="242"/>
      <c r="S451" s="242"/>
      <c r="T451" s="243"/>
      <c r="AT451" s="244" t="s">
        <v>159</v>
      </c>
      <c r="AU451" s="244" t="s">
        <v>153</v>
      </c>
      <c r="AV451" s="16" t="s">
        <v>174</v>
      </c>
      <c r="AW451" s="16" t="s">
        <v>33</v>
      </c>
      <c r="AX451" s="16" t="s">
        <v>72</v>
      </c>
      <c r="AY451" s="244" t="s">
        <v>145</v>
      </c>
    </row>
    <row r="452" spans="1:65" s="15" customFormat="1" ht="10">
      <c r="B452" s="214"/>
      <c r="C452" s="215"/>
      <c r="D452" s="187" t="s">
        <v>159</v>
      </c>
      <c r="E452" s="216" t="s">
        <v>20</v>
      </c>
      <c r="F452" s="217" t="s">
        <v>173</v>
      </c>
      <c r="G452" s="215"/>
      <c r="H452" s="218">
        <v>282.94</v>
      </c>
      <c r="I452" s="219"/>
      <c r="J452" s="215"/>
      <c r="K452" s="215"/>
      <c r="L452" s="220"/>
      <c r="M452" s="221"/>
      <c r="N452" s="222"/>
      <c r="O452" s="222"/>
      <c r="P452" s="222"/>
      <c r="Q452" s="222"/>
      <c r="R452" s="222"/>
      <c r="S452" s="222"/>
      <c r="T452" s="223"/>
      <c r="AT452" s="224" t="s">
        <v>159</v>
      </c>
      <c r="AU452" s="224" t="s">
        <v>153</v>
      </c>
      <c r="AV452" s="15" t="s">
        <v>152</v>
      </c>
      <c r="AW452" s="15" t="s">
        <v>33</v>
      </c>
      <c r="AX452" s="15" t="s">
        <v>8</v>
      </c>
      <c r="AY452" s="224" t="s">
        <v>145</v>
      </c>
    </row>
    <row r="453" spans="1:65" s="2" customFormat="1" ht="16.5" customHeight="1">
      <c r="A453" s="36"/>
      <c r="B453" s="37"/>
      <c r="C453" s="175" t="s">
        <v>617</v>
      </c>
      <c r="D453" s="175" t="s">
        <v>147</v>
      </c>
      <c r="E453" s="176" t="s">
        <v>618</v>
      </c>
      <c r="F453" s="177" t="s">
        <v>619</v>
      </c>
      <c r="G453" s="178" t="s">
        <v>150</v>
      </c>
      <c r="H453" s="179">
        <v>229.51</v>
      </c>
      <c r="I453" s="180"/>
      <c r="J453" s="179">
        <f>ROUND(I453*H453,0)</f>
        <v>0</v>
      </c>
      <c r="K453" s="177" t="s">
        <v>204</v>
      </c>
      <c r="L453" s="41"/>
      <c r="M453" s="181" t="s">
        <v>20</v>
      </c>
      <c r="N453" s="182" t="s">
        <v>44</v>
      </c>
      <c r="O453" s="66"/>
      <c r="P453" s="183">
        <f>O453*H453</f>
        <v>0</v>
      </c>
      <c r="Q453" s="183">
        <v>1.0000000000000001E-5</v>
      </c>
      <c r="R453" s="183">
        <f>Q453*H453</f>
        <v>2.2951E-3</v>
      </c>
      <c r="S453" s="183">
        <v>0</v>
      </c>
      <c r="T453" s="184">
        <f>S453*H453</f>
        <v>0</v>
      </c>
      <c r="U453" s="36"/>
      <c r="V453" s="36"/>
      <c r="W453" s="36"/>
      <c r="X453" s="36"/>
      <c r="Y453" s="36"/>
      <c r="Z453" s="36"/>
      <c r="AA453" s="36"/>
      <c r="AB453" s="36"/>
      <c r="AC453" s="36"/>
      <c r="AD453" s="36"/>
      <c r="AE453" s="36"/>
      <c r="AR453" s="185" t="s">
        <v>279</v>
      </c>
      <c r="AT453" s="185" t="s">
        <v>147</v>
      </c>
      <c r="AU453" s="185" t="s">
        <v>153</v>
      </c>
      <c r="AY453" s="19" t="s">
        <v>145</v>
      </c>
      <c r="BE453" s="186">
        <f>IF(N453="základní",J453,0)</f>
        <v>0</v>
      </c>
      <c r="BF453" s="186">
        <f>IF(N453="snížená",J453,0)</f>
        <v>0</v>
      </c>
      <c r="BG453" s="186">
        <f>IF(N453="zákl. přenesená",J453,0)</f>
        <v>0</v>
      </c>
      <c r="BH453" s="186">
        <f>IF(N453="sníž. přenesená",J453,0)</f>
        <v>0</v>
      </c>
      <c r="BI453" s="186">
        <f>IF(N453="nulová",J453,0)</f>
        <v>0</v>
      </c>
      <c r="BJ453" s="19" t="s">
        <v>153</v>
      </c>
      <c r="BK453" s="186">
        <f>ROUND(I453*H453,0)</f>
        <v>0</v>
      </c>
      <c r="BL453" s="19" t="s">
        <v>279</v>
      </c>
      <c r="BM453" s="185" t="s">
        <v>620</v>
      </c>
    </row>
    <row r="454" spans="1:65" s="2" customFormat="1" ht="18">
      <c r="A454" s="36"/>
      <c r="B454" s="37"/>
      <c r="C454" s="38"/>
      <c r="D454" s="187" t="s">
        <v>155</v>
      </c>
      <c r="E454" s="38"/>
      <c r="F454" s="188" t="s">
        <v>621</v>
      </c>
      <c r="G454" s="38"/>
      <c r="H454" s="38"/>
      <c r="I454" s="189"/>
      <c r="J454" s="38"/>
      <c r="K454" s="38"/>
      <c r="L454" s="41"/>
      <c r="M454" s="190"/>
      <c r="N454" s="191"/>
      <c r="O454" s="66"/>
      <c r="P454" s="66"/>
      <c r="Q454" s="66"/>
      <c r="R454" s="66"/>
      <c r="S454" s="66"/>
      <c r="T454" s="67"/>
      <c r="U454" s="36"/>
      <c r="V454" s="36"/>
      <c r="W454" s="36"/>
      <c r="X454" s="36"/>
      <c r="Y454" s="36"/>
      <c r="Z454" s="36"/>
      <c r="AA454" s="36"/>
      <c r="AB454" s="36"/>
      <c r="AC454" s="36"/>
      <c r="AD454" s="36"/>
      <c r="AE454" s="36"/>
      <c r="AT454" s="19" t="s">
        <v>155</v>
      </c>
      <c r="AU454" s="19" t="s">
        <v>153</v>
      </c>
    </row>
    <row r="455" spans="1:65" s="13" customFormat="1" ht="10">
      <c r="B455" s="193"/>
      <c r="C455" s="194"/>
      <c r="D455" s="187" t="s">
        <v>159</v>
      </c>
      <c r="E455" s="195" t="s">
        <v>20</v>
      </c>
      <c r="F455" s="196" t="s">
        <v>622</v>
      </c>
      <c r="G455" s="194"/>
      <c r="H455" s="197">
        <v>229.51</v>
      </c>
      <c r="I455" s="198"/>
      <c r="J455" s="194"/>
      <c r="K455" s="194"/>
      <c r="L455" s="199"/>
      <c r="M455" s="200"/>
      <c r="N455" s="201"/>
      <c r="O455" s="201"/>
      <c r="P455" s="201"/>
      <c r="Q455" s="201"/>
      <c r="R455" s="201"/>
      <c r="S455" s="201"/>
      <c r="T455" s="202"/>
      <c r="AT455" s="203" t="s">
        <v>159</v>
      </c>
      <c r="AU455" s="203" t="s">
        <v>153</v>
      </c>
      <c r="AV455" s="13" t="s">
        <v>153</v>
      </c>
      <c r="AW455" s="13" t="s">
        <v>33</v>
      </c>
      <c r="AX455" s="13" t="s">
        <v>8</v>
      </c>
      <c r="AY455" s="203" t="s">
        <v>145</v>
      </c>
    </row>
    <row r="456" spans="1:65" s="2" customFormat="1" ht="16.5" customHeight="1">
      <c r="A456" s="36"/>
      <c r="B456" s="37"/>
      <c r="C456" s="225" t="s">
        <v>623</v>
      </c>
      <c r="D456" s="225" t="s">
        <v>248</v>
      </c>
      <c r="E456" s="226" t="s">
        <v>624</v>
      </c>
      <c r="F456" s="227" t="s">
        <v>625</v>
      </c>
      <c r="G456" s="228" t="s">
        <v>150</v>
      </c>
      <c r="H456" s="229">
        <v>252.46</v>
      </c>
      <c r="I456" s="230"/>
      <c r="J456" s="229">
        <f>ROUND(I456*H456,0)</f>
        <v>0</v>
      </c>
      <c r="K456" s="227" t="s">
        <v>204</v>
      </c>
      <c r="L456" s="231"/>
      <c r="M456" s="232" t="s">
        <v>20</v>
      </c>
      <c r="N456" s="233" t="s">
        <v>44</v>
      </c>
      <c r="O456" s="66"/>
      <c r="P456" s="183">
        <f>O456*H456</f>
        <v>0</v>
      </c>
      <c r="Q456" s="183">
        <v>6.0999999999999997E-4</v>
      </c>
      <c r="R456" s="183">
        <f>Q456*H456</f>
        <v>0.15400059999999999</v>
      </c>
      <c r="S456" s="183">
        <v>0</v>
      </c>
      <c r="T456" s="184">
        <f>S456*H456</f>
        <v>0</v>
      </c>
      <c r="U456" s="36"/>
      <c r="V456" s="36"/>
      <c r="W456" s="36"/>
      <c r="X456" s="36"/>
      <c r="Y456" s="36"/>
      <c r="Z456" s="36"/>
      <c r="AA456" s="36"/>
      <c r="AB456" s="36"/>
      <c r="AC456" s="36"/>
      <c r="AD456" s="36"/>
      <c r="AE456" s="36"/>
      <c r="AR456" s="185" t="s">
        <v>385</v>
      </c>
      <c r="AT456" s="185" t="s">
        <v>248</v>
      </c>
      <c r="AU456" s="185" t="s">
        <v>153</v>
      </c>
      <c r="AY456" s="19" t="s">
        <v>145</v>
      </c>
      <c r="BE456" s="186">
        <f>IF(N456="základní",J456,0)</f>
        <v>0</v>
      </c>
      <c r="BF456" s="186">
        <f>IF(N456="snížená",J456,0)</f>
        <v>0</v>
      </c>
      <c r="BG456" s="186">
        <f>IF(N456="zákl. přenesená",J456,0)</f>
        <v>0</v>
      </c>
      <c r="BH456" s="186">
        <f>IF(N456="sníž. přenesená",J456,0)</f>
        <v>0</v>
      </c>
      <c r="BI456" s="186">
        <f>IF(N456="nulová",J456,0)</f>
        <v>0</v>
      </c>
      <c r="BJ456" s="19" t="s">
        <v>153</v>
      </c>
      <c r="BK456" s="186">
        <f>ROUND(I456*H456,0)</f>
        <v>0</v>
      </c>
      <c r="BL456" s="19" t="s">
        <v>279</v>
      </c>
      <c r="BM456" s="185" t="s">
        <v>626</v>
      </c>
    </row>
    <row r="457" spans="1:65" s="2" customFormat="1" ht="10">
      <c r="A457" s="36"/>
      <c r="B457" s="37"/>
      <c r="C457" s="38"/>
      <c r="D457" s="187" t="s">
        <v>155</v>
      </c>
      <c r="E457" s="38"/>
      <c r="F457" s="188" t="s">
        <v>625</v>
      </c>
      <c r="G457" s="38"/>
      <c r="H457" s="38"/>
      <c r="I457" s="189"/>
      <c r="J457" s="38"/>
      <c r="K457" s="38"/>
      <c r="L457" s="41"/>
      <c r="M457" s="190"/>
      <c r="N457" s="191"/>
      <c r="O457" s="66"/>
      <c r="P457" s="66"/>
      <c r="Q457" s="66"/>
      <c r="R457" s="66"/>
      <c r="S457" s="66"/>
      <c r="T457" s="67"/>
      <c r="U457" s="36"/>
      <c r="V457" s="36"/>
      <c r="W457" s="36"/>
      <c r="X457" s="36"/>
      <c r="Y457" s="36"/>
      <c r="Z457" s="36"/>
      <c r="AA457" s="36"/>
      <c r="AB457" s="36"/>
      <c r="AC457" s="36"/>
      <c r="AD457" s="36"/>
      <c r="AE457" s="36"/>
      <c r="AT457" s="19" t="s">
        <v>155</v>
      </c>
      <c r="AU457" s="19" t="s">
        <v>153</v>
      </c>
    </row>
    <row r="458" spans="1:65" s="13" customFormat="1" ht="10">
      <c r="B458" s="193"/>
      <c r="C458" s="194"/>
      <c r="D458" s="187" t="s">
        <v>159</v>
      </c>
      <c r="E458" s="194"/>
      <c r="F458" s="196" t="s">
        <v>627</v>
      </c>
      <c r="G458" s="194"/>
      <c r="H458" s="197">
        <v>252.46</v>
      </c>
      <c r="I458" s="198"/>
      <c r="J458" s="194"/>
      <c r="K458" s="194"/>
      <c r="L458" s="199"/>
      <c r="M458" s="200"/>
      <c r="N458" s="201"/>
      <c r="O458" s="201"/>
      <c r="P458" s="201"/>
      <c r="Q458" s="201"/>
      <c r="R458" s="201"/>
      <c r="S458" s="201"/>
      <c r="T458" s="202"/>
      <c r="AT458" s="203" t="s">
        <v>159</v>
      </c>
      <c r="AU458" s="203" t="s">
        <v>153</v>
      </c>
      <c r="AV458" s="13" t="s">
        <v>153</v>
      </c>
      <c r="AW458" s="13" t="s">
        <v>4</v>
      </c>
      <c r="AX458" s="13" t="s">
        <v>8</v>
      </c>
      <c r="AY458" s="203" t="s">
        <v>145</v>
      </c>
    </row>
    <row r="459" spans="1:65" s="2" customFormat="1" ht="16.5" customHeight="1">
      <c r="A459" s="36"/>
      <c r="B459" s="37"/>
      <c r="C459" s="225" t="s">
        <v>628</v>
      </c>
      <c r="D459" s="225" t="s">
        <v>248</v>
      </c>
      <c r="E459" s="226" t="s">
        <v>629</v>
      </c>
      <c r="F459" s="227" t="s">
        <v>630</v>
      </c>
      <c r="G459" s="228" t="s">
        <v>150</v>
      </c>
      <c r="H459" s="229">
        <v>255.5</v>
      </c>
      <c r="I459" s="230"/>
      <c r="J459" s="229">
        <f>ROUND(I459*H459,0)</f>
        <v>0</v>
      </c>
      <c r="K459" s="227" t="s">
        <v>20</v>
      </c>
      <c r="L459" s="231"/>
      <c r="M459" s="232" t="s">
        <v>20</v>
      </c>
      <c r="N459" s="233" t="s">
        <v>44</v>
      </c>
      <c r="O459" s="66"/>
      <c r="P459" s="183">
        <f>O459*H459</f>
        <v>0</v>
      </c>
      <c r="Q459" s="183">
        <v>0</v>
      </c>
      <c r="R459" s="183">
        <f>Q459*H459</f>
        <v>0</v>
      </c>
      <c r="S459" s="183">
        <v>0</v>
      </c>
      <c r="T459" s="184">
        <f>S459*H459</f>
        <v>0</v>
      </c>
      <c r="U459" s="36"/>
      <c r="V459" s="36"/>
      <c r="W459" s="36"/>
      <c r="X459" s="36"/>
      <c r="Y459" s="36"/>
      <c r="Z459" s="36"/>
      <c r="AA459" s="36"/>
      <c r="AB459" s="36"/>
      <c r="AC459" s="36"/>
      <c r="AD459" s="36"/>
      <c r="AE459" s="36"/>
      <c r="AR459" s="185" t="s">
        <v>385</v>
      </c>
      <c r="AT459" s="185" t="s">
        <v>248</v>
      </c>
      <c r="AU459" s="185" t="s">
        <v>153</v>
      </c>
      <c r="AY459" s="19" t="s">
        <v>145</v>
      </c>
      <c r="BE459" s="186">
        <f>IF(N459="základní",J459,0)</f>
        <v>0</v>
      </c>
      <c r="BF459" s="186">
        <f>IF(N459="snížená",J459,0)</f>
        <v>0</v>
      </c>
      <c r="BG459" s="186">
        <f>IF(N459="zákl. přenesená",J459,0)</f>
        <v>0</v>
      </c>
      <c r="BH459" s="186">
        <f>IF(N459="sníž. přenesená",J459,0)</f>
        <v>0</v>
      </c>
      <c r="BI459" s="186">
        <f>IF(N459="nulová",J459,0)</f>
        <v>0</v>
      </c>
      <c r="BJ459" s="19" t="s">
        <v>153</v>
      </c>
      <c r="BK459" s="186">
        <f>ROUND(I459*H459,0)</f>
        <v>0</v>
      </c>
      <c r="BL459" s="19" t="s">
        <v>279</v>
      </c>
      <c r="BM459" s="185" t="s">
        <v>631</v>
      </c>
    </row>
    <row r="460" spans="1:65" s="2" customFormat="1" ht="10">
      <c r="A460" s="36"/>
      <c r="B460" s="37"/>
      <c r="C460" s="38"/>
      <c r="D460" s="187" t="s">
        <v>155</v>
      </c>
      <c r="E460" s="38"/>
      <c r="F460" s="188" t="s">
        <v>630</v>
      </c>
      <c r="G460" s="38"/>
      <c r="H460" s="38"/>
      <c r="I460" s="189"/>
      <c r="J460" s="38"/>
      <c r="K460" s="38"/>
      <c r="L460" s="41"/>
      <c r="M460" s="190"/>
      <c r="N460" s="191"/>
      <c r="O460" s="66"/>
      <c r="P460" s="66"/>
      <c r="Q460" s="66"/>
      <c r="R460" s="66"/>
      <c r="S460" s="66"/>
      <c r="T460" s="67"/>
      <c r="U460" s="36"/>
      <c r="V460" s="36"/>
      <c r="W460" s="36"/>
      <c r="X460" s="36"/>
      <c r="Y460" s="36"/>
      <c r="Z460" s="36"/>
      <c r="AA460" s="36"/>
      <c r="AB460" s="36"/>
      <c r="AC460" s="36"/>
      <c r="AD460" s="36"/>
      <c r="AE460" s="36"/>
      <c r="AT460" s="19" t="s">
        <v>155</v>
      </c>
      <c r="AU460" s="19" t="s">
        <v>153</v>
      </c>
    </row>
    <row r="461" spans="1:65" s="13" customFormat="1" ht="10">
      <c r="B461" s="193"/>
      <c r="C461" s="194"/>
      <c r="D461" s="187" t="s">
        <v>159</v>
      </c>
      <c r="E461" s="195" t="s">
        <v>20</v>
      </c>
      <c r="F461" s="196" t="s">
        <v>632</v>
      </c>
      <c r="G461" s="194"/>
      <c r="H461" s="197">
        <v>255.5</v>
      </c>
      <c r="I461" s="198"/>
      <c r="J461" s="194"/>
      <c r="K461" s="194"/>
      <c r="L461" s="199"/>
      <c r="M461" s="200"/>
      <c r="N461" s="201"/>
      <c r="O461" s="201"/>
      <c r="P461" s="201"/>
      <c r="Q461" s="201"/>
      <c r="R461" s="201"/>
      <c r="S461" s="201"/>
      <c r="T461" s="202"/>
      <c r="AT461" s="203" t="s">
        <v>159</v>
      </c>
      <c r="AU461" s="203" t="s">
        <v>153</v>
      </c>
      <c r="AV461" s="13" t="s">
        <v>153</v>
      </c>
      <c r="AW461" s="13" t="s">
        <v>33</v>
      </c>
      <c r="AX461" s="13" t="s">
        <v>8</v>
      </c>
      <c r="AY461" s="203" t="s">
        <v>145</v>
      </c>
    </row>
    <row r="462" spans="1:65" s="2" customFormat="1" ht="16.5" customHeight="1">
      <c r="A462" s="36"/>
      <c r="B462" s="37"/>
      <c r="C462" s="225" t="s">
        <v>633</v>
      </c>
      <c r="D462" s="225" t="s">
        <v>248</v>
      </c>
      <c r="E462" s="226" t="s">
        <v>634</v>
      </c>
      <c r="F462" s="227" t="s">
        <v>635</v>
      </c>
      <c r="G462" s="228" t="s">
        <v>150</v>
      </c>
      <c r="H462" s="229">
        <v>250.87</v>
      </c>
      <c r="I462" s="230"/>
      <c r="J462" s="229">
        <f>ROUND(I462*H462,0)</f>
        <v>0</v>
      </c>
      <c r="K462" s="227" t="s">
        <v>20</v>
      </c>
      <c r="L462" s="231"/>
      <c r="M462" s="232" t="s">
        <v>20</v>
      </c>
      <c r="N462" s="233" t="s">
        <v>44</v>
      </c>
      <c r="O462" s="66"/>
      <c r="P462" s="183">
        <f>O462*H462</f>
        <v>0</v>
      </c>
      <c r="Q462" s="183">
        <v>0</v>
      </c>
      <c r="R462" s="183">
        <f>Q462*H462</f>
        <v>0</v>
      </c>
      <c r="S462" s="183">
        <v>0</v>
      </c>
      <c r="T462" s="184">
        <f>S462*H462</f>
        <v>0</v>
      </c>
      <c r="U462" s="36"/>
      <c r="V462" s="36"/>
      <c r="W462" s="36"/>
      <c r="X462" s="36"/>
      <c r="Y462" s="36"/>
      <c r="Z462" s="36"/>
      <c r="AA462" s="36"/>
      <c r="AB462" s="36"/>
      <c r="AC462" s="36"/>
      <c r="AD462" s="36"/>
      <c r="AE462" s="36"/>
      <c r="AR462" s="185" t="s">
        <v>385</v>
      </c>
      <c r="AT462" s="185" t="s">
        <v>248</v>
      </c>
      <c r="AU462" s="185" t="s">
        <v>153</v>
      </c>
      <c r="AY462" s="19" t="s">
        <v>145</v>
      </c>
      <c r="BE462" s="186">
        <f>IF(N462="základní",J462,0)</f>
        <v>0</v>
      </c>
      <c r="BF462" s="186">
        <f>IF(N462="snížená",J462,0)</f>
        <v>0</v>
      </c>
      <c r="BG462" s="186">
        <f>IF(N462="zákl. přenesená",J462,0)</f>
        <v>0</v>
      </c>
      <c r="BH462" s="186">
        <f>IF(N462="sníž. přenesená",J462,0)</f>
        <v>0</v>
      </c>
      <c r="BI462" s="186">
        <f>IF(N462="nulová",J462,0)</f>
        <v>0</v>
      </c>
      <c r="BJ462" s="19" t="s">
        <v>153</v>
      </c>
      <c r="BK462" s="186">
        <f>ROUND(I462*H462,0)</f>
        <v>0</v>
      </c>
      <c r="BL462" s="19" t="s">
        <v>279</v>
      </c>
      <c r="BM462" s="185" t="s">
        <v>636</v>
      </c>
    </row>
    <row r="463" spans="1:65" s="2" customFormat="1" ht="10">
      <c r="A463" s="36"/>
      <c r="B463" s="37"/>
      <c r="C463" s="38"/>
      <c r="D463" s="187" t="s">
        <v>155</v>
      </c>
      <c r="E463" s="38"/>
      <c r="F463" s="188" t="s">
        <v>635</v>
      </c>
      <c r="G463" s="38"/>
      <c r="H463" s="38"/>
      <c r="I463" s="189"/>
      <c r="J463" s="38"/>
      <c r="K463" s="38"/>
      <c r="L463" s="41"/>
      <c r="M463" s="190"/>
      <c r="N463" s="191"/>
      <c r="O463" s="66"/>
      <c r="P463" s="66"/>
      <c r="Q463" s="66"/>
      <c r="R463" s="66"/>
      <c r="S463" s="66"/>
      <c r="T463" s="67"/>
      <c r="U463" s="36"/>
      <c r="V463" s="36"/>
      <c r="W463" s="36"/>
      <c r="X463" s="36"/>
      <c r="Y463" s="36"/>
      <c r="Z463" s="36"/>
      <c r="AA463" s="36"/>
      <c r="AB463" s="36"/>
      <c r="AC463" s="36"/>
      <c r="AD463" s="36"/>
      <c r="AE463" s="36"/>
      <c r="AT463" s="19" t="s">
        <v>155</v>
      </c>
      <c r="AU463" s="19" t="s">
        <v>153</v>
      </c>
    </row>
    <row r="464" spans="1:65" s="13" customFormat="1" ht="10">
      <c r="B464" s="193"/>
      <c r="C464" s="194"/>
      <c r="D464" s="187" t="s">
        <v>159</v>
      </c>
      <c r="E464" s="195" t="s">
        <v>20</v>
      </c>
      <c r="F464" s="196" t="s">
        <v>637</v>
      </c>
      <c r="G464" s="194"/>
      <c r="H464" s="197">
        <v>250.87</v>
      </c>
      <c r="I464" s="198"/>
      <c r="J464" s="194"/>
      <c r="K464" s="194"/>
      <c r="L464" s="199"/>
      <c r="M464" s="200"/>
      <c r="N464" s="201"/>
      <c r="O464" s="201"/>
      <c r="P464" s="201"/>
      <c r="Q464" s="201"/>
      <c r="R464" s="201"/>
      <c r="S464" s="201"/>
      <c r="T464" s="202"/>
      <c r="AT464" s="203" t="s">
        <v>159</v>
      </c>
      <c r="AU464" s="203" t="s">
        <v>153</v>
      </c>
      <c r="AV464" s="13" t="s">
        <v>153</v>
      </c>
      <c r="AW464" s="13" t="s">
        <v>33</v>
      </c>
      <c r="AX464" s="13" t="s">
        <v>8</v>
      </c>
      <c r="AY464" s="203" t="s">
        <v>145</v>
      </c>
    </row>
    <row r="465" spans="1:65" s="2" customFormat="1" ht="16.5" customHeight="1">
      <c r="A465" s="36"/>
      <c r="B465" s="37"/>
      <c r="C465" s="225" t="s">
        <v>638</v>
      </c>
      <c r="D465" s="225" t="s">
        <v>248</v>
      </c>
      <c r="E465" s="226" t="s">
        <v>639</v>
      </c>
      <c r="F465" s="227" t="s">
        <v>640</v>
      </c>
      <c r="G465" s="228" t="s">
        <v>150</v>
      </c>
      <c r="H465" s="229">
        <v>37.729999999999997</v>
      </c>
      <c r="I465" s="230"/>
      <c r="J465" s="229">
        <f>ROUND(I465*H465,0)</f>
        <v>0</v>
      </c>
      <c r="K465" s="227" t="s">
        <v>20</v>
      </c>
      <c r="L465" s="231"/>
      <c r="M465" s="232" t="s">
        <v>20</v>
      </c>
      <c r="N465" s="233" t="s">
        <v>44</v>
      </c>
      <c r="O465" s="66"/>
      <c r="P465" s="183">
        <f>O465*H465</f>
        <v>0</v>
      </c>
      <c r="Q465" s="183">
        <v>0</v>
      </c>
      <c r="R465" s="183">
        <f>Q465*H465</f>
        <v>0</v>
      </c>
      <c r="S465" s="183">
        <v>0</v>
      </c>
      <c r="T465" s="184">
        <f>S465*H465</f>
        <v>0</v>
      </c>
      <c r="U465" s="36"/>
      <c r="V465" s="36"/>
      <c r="W465" s="36"/>
      <c r="X465" s="36"/>
      <c r="Y465" s="36"/>
      <c r="Z465" s="36"/>
      <c r="AA465" s="36"/>
      <c r="AB465" s="36"/>
      <c r="AC465" s="36"/>
      <c r="AD465" s="36"/>
      <c r="AE465" s="36"/>
      <c r="AR465" s="185" t="s">
        <v>385</v>
      </c>
      <c r="AT465" s="185" t="s">
        <v>248</v>
      </c>
      <c r="AU465" s="185" t="s">
        <v>153</v>
      </c>
      <c r="AY465" s="19" t="s">
        <v>145</v>
      </c>
      <c r="BE465" s="186">
        <f>IF(N465="základní",J465,0)</f>
        <v>0</v>
      </c>
      <c r="BF465" s="186">
        <f>IF(N465="snížená",J465,0)</f>
        <v>0</v>
      </c>
      <c r="BG465" s="186">
        <f>IF(N465="zákl. přenesená",J465,0)</f>
        <v>0</v>
      </c>
      <c r="BH465" s="186">
        <f>IF(N465="sníž. přenesená",J465,0)</f>
        <v>0</v>
      </c>
      <c r="BI465" s="186">
        <f>IF(N465="nulová",J465,0)</f>
        <v>0</v>
      </c>
      <c r="BJ465" s="19" t="s">
        <v>153</v>
      </c>
      <c r="BK465" s="186">
        <f>ROUND(I465*H465,0)</f>
        <v>0</v>
      </c>
      <c r="BL465" s="19" t="s">
        <v>279</v>
      </c>
      <c r="BM465" s="185" t="s">
        <v>641</v>
      </c>
    </row>
    <row r="466" spans="1:65" s="2" customFormat="1" ht="10">
      <c r="A466" s="36"/>
      <c r="B466" s="37"/>
      <c r="C466" s="38"/>
      <c r="D466" s="187" t="s">
        <v>155</v>
      </c>
      <c r="E466" s="38"/>
      <c r="F466" s="188" t="s">
        <v>640</v>
      </c>
      <c r="G466" s="38"/>
      <c r="H466" s="38"/>
      <c r="I466" s="189"/>
      <c r="J466" s="38"/>
      <c r="K466" s="38"/>
      <c r="L466" s="41"/>
      <c r="M466" s="190"/>
      <c r="N466" s="191"/>
      <c r="O466" s="66"/>
      <c r="P466" s="66"/>
      <c r="Q466" s="66"/>
      <c r="R466" s="66"/>
      <c r="S466" s="66"/>
      <c r="T466" s="67"/>
      <c r="U466" s="36"/>
      <c r="V466" s="36"/>
      <c r="W466" s="36"/>
      <c r="X466" s="36"/>
      <c r="Y466" s="36"/>
      <c r="Z466" s="36"/>
      <c r="AA466" s="36"/>
      <c r="AB466" s="36"/>
      <c r="AC466" s="36"/>
      <c r="AD466" s="36"/>
      <c r="AE466" s="36"/>
      <c r="AT466" s="19" t="s">
        <v>155</v>
      </c>
      <c r="AU466" s="19" t="s">
        <v>153</v>
      </c>
    </row>
    <row r="467" spans="1:65" s="13" customFormat="1" ht="10">
      <c r="B467" s="193"/>
      <c r="C467" s="194"/>
      <c r="D467" s="187" t="s">
        <v>159</v>
      </c>
      <c r="E467" s="195" t="s">
        <v>20</v>
      </c>
      <c r="F467" s="196" t="s">
        <v>642</v>
      </c>
      <c r="G467" s="194"/>
      <c r="H467" s="197">
        <v>37.729999999999997</v>
      </c>
      <c r="I467" s="198"/>
      <c r="J467" s="194"/>
      <c r="K467" s="194"/>
      <c r="L467" s="199"/>
      <c r="M467" s="200"/>
      <c r="N467" s="201"/>
      <c r="O467" s="201"/>
      <c r="P467" s="201"/>
      <c r="Q467" s="201"/>
      <c r="R467" s="201"/>
      <c r="S467" s="201"/>
      <c r="T467" s="202"/>
      <c r="AT467" s="203" t="s">
        <v>159</v>
      </c>
      <c r="AU467" s="203" t="s">
        <v>153</v>
      </c>
      <c r="AV467" s="13" t="s">
        <v>153</v>
      </c>
      <c r="AW467" s="13" t="s">
        <v>33</v>
      </c>
      <c r="AX467" s="13" t="s">
        <v>8</v>
      </c>
      <c r="AY467" s="203" t="s">
        <v>145</v>
      </c>
    </row>
    <row r="468" spans="1:65" s="2" customFormat="1" ht="16.5" customHeight="1">
      <c r="A468" s="36"/>
      <c r="B468" s="37"/>
      <c r="C468" s="225" t="s">
        <v>643</v>
      </c>
      <c r="D468" s="225" t="s">
        <v>248</v>
      </c>
      <c r="E468" s="226" t="s">
        <v>644</v>
      </c>
      <c r="F468" s="227" t="s">
        <v>645</v>
      </c>
      <c r="G468" s="228" t="s">
        <v>150</v>
      </c>
      <c r="H468" s="229">
        <v>255.23</v>
      </c>
      <c r="I468" s="230"/>
      <c r="J468" s="229">
        <f>ROUND(I468*H468,0)</f>
        <v>0</v>
      </c>
      <c r="K468" s="227" t="s">
        <v>151</v>
      </c>
      <c r="L468" s="231"/>
      <c r="M468" s="232" t="s">
        <v>20</v>
      </c>
      <c r="N468" s="233" t="s">
        <v>44</v>
      </c>
      <c r="O468" s="66"/>
      <c r="P468" s="183">
        <f>O468*H468</f>
        <v>0</v>
      </c>
      <c r="Q468" s="183">
        <v>2.8E-3</v>
      </c>
      <c r="R468" s="183">
        <f>Q468*H468</f>
        <v>0.71464399999999995</v>
      </c>
      <c r="S468" s="183">
        <v>0</v>
      </c>
      <c r="T468" s="184">
        <f>S468*H468</f>
        <v>0</v>
      </c>
      <c r="U468" s="36"/>
      <c r="V468" s="36"/>
      <c r="W468" s="36"/>
      <c r="X468" s="36"/>
      <c r="Y468" s="36"/>
      <c r="Z468" s="36"/>
      <c r="AA468" s="36"/>
      <c r="AB468" s="36"/>
      <c r="AC468" s="36"/>
      <c r="AD468" s="36"/>
      <c r="AE468" s="36"/>
      <c r="AR468" s="185" t="s">
        <v>385</v>
      </c>
      <c r="AT468" s="185" t="s">
        <v>248</v>
      </c>
      <c r="AU468" s="185" t="s">
        <v>153</v>
      </c>
      <c r="AY468" s="19" t="s">
        <v>145</v>
      </c>
      <c r="BE468" s="186">
        <f>IF(N468="základní",J468,0)</f>
        <v>0</v>
      </c>
      <c r="BF468" s="186">
        <f>IF(N468="snížená",J468,0)</f>
        <v>0</v>
      </c>
      <c r="BG468" s="186">
        <f>IF(N468="zákl. přenesená",J468,0)</f>
        <v>0</v>
      </c>
      <c r="BH468" s="186">
        <f>IF(N468="sníž. přenesená",J468,0)</f>
        <v>0</v>
      </c>
      <c r="BI468" s="186">
        <f>IF(N468="nulová",J468,0)</f>
        <v>0</v>
      </c>
      <c r="BJ468" s="19" t="s">
        <v>153</v>
      </c>
      <c r="BK468" s="186">
        <f>ROUND(I468*H468,0)</f>
        <v>0</v>
      </c>
      <c r="BL468" s="19" t="s">
        <v>279</v>
      </c>
      <c r="BM468" s="185" t="s">
        <v>646</v>
      </c>
    </row>
    <row r="469" spans="1:65" s="2" customFormat="1" ht="10">
      <c r="A469" s="36"/>
      <c r="B469" s="37"/>
      <c r="C469" s="38"/>
      <c r="D469" s="187" t="s">
        <v>155</v>
      </c>
      <c r="E469" s="38"/>
      <c r="F469" s="188" t="s">
        <v>645</v>
      </c>
      <c r="G469" s="38"/>
      <c r="H469" s="38"/>
      <c r="I469" s="189"/>
      <c r="J469" s="38"/>
      <c r="K469" s="38"/>
      <c r="L469" s="41"/>
      <c r="M469" s="190"/>
      <c r="N469" s="191"/>
      <c r="O469" s="66"/>
      <c r="P469" s="66"/>
      <c r="Q469" s="66"/>
      <c r="R469" s="66"/>
      <c r="S469" s="66"/>
      <c r="T469" s="67"/>
      <c r="U469" s="36"/>
      <c r="V469" s="36"/>
      <c r="W469" s="36"/>
      <c r="X469" s="36"/>
      <c r="Y469" s="36"/>
      <c r="Z469" s="36"/>
      <c r="AA469" s="36"/>
      <c r="AB469" s="36"/>
      <c r="AC469" s="36"/>
      <c r="AD469" s="36"/>
      <c r="AE469" s="36"/>
      <c r="AT469" s="19" t="s">
        <v>155</v>
      </c>
      <c r="AU469" s="19" t="s">
        <v>153</v>
      </c>
    </row>
    <row r="470" spans="1:65" s="14" customFormat="1" ht="10">
      <c r="B470" s="204"/>
      <c r="C470" s="205"/>
      <c r="D470" s="187" t="s">
        <v>159</v>
      </c>
      <c r="E470" s="206" t="s">
        <v>20</v>
      </c>
      <c r="F470" s="207" t="s">
        <v>599</v>
      </c>
      <c r="G470" s="205"/>
      <c r="H470" s="206" t="s">
        <v>20</v>
      </c>
      <c r="I470" s="208"/>
      <c r="J470" s="205"/>
      <c r="K470" s="205"/>
      <c r="L470" s="209"/>
      <c r="M470" s="210"/>
      <c r="N470" s="211"/>
      <c r="O470" s="211"/>
      <c r="P470" s="211"/>
      <c r="Q470" s="211"/>
      <c r="R470" s="211"/>
      <c r="S470" s="211"/>
      <c r="T470" s="212"/>
      <c r="AT470" s="213" t="s">
        <v>159</v>
      </c>
      <c r="AU470" s="213" t="s">
        <v>153</v>
      </c>
      <c r="AV470" s="14" t="s">
        <v>8</v>
      </c>
      <c r="AW470" s="14" t="s">
        <v>33</v>
      </c>
      <c r="AX470" s="14" t="s">
        <v>72</v>
      </c>
      <c r="AY470" s="213" t="s">
        <v>145</v>
      </c>
    </row>
    <row r="471" spans="1:65" s="13" customFormat="1" ht="10">
      <c r="B471" s="193"/>
      <c r="C471" s="194"/>
      <c r="D471" s="187" t="s">
        <v>159</v>
      </c>
      <c r="E471" s="195" t="s">
        <v>20</v>
      </c>
      <c r="F471" s="196" t="s">
        <v>600</v>
      </c>
      <c r="G471" s="194"/>
      <c r="H471" s="197">
        <v>150.6</v>
      </c>
      <c r="I471" s="198"/>
      <c r="J471" s="194"/>
      <c r="K471" s="194"/>
      <c r="L471" s="199"/>
      <c r="M471" s="200"/>
      <c r="N471" s="201"/>
      <c r="O471" s="201"/>
      <c r="P471" s="201"/>
      <c r="Q471" s="201"/>
      <c r="R471" s="201"/>
      <c r="S471" s="201"/>
      <c r="T471" s="202"/>
      <c r="AT471" s="203" t="s">
        <v>159</v>
      </c>
      <c r="AU471" s="203" t="s">
        <v>153</v>
      </c>
      <c r="AV471" s="13" t="s">
        <v>153</v>
      </c>
      <c r="AW471" s="13" t="s">
        <v>33</v>
      </c>
      <c r="AX471" s="13" t="s">
        <v>72</v>
      </c>
      <c r="AY471" s="203" t="s">
        <v>145</v>
      </c>
    </row>
    <row r="472" spans="1:65" s="13" customFormat="1" ht="10">
      <c r="B472" s="193"/>
      <c r="C472" s="194"/>
      <c r="D472" s="187" t="s">
        <v>159</v>
      </c>
      <c r="E472" s="195" t="s">
        <v>20</v>
      </c>
      <c r="F472" s="196" t="s">
        <v>601</v>
      </c>
      <c r="G472" s="194"/>
      <c r="H472" s="197">
        <v>-7.09</v>
      </c>
      <c r="I472" s="198"/>
      <c r="J472" s="194"/>
      <c r="K472" s="194"/>
      <c r="L472" s="199"/>
      <c r="M472" s="200"/>
      <c r="N472" s="201"/>
      <c r="O472" s="201"/>
      <c r="P472" s="201"/>
      <c r="Q472" s="201"/>
      <c r="R472" s="201"/>
      <c r="S472" s="201"/>
      <c r="T472" s="202"/>
      <c r="AT472" s="203" t="s">
        <v>159</v>
      </c>
      <c r="AU472" s="203" t="s">
        <v>153</v>
      </c>
      <c r="AV472" s="13" t="s">
        <v>153</v>
      </c>
      <c r="AW472" s="13" t="s">
        <v>33</v>
      </c>
      <c r="AX472" s="13" t="s">
        <v>72</v>
      </c>
      <c r="AY472" s="203" t="s">
        <v>145</v>
      </c>
    </row>
    <row r="473" spans="1:65" s="13" customFormat="1" ht="10">
      <c r="B473" s="193"/>
      <c r="C473" s="194"/>
      <c r="D473" s="187" t="s">
        <v>159</v>
      </c>
      <c r="E473" s="195" t="s">
        <v>20</v>
      </c>
      <c r="F473" s="196" t="s">
        <v>602</v>
      </c>
      <c r="G473" s="194"/>
      <c r="H473" s="197">
        <v>122.42</v>
      </c>
      <c r="I473" s="198"/>
      <c r="J473" s="194"/>
      <c r="K473" s="194"/>
      <c r="L473" s="199"/>
      <c r="M473" s="200"/>
      <c r="N473" s="201"/>
      <c r="O473" s="201"/>
      <c r="P473" s="201"/>
      <c r="Q473" s="201"/>
      <c r="R473" s="201"/>
      <c r="S473" s="201"/>
      <c r="T473" s="202"/>
      <c r="AT473" s="203" t="s">
        <v>159</v>
      </c>
      <c r="AU473" s="203" t="s">
        <v>153</v>
      </c>
      <c r="AV473" s="13" t="s">
        <v>153</v>
      </c>
      <c r="AW473" s="13" t="s">
        <v>33</v>
      </c>
      <c r="AX473" s="13" t="s">
        <v>72</v>
      </c>
      <c r="AY473" s="203" t="s">
        <v>145</v>
      </c>
    </row>
    <row r="474" spans="1:65" s="13" customFormat="1" ht="10">
      <c r="B474" s="193"/>
      <c r="C474" s="194"/>
      <c r="D474" s="187" t="s">
        <v>159</v>
      </c>
      <c r="E474" s="195" t="s">
        <v>20</v>
      </c>
      <c r="F474" s="196" t="s">
        <v>603</v>
      </c>
      <c r="G474" s="194"/>
      <c r="H474" s="197">
        <v>-10.7</v>
      </c>
      <c r="I474" s="198"/>
      <c r="J474" s="194"/>
      <c r="K474" s="194"/>
      <c r="L474" s="199"/>
      <c r="M474" s="200"/>
      <c r="N474" s="201"/>
      <c r="O474" s="201"/>
      <c r="P474" s="201"/>
      <c r="Q474" s="201"/>
      <c r="R474" s="201"/>
      <c r="S474" s="201"/>
      <c r="T474" s="202"/>
      <c r="AT474" s="203" t="s">
        <v>159</v>
      </c>
      <c r="AU474" s="203" t="s">
        <v>153</v>
      </c>
      <c r="AV474" s="13" t="s">
        <v>153</v>
      </c>
      <c r="AW474" s="13" t="s">
        <v>33</v>
      </c>
      <c r="AX474" s="13" t="s">
        <v>72</v>
      </c>
      <c r="AY474" s="203" t="s">
        <v>145</v>
      </c>
    </row>
    <row r="475" spans="1:65" s="15" customFormat="1" ht="10">
      <c r="B475" s="214"/>
      <c r="C475" s="215"/>
      <c r="D475" s="187" t="s">
        <v>159</v>
      </c>
      <c r="E475" s="216" t="s">
        <v>20</v>
      </c>
      <c r="F475" s="217" t="s">
        <v>173</v>
      </c>
      <c r="G475" s="215"/>
      <c r="H475" s="218">
        <v>255.23</v>
      </c>
      <c r="I475" s="219"/>
      <c r="J475" s="215"/>
      <c r="K475" s="215"/>
      <c r="L475" s="220"/>
      <c r="M475" s="221"/>
      <c r="N475" s="222"/>
      <c r="O475" s="222"/>
      <c r="P475" s="222"/>
      <c r="Q475" s="222"/>
      <c r="R475" s="222"/>
      <c r="S475" s="222"/>
      <c r="T475" s="223"/>
      <c r="AT475" s="224" t="s">
        <v>159</v>
      </c>
      <c r="AU475" s="224" t="s">
        <v>153</v>
      </c>
      <c r="AV475" s="15" t="s">
        <v>152</v>
      </c>
      <c r="AW475" s="15" t="s">
        <v>33</v>
      </c>
      <c r="AX475" s="15" t="s">
        <v>8</v>
      </c>
      <c r="AY475" s="224" t="s">
        <v>145</v>
      </c>
    </row>
    <row r="476" spans="1:65" s="2" customFormat="1" ht="16.5" customHeight="1">
      <c r="A476" s="36"/>
      <c r="B476" s="37"/>
      <c r="C476" s="225" t="s">
        <v>647</v>
      </c>
      <c r="D476" s="225" t="s">
        <v>248</v>
      </c>
      <c r="E476" s="226" t="s">
        <v>648</v>
      </c>
      <c r="F476" s="227" t="s">
        <v>649</v>
      </c>
      <c r="G476" s="228" t="s">
        <v>150</v>
      </c>
      <c r="H476" s="229">
        <v>184.04</v>
      </c>
      <c r="I476" s="230"/>
      <c r="J476" s="229">
        <f>ROUND(I476*H476,0)</f>
        <v>0</v>
      </c>
      <c r="K476" s="227" t="s">
        <v>151</v>
      </c>
      <c r="L476" s="231"/>
      <c r="M476" s="232" t="s">
        <v>20</v>
      </c>
      <c r="N476" s="233" t="s">
        <v>44</v>
      </c>
      <c r="O476" s="66"/>
      <c r="P476" s="183">
        <f>O476*H476</f>
        <v>0</v>
      </c>
      <c r="Q476" s="183">
        <v>1.6800000000000001E-3</v>
      </c>
      <c r="R476" s="183">
        <f>Q476*H476</f>
        <v>0.3091872</v>
      </c>
      <c r="S476" s="183">
        <v>0</v>
      </c>
      <c r="T476" s="184">
        <f>S476*H476</f>
        <v>0</v>
      </c>
      <c r="U476" s="36"/>
      <c r="V476" s="36"/>
      <c r="W476" s="36"/>
      <c r="X476" s="36"/>
      <c r="Y476" s="36"/>
      <c r="Z476" s="36"/>
      <c r="AA476" s="36"/>
      <c r="AB476" s="36"/>
      <c r="AC476" s="36"/>
      <c r="AD476" s="36"/>
      <c r="AE476" s="36"/>
      <c r="AR476" s="185" t="s">
        <v>385</v>
      </c>
      <c r="AT476" s="185" t="s">
        <v>248</v>
      </c>
      <c r="AU476" s="185" t="s">
        <v>153</v>
      </c>
      <c r="AY476" s="19" t="s">
        <v>145</v>
      </c>
      <c r="BE476" s="186">
        <f>IF(N476="základní",J476,0)</f>
        <v>0</v>
      </c>
      <c r="BF476" s="186">
        <f>IF(N476="snížená",J476,0)</f>
        <v>0</v>
      </c>
      <c r="BG476" s="186">
        <f>IF(N476="zákl. přenesená",J476,0)</f>
        <v>0</v>
      </c>
      <c r="BH476" s="186">
        <f>IF(N476="sníž. přenesená",J476,0)</f>
        <v>0</v>
      </c>
      <c r="BI476" s="186">
        <f>IF(N476="nulová",J476,0)</f>
        <v>0</v>
      </c>
      <c r="BJ476" s="19" t="s">
        <v>153</v>
      </c>
      <c r="BK476" s="186">
        <f>ROUND(I476*H476,0)</f>
        <v>0</v>
      </c>
      <c r="BL476" s="19" t="s">
        <v>279</v>
      </c>
      <c r="BM476" s="185" t="s">
        <v>650</v>
      </c>
    </row>
    <row r="477" spans="1:65" s="2" customFormat="1" ht="10">
      <c r="A477" s="36"/>
      <c r="B477" s="37"/>
      <c r="C477" s="38"/>
      <c r="D477" s="187" t="s">
        <v>155</v>
      </c>
      <c r="E477" s="38"/>
      <c r="F477" s="188" t="s">
        <v>649</v>
      </c>
      <c r="G477" s="38"/>
      <c r="H477" s="38"/>
      <c r="I477" s="189"/>
      <c r="J477" s="38"/>
      <c r="K477" s="38"/>
      <c r="L477" s="41"/>
      <c r="M477" s="190"/>
      <c r="N477" s="191"/>
      <c r="O477" s="66"/>
      <c r="P477" s="66"/>
      <c r="Q477" s="66"/>
      <c r="R477" s="66"/>
      <c r="S477" s="66"/>
      <c r="T477" s="67"/>
      <c r="U477" s="36"/>
      <c r="V477" s="36"/>
      <c r="W477" s="36"/>
      <c r="X477" s="36"/>
      <c r="Y477" s="36"/>
      <c r="Z477" s="36"/>
      <c r="AA477" s="36"/>
      <c r="AB477" s="36"/>
      <c r="AC477" s="36"/>
      <c r="AD477" s="36"/>
      <c r="AE477" s="36"/>
      <c r="AT477" s="19" t="s">
        <v>155</v>
      </c>
      <c r="AU477" s="19" t="s">
        <v>153</v>
      </c>
    </row>
    <row r="478" spans="1:65" s="14" customFormat="1" ht="10">
      <c r="B478" s="204"/>
      <c r="C478" s="205"/>
      <c r="D478" s="187" t="s">
        <v>159</v>
      </c>
      <c r="E478" s="206" t="s">
        <v>20</v>
      </c>
      <c r="F478" s="207" t="s">
        <v>604</v>
      </c>
      <c r="G478" s="205"/>
      <c r="H478" s="206" t="s">
        <v>20</v>
      </c>
      <c r="I478" s="208"/>
      <c r="J478" s="205"/>
      <c r="K478" s="205"/>
      <c r="L478" s="209"/>
      <c r="M478" s="210"/>
      <c r="N478" s="211"/>
      <c r="O478" s="211"/>
      <c r="P478" s="211"/>
      <c r="Q478" s="211"/>
      <c r="R478" s="211"/>
      <c r="S478" s="211"/>
      <c r="T478" s="212"/>
      <c r="AT478" s="213" t="s">
        <v>159</v>
      </c>
      <c r="AU478" s="213" t="s">
        <v>153</v>
      </c>
      <c r="AV478" s="14" t="s">
        <v>8</v>
      </c>
      <c r="AW478" s="14" t="s">
        <v>33</v>
      </c>
      <c r="AX478" s="14" t="s">
        <v>72</v>
      </c>
      <c r="AY478" s="213" t="s">
        <v>145</v>
      </c>
    </row>
    <row r="479" spans="1:65" s="13" customFormat="1" ht="10">
      <c r="B479" s="193"/>
      <c r="C479" s="194"/>
      <c r="D479" s="187" t="s">
        <v>159</v>
      </c>
      <c r="E479" s="195" t="s">
        <v>20</v>
      </c>
      <c r="F479" s="196" t="s">
        <v>605</v>
      </c>
      <c r="G479" s="194"/>
      <c r="H479" s="197">
        <v>184.04</v>
      </c>
      <c r="I479" s="198"/>
      <c r="J479" s="194"/>
      <c r="K479" s="194"/>
      <c r="L479" s="199"/>
      <c r="M479" s="200"/>
      <c r="N479" s="201"/>
      <c r="O479" s="201"/>
      <c r="P479" s="201"/>
      <c r="Q479" s="201"/>
      <c r="R479" s="201"/>
      <c r="S479" s="201"/>
      <c r="T479" s="202"/>
      <c r="AT479" s="203" t="s">
        <v>159</v>
      </c>
      <c r="AU479" s="203" t="s">
        <v>153</v>
      </c>
      <c r="AV479" s="13" t="s">
        <v>153</v>
      </c>
      <c r="AW479" s="13" t="s">
        <v>33</v>
      </c>
      <c r="AX479" s="13" t="s">
        <v>8</v>
      </c>
      <c r="AY479" s="203" t="s">
        <v>145</v>
      </c>
    </row>
    <row r="480" spans="1:65" s="2" customFormat="1" ht="16.5" customHeight="1">
      <c r="A480" s="36"/>
      <c r="B480" s="37"/>
      <c r="C480" s="225" t="s">
        <v>651</v>
      </c>
      <c r="D480" s="225" t="s">
        <v>248</v>
      </c>
      <c r="E480" s="226" t="s">
        <v>652</v>
      </c>
      <c r="F480" s="227" t="s">
        <v>653</v>
      </c>
      <c r="G480" s="228" t="s">
        <v>150</v>
      </c>
      <c r="H480" s="229">
        <v>45.47</v>
      </c>
      <c r="I480" s="230"/>
      <c r="J480" s="229">
        <f>ROUND(I480*H480,0)</f>
        <v>0</v>
      </c>
      <c r="K480" s="227" t="s">
        <v>151</v>
      </c>
      <c r="L480" s="231"/>
      <c r="M480" s="232" t="s">
        <v>20</v>
      </c>
      <c r="N480" s="233" t="s">
        <v>44</v>
      </c>
      <c r="O480" s="66"/>
      <c r="P480" s="183">
        <f>O480*H480</f>
        <v>0</v>
      </c>
      <c r="Q480" s="183">
        <v>1.4E-3</v>
      </c>
      <c r="R480" s="183">
        <f>Q480*H480</f>
        <v>6.3657999999999992E-2</v>
      </c>
      <c r="S480" s="183">
        <v>0</v>
      </c>
      <c r="T480" s="184">
        <f>S480*H480</f>
        <v>0</v>
      </c>
      <c r="U480" s="36"/>
      <c r="V480" s="36"/>
      <c r="W480" s="36"/>
      <c r="X480" s="36"/>
      <c r="Y480" s="36"/>
      <c r="Z480" s="36"/>
      <c r="AA480" s="36"/>
      <c r="AB480" s="36"/>
      <c r="AC480" s="36"/>
      <c r="AD480" s="36"/>
      <c r="AE480" s="36"/>
      <c r="AR480" s="185" t="s">
        <v>385</v>
      </c>
      <c r="AT480" s="185" t="s">
        <v>248</v>
      </c>
      <c r="AU480" s="185" t="s">
        <v>153</v>
      </c>
      <c r="AY480" s="19" t="s">
        <v>145</v>
      </c>
      <c r="BE480" s="186">
        <f>IF(N480="základní",J480,0)</f>
        <v>0</v>
      </c>
      <c r="BF480" s="186">
        <f>IF(N480="snížená",J480,0)</f>
        <v>0</v>
      </c>
      <c r="BG480" s="186">
        <f>IF(N480="zákl. přenesená",J480,0)</f>
        <v>0</v>
      </c>
      <c r="BH480" s="186">
        <f>IF(N480="sníž. přenesená",J480,0)</f>
        <v>0</v>
      </c>
      <c r="BI480" s="186">
        <f>IF(N480="nulová",J480,0)</f>
        <v>0</v>
      </c>
      <c r="BJ480" s="19" t="s">
        <v>153</v>
      </c>
      <c r="BK480" s="186">
        <f>ROUND(I480*H480,0)</f>
        <v>0</v>
      </c>
      <c r="BL480" s="19" t="s">
        <v>279</v>
      </c>
      <c r="BM480" s="185" t="s">
        <v>654</v>
      </c>
    </row>
    <row r="481" spans="1:65" s="2" customFormat="1" ht="10">
      <c r="A481" s="36"/>
      <c r="B481" s="37"/>
      <c r="C481" s="38"/>
      <c r="D481" s="187" t="s">
        <v>155</v>
      </c>
      <c r="E481" s="38"/>
      <c r="F481" s="188" t="s">
        <v>653</v>
      </c>
      <c r="G481" s="38"/>
      <c r="H481" s="38"/>
      <c r="I481" s="189"/>
      <c r="J481" s="38"/>
      <c r="K481" s="38"/>
      <c r="L481" s="41"/>
      <c r="M481" s="190"/>
      <c r="N481" s="191"/>
      <c r="O481" s="66"/>
      <c r="P481" s="66"/>
      <c r="Q481" s="66"/>
      <c r="R481" s="66"/>
      <c r="S481" s="66"/>
      <c r="T481" s="67"/>
      <c r="U481" s="36"/>
      <c r="V481" s="36"/>
      <c r="W481" s="36"/>
      <c r="X481" s="36"/>
      <c r="Y481" s="36"/>
      <c r="Z481" s="36"/>
      <c r="AA481" s="36"/>
      <c r="AB481" s="36"/>
      <c r="AC481" s="36"/>
      <c r="AD481" s="36"/>
      <c r="AE481" s="36"/>
      <c r="AT481" s="19" t="s">
        <v>155</v>
      </c>
      <c r="AU481" s="19" t="s">
        <v>153</v>
      </c>
    </row>
    <row r="482" spans="1:65" s="14" customFormat="1" ht="10">
      <c r="B482" s="204"/>
      <c r="C482" s="205"/>
      <c r="D482" s="187" t="s">
        <v>159</v>
      </c>
      <c r="E482" s="206" t="s">
        <v>20</v>
      </c>
      <c r="F482" s="207" t="s">
        <v>606</v>
      </c>
      <c r="G482" s="205"/>
      <c r="H482" s="206" t="s">
        <v>20</v>
      </c>
      <c r="I482" s="208"/>
      <c r="J482" s="205"/>
      <c r="K482" s="205"/>
      <c r="L482" s="209"/>
      <c r="M482" s="210"/>
      <c r="N482" s="211"/>
      <c r="O482" s="211"/>
      <c r="P482" s="211"/>
      <c r="Q482" s="211"/>
      <c r="R482" s="211"/>
      <c r="S482" s="211"/>
      <c r="T482" s="212"/>
      <c r="AT482" s="213" t="s">
        <v>159</v>
      </c>
      <c r="AU482" s="213" t="s">
        <v>153</v>
      </c>
      <c r="AV482" s="14" t="s">
        <v>8</v>
      </c>
      <c r="AW482" s="14" t="s">
        <v>33</v>
      </c>
      <c r="AX482" s="14" t="s">
        <v>72</v>
      </c>
      <c r="AY482" s="213" t="s">
        <v>145</v>
      </c>
    </row>
    <row r="483" spans="1:65" s="13" customFormat="1" ht="10">
      <c r="B483" s="193"/>
      <c r="C483" s="194"/>
      <c r="D483" s="187" t="s">
        <v>159</v>
      </c>
      <c r="E483" s="195" t="s">
        <v>20</v>
      </c>
      <c r="F483" s="196" t="s">
        <v>607</v>
      </c>
      <c r="G483" s="194"/>
      <c r="H483" s="197">
        <v>45.47</v>
      </c>
      <c r="I483" s="198"/>
      <c r="J483" s="194"/>
      <c r="K483" s="194"/>
      <c r="L483" s="199"/>
      <c r="M483" s="200"/>
      <c r="N483" s="201"/>
      <c r="O483" s="201"/>
      <c r="P483" s="201"/>
      <c r="Q483" s="201"/>
      <c r="R483" s="201"/>
      <c r="S483" s="201"/>
      <c r="T483" s="202"/>
      <c r="AT483" s="203" t="s">
        <v>159</v>
      </c>
      <c r="AU483" s="203" t="s">
        <v>153</v>
      </c>
      <c r="AV483" s="13" t="s">
        <v>153</v>
      </c>
      <c r="AW483" s="13" t="s">
        <v>33</v>
      </c>
      <c r="AX483" s="13" t="s">
        <v>8</v>
      </c>
      <c r="AY483" s="203" t="s">
        <v>145</v>
      </c>
    </row>
    <row r="484" spans="1:65" s="2" customFormat="1" ht="16.5" customHeight="1">
      <c r="A484" s="36"/>
      <c r="B484" s="37"/>
      <c r="C484" s="225" t="s">
        <v>655</v>
      </c>
      <c r="D484" s="225" t="s">
        <v>248</v>
      </c>
      <c r="E484" s="226" t="s">
        <v>656</v>
      </c>
      <c r="F484" s="227" t="s">
        <v>657</v>
      </c>
      <c r="G484" s="228" t="s">
        <v>150</v>
      </c>
      <c r="H484" s="229">
        <v>229.51</v>
      </c>
      <c r="I484" s="230"/>
      <c r="J484" s="229">
        <f>ROUND(I484*H484,0)</f>
        <v>0</v>
      </c>
      <c r="K484" s="227" t="s">
        <v>151</v>
      </c>
      <c r="L484" s="231"/>
      <c r="M484" s="232" t="s">
        <v>20</v>
      </c>
      <c r="N484" s="233" t="s">
        <v>44</v>
      </c>
      <c r="O484" s="66"/>
      <c r="P484" s="183">
        <f>O484*H484</f>
        <v>0</v>
      </c>
      <c r="Q484" s="183">
        <v>4.1999999999999997E-3</v>
      </c>
      <c r="R484" s="183">
        <f>Q484*H484</f>
        <v>0.96394199999999985</v>
      </c>
      <c r="S484" s="183">
        <v>0</v>
      </c>
      <c r="T484" s="184">
        <f>S484*H484</f>
        <v>0</v>
      </c>
      <c r="U484" s="36"/>
      <c r="V484" s="36"/>
      <c r="W484" s="36"/>
      <c r="X484" s="36"/>
      <c r="Y484" s="36"/>
      <c r="Z484" s="36"/>
      <c r="AA484" s="36"/>
      <c r="AB484" s="36"/>
      <c r="AC484" s="36"/>
      <c r="AD484" s="36"/>
      <c r="AE484" s="36"/>
      <c r="AR484" s="185" t="s">
        <v>385</v>
      </c>
      <c r="AT484" s="185" t="s">
        <v>248</v>
      </c>
      <c r="AU484" s="185" t="s">
        <v>153</v>
      </c>
      <c r="AY484" s="19" t="s">
        <v>145</v>
      </c>
      <c r="BE484" s="186">
        <f>IF(N484="základní",J484,0)</f>
        <v>0</v>
      </c>
      <c r="BF484" s="186">
        <f>IF(N484="snížená",J484,0)</f>
        <v>0</v>
      </c>
      <c r="BG484" s="186">
        <f>IF(N484="zákl. přenesená",J484,0)</f>
        <v>0</v>
      </c>
      <c r="BH484" s="186">
        <f>IF(N484="sníž. přenesená",J484,0)</f>
        <v>0</v>
      </c>
      <c r="BI484" s="186">
        <f>IF(N484="nulová",J484,0)</f>
        <v>0</v>
      </c>
      <c r="BJ484" s="19" t="s">
        <v>153</v>
      </c>
      <c r="BK484" s="186">
        <f>ROUND(I484*H484,0)</f>
        <v>0</v>
      </c>
      <c r="BL484" s="19" t="s">
        <v>279</v>
      </c>
      <c r="BM484" s="185" t="s">
        <v>658</v>
      </c>
    </row>
    <row r="485" spans="1:65" s="2" customFormat="1" ht="10">
      <c r="A485" s="36"/>
      <c r="B485" s="37"/>
      <c r="C485" s="38"/>
      <c r="D485" s="187" t="s">
        <v>155</v>
      </c>
      <c r="E485" s="38"/>
      <c r="F485" s="188" t="s">
        <v>657</v>
      </c>
      <c r="G485" s="38"/>
      <c r="H485" s="38"/>
      <c r="I485" s="189"/>
      <c r="J485" s="38"/>
      <c r="K485" s="38"/>
      <c r="L485" s="41"/>
      <c r="M485" s="190"/>
      <c r="N485" s="191"/>
      <c r="O485" s="66"/>
      <c r="P485" s="66"/>
      <c r="Q485" s="66"/>
      <c r="R485" s="66"/>
      <c r="S485" s="66"/>
      <c r="T485" s="67"/>
      <c r="U485" s="36"/>
      <c r="V485" s="36"/>
      <c r="W485" s="36"/>
      <c r="X485" s="36"/>
      <c r="Y485" s="36"/>
      <c r="Z485" s="36"/>
      <c r="AA485" s="36"/>
      <c r="AB485" s="36"/>
      <c r="AC485" s="36"/>
      <c r="AD485" s="36"/>
      <c r="AE485" s="36"/>
      <c r="AT485" s="19" t="s">
        <v>155</v>
      </c>
      <c r="AU485" s="19" t="s">
        <v>153</v>
      </c>
    </row>
    <row r="486" spans="1:65" s="14" customFormat="1" ht="10">
      <c r="B486" s="204"/>
      <c r="C486" s="205"/>
      <c r="D486" s="187" t="s">
        <v>159</v>
      </c>
      <c r="E486" s="206" t="s">
        <v>20</v>
      </c>
      <c r="F486" s="207" t="s">
        <v>589</v>
      </c>
      <c r="G486" s="205"/>
      <c r="H486" s="206" t="s">
        <v>20</v>
      </c>
      <c r="I486" s="208"/>
      <c r="J486" s="205"/>
      <c r="K486" s="205"/>
      <c r="L486" s="209"/>
      <c r="M486" s="210"/>
      <c r="N486" s="211"/>
      <c r="O486" s="211"/>
      <c r="P486" s="211"/>
      <c r="Q486" s="211"/>
      <c r="R486" s="211"/>
      <c r="S486" s="211"/>
      <c r="T486" s="212"/>
      <c r="AT486" s="213" t="s">
        <v>159</v>
      </c>
      <c r="AU486" s="213" t="s">
        <v>153</v>
      </c>
      <c r="AV486" s="14" t="s">
        <v>8</v>
      </c>
      <c r="AW486" s="14" t="s">
        <v>33</v>
      </c>
      <c r="AX486" s="14" t="s">
        <v>72</v>
      </c>
      <c r="AY486" s="213" t="s">
        <v>145</v>
      </c>
    </row>
    <row r="487" spans="1:65" s="13" customFormat="1" ht="10">
      <c r="B487" s="193"/>
      <c r="C487" s="194"/>
      <c r="D487" s="187" t="s">
        <v>159</v>
      </c>
      <c r="E487" s="195" t="s">
        <v>20</v>
      </c>
      <c r="F487" s="196" t="s">
        <v>590</v>
      </c>
      <c r="G487" s="194"/>
      <c r="H487" s="197">
        <v>44.72</v>
      </c>
      <c r="I487" s="198"/>
      <c r="J487" s="194"/>
      <c r="K487" s="194"/>
      <c r="L487" s="199"/>
      <c r="M487" s="200"/>
      <c r="N487" s="201"/>
      <c r="O487" s="201"/>
      <c r="P487" s="201"/>
      <c r="Q487" s="201"/>
      <c r="R487" s="201"/>
      <c r="S487" s="201"/>
      <c r="T487" s="202"/>
      <c r="AT487" s="203" t="s">
        <v>159</v>
      </c>
      <c r="AU487" s="203" t="s">
        <v>153</v>
      </c>
      <c r="AV487" s="13" t="s">
        <v>153</v>
      </c>
      <c r="AW487" s="13" t="s">
        <v>33</v>
      </c>
      <c r="AX487" s="13" t="s">
        <v>72</v>
      </c>
      <c r="AY487" s="203" t="s">
        <v>145</v>
      </c>
    </row>
    <row r="488" spans="1:65" s="13" customFormat="1" ht="10">
      <c r="B488" s="193"/>
      <c r="C488" s="194"/>
      <c r="D488" s="187" t="s">
        <v>159</v>
      </c>
      <c r="E488" s="195" t="s">
        <v>20</v>
      </c>
      <c r="F488" s="196" t="s">
        <v>591</v>
      </c>
      <c r="G488" s="194"/>
      <c r="H488" s="197">
        <v>13.32</v>
      </c>
      <c r="I488" s="198"/>
      <c r="J488" s="194"/>
      <c r="K488" s="194"/>
      <c r="L488" s="199"/>
      <c r="M488" s="200"/>
      <c r="N488" s="201"/>
      <c r="O488" s="201"/>
      <c r="P488" s="201"/>
      <c r="Q488" s="201"/>
      <c r="R488" s="201"/>
      <c r="S488" s="201"/>
      <c r="T488" s="202"/>
      <c r="AT488" s="203" t="s">
        <v>159</v>
      </c>
      <c r="AU488" s="203" t="s">
        <v>153</v>
      </c>
      <c r="AV488" s="13" t="s">
        <v>153</v>
      </c>
      <c r="AW488" s="13" t="s">
        <v>33</v>
      </c>
      <c r="AX488" s="13" t="s">
        <v>72</v>
      </c>
      <c r="AY488" s="203" t="s">
        <v>145</v>
      </c>
    </row>
    <row r="489" spans="1:65" s="13" customFormat="1" ht="10">
      <c r="B489" s="193"/>
      <c r="C489" s="194"/>
      <c r="D489" s="187" t="s">
        <v>159</v>
      </c>
      <c r="E489" s="195" t="s">
        <v>20</v>
      </c>
      <c r="F489" s="196" t="s">
        <v>592</v>
      </c>
      <c r="G489" s="194"/>
      <c r="H489" s="197">
        <v>49.45</v>
      </c>
      <c r="I489" s="198"/>
      <c r="J489" s="194"/>
      <c r="K489" s="194"/>
      <c r="L489" s="199"/>
      <c r="M489" s="200"/>
      <c r="N489" s="201"/>
      <c r="O489" s="201"/>
      <c r="P489" s="201"/>
      <c r="Q489" s="201"/>
      <c r="R489" s="201"/>
      <c r="S489" s="201"/>
      <c r="T489" s="202"/>
      <c r="AT489" s="203" t="s">
        <v>159</v>
      </c>
      <c r="AU489" s="203" t="s">
        <v>153</v>
      </c>
      <c r="AV489" s="13" t="s">
        <v>153</v>
      </c>
      <c r="AW489" s="13" t="s">
        <v>33</v>
      </c>
      <c r="AX489" s="13" t="s">
        <v>72</v>
      </c>
      <c r="AY489" s="203" t="s">
        <v>145</v>
      </c>
    </row>
    <row r="490" spans="1:65" s="13" customFormat="1" ht="10">
      <c r="B490" s="193"/>
      <c r="C490" s="194"/>
      <c r="D490" s="187" t="s">
        <v>159</v>
      </c>
      <c r="E490" s="195" t="s">
        <v>20</v>
      </c>
      <c r="F490" s="196" t="s">
        <v>593</v>
      </c>
      <c r="G490" s="194"/>
      <c r="H490" s="197">
        <v>36.17</v>
      </c>
      <c r="I490" s="198"/>
      <c r="J490" s="194"/>
      <c r="K490" s="194"/>
      <c r="L490" s="199"/>
      <c r="M490" s="200"/>
      <c r="N490" s="201"/>
      <c r="O490" s="201"/>
      <c r="P490" s="201"/>
      <c r="Q490" s="201"/>
      <c r="R490" s="201"/>
      <c r="S490" s="201"/>
      <c r="T490" s="202"/>
      <c r="AT490" s="203" t="s">
        <v>159</v>
      </c>
      <c r="AU490" s="203" t="s">
        <v>153</v>
      </c>
      <c r="AV490" s="13" t="s">
        <v>153</v>
      </c>
      <c r="AW490" s="13" t="s">
        <v>33</v>
      </c>
      <c r="AX490" s="13" t="s">
        <v>72</v>
      </c>
      <c r="AY490" s="203" t="s">
        <v>145</v>
      </c>
    </row>
    <row r="491" spans="1:65" s="13" customFormat="1" ht="10">
      <c r="B491" s="193"/>
      <c r="C491" s="194"/>
      <c r="D491" s="187" t="s">
        <v>159</v>
      </c>
      <c r="E491" s="195" t="s">
        <v>20</v>
      </c>
      <c r="F491" s="196" t="s">
        <v>594</v>
      </c>
      <c r="G491" s="194"/>
      <c r="H491" s="197">
        <v>40.380000000000003</v>
      </c>
      <c r="I491" s="198"/>
      <c r="J491" s="194"/>
      <c r="K491" s="194"/>
      <c r="L491" s="199"/>
      <c r="M491" s="200"/>
      <c r="N491" s="201"/>
      <c r="O491" s="201"/>
      <c r="P491" s="201"/>
      <c r="Q491" s="201"/>
      <c r="R491" s="201"/>
      <c r="S491" s="201"/>
      <c r="T491" s="202"/>
      <c r="AT491" s="203" t="s">
        <v>159</v>
      </c>
      <c r="AU491" s="203" t="s">
        <v>153</v>
      </c>
      <c r="AV491" s="13" t="s">
        <v>153</v>
      </c>
      <c r="AW491" s="13" t="s">
        <v>33</v>
      </c>
      <c r="AX491" s="13" t="s">
        <v>72</v>
      </c>
      <c r="AY491" s="203" t="s">
        <v>145</v>
      </c>
    </row>
    <row r="492" spans="1:65" s="16" customFormat="1" ht="10">
      <c r="B492" s="234"/>
      <c r="C492" s="235"/>
      <c r="D492" s="187" t="s">
        <v>159</v>
      </c>
      <c r="E492" s="236" t="s">
        <v>20</v>
      </c>
      <c r="F492" s="237" t="s">
        <v>567</v>
      </c>
      <c r="G492" s="235"/>
      <c r="H492" s="238">
        <v>184.04</v>
      </c>
      <c r="I492" s="239"/>
      <c r="J492" s="235"/>
      <c r="K492" s="235"/>
      <c r="L492" s="240"/>
      <c r="M492" s="241"/>
      <c r="N492" s="242"/>
      <c r="O492" s="242"/>
      <c r="P492" s="242"/>
      <c r="Q492" s="242"/>
      <c r="R492" s="242"/>
      <c r="S492" s="242"/>
      <c r="T492" s="243"/>
      <c r="AT492" s="244" t="s">
        <v>159</v>
      </c>
      <c r="AU492" s="244" t="s">
        <v>153</v>
      </c>
      <c r="AV492" s="16" t="s">
        <v>174</v>
      </c>
      <c r="AW492" s="16" t="s">
        <v>33</v>
      </c>
      <c r="AX492" s="16" t="s">
        <v>72</v>
      </c>
      <c r="AY492" s="244" t="s">
        <v>145</v>
      </c>
    </row>
    <row r="493" spans="1:65" s="14" customFormat="1" ht="10">
      <c r="B493" s="204"/>
      <c r="C493" s="205"/>
      <c r="D493" s="187" t="s">
        <v>159</v>
      </c>
      <c r="E493" s="206" t="s">
        <v>20</v>
      </c>
      <c r="F493" s="207" t="s">
        <v>595</v>
      </c>
      <c r="G493" s="205"/>
      <c r="H493" s="206" t="s">
        <v>20</v>
      </c>
      <c r="I493" s="208"/>
      <c r="J493" s="205"/>
      <c r="K493" s="205"/>
      <c r="L493" s="209"/>
      <c r="M493" s="210"/>
      <c r="N493" s="211"/>
      <c r="O493" s="211"/>
      <c r="P493" s="211"/>
      <c r="Q493" s="211"/>
      <c r="R493" s="211"/>
      <c r="S493" s="211"/>
      <c r="T493" s="212"/>
      <c r="AT493" s="213" t="s">
        <v>159</v>
      </c>
      <c r="AU493" s="213" t="s">
        <v>153</v>
      </c>
      <c r="AV493" s="14" t="s">
        <v>8</v>
      </c>
      <c r="AW493" s="14" t="s">
        <v>33</v>
      </c>
      <c r="AX493" s="14" t="s">
        <v>72</v>
      </c>
      <c r="AY493" s="213" t="s">
        <v>145</v>
      </c>
    </row>
    <row r="494" spans="1:65" s="13" customFormat="1" ht="10">
      <c r="B494" s="193"/>
      <c r="C494" s="194"/>
      <c r="D494" s="187" t="s">
        <v>159</v>
      </c>
      <c r="E494" s="195" t="s">
        <v>20</v>
      </c>
      <c r="F494" s="196" t="s">
        <v>596</v>
      </c>
      <c r="G494" s="194"/>
      <c r="H494" s="197">
        <v>17.899999999999999</v>
      </c>
      <c r="I494" s="198"/>
      <c r="J494" s="194"/>
      <c r="K494" s="194"/>
      <c r="L494" s="199"/>
      <c r="M494" s="200"/>
      <c r="N494" s="201"/>
      <c r="O494" s="201"/>
      <c r="P494" s="201"/>
      <c r="Q494" s="201"/>
      <c r="R494" s="201"/>
      <c r="S494" s="201"/>
      <c r="T494" s="202"/>
      <c r="AT494" s="203" t="s">
        <v>159</v>
      </c>
      <c r="AU494" s="203" t="s">
        <v>153</v>
      </c>
      <c r="AV494" s="13" t="s">
        <v>153</v>
      </c>
      <c r="AW494" s="13" t="s">
        <v>33</v>
      </c>
      <c r="AX494" s="13" t="s">
        <v>72</v>
      </c>
      <c r="AY494" s="203" t="s">
        <v>145</v>
      </c>
    </row>
    <row r="495" spans="1:65" s="13" customFormat="1" ht="10">
      <c r="B495" s="193"/>
      <c r="C495" s="194"/>
      <c r="D495" s="187" t="s">
        <v>159</v>
      </c>
      <c r="E495" s="195" t="s">
        <v>20</v>
      </c>
      <c r="F495" s="196" t="s">
        <v>597</v>
      </c>
      <c r="G495" s="194"/>
      <c r="H495" s="197">
        <v>19.28</v>
      </c>
      <c r="I495" s="198"/>
      <c r="J495" s="194"/>
      <c r="K495" s="194"/>
      <c r="L495" s="199"/>
      <c r="M495" s="200"/>
      <c r="N495" s="201"/>
      <c r="O495" s="201"/>
      <c r="P495" s="201"/>
      <c r="Q495" s="201"/>
      <c r="R495" s="201"/>
      <c r="S495" s="201"/>
      <c r="T495" s="202"/>
      <c r="AT495" s="203" t="s">
        <v>159</v>
      </c>
      <c r="AU495" s="203" t="s">
        <v>153</v>
      </c>
      <c r="AV495" s="13" t="s">
        <v>153</v>
      </c>
      <c r="AW495" s="13" t="s">
        <v>33</v>
      </c>
      <c r="AX495" s="13" t="s">
        <v>72</v>
      </c>
      <c r="AY495" s="203" t="s">
        <v>145</v>
      </c>
    </row>
    <row r="496" spans="1:65" s="13" customFormat="1" ht="10">
      <c r="B496" s="193"/>
      <c r="C496" s="194"/>
      <c r="D496" s="187" t="s">
        <v>159</v>
      </c>
      <c r="E496" s="195" t="s">
        <v>20</v>
      </c>
      <c r="F496" s="196" t="s">
        <v>598</v>
      </c>
      <c r="G496" s="194"/>
      <c r="H496" s="197">
        <v>8.2899999999999991</v>
      </c>
      <c r="I496" s="198"/>
      <c r="J496" s="194"/>
      <c r="K496" s="194"/>
      <c r="L496" s="199"/>
      <c r="M496" s="200"/>
      <c r="N496" s="201"/>
      <c r="O496" s="201"/>
      <c r="P496" s="201"/>
      <c r="Q496" s="201"/>
      <c r="R496" s="201"/>
      <c r="S496" s="201"/>
      <c r="T496" s="202"/>
      <c r="AT496" s="203" t="s">
        <v>159</v>
      </c>
      <c r="AU496" s="203" t="s">
        <v>153</v>
      </c>
      <c r="AV496" s="13" t="s">
        <v>153</v>
      </c>
      <c r="AW496" s="13" t="s">
        <v>33</v>
      </c>
      <c r="AX496" s="13" t="s">
        <v>72</v>
      </c>
      <c r="AY496" s="203" t="s">
        <v>145</v>
      </c>
    </row>
    <row r="497" spans="1:65" s="16" customFormat="1" ht="10">
      <c r="B497" s="234"/>
      <c r="C497" s="235"/>
      <c r="D497" s="187" t="s">
        <v>159</v>
      </c>
      <c r="E497" s="236" t="s">
        <v>20</v>
      </c>
      <c r="F497" s="237" t="s">
        <v>567</v>
      </c>
      <c r="G497" s="235"/>
      <c r="H497" s="238">
        <v>45.47</v>
      </c>
      <c r="I497" s="239"/>
      <c r="J497" s="235"/>
      <c r="K497" s="235"/>
      <c r="L497" s="240"/>
      <c r="M497" s="241"/>
      <c r="N497" s="242"/>
      <c r="O497" s="242"/>
      <c r="P497" s="242"/>
      <c r="Q497" s="242"/>
      <c r="R497" s="242"/>
      <c r="S497" s="242"/>
      <c r="T497" s="243"/>
      <c r="AT497" s="244" t="s">
        <v>159</v>
      </c>
      <c r="AU497" s="244" t="s">
        <v>153</v>
      </c>
      <c r="AV497" s="16" t="s">
        <v>174</v>
      </c>
      <c r="AW497" s="16" t="s">
        <v>33</v>
      </c>
      <c r="AX497" s="16" t="s">
        <v>72</v>
      </c>
      <c r="AY497" s="244" t="s">
        <v>145</v>
      </c>
    </row>
    <row r="498" spans="1:65" s="15" customFormat="1" ht="10">
      <c r="B498" s="214"/>
      <c r="C498" s="215"/>
      <c r="D498" s="187" t="s">
        <v>159</v>
      </c>
      <c r="E498" s="216" t="s">
        <v>20</v>
      </c>
      <c r="F498" s="217" t="s">
        <v>173</v>
      </c>
      <c r="G498" s="215"/>
      <c r="H498" s="218">
        <v>229.51</v>
      </c>
      <c r="I498" s="219"/>
      <c r="J498" s="215"/>
      <c r="K498" s="215"/>
      <c r="L498" s="220"/>
      <c r="M498" s="221"/>
      <c r="N498" s="222"/>
      <c r="O498" s="222"/>
      <c r="P498" s="222"/>
      <c r="Q498" s="222"/>
      <c r="R498" s="222"/>
      <c r="S498" s="222"/>
      <c r="T498" s="223"/>
      <c r="AT498" s="224" t="s">
        <v>159</v>
      </c>
      <c r="AU498" s="224" t="s">
        <v>153</v>
      </c>
      <c r="AV498" s="15" t="s">
        <v>152</v>
      </c>
      <c r="AW498" s="15" t="s">
        <v>33</v>
      </c>
      <c r="AX498" s="15" t="s">
        <v>8</v>
      </c>
      <c r="AY498" s="224" t="s">
        <v>145</v>
      </c>
    </row>
    <row r="499" spans="1:65" s="2" customFormat="1" ht="16.5" customHeight="1">
      <c r="A499" s="36"/>
      <c r="B499" s="37"/>
      <c r="C499" s="175" t="s">
        <v>659</v>
      </c>
      <c r="D499" s="175" t="s">
        <v>147</v>
      </c>
      <c r="E499" s="176" t="s">
        <v>660</v>
      </c>
      <c r="F499" s="177" t="s">
        <v>661</v>
      </c>
      <c r="G499" s="178" t="s">
        <v>496</v>
      </c>
      <c r="H499" s="180"/>
      <c r="I499" s="180"/>
      <c r="J499" s="179">
        <f>ROUND(I499*H499,0)</f>
        <v>0</v>
      </c>
      <c r="K499" s="177" t="s">
        <v>151</v>
      </c>
      <c r="L499" s="41"/>
      <c r="M499" s="181" t="s">
        <v>20</v>
      </c>
      <c r="N499" s="182" t="s">
        <v>44</v>
      </c>
      <c r="O499" s="66"/>
      <c r="P499" s="183">
        <f>O499*H499</f>
        <v>0</v>
      </c>
      <c r="Q499" s="183">
        <v>0</v>
      </c>
      <c r="R499" s="183">
        <f>Q499*H499</f>
        <v>0</v>
      </c>
      <c r="S499" s="183">
        <v>0</v>
      </c>
      <c r="T499" s="184">
        <f>S499*H499</f>
        <v>0</v>
      </c>
      <c r="U499" s="36"/>
      <c r="V499" s="36"/>
      <c r="W499" s="36"/>
      <c r="X499" s="36"/>
      <c r="Y499" s="36"/>
      <c r="Z499" s="36"/>
      <c r="AA499" s="36"/>
      <c r="AB499" s="36"/>
      <c r="AC499" s="36"/>
      <c r="AD499" s="36"/>
      <c r="AE499" s="36"/>
      <c r="AR499" s="185" t="s">
        <v>279</v>
      </c>
      <c r="AT499" s="185" t="s">
        <v>147</v>
      </c>
      <c r="AU499" s="185" t="s">
        <v>153</v>
      </c>
      <c r="AY499" s="19" t="s">
        <v>145</v>
      </c>
      <c r="BE499" s="186">
        <f>IF(N499="základní",J499,0)</f>
        <v>0</v>
      </c>
      <c r="BF499" s="186">
        <f>IF(N499="snížená",J499,0)</f>
        <v>0</v>
      </c>
      <c r="BG499" s="186">
        <f>IF(N499="zákl. přenesená",J499,0)</f>
        <v>0</v>
      </c>
      <c r="BH499" s="186">
        <f>IF(N499="sníž. přenesená",J499,0)</f>
        <v>0</v>
      </c>
      <c r="BI499" s="186">
        <f>IF(N499="nulová",J499,0)</f>
        <v>0</v>
      </c>
      <c r="BJ499" s="19" t="s">
        <v>153</v>
      </c>
      <c r="BK499" s="186">
        <f>ROUND(I499*H499,0)</f>
        <v>0</v>
      </c>
      <c r="BL499" s="19" t="s">
        <v>279</v>
      </c>
      <c r="BM499" s="185" t="s">
        <v>662</v>
      </c>
    </row>
    <row r="500" spans="1:65" s="2" customFormat="1" ht="18">
      <c r="A500" s="36"/>
      <c r="B500" s="37"/>
      <c r="C500" s="38"/>
      <c r="D500" s="187" t="s">
        <v>155</v>
      </c>
      <c r="E500" s="38"/>
      <c r="F500" s="188" t="s">
        <v>663</v>
      </c>
      <c r="G500" s="38"/>
      <c r="H500" s="38"/>
      <c r="I500" s="189"/>
      <c r="J500" s="38"/>
      <c r="K500" s="38"/>
      <c r="L500" s="41"/>
      <c r="M500" s="190"/>
      <c r="N500" s="191"/>
      <c r="O500" s="66"/>
      <c r="P500" s="66"/>
      <c r="Q500" s="66"/>
      <c r="R500" s="66"/>
      <c r="S500" s="66"/>
      <c r="T500" s="67"/>
      <c r="U500" s="36"/>
      <c r="V500" s="36"/>
      <c r="W500" s="36"/>
      <c r="X500" s="36"/>
      <c r="Y500" s="36"/>
      <c r="Z500" s="36"/>
      <c r="AA500" s="36"/>
      <c r="AB500" s="36"/>
      <c r="AC500" s="36"/>
      <c r="AD500" s="36"/>
      <c r="AE500" s="36"/>
      <c r="AT500" s="19" t="s">
        <v>155</v>
      </c>
      <c r="AU500" s="19" t="s">
        <v>153</v>
      </c>
    </row>
    <row r="501" spans="1:65" s="2" customFormat="1" ht="72">
      <c r="A501" s="36"/>
      <c r="B501" s="37"/>
      <c r="C501" s="38"/>
      <c r="D501" s="187" t="s">
        <v>157</v>
      </c>
      <c r="E501" s="38"/>
      <c r="F501" s="192" t="s">
        <v>664</v>
      </c>
      <c r="G501" s="38"/>
      <c r="H501" s="38"/>
      <c r="I501" s="189"/>
      <c r="J501" s="38"/>
      <c r="K501" s="38"/>
      <c r="L501" s="41"/>
      <c r="M501" s="190"/>
      <c r="N501" s="191"/>
      <c r="O501" s="66"/>
      <c r="P501" s="66"/>
      <c r="Q501" s="66"/>
      <c r="R501" s="66"/>
      <c r="S501" s="66"/>
      <c r="T501" s="67"/>
      <c r="U501" s="36"/>
      <c r="V501" s="36"/>
      <c r="W501" s="36"/>
      <c r="X501" s="36"/>
      <c r="Y501" s="36"/>
      <c r="Z501" s="36"/>
      <c r="AA501" s="36"/>
      <c r="AB501" s="36"/>
      <c r="AC501" s="36"/>
      <c r="AD501" s="36"/>
      <c r="AE501" s="36"/>
      <c r="AT501" s="19" t="s">
        <v>157</v>
      </c>
      <c r="AU501" s="19" t="s">
        <v>153</v>
      </c>
    </row>
    <row r="502" spans="1:65" s="12" customFormat="1" ht="22.75" customHeight="1">
      <c r="B502" s="159"/>
      <c r="C502" s="160"/>
      <c r="D502" s="161" t="s">
        <v>71</v>
      </c>
      <c r="E502" s="173" t="s">
        <v>665</v>
      </c>
      <c r="F502" s="173" t="s">
        <v>666</v>
      </c>
      <c r="G502" s="160"/>
      <c r="H502" s="160"/>
      <c r="I502" s="163"/>
      <c r="J502" s="174">
        <f>BK502</f>
        <v>0</v>
      </c>
      <c r="K502" s="160"/>
      <c r="L502" s="165"/>
      <c r="M502" s="166"/>
      <c r="N502" s="167"/>
      <c r="O502" s="167"/>
      <c r="P502" s="168">
        <f>SUM(P503:P560)</f>
        <v>0</v>
      </c>
      <c r="Q502" s="167"/>
      <c r="R502" s="168">
        <f>SUM(R503:R560)</f>
        <v>0</v>
      </c>
      <c r="S502" s="167"/>
      <c r="T502" s="169">
        <f>SUM(T503:T560)</f>
        <v>0</v>
      </c>
      <c r="AR502" s="170" t="s">
        <v>153</v>
      </c>
      <c r="AT502" s="171" t="s">
        <v>71</v>
      </c>
      <c r="AU502" s="171" t="s">
        <v>8</v>
      </c>
      <c r="AY502" s="170" t="s">
        <v>145</v>
      </c>
      <c r="BK502" s="172">
        <f>SUM(BK503:BK560)</f>
        <v>0</v>
      </c>
    </row>
    <row r="503" spans="1:65" s="2" customFormat="1" ht="16.5" customHeight="1">
      <c r="A503" s="36"/>
      <c r="B503" s="37"/>
      <c r="C503" s="175" t="s">
        <v>667</v>
      </c>
      <c r="D503" s="175" t="s">
        <v>147</v>
      </c>
      <c r="E503" s="176" t="s">
        <v>668</v>
      </c>
      <c r="F503" s="177" t="s">
        <v>669</v>
      </c>
      <c r="G503" s="178" t="s">
        <v>256</v>
      </c>
      <c r="H503" s="179">
        <v>4</v>
      </c>
      <c r="I503" s="180"/>
      <c r="J503" s="179">
        <f>ROUND(I503*H503,0)</f>
        <v>0</v>
      </c>
      <c r="K503" s="177" t="s">
        <v>20</v>
      </c>
      <c r="L503" s="41"/>
      <c r="M503" s="181" t="s">
        <v>20</v>
      </c>
      <c r="N503" s="182" t="s">
        <v>44</v>
      </c>
      <c r="O503" s="66"/>
      <c r="P503" s="183">
        <f>O503*H503</f>
        <v>0</v>
      </c>
      <c r="Q503" s="183">
        <v>0</v>
      </c>
      <c r="R503" s="183">
        <f>Q503*H503</f>
        <v>0</v>
      </c>
      <c r="S503" s="183">
        <v>0</v>
      </c>
      <c r="T503" s="184">
        <f>S503*H503</f>
        <v>0</v>
      </c>
      <c r="U503" s="36"/>
      <c r="V503" s="36"/>
      <c r="W503" s="36"/>
      <c r="X503" s="36"/>
      <c r="Y503" s="36"/>
      <c r="Z503" s="36"/>
      <c r="AA503" s="36"/>
      <c r="AB503" s="36"/>
      <c r="AC503" s="36"/>
      <c r="AD503" s="36"/>
      <c r="AE503" s="36"/>
      <c r="AR503" s="185" t="s">
        <v>279</v>
      </c>
      <c r="AT503" s="185" t="s">
        <v>147</v>
      </c>
      <c r="AU503" s="185" t="s">
        <v>153</v>
      </c>
      <c r="AY503" s="19" t="s">
        <v>145</v>
      </c>
      <c r="BE503" s="186">
        <f>IF(N503="základní",J503,0)</f>
        <v>0</v>
      </c>
      <c r="BF503" s="186">
        <f>IF(N503="snížená",J503,0)</f>
        <v>0</v>
      </c>
      <c r="BG503" s="186">
        <f>IF(N503="zákl. přenesená",J503,0)</f>
        <v>0</v>
      </c>
      <c r="BH503" s="186">
        <f>IF(N503="sníž. přenesená",J503,0)</f>
        <v>0</v>
      </c>
      <c r="BI503" s="186">
        <f>IF(N503="nulová",J503,0)</f>
        <v>0</v>
      </c>
      <c r="BJ503" s="19" t="s">
        <v>153</v>
      </c>
      <c r="BK503" s="186">
        <f>ROUND(I503*H503,0)</f>
        <v>0</v>
      </c>
      <c r="BL503" s="19" t="s">
        <v>279</v>
      </c>
      <c r="BM503" s="185" t="s">
        <v>670</v>
      </c>
    </row>
    <row r="504" spans="1:65" s="2" customFormat="1" ht="10">
      <c r="A504" s="36"/>
      <c r="B504" s="37"/>
      <c r="C504" s="38"/>
      <c r="D504" s="187" t="s">
        <v>155</v>
      </c>
      <c r="E504" s="38"/>
      <c r="F504" s="188" t="s">
        <v>669</v>
      </c>
      <c r="G504" s="38"/>
      <c r="H504" s="38"/>
      <c r="I504" s="189"/>
      <c r="J504" s="38"/>
      <c r="K504" s="38"/>
      <c r="L504" s="41"/>
      <c r="M504" s="190"/>
      <c r="N504" s="191"/>
      <c r="O504" s="66"/>
      <c r="P504" s="66"/>
      <c r="Q504" s="66"/>
      <c r="R504" s="66"/>
      <c r="S504" s="66"/>
      <c r="T504" s="67"/>
      <c r="U504" s="36"/>
      <c r="V504" s="36"/>
      <c r="W504" s="36"/>
      <c r="X504" s="36"/>
      <c r="Y504" s="36"/>
      <c r="Z504" s="36"/>
      <c r="AA504" s="36"/>
      <c r="AB504" s="36"/>
      <c r="AC504" s="36"/>
      <c r="AD504" s="36"/>
      <c r="AE504" s="36"/>
      <c r="AT504" s="19" t="s">
        <v>155</v>
      </c>
      <c r="AU504" s="19" t="s">
        <v>153</v>
      </c>
    </row>
    <row r="505" spans="1:65" s="13" customFormat="1" ht="10">
      <c r="B505" s="193"/>
      <c r="C505" s="194"/>
      <c r="D505" s="187" t="s">
        <v>159</v>
      </c>
      <c r="E505" s="195" t="s">
        <v>20</v>
      </c>
      <c r="F505" s="196" t="s">
        <v>152</v>
      </c>
      <c r="G505" s="194"/>
      <c r="H505" s="197">
        <v>4</v>
      </c>
      <c r="I505" s="198"/>
      <c r="J505" s="194"/>
      <c r="K505" s="194"/>
      <c r="L505" s="199"/>
      <c r="M505" s="200"/>
      <c r="N505" s="201"/>
      <c r="O505" s="201"/>
      <c r="P505" s="201"/>
      <c r="Q505" s="201"/>
      <c r="R505" s="201"/>
      <c r="S505" s="201"/>
      <c r="T505" s="202"/>
      <c r="AT505" s="203" t="s">
        <v>159</v>
      </c>
      <c r="AU505" s="203" t="s">
        <v>153</v>
      </c>
      <c r="AV505" s="13" t="s">
        <v>153</v>
      </c>
      <c r="AW505" s="13" t="s">
        <v>33</v>
      </c>
      <c r="AX505" s="13" t="s">
        <v>72</v>
      </c>
      <c r="AY505" s="203" t="s">
        <v>145</v>
      </c>
    </row>
    <row r="506" spans="1:65" s="15" customFormat="1" ht="10">
      <c r="B506" s="214"/>
      <c r="C506" s="215"/>
      <c r="D506" s="187" t="s">
        <v>159</v>
      </c>
      <c r="E506" s="216" t="s">
        <v>20</v>
      </c>
      <c r="F506" s="217" t="s">
        <v>173</v>
      </c>
      <c r="G506" s="215"/>
      <c r="H506" s="218">
        <v>4</v>
      </c>
      <c r="I506" s="219"/>
      <c r="J506" s="215"/>
      <c r="K506" s="215"/>
      <c r="L506" s="220"/>
      <c r="M506" s="221"/>
      <c r="N506" s="222"/>
      <c r="O506" s="222"/>
      <c r="P506" s="222"/>
      <c r="Q506" s="222"/>
      <c r="R506" s="222"/>
      <c r="S506" s="222"/>
      <c r="T506" s="223"/>
      <c r="AT506" s="224" t="s">
        <v>159</v>
      </c>
      <c r="AU506" s="224" t="s">
        <v>153</v>
      </c>
      <c r="AV506" s="15" t="s">
        <v>152</v>
      </c>
      <c r="AW506" s="15" t="s">
        <v>33</v>
      </c>
      <c r="AX506" s="15" t="s">
        <v>8</v>
      </c>
      <c r="AY506" s="224" t="s">
        <v>145</v>
      </c>
    </row>
    <row r="507" spans="1:65" s="2" customFormat="1" ht="16.5" customHeight="1">
      <c r="A507" s="36"/>
      <c r="B507" s="37"/>
      <c r="C507" s="175" t="s">
        <v>671</v>
      </c>
      <c r="D507" s="175" t="s">
        <v>147</v>
      </c>
      <c r="E507" s="176" t="s">
        <v>672</v>
      </c>
      <c r="F507" s="177" t="s">
        <v>673</v>
      </c>
      <c r="G507" s="178" t="s">
        <v>256</v>
      </c>
      <c r="H507" s="179">
        <v>13</v>
      </c>
      <c r="I507" s="180"/>
      <c r="J507" s="179">
        <f>ROUND(I507*H507,0)</f>
        <v>0</v>
      </c>
      <c r="K507" s="177" t="s">
        <v>20</v>
      </c>
      <c r="L507" s="41"/>
      <c r="M507" s="181" t="s">
        <v>20</v>
      </c>
      <c r="N507" s="182" t="s">
        <v>44</v>
      </c>
      <c r="O507" s="66"/>
      <c r="P507" s="183">
        <f>O507*H507</f>
        <v>0</v>
      </c>
      <c r="Q507" s="183">
        <v>0</v>
      </c>
      <c r="R507" s="183">
        <f>Q507*H507</f>
        <v>0</v>
      </c>
      <c r="S507" s="183">
        <v>0</v>
      </c>
      <c r="T507" s="184">
        <f>S507*H507</f>
        <v>0</v>
      </c>
      <c r="U507" s="36"/>
      <c r="V507" s="36"/>
      <c r="W507" s="36"/>
      <c r="X507" s="36"/>
      <c r="Y507" s="36"/>
      <c r="Z507" s="36"/>
      <c r="AA507" s="36"/>
      <c r="AB507" s="36"/>
      <c r="AC507" s="36"/>
      <c r="AD507" s="36"/>
      <c r="AE507" s="36"/>
      <c r="AR507" s="185" t="s">
        <v>279</v>
      </c>
      <c r="AT507" s="185" t="s">
        <v>147</v>
      </c>
      <c r="AU507" s="185" t="s">
        <v>153</v>
      </c>
      <c r="AY507" s="19" t="s">
        <v>145</v>
      </c>
      <c r="BE507" s="186">
        <f>IF(N507="základní",J507,0)</f>
        <v>0</v>
      </c>
      <c r="BF507" s="186">
        <f>IF(N507="snížená",J507,0)</f>
        <v>0</v>
      </c>
      <c r="BG507" s="186">
        <f>IF(N507="zákl. přenesená",J507,0)</f>
        <v>0</v>
      </c>
      <c r="BH507" s="186">
        <f>IF(N507="sníž. přenesená",J507,0)</f>
        <v>0</v>
      </c>
      <c r="BI507" s="186">
        <f>IF(N507="nulová",J507,0)</f>
        <v>0</v>
      </c>
      <c r="BJ507" s="19" t="s">
        <v>153</v>
      </c>
      <c r="BK507" s="186">
        <f>ROUND(I507*H507,0)</f>
        <v>0</v>
      </c>
      <c r="BL507" s="19" t="s">
        <v>279</v>
      </c>
      <c r="BM507" s="185" t="s">
        <v>674</v>
      </c>
    </row>
    <row r="508" spans="1:65" s="2" customFormat="1" ht="10">
      <c r="A508" s="36"/>
      <c r="B508" s="37"/>
      <c r="C508" s="38"/>
      <c r="D508" s="187" t="s">
        <v>155</v>
      </c>
      <c r="E508" s="38"/>
      <c r="F508" s="188" t="s">
        <v>673</v>
      </c>
      <c r="G508" s="38"/>
      <c r="H508" s="38"/>
      <c r="I508" s="189"/>
      <c r="J508" s="38"/>
      <c r="K508" s="38"/>
      <c r="L508" s="41"/>
      <c r="M508" s="190"/>
      <c r="N508" s="191"/>
      <c r="O508" s="66"/>
      <c r="P508" s="66"/>
      <c r="Q508" s="66"/>
      <c r="R508" s="66"/>
      <c r="S508" s="66"/>
      <c r="T508" s="67"/>
      <c r="U508" s="36"/>
      <c r="V508" s="36"/>
      <c r="W508" s="36"/>
      <c r="X508" s="36"/>
      <c r="Y508" s="36"/>
      <c r="Z508" s="36"/>
      <c r="AA508" s="36"/>
      <c r="AB508" s="36"/>
      <c r="AC508" s="36"/>
      <c r="AD508" s="36"/>
      <c r="AE508" s="36"/>
      <c r="AT508" s="19" t="s">
        <v>155</v>
      </c>
      <c r="AU508" s="19" t="s">
        <v>153</v>
      </c>
    </row>
    <row r="509" spans="1:65" s="13" customFormat="1" ht="10">
      <c r="B509" s="193"/>
      <c r="C509" s="194"/>
      <c r="D509" s="187" t="s">
        <v>159</v>
      </c>
      <c r="E509" s="195" t="s">
        <v>20</v>
      </c>
      <c r="F509" s="196" t="s">
        <v>675</v>
      </c>
      <c r="G509" s="194"/>
      <c r="H509" s="197">
        <v>13</v>
      </c>
      <c r="I509" s="198"/>
      <c r="J509" s="194"/>
      <c r="K509" s="194"/>
      <c r="L509" s="199"/>
      <c r="M509" s="200"/>
      <c r="N509" s="201"/>
      <c r="O509" s="201"/>
      <c r="P509" s="201"/>
      <c r="Q509" s="201"/>
      <c r="R509" s="201"/>
      <c r="S509" s="201"/>
      <c r="T509" s="202"/>
      <c r="AT509" s="203" t="s">
        <v>159</v>
      </c>
      <c r="AU509" s="203" t="s">
        <v>153</v>
      </c>
      <c r="AV509" s="13" t="s">
        <v>153</v>
      </c>
      <c r="AW509" s="13" t="s">
        <v>33</v>
      </c>
      <c r="AX509" s="13" t="s">
        <v>72</v>
      </c>
      <c r="AY509" s="203" t="s">
        <v>145</v>
      </c>
    </row>
    <row r="510" spans="1:65" s="15" customFormat="1" ht="10">
      <c r="B510" s="214"/>
      <c r="C510" s="215"/>
      <c r="D510" s="187" t="s">
        <v>159</v>
      </c>
      <c r="E510" s="216" t="s">
        <v>20</v>
      </c>
      <c r="F510" s="217" t="s">
        <v>173</v>
      </c>
      <c r="G510" s="215"/>
      <c r="H510" s="218">
        <v>13</v>
      </c>
      <c r="I510" s="219"/>
      <c r="J510" s="215"/>
      <c r="K510" s="215"/>
      <c r="L510" s="220"/>
      <c r="M510" s="221"/>
      <c r="N510" s="222"/>
      <c r="O510" s="222"/>
      <c r="P510" s="222"/>
      <c r="Q510" s="222"/>
      <c r="R510" s="222"/>
      <c r="S510" s="222"/>
      <c r="T510" s="223"/>
      <c r="AT510" s="224" t="s">
        <v>159</v>
      </c>
      <c r="AU510" s="224" t="s">
        <v>153</v>
      </c>
      <c r="AV510" s="15" t="s">
        <v>152</v>
      </c>
      <c r="AW510" s="15" t="s">
        <v>33</v>
      </c>
      <c r="AX510" s="15" t="s">
        <v>8</v>
      </c>
      <c r="AY510" s="224" t="s">
        <v>145</v>
      </c>
    </row>
    <row r="511" spans="1:65" s="2" customFormat="1" ht="16.5" customHeight="1">
      <c r="A511" s="36"/>
      <c r="B511" s="37"/>
      <c r="C511" s="175" t="s">
        <v>676</v>
      </c>
      <c r="D511" s="175" t="s">
        <v>147</v>
      </c>
      <c r="E511" s="176" t="s">
        <v>677</v>
      </c>
      <c r="F511" s="177" t="s">
        <v>678</v>
      </c>
      <c r="G511" s="178" t="s">
        <v>256</v>
      </c>
      <c r="H511" s="179">
        <v>9</v>
      </c>
      <c r="I511" s="180"/>
      <c r="J511" s="179">
        <f>ROUND(I511*H511,0)</f>
        <v>0</v>
      </c>
      <c r="K511" s="177" t="s">
        <v>20</v>
      </c>
      <c r="L511" s="41"/>
      <c r="M511" s="181" t="s">
        <v>20</v>
      </c>
      <c r="N511" s="182" t="s">
        <v>44</v>
      </c>
      <c r="O511" s="66"/>
      <c r="P511" s="183">
        <f>O511*H511</f>
        <v>0</v>
      </c>
      <c r="Q511" s="183">
        <v>0</v>
      </c>
      <c r="R511" s="183">
        <f>Q511*H511</f>
        <v>0</v>
      </c>
      <c r="S511" s="183">
        <v>0</v>
      </c>
      <c r="T511" s="184">
        <f>S511*H511</f>
        <v>0</v>
      </c>
      <c r="U511" s="36"/>
      <c r="V511" s="36"/>
      <c r="W511" s="36"/>
      <c r="X511" s="36"/>
      <c r="Y511" s="36"/>
      <c r="Z511" s="36"/>
      <c r="AA511" s="36"/>
      <c r="AB511" s="36"/>
      <c r="AC511" s="36"/>
      <c r="AD511" s="36"/>
      <c r="AE511" s="36"/>
      <c r="AR511" s="185" t="s">
        <v>279</v>
      </c>
      <c r="AT511" s="185" t="s">
        <v>147</v>
      </c>
      <c r="AU511" s="185" t="s">
        <v>153</v>
      </c>
      <c r="AY511" s="19" t="s">
        <v>145</v>
      </c>
      <c r="BE511" s="186">
        <f>IF(N511="základní",J511,0)</f>
        <v>0</v>
      </c>
      <c r="BF511" s="186">
        <f>IF(N511="snížená",J511,0)</f>
        <v>0</v>
      </c>
      <c r="BG511" s="186">
        <f>IF(N511="zákl. přenesená",J511,0)</f>
        <v>0</v>
      </c>
      <c r="BH511" s="186">
        <f>IF(N511="sníž. přenesená",J511,0)</f>
        <v>0</v>
      </c>
      <c r="BI511" s="186">
        <f>IF(N511="nulová",J511,0)</f>
        <v>0</v>
      </c>
      <c r="BJ511" s="19" t="s">
        <v>153</v>
      </c>
      <c r="BK511" s="186">
        <f>ROUND(I511*H511,0)</f>
        <v>0</v>
      </c>
      <c r="BL511" s="19" t="s">
        <v>279</v>
      </c>
      <c r="BM511" s="185" t="s">
        <v>679</v>
      </c>
    </row>
    <row r="512" spans="1:65" s="2" customFormat="1" ht="10">
      <c r="A512" s="36"/>
      <c r="B512" s="37"/>
      <c r="C512" s="38"/>
      <c r="D512" s="187" t="s">
        <v>155</v>
      </c>
      <c r="E512" s="38"/>
      <c r="F512" s="188" t="s">
        <v>678</v>
      </c>
      <c r="G512" s="38"/>
      <c r="H512" s="38"/>
      <c r="I512" s="189"/>
      <c r="J512" s="38"/>
      <c r="K512" s="38"/>
      <c r="L512" s="41"/>
      <c r="M512" s="190"/>
      <c r="N512" s="191"/>
      <c r="O512" s="66"/>
      <c r="P512" s="66"/>
      <c r="Q512" s="66"/>
      <c r="R512" s="66"/>
      <c r="S512" s="66"/>
      <c r="T512" s="67"/>
      <c r="U512" s="36"/>
      <c r="V512" s="36"/>
      <c r="W512" s="36"/>
      <c r="X512" s="36"/>
      <c r="Y512" s="36"/>
      <c r="Z512" s="36"/>
      <c r="AA512" s="36"/>
      <c r="AB512" s="36"/>
      <c r="AC512" s="36"/>
      <c r="AD512" s="36"/>
      <c r="AE512" s="36"/>
      <c r="AT512" s="19" t="s">
        <v>155</v>
      </c>
      <c r="AU512" s="19" t="s">
        <v>153</v>
      </c>
    </row>
    <row r="513" spans="1:65" s="13" customFormat="1" ht="10">
      <c r="B513" s="193"/>
      <c r="C513" s="194"/>
      <c r="D513" s="187" t="s">
        <v>159</v>
      </c>
      <c r="E513" s="195" t="s">
        <v>20</v>
      </c>
      <c r="F513" s="196" t="s">
        <v>221</v>
      </c>
      <c r="G513" s="194"/>
      <c r="H513" s="197">
        <v>9</v>
      </c>
      <c r="I513" s="198"/>
      <c r="J513" s="194"/>
      <c r="K513" s="194"/>
      <c r="L513" s="199"/>
      <c r="M513" s="200"/>
      <c r="N513" s="201"/>
      <c r="O513" s="201"/>
      <c r="P513" s="201"/>
      <c r="Q513" s="201"/>
      <c r="R513" s="201"/>
      <c r="S513" s="201"/>
      <c r="T513" s="202"/>
      <c r="AT513" s="203" t="s">
        <v>159</v>
      </c>
      <c r="AU513" s="203" t="s">
        <v>153</v>
      </c>
      <c r="AV513" s="13" t="s">
        <v>153</v>
      </c>
      <c r="AW513" s="13" t="s">
        <v>33</v>
      </c>
      <c r="AX513" s="13" t="s">
        <v>72</v>
      </c>
      <c r="AY513" s="203" t="s">
        <v>145</v>
      </c>
    </row>
    <row r="514" spans="1:65" s="15" customFormat="1" ht="10">
      <c r="B514" s="214"/>
      <c r="C514" s="215"/>
      <c r="D514" s="187" t="s">
        <v>159</v>
      </c>
      <c r="E514" s="216" t="s">
        <v>20</v>
      </c>
      <c r="F514" s="217" t="s">
        <v>173</v>
      </c>
      <c r="G514" s="215"/>
      <c r="H514" s="218">
        <v>9</v>
      </c>
      <c r="I514" s="219"/>
      <c r="J514" s="215"/>
      <c r="K514" s="215"/>
      <c r="L514" s="220"/>
      <c r="M514" s="221"/>
      <c r="N514" s="222"/>
      <c r="O514" s="222"/>
      <c r="P514" s="222"/>
      <c r="Q514" s="222"/>
      <c r="R514" s="222"/>
      <c r="S514" s="222"/>
      <c r="T514" s="223"/>
      <c r="AT514" s="224" t="s">
        <v>159</v>
      </c>
      <c r="AU514" s="224" t="s">
        <v>153</v>
      </c>
      <c r="AV514" s="15" t="s">
        <v>152</v>
      </c>
      <c r="AW514" s="15" t="s">
        <v>33</v>
      </c>
      <c r="AX514" s="15" t="s">
        <v>8</v>
      </c>
      <c r="AY514" s="224" t="s">
        <v>145</v>
      </c>
    </row>
    <row r="515" spans="1:65" s="2" customFormat="1" ht="16.5" customHeight="1">
      <c r="A515" s="36"/>
      <c r="B515" s="37"/>
      <c r="C515" s="175" t="s">
        <v>680</v>
      </c>
      <c r="D515" s="175" t="s">
        <v>147</v>
      </c>
      <c r="E515" s="176" t="s">
        <v>681</v>
      </c>
      <c r="F515" s="177" t="s">
        <v>682</v>
      </c>
      <c r="G515" s="178" t="s">
        <v>256</v>
      </c>
      <c r="H515" s="179">
        <v>8</v>
      </c>
      <c r="I515" s="180"/>
      <c r="J515" s="179">
        <f>ROUND(I515*H515,0)</f>
        <v>0</v>
      </c>
      <c r="K515" s="177" t="s">
        <v>20</v>
      </c>
      <c r="L515" s="41"/>
      <c r="M515" s="181" t="s">
        <v>20</v>
      </c>
      <c r="N515" s="182" t="s">
        <v>44</v>
      </c>
      <c r="O515" s="66"/>
      <c r="P515" s="183">
        <f>O515*H515</f>
        <v>0</v>
      </c>
      <c r="Q515" s="183">
        <v>0</v>
      </c>
      <c r="R515" s="183">
        <f>Q515*H515</f>
        <v>0</v>
      </c>
      <c r="S515" s="183">
        <v>0</v>
      </c>
      <c r="T515" s="184">
        <f>S515*H515</f>
        <v>0</v>
      </c>
      <c r="U515" s="36"/>
      <c r="V515" s="36"/>
      <c r="W515" s="36"/>
      <c r="X515" s="36"/>
      <c r="Y515" s="36"/>
      <c r="Z515" s="36"/>
      <c r="AA515" s="36"/>
      <c r="AB515" s="36"/>
      <c r="AC515" s="36"/>
      <c r="AD515" s="36"/>
      <c r="AE515" s="36"/>
      <c r="AR515" s="185" t="s">
        <v>279</v>
      </c>
      <c r="AT515" s="185" t="s">
        <v>147</v>
      </c>
      <c r="AU515" s="185" t="s">
        <v>153</v>
      </c>
      <c r="AY515" s="19" t="s">
        <v>145</v>
      </c>
      <c r="BE515" s="186">
        <f>IF(N515="základní",J515,0)</f>
        <v>0</v>
      </c>
      <c r="BF515" s="186">
        <f>IF(N515="snížená",J515,0)</f>
        <v>0</v>
      </c>
      <c r="BG515" s="186">
        <f>IF(N515="zákl. přenesená",J515,0)</f>
        <v>0</v>
      </c>
      <c r="BH515" s="186">
        <f>IF(N515="sníž. přenesená",J515,0)</f>
        <v>0</v>
      </c>
      <c r="BI515" s="186">
        <f>IF(N515="nulová",J515,0)</f>
        <v>0</v>
      </c>
      <c r="BJ515" s="19" t="s">
        <v>153</v>
      </c>
      <c r="BK515" s="186">
        <f>ROUND(I515*H515,0)</f>
        <v>0</v>
      </c>
      <c r="BL515" s="19" t="s">
        <v>279</v>
      </c>
      <c r="BM515" s="185" t="s">
        <v>683</v>
      </c>
    </row>
    <row r="516" spans="1:65" s="2" customFormat="1" ht="10">
      <c r="A516" s="36"/>
      <c r="B516" s="37"/>
      <c r="C516" s="38"/>
      <c r="D516" s="187" t="s">
        <v>155</v>
      </c>
      <c r="E516" s="38"/>
      <c r="F516" s="188" t="s">
        <v>682</v>
      </c>
      <c r="G516" s="38"/>
      <c r="H516" s="38"/>
      <c r="I516" s="189"/>
      <c r="J516" s="38"/>
      <c r="K516" s="38"/>
      <c r="L516" s="41"/>
      <c r="M516" s="190"/>
      <c r="N516" s="191"/>
      <c r="O516" s="66"/>
      <c r="P516" s="66"/>
      <c r="Q516" s="66"/>
      <c r="R516" s="66"/>
      <c r="S516" s="66"/>
      <c r="T516" s="67"/>
      <c r="U516" s="36"/>
      <c r="V516" s="36"/>
      <c r="W516" s="36"/>
      <c r="X516" s="36"/>
      <c r="Y516" s="36"/>
      <c r="Z516" s="36"/>
      <c r="AA516" s="36"/>
      <c r="AB516" s="36"/>
      <c r="AC516" s="36"/>
      <c r="AD516" s="36"/>
      <c r="AE516" s="36"/>
      <c r="AT516" s="19" t="s">
        <v>155</v>
      </c>
      <c r="AU516" s="19" t="s">
        <v>153</v>
      </c>
    </row>
    <row r="517" spans="1:65" s="13" customFormat="1" ht="10">
      <c r="B517" s="193"/>
      <c r="C517" s="194"/>
      <c r="D517" s="187" t="s">
        <v>159</v>
      </c>
      <c r="E517" s="195" t="s">
        <v>20</v>
      </c>
      <c r="F517" s="196" t="s">
        <v>684</v>
      </c>
      <c r="G517" s="194"/>
      <c r="H517" s="197">
        <v>8</v>
      </c>
      <c r="I517" s="198"/>
      <c r="J517" s="194"/>
      <c r="K517" s="194"/>
      <c r="L517" s="199"/>
      <c r="M517" s="200"/>
      <c r="N517" s="201"/>
      <c r="O517" s="201"/>
      <c r="P517" s="201"/>
      <c r="Q517" s="201"/>
      <c r="R517" s="201"/>
      <c r="S517" s="201"/>
      <c r="T517" s="202"/>
      <c r="AT517" s="203" t="s">
        <v>159</v>
      </c>
      <c r="AU517" s="203" t="s">
        <v>153</v>
      </c>
      <c r="AV517" s="13" t="s">
        <v>153</v>
      </c>
      <c r="AW517" s="13" t="s">
        <v>33</v>
      </c>
      <c r="AX517" s="13" t="s">
        <v>72</v>
      </c>
      <c r="AY517" s="203" t="s">
        <v>145</v>
      </c>
    </row>
    <row r="518" spans="1:65" s="15" customFormat="1" ht="10">
      <c r="B518" s="214"/>
      <c r="C518" s="215"/>
      <c r="D518" s="187" t="s">
        <v>159</v>
      </c>
      <c r="E518" s="216" t="s">
        <v>20</v>
      </c>
      <c r="F518" s="217" t="s">
        <v>173</v>
      </c>
      <c r="G518" s="215"/>
      <c r="H518" s="218">
        <v>8</v>
      </c>
      <c r="I518" s="219"/>
      <c r="J518" s="215"/>
      <c r="K518" s="215"/>
      <c r="L518" s="220"/>
      <c r="M518" s="221"/>
      <c r="N518" s="222"/>
      <c r="O518" s="222"/>
      <c r="P518" s="222"/>
      <c r="Q518" s="222"/>
      <c r="R518" s="222"/>
      <c r="S518" s="222"/>
      <c r="T518" s="223"/>
      <c r="AT518" s="224" t="s">
        <v>159</v>
      </c>
      <c r="AU518" s="224" t="s">
        <v>153</v>
      </c>
      <c r="AV518" s="15" t="s">
        <v>152</v>
      </c>
      <c r="AW518" s="15" t="s">
        <v>33</v>
      </c>
      <c r="AX518" s="15" t="s">
        <v>8</v>
      </c>
      <c r="AY518" s="224" t="s">
        <v>145</v>
      </c>
    </row>
    <row r="519" spans="1:65" s="2" customFormat="1" ht="16.5" customHeight="1">
      <c r="A519" s="36"/>
      <c r="B519" s="37"/>
      <c r="C519" s="175" t="s">
        <v>685</v>
      </c>
      <c r="D519" s="175" t="s">
        <v>147</v>
      </c>
      <c r="E519" s="176" t="s">
        <v>686</v>
      </c>
      <c r="F519" s="177" t="s">
        <v>687</v>
      </c>
      <c r="G519" s="178" t="s">
        <v>256</v>
      </c>
      <c r="H519" s="179">
        <v>16</v>
      </c>
      <c r="I519" s="180"/>
      <c r="J519" s="179">
        <f>ROUND(I519*H519,0)</f>
        <v>0</v>
      </c>
      <c r="K519" s="177" t="s">
        <v>20</v>
      </c>
      <c r="L519" s="41"/>
      <c r="M519" s="181" t="s">
        <v>20</v>
      </c>
      <c r="N519" s="182" t="s">
        <v>44</v>
      </c>
      <c r="O519" s="66"/>
      <c r="P519" s="183">
        <f>O519*H519</f>
        <v>0</v>
      </c>
      <c r="Q519" s="183">
        <v>0</v>
      </c>
      <c r="R519" s="183">
        <f>Q519*H519</f>
        <v>0</v>
      </c>
      <c r="S519" s="183">
        <v>0</v>
      </c>
      <c r="T519" s="184">
        <f>S519*H519</f>
        <v>0</v>
      </c>
      <c r="U519" s="36"/>
      <c r="V519" s="36"/>
      <c r="W519" s="36"/>
      <c r="X519" s="36"/>
      <c r="Y519" s="36"/>
      <c r="Z519" s="36"/>
      <c r="AA519" s="36"/>
      <c r="AB519" s="36"/>
      <c r="AC519" s="36"/>
      <c r="AD519" s="36"/>
      <c r="AE519" s="36"/>
      <c r="AR519" s="185" t="s">
        <v>279</v>
      </c>
      <c r="AT519" s="185" t="s">
        <v>147</v>
      </c>
      <c r="AU519" s="185" t="s">
        <v>153</v>
      </c>
      <c r="AY519" s="19" t="s">
        <v>145</v>
      </c>
      <c r="BE519" s="186">
        <f>IF(N519="základní",J519,0)</f>
        <v>0</v>
      </c>
      <c r="BF519" s="186">
        <f>IF(N519="snížená",J519,0)</f>
        <v>0</v>
      </c>
      <c r="BG519" s="186">
        <f>IF(N519="zákl. přenesená",J519,0)</f>
        <v>0</v>
      </c>
      <c r="BH519" s="186">
        <f>IF(N519="sníž. přenesená",J519,0)</f>
        <v>0</v>
      </c>
      <c r="BI519" s="186">
        <f>IF(N519="nulová",J519,0)</f>
        <v>0</v>
      </c>
      <c r="BJ519" s="19" t="s">
        <v>153</v>
      </c>
      <c r="BK519" s="186">
        <f>ROUND(I519*H519,0)</f>
        <v>0</v>
      </c>
      <c r="BL519" s="19" t="s">
        <v>279</v>
      </c>
      <c r="BM519" s="185" t="s">
        <v>688</v>
      </c>
    </row>
    <row r="520" spans="1:65" s="2" customFormat="1" ht="10">
      <c r="A520" s="36"/>
      <c r="B520" s="37"/>
      <c r="C520" s="38"/>
      <c r="D520" s="187" t="s">
        <v>155</v>
      </c>
      <c r="E520" s="38"/>
      <c r="F520" s="188" t="s">
        <v>687</v>
      </c>
      <c r="G520" s="38"/>
      <c r="H520" s="38"/>
      <c r="I520" s="189"/>
      <c r="J520" s="38"/>
      <c r="K520" s="38"/>
      <c r="L520" s="41"/>
      <c r="M520" s="190"/>
      <c r="N520" s="191"/>
      <c r="O520" s="66"/>
      <c r="P520" s="66"/>
      <c r="Q520" s="66"/>
      <c r="R520" s="66"/>
      <c r="S520" s="66"/>
      <c r="T520" s="67"/>
      <c r="U520" s="36"/>
      <c r="V520" s="36"/>
      <c r="W520" s="36"/>
      <c r="X520" s="36"/>
      <c r="Y520" s="36"/>
      <c r="Z520" s="36"/>
      <c r="AA520" s="36"/>
      <c r="AB520" s="36"/>
      <c r="AC520" s="36"/>
      <c r="AD520" s="36"/>
      <c r="AE520" s="36"/>
      <c r="AT520" s="19" t="s">
        <v>155</v>
      </c>
      <c r="AU520" s="19" t="s">
        <v>153</v>
      </c>
    </row>
    <row r="521" spans="1:65" s="13" customFormat="1" ht="10">
      <c r="B521" s="193"/>
      <c r="C521" s="194"/>
      <c r="D521" s="187" t="s">
        <v>159</v>
      </c>
      <c r="E521" s="195" t="s">
        <v>20</v>
      </c>
      <c r="F521" s="196" t="s">
        <v>689</v>
      </c>
      <c r="G521" s="194"/>
      <c r="H521" s="197">
        <v>16</v>
      </c>
      <c r="I521" s="198"/>
      <c r="J521" s="194"/>
      <c r="K521" s="194"/>
      <c r="L521" s="199"/>
      <c r="M521" s="200"/>
      <c r="N521" s="201"/>
      <c r="O521" s="201"/>
      <c r="P521" s="201"/>
      <c r="Q521" s="201"/>
      <c r="R521" s="201"/>
      <c r="S521" s="201"/>
      <c r="T521" s="202"/>
      <c r="AT521" s="203" t="s">
        <v>159</v>
      </c>
      <c r="AU521" s="203" t="s">
        <v>153</v>
      </c>
      <c r="AV521" s="13" t="s">
        <v>153</v>
      </c>
      <c r="AW521" s="13" t="s">
        <v>33</v>
      </c>
      <c r="AX521" s="13" t="s">
        <v>72</v>
      </c>
      <c r="AY521" s="203" t="s">
        <v>145</v>
      </c>
    </row>
    <row r="522" spans="1:65" s="15" customFormat="1" ht="10">
      <c r="B522" s="214"/>
      <c r="C522" s="215"/>
      <c r="D522" s="187" t="s">
        <v>159</v>
      </c>
      <c r="E522" s="216" t="s">
        <v>20</v>
      </c>
      <c r="F522" s="217" t="s">
        <v>173</v>
      </c>
      <c r="G522" s="215"/>
      <c r="H522" s="218">
        <v>16</v>
      </c>
      <c r="I522" s="219"/>
      <c r="J522" s="215"/>
      <c r="K522" s="215"/>
      <c r="L522" s="220"/>
      <c r="M522" s="221"/>
      <c r="N522" s="222"/>
      <c r="O522" s="222"/>
      <c r="P522" s="222"/>
      <c r="Q522" s="222"/>
      <c r="R522" s="222"/>
      <c r="S522" s="222"/>
      <c r="T522" s="223"/>
      <c r="AT522" s="224" t="s">
        <v>159</v>
      </c>
      <c r="AU522" s="224" t="s">
        <v>153</v>
      </c>
      <c r="AV522" s="15" t="s">
        <v>152</v>
      </c>
      <c r="AW522" s="15" t="s">
        <v>33</v>
      </c>
      <c r="AX522" s="15" t="s">
        <v>8</v>
      </c>
      <c r="AY522" s="224" t="s">
        <v>145</v>
      </c>
    </row>
    <row r="523" spans="1:65" s="2" customFormat="1" ht="16.5" customHeight="1">
      <c r="A523" s="36"/>
      <c r="B523" s="37"/>
      <c r="C523" s="175" t="s">
        <v>690</v>
      </c>
      <c r="D523" s="175" t="s">
        <v>147</v>
      </c>
      <c r="E523" s="176" t="s">
        <v>691</v>
      </c>
      <c r="F523" s="177" t="s">
        <v>692</v>
      </c>
      <c r="G523" s="178" t="s">
        <v>256</v>
      </c>
      <c r="H523" s="179">
        <v>27</v>
      </c>
      <c r="I523" s="180"/>
      <c r="J523" s="179">
        <f>ROUND(I523*H523,0)</f>
        <v>0</v>
      </c>
      <c r="K523" s="177" t="s">
        <v>20</v>
      </c>
      <c r="L523" s="41"/>
      <c r="M523" s="181" t="s">
        <v>20</v>
      </c>
      <c r="N523" s="182" t="s">
        <v>44</v>
      </c>
      <c r="O523" s="66"/>
      <c r="P523" s="183">
        <f>O523*H523</f>
        <v>0</v>
      </c>
      <c r="Q523" s="183">
        <v>0</v>
      </c>
      <c r="R523" s="183">
        <f>Q523*H523</f>
        <v>0</v>
      </c>
      <c r="S523" s="183">
        <v>0</v>
      </c>
      <c r="T523" s="184">
        <f>S523*H523</f>
        <v>0</v>
      </c>
      <c r="U523" s="36"/>
      <c r="V523" s="36"/>
      <c r="W523" s="36"/>
      <c r="X523" s="36"/>
      <c r="Y523" s="36"/>
      <c r="Z523" s="36"/>
      <c r="AA523" s="36"/>
      <c r="AB523" s="36"/>
      <c r="AC523" s="36"/>
      <c r="AD523" s="36"/>
      <c r="AE523" s="36"/>
      <c r="AR523" s="185" t="s">
        <v>279</v>
      </c>
      <c r="AT523" s="185" t="s">
        <v>147</v>
      </c>
      <c r="AU523" s="185" t="s">
        <v>153</v>
      </c>
      <c r="AY523" s="19" t="s">
        <v>145</v>
      </c>
      <c r="BE523" s="186">
        <f>IF(N523="základní",J523,0)</f>
        <v>0</v>
      </c>
      <c r="BF523" s="186">
        <f>IF(N523="snížená",J523,0)</f>
        <v>0</v>
      </c>
      <c r="BG523" s="186">
        <f>IF(N523="zákl. přenesená",J523,0)</f>
        <v>0</v>
      </c>
      <c r="BH523" s="186">
        <f>IF(N523="sníž. přenesená",J523,0)</f>
        <v>0</v>
      </c>
      <c r="BI523" s="186">
        <f>IF(N523="nulová",J523,0)</f>
        <v>0</v>
      </c>
      <c r="BJ523" s="19" t="s">
        <v>153</v>
      </c>
      <c r="BK523" s="186">
        <f>ROUND(I523*H523,0)</f>
        <v>0</v>
      </c>
      <c r="BL523" s="19" t="s">
        <v>279</v>
      </c>
      <c r="BM523" s="185" t="s">
        <v>693</v>
      </c>
    </row>
    <row r="524" spans="1:65" s="2" customFormat="1" ht="10">
      <c r="A524" s="36"/>
      <c r="B524" s="37"/>
      <c r="C524" s="38"/>
      <c r="D524" s="187" t="s">
        <v>155</v>
      </c>
      <c r="E524" s="38"/>
      <c r="F524" s="188" t="s">
        <v>692</v>
      </c>
      <c r="G524" s="38"/>
      <c r="H524" s="38"/>
      <c r="I524" s="189"/>
      <c r="J524" s="38"/>
      <c r="K524" s="38"/>
      <c r="L524" s="41"/>
      <c r="M524" s="190"/>
      <c r="N524" s="191"/>
      <c r="O524" s="66"/>
      <c r="P524" s="66"/>
      <c r="Q524" s="66"/>
      <c r="R524" s="66"/>
      <c r="S524" s="66"/>
      <c r="T524" s="67"/>
      <c r="U524" s="36"/>
      <c r="V524" s="36"/>
      <c r="W524" s="36"/>
      <c r="X524" s="36"/>
      <c r="Y524" s="36"/>
      <c r="Z524" s="36"/>
      <c r="AA524" s="36"/>
      <c r="AB524" s="36"/>
      <c r="AC524" s="36"/>
      <c r="AD524" s="36"/>
      <c r="AE524" s="36"/>
      <c r="AT524" s="19" t="s">
        <v>155</v>
      </c>
      <c r="AU524" s="19" t="s">
        <v>153</v>
      </c>
    </row>
    <row r="525" spans="1:65" s="13" customFormat="1" ht="10">
      <c r="B525" s="193"/>
      <c r="C525" s="194"/>
      <c r="D525" s="187" t="s">
        <v>159</v>
      </c>
      <c r="E525" s="195" t="s">
        <v>20</v>
      </c>
      <c r="F525" s="196" t="s">
        <v>694</v>
      </c>
      <c r="G525" s="194"/>
      <c r="H525" s="197">
        <v>27</v>
      </c>
      <c r="I525" s="198"/>
      <c r="J525" s="194"/>
      <c r="K525" s="194"/>
      <c r="L525" s="199"/>
      <c r="M525" s="200"/>
      <c r="N525" s="201"/>
      <c r="O525" s="201"/>
      <c r="P525" s="201"/>
      <c r="Q525" s="201"/>
      <c r="R525" s="201"/>
      <c r="S525" s="201"/>
      <c r="T525" s="202"/>
      <c r="AT525" s="203" t="s">
        <v>159</v>
      </c>
      <c r="AU525" s="203" t="s">
        <v>153</v>
      </c>
      <c r="AV525" s="13" t="s">
        <v>153</v>
      </c>
      <c r="AW525" s="13" t="s">
        <v>33</v>
      </c>
      <c r="AX525" s="13" t="s">
        <v>72</v>
      </c>
      <c r="AY525" s="203" t="s">
        <v>145</v>
      </c>
    </row>
    <row r="526" spans="1:65" s="15" customFormat="1" ht="10">
      <c r="B526" s="214"/>
      <c r="C526" s="215"/>
      <c r="D526" s="187" t="s">
        <v>159</v>
      </c>
      <c r="E526" s="216" t="s">
        <v>20</v>
      </c>
      <c r="F526" s="217" t="s">
        <v>173</v>
      </c>
      <c r="G526" s="215"/>
      <c r="H526" s="218">
        <v>27</v>
      </c>
      <c r="I526" s="219"/>
      <c r="J526" s="215"/>
      <c r="K526" s="215"/>
      <c r="L526" s="220"/>
      <c r="M526" s="221"/>
      <c r="N526" s="222"/>
      <c r="O526" s="222"/>
      <c r="P526" s="222"/>
      <c r="Q526" s="222"/>
      <c r="R526" s="222"/>
      <c r="S526" s="222"/>
      <c r="T526" s="223"/>
      <c r="AT526" s="224" t="s">
        <v>159</v>
      </c>
      <c r="AU526" s="224" t="s">
        <v>153</v>
      </c>
      <c r="AV526" s="15" t="s">
        <v>152</v>
      </c>
      <c r="AW526" s="15" t="s">
        <v>33</v>
      </c>
      <c r="AX526" s="15" t="s">
        <v>8</v>
      </c>
      <c r="AY526" s="224" t="s">
        <v>145</v>
      </c>
    </row>
    <row r="527" spans="1:65" s="2" customFormat="1" ht="16.5" customHeight="1">
      <c r="A527" s="36"/>
      <c r="B527" s="37"/>
      <c r="C527" s="175" t="s">
        <v>695</v>
      </c>
      <c r="D527" s="175" t="s">
        <v>147</v>
      </c>
      <c r="E527" s="176" t="s">
        <v>696</v>
      </c>
      <c r="F527" s="177" t="s">
        <v>697</v>
      </c>
      <c r="G527" s="178" t="s">
        <v>256</v>
      </c>
      <c r="H527" s="179">
        <v>6</v>
      </c>
      <c r="I527" s="180"/>
      <c r="J527" s="179">
        <f>ROUND(I527*H527,0)</f>
        <v>0</v>
      </c>
      <c r="K527" s="177" t="s">
        <v>20</v>
      </c>
      <c r="L527" s="41"/>
      <c r="M527" s="181" t="s">
        <v>20</v>
      </c>
      <c r="N527" s="182" t="s">
        <v>44</v>
      </c>
      <c r="O527" s="66"/>
      <c r="P527" s="183">
        <f>O527*H527</f>
        <v>0</v>
      </c>
      <c r="Q527" s="183">
        <v>0</v>
      </c>
      <c r="R527" s="183">
        <f>Q527*H527</f>
        <v>0</v>
      </c>
      <c r="S527" s="183">
        <v>0</v>
      </c>
      <c r="T527" s="184">
        <f>S527*H527</f>
        <v>0</v>
      </c>
      <c r="U527" s="36"/>
      <c r="V527" s="36"/>
      <c r="W527" s="36"/>
      <c r="X527" s="36"/>
      <c r="Y527" s="36"/>
      <c r="Z527" s="36"/>
      <c r="AA527" s="36"/>
      <c r="AB527" s="36"/>
      <c r="AC527" s="36"/>
      <c r="AD527" s="36"/>
      <c r="AE527" s="36"/>
      <c r="AR527" s="185" t="s">
        <v>279</v>
      </c>
      <c r="AT527" s="185" t="s">
        <v>147</v>
      </c>
      <c r="AU527" s="185" t="s">
        <v>153</v>
      </c>
      <c r="AY527" s="19" t="s">
        <v>145</v>
      </c>
      <c r="BE527" s="186">
        <f>IF(N527="základní",J527,0)</f>
        <v>0</v>
      </c>
      <c r="BF527" s="186">
        <f>IF(N527="snížená",J527,0)</f>
        <v>0</v>
      </c>
      <c r="BG527" s="186">
        <f>IF(N527="zákl. přenesená",J527,0)</f>
        <v>0</v>
      </c>
      <c r="BH527" s="186">
        <f>IF(N527="sníž. přenesená",J527,0)</f>
        <v>0</v>
      </c>
      <c r="BI527" s="186">
        <f>IF(N527="nulová",J527,0)</f>
        <v>0</v>
      </c>
      <c r="BJ527" s="19" t="s">
        <v>153</v>
      </c>
      <c r="BK527" s="186">
        <f>ROUND(I527*H527,0)</f>
        <v>0</v>
      </c>
      <c r="BL527" s="19" t="s">
        <v>279</v>
      </c>
      <c r="BM527" s="185" t="s">
        <v>698</v>
      </c>
    </row>
    <row r="528" spans="1:65" s="2" customFormat="1" ht="10">
      <c r="A528" s="36"/>
      <c r="B528" s="37"/>
      <c r="C528" s="38"/>
      <c r="D528" s="187" t="s">
        <v>155</v>
      </c>
      <c r="E528" s="38"/>
      <c r="F528" s="188" t="s">
        <v>697</v>
      </c>
      <c r="G528" s="38"/>
      <c r="H528" s="38"/>
      <c r="I528" s="189"/>
      <c r="J528" s="38"/>
      <c r="K528" s="38"/>
      <c r="L528" s="41"/>
      <c r="M528" s="190"/>
      <c r="N528" s="191"/>
      <c r="O528" s="66"/>
      <c r="P528" s="66"/>
      <c r="Q528" s="66"/>
      <c r="R528" s="66"/>
      <c r="S528" s="66"/>
      <c r="T528" s="67"/>
      <c r="U528" s="36"/>
      <c r="V528" s="36"/>
      <c r="W528" s="36"/>
      <c r="X528" s="36"/>
      <c r="Y528" s="36"/>
      <c r="Z528" s="36"/>
      <c r="AA528" s="36"/>
      <c r="AB528" s="36"/>
      <c r="AC528" s="36"/>
      <c r="AD528" s="36"/>
      <c r="AE528" s="36"/>
      <c r="AT528" s="19" t="s">
        <v>155</v>
      </c>
      <c r="AU528" s="19" t="s">
        <v>153</v>
      </c>
    </row>
    <row r="529" spans="1:65" s="13" customFormat="1" ht="10">
      <c r="B529" s="193"/>
      <c r="C529" s="194"/>
      <c r="D529" s="187" t="s">
        <v>159</v>
      </c>
      <c r="E529" s="195" t="s">
        <v>20</v>
      </c>
      <c r="F529" s="196" t="s">
        <v>201</v>
      </c>
      <c r="G529" s="194"/>
      <c r="H529" s="197">
        <v>6</v>
      </c>
      <c r="I529" s="198"/>
      <c r="J529" s="194"/>
      <c r="K529" s="194"/>
      <c r="L529" s="199"/>
      <c r="M529" s="200"/>
      <c r="N529" s="201"/>
      <c r="O529" s="201"/>
      <c r="P529" s="201"/>
      <c r="Q529" s="201"/>
      <c r="R529" s="201"/>
      <c r="S529" s="201"/>
      <c r="T529" s="202"/>
      <c r="AT529" s="203" t="s">
        <v>159</v>
      </c>
      <c r="AU529" s="203" t="s">
        <v>153</v>
      </c>
      <c r="AV529" s="13" t="s">
        <v>153</v>
      </c>
      <c r="AW529" s="13" t="s">
        <v>33</v>
      </c>
      <c r="AX529" s="13" t="s">
        <v>72</v>
      </c>
      <c r="AY529" s="203" t="s">
        <v>145</v>
      </c>
    </row>
    <row r="530" spans="1:65" s="15" customFormat="1" ht="10">
      <c r="B530" s="214"/>
      <c r="C530" s="215"/>
      <c r="D530" s="187" t="s">
        <v>159</v>
      </c>
      <c r="E530" s="216" t="s">
        <v>20</v>
      </c>
      <c r="F530" s="217" t="s">
        <v>173</v>
      </c>
      <c r="G530" s="215"/>
      <c r="H530" s="218">
        <v>6</v>
      </c>
      <c r="I530" s="219"/>
      <c r="J530" s="215"/>
      <c r="K530" s="215"/>
      <c r="L530" s="220"/>
      <c r="M530" s="221"/>
      <c r="N530" s="222"/>
      <c r="O530" s="222"/>
      <c r="P530" s="222"/>
      <c r="Q530" s="222"/>
      <c r="R530" s="222"/>
      <c r="S530" s="222"/>
      <c r="T530" s="223"/>
      <c r="AT530" s="224" t="s">
        <v>159</v>
      </c>
      <c r="AU530" s="224" t="s">
        <v>153</v>
      </c>
      <c r="AV530" s="15" t="s">
        <v>152</v>
      </c>
      <c r="AW530" s="15" t="s">
        <v>33</v>
      </c>
      <c r="AX530" s="15" t="s">
        <v>8</v>
      </c>
      <c r="AY530" s="224" t="s">
        <v>145</v>
      </c>
    </row>
    <row r="531" spans="1:65" s="2" customFormat="1" ht="16.5" customHeight="1">
      <c r="A531" s="36"/>
      <c r="B531" s="37"/>
      <c r="C531" s="175" t="s">
        <v>699</v>
      </c>
      <c r="D531" s="175" t="s">
        <v>147</v>
      </c>
      <c r="E531" s="176" t="s">
        <v>700</v>
      </c>
      <c r="F531" s="177" t="s">
        <v>701</v>
      </c>
      <c r="G531" s="178" t="s">
        <v>702</v>
      </c>
      <c r="H531" s="179">
        <v>5</v>
      </c>
      <c r="I531" s="180"/>
      <c r="J531" s="179">
        <f>ROUND(I531*H531,0)</f>
        <v>0</v>
      </c>
      <c r="K531" s="177" t="s">
        <v>20</v>
      </c>
      <c r="L531" s="41"/>
      <c r="M531" s="181" t="s">
        <v>20</v>
      </c>
      <c r="N531" s="182" t="s">
        <v>44</v>
      </c>
      <c r="O531" s="66"/>
      <c r="P531" s="183">
        <f>O531*H531</f>
        <v>0</v>
      </c>
      <c r="Q531" s="183">
        <v>0</v>
      </c>
      <c r="R531" s="183">
        <f>Q531*H531</f>
        <v>0</v>
      </c>
      <c r="S531" s="183">
        <v>0</v>
      </c>
      <c r="T531" s="184">
        <f>S531*H531</f>
        <v>0</v>
      </c>
      <c r="U531" s="36"/>
      <c r="V531" s="36"/>
      <c r="W531" s="36"/>
      <c r="X531" s="36"/>
      <c r="Y531" s="36"/>
      <c r="Z531" s="36"/>
      <c r="AA531" s="36"/>
      <c r="AB531" s="36"/>
      <c r="AC531" s="36"/>
      <c r="AD531" s="36"/>
      <c r="AE531" s="36"/>
      <c r="AR531" s="185" t="s">
        <v>279</v>
      </c>
      <c r="AT531" s="185" t="s">
        <v>147</v>
      </c>
      <c r="AU531" s="185" t="s">
        <v>153</v>
      </c>
      <c r="AY531" s="19" t="s">
        <v>145</v>
      </c>
      <c r="BE531" s="186">
        <f>IF(N531="základní",J531,0)</f>
        <v>0</v>
      </c>
      <c r="BF531" s="186">
        <f>IF(N531="snížená",J531,0)</f>
        <v>0</v>
      </c>
      <c r="BG531" s="186">
        <f>IF(N531="zákl. přenesená",J531,0)</f>
        <v>0</v>
      </c>
      <c r="BH531" s="186">
        <f>IF(N531="sníž. přenesená",J531,0)</f>
        <v>0</v>
      </c>
      <c r="BI531" s="186">
        <f>IF(N531="nulová",J531,0)</f>
        <v>0</v>
      </c>
      <c r="BJ531" s="19" t="s">
        <v>153</v>
      </c>
      <c r="BK531" s="186">
        <f>ROUND(I531*H531,0)</f>
        <v>0</v>
      </c>
      <c r="BL531" s="19" t="s">
        <v>279</v>
      </c>
      <c r="BM531" s="185" t="s">
        <v>703</v>
      </c>
    </row>
    <row r="532" spans="1:65" s="2" customFormat="1" ht="10">
      <c r="A532" s="36"/>
      <c r="B532" s="37"/>
      <c r="C532" s="38"/>
      <c r="D532" s="187" t="s">
        <v>155</v>
      </c>
      <c r="E532" s="38"/>
      <c r="F532" s="188" t="s">
        <v>701</v>
      </c>
      <c r="G532" s="38"/>
      <c r="H532" s="38"/>
      <c r="I532" s="189"/>
      <c r="J532" s="38"/>
      <c r="K532" s="38"/>
      <c r="L532" s="41"/>
      <c r="M532" s="190"/>
      <c r="N532" s="191"/>
      <c r="O532" s="66"/>
      <c r="P532" s="66"/>
      <c r="Q532" s="66"/>
      <c r="R532" s="66"/>
      <c r="S532" s="66"/>
      <c r="T532" s="67"/>
      <c r="U532" s="36"/>
      <c r="V532" s="36"/>
      <c r="W532" s="36"/>
      <c r="X532" s="36"/>
      <c r="Y532" s="36"/>
      <c r="Z532" s="36"/>
      <c r="AA532" s="36"/>
      <c r="AB532" s="36"/>
      <c r="AC532" s="36"/>
      <c r="AD532" s="36"/>
      <c r="AE532" s="36"/>
      <c r="AT532" s="19" t="s">
        <v>155</v>
      </c>
      <c r="AU532" s="19" t="s">
        <v>153</v>
      </c>
    </row>
    <row r="533" spans="1:65" s="13" customFormat="1" ht="10">
      <c r="B533" s="193"/>
      <c r="C533" s="194"/>
      <c r="D533" s="187" t="s">
        <v>159</v>
      </c>
      <c r="E533" s="195" t="s">
        <v>20</v>
      </c>
      <c r="F533" s="196" t="s">
        <v>195</v>
      </c>
      <c r="G533" s="194"/>
      <c r="H533" s="197">
        <v>5</v>
      </c>
      <c r="I533" s="198"/>
      <c r="J533" s="194"/>
      <c r="K533" s="194"/>
      <c r="L533" s="199"/>
      <c r="M533" s="200"/>
      <c r="N533" s="201"/>
      <c r="O533" s="201"/>
      <c r="P533" s="201"/>
      <c r="Q533" s="201"/>
      <c r="R533" s="201"/>
      <c r="S533" s="201"/>
      <c r="T533" s="202"/>
      <c r="AT533" s="203" t="s">
        <v>159</v>
      </c>
      <c r="AU533" s="203" t="s">
        <v>153</v>
      </c>
      <c r="AV533" s="13" t="s">
        <v>153</v>
      </c>
      <c r="AW533" s="13" t="s">
        <v>33</v>
      </c>
      <c r="AX533" s="13" t="s">
        <v>72</v>
      </c>
      <c r="AY533" s="203" t="s">
        <v>145</v>
      </c>
    </row>
    <row r="534" spans="1:65" s="15" customFormat="1" ht="10">
      <c r="B534" s="214"/>
      <c r="C534" s="215"/>
      <c r="D534" s="187" t="s">
        <v>159</v>
      </c>
      <c r="E534" s="216" t="s">
        <v>20</v>
      </c>
      <c r="F534" s="217" t="s">
        <v>173</v>
      </c>
      <c r="G534" s="215"/>
      <c r="H534" s="218">
        <v>5</v>
      </c>
      <c r="I534" s="219"/>
      <c r="J534" s="215"/>
      <c r="K534" s="215"/>
      <c r="L534" s="220"/>
      <c r="M534" s="221"/>
      <c r="N534" s="222"/>
      <c r="O534" s="222"/>
      <c r="P534" s="222"/>
      <c r="Q534" s="222"/>
      <c r="R534" s="222"/>
      <c r="S534" s="222"/>
      <c r="T534" s="223"/>
      <c r="AT534" s="224" t="s">
        <v>159</v>
      </c>
      <c r="AU534" s="224" t="s">
        <v>153</v>
      </c>
      <c r="AV534" s="15" t="s">
        <v>152</v>
      </c>
      <c r="AW534" s="15" t="s">
        <v>33</v>
      </c>
      <c r="AX534" s="15" t="s">
        <v>8</v>
      </c>
      <c r="AY534" s="224" t="s">
        <v>145</v>
      </c>
    </row>
    <row r="535" spans="1:65" s="2" customFormat="1" ht="16.5" customHeight="1">
      <c r="A535" s="36"/>
      <c r="B535" s="37"/>
      <c r="C535" s="175" t="s">
        <v>704</v>
      </c>
      <c r="D535" s="175" t="s">
        <v>147</v>
      </c>
      <c r="E535" s="176" t="s">
        <v>705</v>
      </c>
      <c r="F535" s="177" t="s">
        <v>706</v>
      </c>
      <c r="G535" s="178" t="s">
        <v>702</v>
      </c>
      <c r="H535" s="179">
        <v>8</v>
      </c>
      <c r="I535" s="180"/>
      <c r="J535" s="179">
        <f>ROUND(I535*H535,0)</f>
        <v>0</v>
      </c>
      <c r="K535" s="177" t="s">
        <v>20</v>
      </c>
      <c r="L535" s="41"/>
      <c r="M535" s="181" t="s">
        <v>20</v>
      </c>
      <c r="N535" s="182" t="s">
        <v>44</v>
      </c>
      <c r="O535" s="66"/>
      <c r="P535" s="183">
        <f>O535*H535</f>
        <v>0</v>
      </c>
      <c r="Q535" s="183">
        <v>0</v>
      </c>
      <c r="R535" s="183">
        <f>Q535*H535</f>
        <v>0</v>
      </c>
      <c r="S535" s="183">
        <v>0</v>
      </c>
      <c r="T535" s="184">
        <f>S535*H535</f>
        <v>0</v>
      </c>
      <c r="U535" s="36"/>
      <c r="V535" s="36"/>
      <c r="W535" s="36"/>
      <c r="X535" s="36"/>
      <c r="Y535" s="36"/>
      <c r="Z535" s="36"/>
      <c r="AA535" s="36"/>
      <c r="AB535" s="36"/>
      <c r="AC535" s="36"/>
      <c r="AD535" s="36"/>
      <c r="AE535" s="36"/>
      <c r="AR535" s="185" t="s">
        <v>279</v>
      </c>
      <c r="AT535" s="185" t="s">
        <v>147</v>
      </c>
      <c r="AU535" s="185" t="s">
        <v>153</v>
      </c>
      <c r="AY535" s="19" t="s">
        <v>145</v>
      </c>
      <c r="BE535" s="186">
        <f>IF(N535="základní",J535,0)</f>
        <v>0</v>
      </c>
      <c r="BF535" s="186">
        <f>IF(N535="snížená",J535,0)</f>
        <v>0</v>
      </c>
      <c r="BG535" s="186">
        <f>IF(N535="zákl. přenesená",J535,0)</f>
        <v>0</v>
      </c>
      <c r="BH535" s="186">
        <f>IF(N535="sníž. přenesená",J535,0)</f>
        <v>0</v>
      </c>
      <c r="BI535" s="186">
        <f>IF(N535="nulová",J535,0)</f>
        <v>0</v>
      </c>
      <c r="BJ535" s="19" t="s">
        <v>153</v>
      </c>
      <c r="BK535" s="186">
        <f>ROUND(I535*H535,0)</f>
        <v>0</v>
      </c>
      <c r="BL535" s="19" t="s">
        <v>279</v>
      </c>
      <c r="BM535" s="185" t="s">
        <v>707</v>
      </c>
    </row>
    <row r="536" spans="1:65" s="2" customFormat="1" ht="10">
      <c r="A536" s="36"/>
      <c r="B536" s="37"/>
      <c r="C536" s="38"/>
      <c r="D536" s="187" t="s">
        <v>155</v>
      </c>
      <c r="E536" s="38"/>
      <c r="F536" s="188" t="s">
        <v>706</v>
      </c>
      <c r="G536" s="38"/>
      <c r="H536" s="38"/>
      <c r="I536" s="189"/>
      <c r="J536" s="38"/>
      <c r="K536" s="38"/>
      <c r="L536" s="41"/>
      <c r="M536" s="190"/>
      <c r="N536" s="191"/>
      <c r="O536" s="66"/>
      <c r="P536" s="66"/>
      <c r="Q536" s="66"/>
      <c r="R536" s="66"/>
      <c r="S536" s="66"/>
      <c r="T536" s="67"/>
      <c r="U536" s="36"/>
      <c r="V536" s="36"/>
      <c r="W536" s="36"/>
      <c r="X536" s="36"/>
      <c r="Y536" s="36"/>
      <c r="Z536" s="36"/>
      <c r="AA536" s="36"/>
      <c r="AB536" s="36"/>
      <c r="AC536" s="36"/>
      <c r="AD536" s="36"/>
      <c r="AE536" s="36"/>
      <c r="AT536" s="19" t="s">
        <v>155</v>
      </c>
      <c r="AU536" s="19" t="s">
        <v>153</v>
      </c>
    </row>
    <row r="537" spans="1:65" s="13" customFormat="1" ht="10">
      <c r="B537" s="193"/>
      <c r="C537" s="194"/>
      <c r="D537" s="187" t="s">
        <v>159</v>
      </c>
      <c r="E537" s="195" t="s">
        <v>20</v>
      </c>
      <c r="F537" s="196" t="s">
        <v>708</v>
      </c>
      <c r="G537" s="194"/>
      <c r="H537" s="197">
        <v>8</v>
      </c>
      <c r="I537" s="198"/>
      <c r="J537" s="194"/>
      <c r="K537" s="194"/>
      <c r="L537" s="199"/>
      <c r="M537" s="200"/>
      <c r="N537" s="201"/>
      <c r="O537" s="201"/>
      <c r="P537" s="201"/>
      <c r="Q537" s="201"/>
      <c r="R537" s="201"/>
      <c r="S537" s="201"/>
      <c r="T537" s="202"/>
      <c r="AT537" s="203" t="s">
        <v>159</v>
      </c>
      <c r="AU537" s="203" t="s">
        <v>153</v>
      </c>
      <c r="AV537" s="13" t="s">
        <v>153</v>
      </c>
      <c r="AW537" s="13" t="s">
        <v>33</v>
      </c>
      <c r="AX537" s="13" t="s">
        <v>72</v>
      </c>
      <c r="AY537" s="203" t="s">
        <v>145</v>
      </c>
    </row>
    <row r="538" spans="1:65" s="15" customFormat="1" ht="10">
      <c r="B538" s="214"/>
      <c r="C538" s="215"/>
      <c r="D538" s="187" t="s">
        <v>159</v>
      </c>
      <c r="E538" s="216" t="s">
        <v>20</v>
      </c>
      <c r="F538" s="217" t="s">
        <v>173</v>
      </c>
      <c r="G538" s="215"/>
      <c r="H538" s="218">
        <v>8</v>
      </c>
      <c r="I538" s="219"/>
      <c r="J538" s="215"/>
      <c r="K538" s="215"/>
      <c r="L538" s="220"/>
      <c r="M538" s="221"/>
      <c r="N538" s="222"/>
      <c r="O538" s="222"/>
      <c r="P538" s="222"/>
      <c r="Q538" s="222"/>
      <c r="R538" s="222"/>
      <c r="S538" s="222"/>
      <c r="T538" s="223"/>
      <c r="AT538" s="224" t="s">
        <v>159</v>
      </c>
      <c r="AU538" s="224" t="s">
        <v>153</v>
      </c>
      <c r="AV538" s="15" t="s">
        <v>152</v>
      </c>
      <c r="AW538" s="15" t="s">
        <v>33</v>
      </c>
      <c r="AX538" s="15" t="s">
        <v>8</v>
      </c>
      <c r="AY538" s="224" t="s">
        <v>145</v>
      </c>
    </row>
    <row r="539" spans="1:65" s="2" customFormat="1" ht="16.5" customHeight="1">
      <c r="A539" s="36"/>
      <c r="B539" s="37"/>
      <c r="C539" s="175" t="s">
        <v>709</v>
      </c>
      <c r="D539" s="175" t="s">
        <v>147</v>
      </c>
      <c r="E539" s="176" t="s">
        <v>710</v>
      </c>
      <c r="F539" s="177" t="s">
        <v>711</v>
      </c>
      <c r="G539" s="178" t="s">
        <v>702</v>
      </c>
      <c r="H539" s="179">
        <v>5</v>
      </c>
      <c r="I539" s="180"/>
      <c r="J539" s="179">
        <f>ROUND(I539*H539,0)</f>
        <v>0</v>
      </c>
      <c r="K539" s="177" t="s">
        <v>20</v>
      </c>
      <c r="L539" s="41"/>
      <c r="M539" s="181" t="s">
        <v>20</v>
      </c>
      <c r="N539" s="182" t="s">
        <v>44</v>
      </c>
      <c r="O539" s="66"/>
      <c r="P539" s="183">
        <f>O539*H539</f>
        <v>0</v>
      </c>
      <c r="Q539" s="183">
        <v>0</v>
      </c>
      <c r="R539" s="183">
        <f>Q539*H539</f>
        <v>0</v>
      </c>
      <c r="S539" s="183">
        <v>0</v>
      </c>
      <c r="T539" s="184">
        <f>S539*H539</f>
        <v>0</v>
      </c>
      <c r="U539" s="36"/>
      <c r="V539" s="36"/>
      <c r="W539" s="36"/>
      <c r="X539" s="36"/>
      <c r="Y539" s="36"/>
      <c r="Z539" s="36"/>
      <c r="AA539" s="36"/>
      <c r="AB539" s="36"/>
      <c r="AC539" s="36"/>
      <c r="AD539" s="36"/>
      <c r="AE539" s="36"/>
      <c r="AR539" s="185" t="s">
        <v>279</v>
      </c>
      <c r="AT539" s="185" t="s">
        <v>147</v>
      </c>
      <c r="AU539" s="185" t="s">
        <v>153</v>
      </c>
      <c r="AY539" s="19" t="s">
        <v>145</v>
      </c>
      <c r="BE539" s="186">
        <f>IF(N539="základní",J539,0)</f>
        <v>0</v>
      </c>
      <c r="BF539" s="186">
        <f>IF(N539="snížená",J539,0)</f>
        <v>0</v>
      </c>
      <c r="BG539" s="186">
        <f>IF(N539="zákl. přenesená",J539,0)</f>
        <v>0</v>
      </c>
      <c r="BH539" s="186">
        <f>IF(N539="sníž. přenesená",J539,0)</f>
        <v>0</v>
      </c>
      <c r="BI539" s="186">
        <f>IF(N539="nulová",J539,0)</f>
        <v>0</v>
      </c>
      <c r="BJ539" s="19" t="s">
        <v>153</v>
      </c>
      <c r="BK539" s="186">
        <f>ROUND(I539*H539,0)</f>
        <v>0</v>
      </c>
      <c r="BL539" s="19" t="s">
        <v>279</v>
      </c>
      <c r="BM539" s="185" t="s">
        <v>712</v>
      </c>
    </row>
    <row r="540" spans="1:65" s="2" customFormat="1" ht="10">
      <c r="A540" s="36"/>
      <c r="B540" s="37"/>
      <c r="C540" s="38"/>
      <c r="D540" s="187" t="s">
        <v>155</v>
      </c>
      <c r="E540" s="38"/>
      <c r="F540" s="188" t="s">
        <v>711</v>
      </c>
      <c r="G540" s="38"/>
      <c r="H540" s="38"/>
      <c r="I540" s="189"/>
      <c r="J540" s="38"/>
      <c r="K540" s="38"/>
      <c r="L540" s="41"/>
      <c r="M540" s="190"/>
      <c r="N540" s="191"/>
      <c r="O540" s="66"/>
      <c r="P540" s="66"/>
      <c r="Q540" s="66"/>
      <c r="R540" s="66"/>
      <c r="S540" s="66"/>
      <c r="T540" s="67"/>
      <c r="U540" s="36"/>
      <c r="V540" s="36"/>
      <c r="W540" s="36"/>
      <c r="X540" s="36"/>
      <c r="Y540" s="36"/>
      <c r="Z540" s="36"/>
      <c r="AA540" s="36"/>
      <c r="AB540" s="36"/>
      <c r="AC540" s="36"/>
      <c r="AD540" s="36"/>
      <c r="AE540" s="36"/>
      <c r="AT540" s="19" t="s">
        <v>155</v>
      </c>
      <c r="AU540" s="19" t="s">
        <v>153</v>
      </c>
    </row>
    <row r="541" spans="1:65" s="2" customFormat="1" ht="16.5" customHeight="1">
      <c r="A541" s="36"/>
      <c r="B541" s="37"/>
      <c r="C541" s="175" t="s">
        <v>713</v>
      </c>
      <c r="D541" s="175" t="s">
        <v>147</v>
      </c>
      <c r="E541" s="176" t="s">
        <v>714</v>
      </c>
      <c r="F541" s="177" t="s">
        <v>715</v>
      </c>
      <c r="G541" s="178" t="s">
        <v>702</v>
      </c>
      <c r="H541" s="179">
        <v>1</v>
      </c>
      <c r="I541" s="180"/>
      <c r="J541" s="179">
        <f>ROUND(I541*H541,0)</f>
        <v>0</v>
      </c>
      <c r="K541" s="177" t="s">
        <v>20</v>
      </c>
      <c r="L541" s="41"/>
      <c r="M541" s="181" t="s">
        <v>20</v>
      </c>
      <c r="N541" s="182" t="s">
        <v>44</v>
      </c>
      <c r="O541" s="66"/>
      <c r="P541" s="183">
        <f>O541*H541</f>
        <v>0</v>
      </c>
      <c r="Q541" s="183">
        <v>0</v>
      </c>
      <c r="R541" s="183">
        <f>Q541*H541</f>
        <v>0</v>
      </c>
      <c r="S541" s="183">
        <v>0</v>
      </c>
      <c r="T541" s="184">
        <f>S541*H541</f>
        <v>0</v>
      </c>
      <c r="U541" s="36"/>
      <c r="V541" s="36"/>
      <c r="W541" s="36"/>
      <c r="X541" s="36"/>
      <c r="Y541" s="36"/>
      <c r="Z541" s="36"/>
      <c r="AA541" s="36"/>
      <c r="AB541" s="36"/>
      <c r="AC541" s="36"/>
      <c r="AD541" s="36"/>
      <c r="AE541" s="36"/>
      <c r="AR541" s="185" t="s">
        <v>279</v>
      </c>
      <c r="AT541" s="185" t="s">
        <v>147</v>
      </c>
      <c r="AU541" s="185" t="s">
        <v>153</v>
      </c>
      <c r="AY541" s="19" t="s">
        <v>145</v>
      </c>
      <c r="BE541" s="186">
        <f>IF(N541="základní",J541,0)</f>
        <v>0</v>
      </c>
      <c r="BF541" s="186">
        <f>IF(N541="snížená",J541,0)</f>
        <v>0</v>
      </c>
      <c r="BG541" s="186">
        <f>IF(N541="zákl. přenesená",J541,0)</f>
        <v>0</v>
      </c>
      <c r="BH541" s="186">
        <f>IF(N541="sníž. přenesená",J541,0)</f>
        <v>0</v>
      </c>
      <c r="BI541" s="186">
        <f>IF(N541="nulová",J541,0)</f>
        <v>0</v>
      </c>
      <c r="BJ541" s="19" t="s">
        <v>153</v>
      </c>
      <c r="BK541" s="186">
        <f>ROUND(I541*H541,0)</f>
        <v>0</v>
      </c>
      <c r="BL541" s="19" t="s">
        <v>279</v>
      </c>
      <c r="BM541" s="185" t="s">
        <v>716</v>
      </c>
    </row>
    <row r="542" spans="1:65" s="2" customFormat="1" ht="10">
      <c r="A542" s="36"/>
      <c r="B542" s="37"/>
      <c r="C542" s="38"/>
      <c r="D542" s="187" t="s">
        <v>155</v>
      </c>
      <c r="E542" s="38"/>
      <c r="F542" s="188" t="s">
        <v>715</v>
      </c>
      <c r="G542" s="38"/>
      <c r="H542" s="38"/>
      <c r="I542" s="189"/>
      <c r="J542" s="38"/>
      <c r="K542" s="38"/>
      <c r="L542" s="41"/>
      <c r="M542" s="190"/>
      <c r="N542" s="191"/>
      <c r="O542" s="66"/>
      <c r="P542" s="66"/>
      <c r="Q542" s="66"/>
      <c r="R542" s="66"/>
      <c r="S542" s="66"/>
      <c r="T542" s="67"/>
      <c r="U542" s="36"/>
      <c r="V542" s="36"/>
      <c r="W542" s="36"/>
      <c r="X542" s="36"/>
      <c r="Y542" s="36"/>
      <c r="Z542" s="36"/>
      <c r="AA542" s="36"/>
      <c r="AB542" s="36"/>
      <c r="AC542" s="36"/>
      <c r="AD542" s="36"/>
      <c r="AE542" s="36"/>
      <c r="AT542" s="19" t="s">
        <v>155</v>
      </c>
      <c r="AU542" s="19" t="s">
        <v>153</v>
      </c>
    </row>
    <row r="543" spans="1:65" s="2" customFormat="1" ht="16.5" customHeight="1">
      <c r="A543" s="36"/>
      <c r="B543" s="37"/>
      <c r="C543" s="175" t="s">
        <v>717</v>
      </c>
      <c r="D543" s="175" t="s">
        <v>147</v>
      </c>
      <c r="E543" s="176" t="s">
        <v>718</v>
      </c>
      <c r="F543" s="177" t="s">
        <v>719</v>
      </c>
      <c r="G543" s="178" t="s">
        <v>702</v>
      </c>
      <c r="H543" s="179">
        <v>2</v>
      </c>
      <c r="I543" s="180"/>
      <c r="J543" s="179">
        <f>ROUND(I543*H543,0)</f>
        <v>0</v>
      </c>
      <c r="K543" s="177" t="s">
        <v>20</v>
      </c>
      <c r="L543" s="41"/>
      <c r="M543" s="181" t="s">
        <v>20</v>
      </c>
      <c r="N543" s="182" t="s">
        <v>44</v>
      </c>
      <c r="O543" s="66"/>
      <c r="P543" s="183">
        <f>O543*H543</f>
        <v>0</v>
      </c>
      <c r="Q543" s="183">
        <v>0</v>
      </c>
      <c r="R543" s="183">
        <f>Q543*H543</f>
        <v>0</v>
      </c>
      <c r="S543" s="183">
        <v>0</v>
      </c>
      <c r="T543" s="184">
        <f>S543*H543</f>
        <v>0</v>
      </c>
      <c r="U543" s="36"/>
      <c r="V543" s="36"/>
      <c r="W543" s="36"/>
      <c r="X543" s="36"/>
      <c r="Y543" s="36"/>
      <c r="Z543" s="36"/>
      <c r="AA543" s="36"/>
      <c r="AB543" s="36"/>
      <c r="AC543" s="36"/>
      <c r="AD543" s="36"/>
      <c r="AE543" s="36"/>
      <c r="AR543" s="185" t="s">
        <v>279</v>
      </c>
      <c r="AT543" s="185" t="s">
        <v>147</v>
      </c>
      <c r="AU543" s="185" t="s">
        <v>153</v>
      </c>
      <c r="AY543" s="19" t="s">
        <v>145</v>
      </c>
      <c r="BE543" s="186">
        <f>IF(N543="základní",J543,0)</f>
        <v>0</v>
      </c>
      <c r="BF543" s="186">
        <f>IF(N543="snížená",J543,0)</f>
        <v>0</v>
      </c>
      <c r="BG543" s="186">
        <f>IF(N543="zákl. přenesená",J543,0)</f>
        <v>0</v>
      </c>
      <c r="BH543" s="186">
        <f>IF(N543="sníž. přenesená",J543,0)</f>
        <v>0</v>
      </c>
      <c r="BI543" s="186">
        <f>IF(N543="nulová",J543,0)</f>
        <v>0</v>
      </c>
      <c r="BJ543" s="19" t="s">
        <v>153</v>
      </c>
      <c r="BK543" s="186">
        <f>ROUND(I543*H543,0)</f>
        <v>0</v>
      </c>
      <c r="BL543" s="19" t="s">
        <v>279</v>
      </c>
      <c r="BM543" s="185" t="s">
        <v>720</v>
      </c>
    </row>
    <row r="544" spans="1:65" s="2" customFormat="1" ht="10">
      <c r="A544" s="36"/>
      <c r="B544" s="37"/>
      <c r="C544" s="38"/>
      <c r="D544" s="187" t="s">
        <v>155</v>
      </c>
      <c r="E544" s="38"/>
      <c r="F544" s="188" t="s">
        <v>719</v>
      </c>
      <c r="G544" s="38"/>
      <c r="H544" s="38"/>
      <c r="I544" s="189"/>
      <c r="J544" s="38"/>
      <c r="K544" s="38"/>
      <c r="L544" s="41"/>
      <c r="M544" s="190"/>
      <c r="N544" s="191"/>
      <c r="O544" s="66"/>
      <c r="P544" s="66"/>
      <c r="Q544" s="66"/>
      <c r="R544" s="66"/>
      <c r="S544" s="66"/>
      <c r="T544" s="67"/>
      <c r="U544" s="36"/>
      <c r="V544" s="36"/>
      <c r="W544" s="36"/>
      <c r="X544" s="36"/>
      <c r="Y544" s="36"/>
      <c r="Z544" s="36"/>
      <c r="AA544" s="36"/>
      <c r="AB544" s="36"/>
      <c r="AC544" s="36"/>
      <c r="AD544" s="36"/>
      <c r="AE544" s="36"/>
      <c r="AT544" s="19" t="s">
        <v>155</v>
      </c>
      <c r="AU544" s="19" t="s">
        <v>153</v>
      </c>
    </row>
    <row r="545" spans="1:65" s="2" customFormat="1" ht="16.5" customHeight="1">
      <c r="A545" s="36"/>
      <c r="B545" s="37"/>
      <c r="C545" s="175" t="s">
        <v>721</v>
      </c>
      <c r="D545" s="175" t="s">
        <v>147</v>
      </c>
      <c r="E545" s="176" t="s">
        <v>722</v>
      </c>
      <c r="F545" s="177" t="s">
        <v>723</v>
      </c>
      <c r="G545" s="178" t="s">
        <v>702</v>
      </c>
      <c r="H545" s="179">
        <v>20</v>
      </c>
      <c r="I545" s="180"/>
      <c r="J545" s="179">
        <f>ROUND(I545*H545,0)</f>
        <v>0</v>
      </c>
      <c r="K545" s="177" t="s">
        <v>20</v>
      </c>
      <c r="L545" s="41"/>
      <c r="M545" s="181" t="s">
        <v>20</v>
      </c>
      <c r="N545" s="182" t="s">
        <v>44</v>
      </c>
      <c r="O545" s="66"/>
      <c r="P545" s="183">
        <f>O545*H545</f>
        <v>0</v>
      </c>
      <c r="Q545" s="183">
        <v>0</v>
      </c>
      <c r="R545" s="183">
        <f>Q545*H545</f>
        <v>0</v>
      </c>
      <c r="S545" s="183">
        <v>0</v>
      </c>
      <c r="T545" s="184">
        <f>S545*H545</f>
        <v>0</v>
      </c>
      <c r="U545" s="36"/>
      <c r="V545" s="36"/>
      <c r="W545" s="36"/>
      <c r="X545" s="36"/>
      <c r="Y545" s="36"/>
      <c r="Z545" s="36"/>
      <c r="AA545" s="36"/>
      <c r="AB545" s="36"/>
      <c r="AC545" s="36"/>
      <c r="AD545" s="36"/>
      <c r="AE545" s="36"/>
      <c r="AR545" s="185" t="s">
        <v>279</v>
      </c>
      <c r="AT545" s="185" t="s">
        <v>147</v>
      </c>
      <c r="AU545" s="185" t="s">
        <v>153</v>
      </c>
      <c r="AY545" s="19" t="s">
        <v>145</v>
      </c>
      <c r="BE545" s="186">
        <f>IF(N545="základní",J545,0)</f>
        <v>0</v>
      </c>
      <c r="BF545" s="186">
        <f>IF(N545="snížená",J545,0)</f>
        <v>0</v>
      </c>
      <c r="BG545" s="186">
        <f>IF(N545="zákl. přenesená",J545,0)</f>
        <v>0</v>
      </c>
      <c r="BH545" s="186">
        <f>IF(N545="sníž. přenesená",J545,0)</f>
        <v>0</v>
      </c>
      <c r="BI545" s="186">
        <f>IF(N545="nulová",J545,0)</f>
        <v>0</v>
      </c>
      <c r="BJ545" s="19" t="s">
        <v>153</v>
      </c>
      <c r="BK545" s="186">
        <f>ROUND(I545*H545,0)</f>
        <v>0</v>
      </c>
      <c r="BL545" s="19" t="s">
        <v>279</v>
      </c>
      <c r="BM545" s="185" t="s">
        <v>724</v>
      </c>
    </row>
    <row r="546" spans="1:65" s="2" customFormat="1" ht="10">
      <c r="A546" s="36"/>
      <c r="B546" s="37"/>
      <c r="C546" s="38"/>
      <c r="D546" s="187" t="s">
        <v>155</v>
      </c>
      <c r="E546" s="38"/>
      <c r="F546" s="188" t="s">
        <v>723</v>
      </c>
      <c r="G546" s="38"/>
      <c r="H546" s="38"/>
      <c r="I546" s="189"/>
      <c r="J546" s="38"/>
      <c r="K546" s="38"/>
      <c r="L546" s="41"/>
      <c r="M546" s="190"/>
      <c r="N546" s="191"/>
      <c r="O546" s="66"/>
      <c r="P546" s="66"/>
      <c r="Q546" s="66"/>
      <c r="R546" s="66"/>
      <c r="S546" s="66"/>
      <c r="T546" s="67"/>
      <c r="U546" s="36"/>
      <c r="V546" s="36"/>
      <c r="W546" s="36"/>
      <c r="X546" s="36"/>
      <c r="Y546" s="36"/>
      <c r="Z546" s="36"/>
      <c r="AA546" s="36"/>
      <c r="AB546" s="36"/>
      <c r="AC546" s="36"/>
      <c r="AD546" s="36"/>
      <c r="AE546" s="36"/>
      <c r="AT546" s="19" t="s">
        <v>155</v>
      </c>
      <c r="AU546" s="19" t="s">
        <v>153</v>
      </c>
    </row>
    <row r="547" spans="1:65" s="2" customFormat="1" ht="16.5" customHeight="1">
      <c r="A547" s="36"/>
      <c r="B547" s="37"/>
      <c r="C547" s="175" t="s">
        <v>725</v>
      </c>
      <c r="D547" s="175" t="s">
        <v>147</v>
      </c>
      <c r="E547" s="176" t="s">
        <v>726</v>
      </c>
      <c r="F547" s="177" t="s">
        <v>727</v>
      </c>
      <c r="G547" s="178" t="s">
        <v>702</v>
      </c>
      <c r="H547" s="179">
        <v>1</v>
      </c>
      <c r="I547" s="180"/>
      <c r="J547" s="179">
        <f>ROUND(I547*H547,0)</f>
        <v>0</v>
      </c>
      <c r="K547" s="177" t="s">
        <v>20</v>
      </c>
      <c r="L547" s="41"/>
      <c r="M547" s="181" t="s">
        <v>20</v>
      </c>
      <c r="N547" s="182" t="s">
        <v>44</v>
      </c>
      <c r="O547" s="66"/>
      <c r="P547" s="183">
        <f>O547*H547</f>
        <v>0</v>
      </c>
      <c r="Q547" s="183">
        <v>0</v>
      </c>
      <c r="R547" s="183">
        <f>Q547*H547</f>
        <v>0</v>
      </c>
      <c r="S547" s="183">
        <v>0</v>
      </c>
      <c r="T547" s="184">
        <f>S547*H547</f>
        <v>0</v>
      </c>
      <c r="U547" s="36"/>
      <c r="V547" s="36"/>
      <c r="W547" s="36"/>
      <c r="X547" s="36"/>
      <c r="Y547" s="36"/>
      <c r="Z547" s="36"/>
      <c r="AA547" s="36"/>
      <c r="AB547" s="36"/>
      <c r="AC547" s="36"/>
      <c r="AD547" s="36"/>
      <c r="AE547" s="36"/>
      <c r="AR547" s="185" t="s">
        <v>279</v>
      </c>
      <c r="AT547" s="185" t="s">
        <v>147</v>
      </c>
      <c r="AU547" s="185" t="s">
        <v>153</v>
      </c>
      <c r="AY547" s="19" t="s">
        <v>145</v>
      </c>
      <c r="BE547" s="186">
        <f>IF(N547="základní",J547,0)</f>
        <v>0</v>
      </c>
      <c r="BF547" s="186">
        <f>IF(N547="snížená",J547,0)</f>
        <v>0</v>
      </c>
      <c r="BG547" s="186">
        <f>IF(N547="zákl. přenesená",J547,0)</f>
        <v>0</v>
      </c>
      <c r="BH547" s="186">
        <f>IF(N547="sníž. přenesená",J547,0)</f>
        <v>0</v>
      </c>
      <c r="BI547" s="186">
        <f>IF(N547="nulová",J547,0)</f>
        <v>0</v>
      </c>
      <c r="BJ547" s="19" t="s">
        <v>153</v>
      </c>
      <c r="BK547" s="186">
        <f>ROUND(I547*H547,0)</f>
        <v>0</v>
      </c>
      <c r="BL547" s="19" t="s">
        <v>279</v>
      </c>
      <c r="BM547" s="185" t="s">
        <v>728</v>
      </c>
    </row>
    <row r="548" spans="1:65" s="2" customFormat="1" ht="10">
      <c r="A548" s="36"/>
      <c r="B548" s="37"/>
      <c r="C548" s="38"/>
      <c r="D548" s="187" t="s">
        <v>155</v>
      </c>
      <c r="E548" s="38"/>
      <c r="F548" s="188" t="s">
        <v>727</v>
      </c>
      <c r="G548" s="38"/>
      <c r="H548" s="38"/>
      <c r="I548" s="189"/>
      <c r="J548" s="38"/>
      <c r="K548" s="38"/>
      <c r="L548" s="41"/>
      <c r="M548" s="190"/>
      <c r="N548" s="191"/>
      <c r="O548" s="66"/>
      <c r="P548" s="66"/>
      <c r="Q548" s="66"/>
      <c r="R548" s="66"/>
      <c r="S548" s="66"/>
      <c r="T548" s="67"/>
      <c r="U548" s="36"/>
      <c r="V548" s="36"/>
      <c r="W548" s="36"/>
      <c r="X548" s="36"/>
      <c r="Y548" s="36"/>
      <c r="Z548" s="36"/>
      <c r="AA548" s="36"/>
      <c r="AB548" s="36"/>
      <c r="AC548" s="36"/>
      <c r="AD548" s="36"/>
      <c r="AE548" s="36"/>
      <c r="AT548" s="19" t="s">
        <v>155</v>
      </c>
      <c r="AU548" s="19" t="s">
        <v>153</v>
      </c>
    </row>
    <row r="549" spans="1:65" s="2" customFormat="1" ht="16.5" customHeight="1">
      <c r="A549" s="36"/>
      <c r="B549" s="37"/>
      <c r="C549" s="175" t="s">
        <v>729</v>
      </c>
      <c r="D549" s="175" t="s">
        <v>147</v>
      </c>
      <c r="E549" s="176" t="s">
        <v>730</v>
      </c>
      <c r="F549" s="177" t="s">
        <v>731</v>
      </c>
      <c r="G549" s="178" t="s">
        <v>702</v>
      </c>
      <c r="H549" s="179">
        <v>2</v>
      </c>
      <c r="I549" s="180"/>
      <c r="J549" s="179">
        <f>ROUND(I549*H549,0)</f>
        <v>0</v>
      </c>
      <c r="K549" s="177" t="s">
        <v>20</v>
      </c>
      <c r="L549" s="41"/>
      <c r="M549" s="181" t="s">
        <v>20</v>
      </c>
      <c r="N549" s="182" t="s">
        <v>44</v>
      </c>
      <c r="O549" s="66"/>
      <c r="P549" s="183">
        <f>O549*H549</f>
        <v>0</v>
      </c>
      <c r="Q549" s="183">
        <v>0</v>
      </c>
      <c r="R549" s="183">
        <f>Q549*H549</f>
        <v>0</v>
      </c>
      <c r="S549" s="183">
        <v>0</v>
      </c>
      <c r="T549" s="184">
        <f>S549*H549</f>
        <v>0</v>
      </c>
      <c r="U549" s="36"/>
      <c r="V549" s="36"/>
      <c r="W549" s="36"/>
      <c r="X549" s="36"/>
      <c r="Y549" s="36"/>
      <c r="Z549" s="36"/>
      <c r="AA549" s="36"/>
      <c r="AB549" s="36"/>
      <c r="AC549" s="36"/>
      <c r="AD549" s="36"/>
      <c r="AE549" s="36"/>
      <c r="AR549" s="185" t="s">
        <v>279</v>
      </c>
      <c r="AT549" s="185" t="s">
        <v>147</v>
      </c>
      <c r="AU549" s="185" t="s">
        <v>153</v>
      </c>
      <c r="AY549" s="19" t="s">
        <v>145</v>
      </c>
      <c r="BE549" s="186">
        <f>IF(N549="základní",J549,0)</f>
        <v>0</v>
      </c>
      <c r="BF549" s="186">
        <f>IF(N549="snížená",J549,0)</f>
        <v>0</v>
      </c>
      <c r="BG549" s="186">
        <f>IF(N549="zákl. přenesená",J549,0)</f>
        <v>0</v>
      </c>
      <c r="BH549" s="186">
        <f>IF(N549="sníž. přenesená",J549,0)</f>
        <v>0</v>
      </c>
      <c r="BI549" s="186">
        <f>IF(N549="nulová",J549,0)</f>
        <v>0</v>
      </c>
      <c r="BJ549" s="19" t="s">
        <v>153</v>
      </c>
      <c r="BK549" s="186">
        <f>ROUND(I549*H549,0)</f>
        <v>0</v>
      </c>
      <c r="BL549" s="19" t="s">
        <v>279</v>
      </c>
      <c r="BM549" s="185" t="s">
        <v>732</v>
      </c>
    </row>
    <row r="550" spans="1:65" s="2" customFormat="1" ht="10">
      <c r="A550" s="36"/>
      <c r="B550" s="37"/>
      <c r="C550" s="38"/>
      <c r="D550" s="187" t="s">
        <v>155</v>
      </c>
      <c r="E550" s="38"/>
      <c r="F550" s="188" t="s">
        <v>731</v>
      </c>
      <c r="G550" s="38"/>
      <c r="H550" s="38"/>
      <c r="I550" s="189"/>
      <c r="J550" s="38"/>
      <c r="K550" s="38"/>
      <c r="L550" s="41"/>
      <c r="M550" s="190"/>
      <c r="N550" s="191"/>
      <c r="O550" s="66"/>
      <c r="P550" s="66"/>
      <c r="Q550" s="66"/>
      <c r="R550" s="66"/>
      <c r="S550" s="66"/>
      <c r="T550" s="67"/>
      <c r="U550" s="36"/>
      <c r="V550" s="36"/>
      <c r="W550" s="36"/>
      <c r="X550" s="36"/>
      <c r="Y550" s="36"/>
      <c r="Z550" s="36"/>
      <c r="AA550" s="36"/>
      <c r="AB550" s="36"/>
      <c r="AC550" s="36"/>
      <c r="AD550" s="36"/>
      <c r="AE550" s="36"/>
      <c r="AT550" s="19" t="s">
        <v>155</v>
      </c>
      <c r="AU550" s="19" t="s">
        <v>153</v>
      </c>
    </row>
    <row r="551" spans="1:65" s="2" customFormat="1" ht="16.5" customHeight="1">
      <c r="A551" s="36"/>
      <c r="B551" s="37"/>
      <c r="C551" s="175" t="s">
        <v>733</v>
      </c>
      <c r="D551" s="175" t="s">
        <v>147</v>
      </c>
      <c r="E551" s="176" t="s">
        <v>734</v>
      </c>
      <c r="F551" s="177" t="s">
        <v>735</v>
      </c>
      <c r="G551" s="178" t="s">
        <v>256</v>
      </c>
      <c r="H551" s="179">
        <v>74</v>
      </c>
      <c r="I551" s="180"/>
      <c r="J551" s="179">
        <f>ROUND(I551*H551,0)</f>
        <v>0</v>
      </c>
      <c r="K551" s="177" t="s">
        <v>20</v>
      </c>
      <c r="L551" s="41"/>
      <c r="M551" s="181" t="s">
        <v>20</v>
      </c>
      <c r="N551" s="182" t="s">
        <v>44</v>
      </c>
      <c r="O551" s="66"/>
      <c r="P551" s="183">
        <f>O551*H551</f>
        <v>0</v>
      </c>
      <c r="Q551" s="183">
        <v>0</v>
      </c>
      <c r="R551" s="183">
        <f>Q551*H551</f>
        <v>0</v>
      </c>
      <c r="S551" s="183">
        <v>0</v>
      </c>
      <c r="T551" s="184">
        <f>S551*H551</f>
        <v>0</v>
      </c>
      <c r="U551" s="36"/>
      <c r="V551" s="36"/>
      <c r="W551" s="36"/>
      <c r="X551" s="36"/>
      <c r="Y551" s="36"/>
      <c r="Z551" s="36"/>
      <c r="AA551" s="36"/>
      <c r="AB551" s="36"/>
      <c r="AC551" s="36"/>
      <c r="AD551" s="36"/>
      <c r="AE551" s="36"/>
      <c r="AR551" s="185" t="s">
        <v>279</v>
      </c>
      <c r="AT551" s="185" t="s">
        <v>147</v>
      </c>
      <c r="AU551" s="185" t="s">
        <v>153</v>
      </c>
      <c r="AY551" s="19" t="s">
        <v>145</v>
      </c>
      <c r="BE551" s="186">
        <f>IF(N551="základní",J551,0)</f>
        <v>0</v>
      </c>
      <c r="BF551" s="186">
        <f>IF(N551="snížená",J551,0)</f>
        <v>0</v>
      </c>
      <c r="BG551" s="186">
        <f>IF(N551="zákl. přenesená",J551,0)</f>
        <v>0</v>
      </c>
      <c r="BH551" s="186">
        <f>IF(N551="sníž. přenesená",J551,0)</f>
        <v>0</v>
      </c>
      <c r="BI551" s="186">
        <f>IF(N551="nulová",J551,0)</f>
        <v>0</v>
      </c>
      <c r="BJ551" s="19" t="s">
        <v>153</v>
      </c>
      <c r="BK551" s="186">
        <f>ROUND(I551*H551,0)</f>
        <v>0</v>
      </c>
      <c r="BL551" s="19" t="s">
        <v>279</v>
      </c>
      <c r="BM551" s="185" t="s">
        <v>736</v>
      </c>
    </row>
    <row r="552" spans="1:65" s="2" customFormat="1" ht="10">
      <c r="A552" s="36"/>
      <c r="B552" s="37"/>
      <c r="C552" s="38"/>
      <c r="D552" s="187" t="s">
        <v>155</v>
      </c>
      <c r="E552" s="38"/>
      <c r="F552" s="188" t="s">
        <v>737</v>
      </c>
      <c r="G552" s="38"/>
      <c r="H552" s="38"/>
      <c r="I552" s="189"/>
      <c r="J552" s="38"/>
      <c r="K552" s="38"/>
      <c r="L552" s="41"/>
      <c r="M552" s="190"/>
      <c r="N552" s="191"/>
      <c r="O552" s="66"/>
      <c r="P552" s="66"/>
      <c r="Q552" s="66"/>
      <c r="R552" s="66"/>
      <c r="S552" s="66"/>
      <c r="T552" s="67"/>
      <c r="U552" s="36"/>
      <c r="V552" s="36"/>
      <c r="W552" s="36"/>
      <c r="X552" s="36"/>
      <c r="Y552" s="36"/>
      <c r="Z552" s="36"/>
      <c r="AA552" s="36"/>
      <c r="AB552" s="36"/>
      <c r="AC552" s="36"/>
      <c r="AD552" s="36"/>
      <c r="AE552" s="36"/>
      <c r="AT552" s="19" t="s">
        <v>155</v>
      </c>
      <c r="AU552" s="19" t="s">
        <v>153</v>
      </c>
    </row>
    <row r="553" spans="1:65" s="13" customFormat="1" ht="10">
      <c r="B553" s="193"/>
      <c r="C553" s="194"/>
      <c r="D553" s="187" t="s">
        <v>159</v>
      </c>
      <c r="E553" s="195" t="s">
        <v>20</v>
      </c>
      <c r="F553" s="196" t="s">
        <v>738</v>
      </c>
      <c r="G553" s="194"/>
      <c r="H553" s="197">
        <v>74</v>
      </c>
      <c r="I553" s="198"/>
      <c r="J553" s="194"/>
      <c r="K553" s="194"/>
      <c r="L553" s="199"/>
      <c r="M553" s="200"/>
      <c r="N553" s="201"/>
      <c r="O553" s="201"/>
      <c r="P553" s="201"/>
      <c r="Q553" s="201"/>
      <c r="R553" s="201"/>
      <c r="S553" s="201"/>
      <c r="T553" s="202"/>
      <c r="AT553" s="203" t="s">
        <v>159</v>
      </c>
      <c r="AU553" s="203" t="s">
        <v>153</v>
      </c>
      <c r="AV553" s="13" t="s">
        <v>153</v>
      </c>
      <c r="AW553" s="13" t="s">
        <v>33</v>
      </c>
      <c r="AX553" s="13" t="s">
        <v>72</v>
      </c>
      <c r="AY553" s="203" t="s">
        <v>145</v>
      </c>
    </row>
    <row r="554" spans="1:65" s="15" customFormat="1" ht="10">
      <c r="B554" s="214"/>
      <c r="C554" s="215"/>
      <c r="D554" s="187" t="s">
        <v>159</v>
      </c>
      <c r="E554" s="216" t="s">
        <v>20</v>
      </c>
      <c r="F554" s="217" t="s">
        <v>173</v>
      </c>
      <c r="G554" s="215"/>
      <c r="H554" s="218">
        <v>74</v>
      </c>
      <c r="I554" s="219"/>
      <c r="J554" s="215"/>
      <c r="K554" s="215"/>
      <c r="L554" s="220"/>
      <c r="M554" s="221"/>
      <c r="N554" s="222"/>
      <c r="O554" s="222"/>
      <c r="P554" s="222"/>
      <c r="Q554" s="222"/>
      <c r="R554" s="222"/>
      <c r="S554" s="222"/>
      <c r="T554" s="223"/>
      <c r="AT554" s="224" t="s">
        <v>159</v>
      </c>
      <c r="AU554" s="224" t="s">
        <v>153</v>
      </c>
      <c r="AV554" s="15" t="s">
        <v>152</v>
      </c>
      <c r="AW554" s="15" t="s">
        <v>33</v>
      </c>
      <c r="AX554" s="15" t="s">
        <v>8</v>
      </c>
      <c r="AY554" s="224" t="s">
        <v>145</v>
      </c>
    </row>
    <row r="555" spans="1:65" s="2" customFormat="1" ht="16.5" customHeight="1">
      <c r="A555" s="36"/>
      <c r="B555" s="37"/>
      <c r="C555" s="175" t="s">
        <v>739</v>
      </c>
      <c r="D555" s="175" t="s">
        <v>147</v>
      </c>
      <c r="E555" s="176" t="s">
        <v>740</v>
      </c>
      <c r="F555" s="177" t="s">
        <v>741</v>
      </c>
      <c r="G555" s="178" t="s">
        <v>256</v>
      </c>
      <c r="H555" s="179">
        <v>9</v>
      </c>
      <c r="I555" s="180"/>
      <c r="J555" s="179">
        <f>ROUND(I555*H555,0)</f>
        <v>0</v>
      </c>
      <c r="K555" s="177" t="s">
        <v>20</v>
      </c>
      <c r="L555" s="41"/>
      <c r="M555" s="181" t="s">
        <v>20</v>
      </c>
      <c r="N555" s="182" t="s">
        <v>44</v>
      </c>
      <c r="O555" s="66"/>
      <c r="P555" s="183">
        <f>O555*H555</f>
        <v>0</v>
      </c>
      <c r="Q555" s="183">
        <v>0</v>
      </c>
      <c r="R555" s="183">
        <f>Q555*H555</f>
        <v>0</v>
      </c>
      <c r="S555" s="183">
        <v>0</v>
      </c>
      <c r="T555" s="184">
        <f>S555*H555</f>
        <v>0</v>
      </c>
      <c r="U555" s="36"/>
      <c r="V555" s="36"/>
      <c r="W555" s="36"/>
      <c r="X555" s="36"/>
      <c r="Y555" s="36"/>
      <c r="Z555" s="36"/>
      <c r="AA555" s="36"/>
      <c r="AB555" s="36"/>
      <c r="AC555" s="36"/>
      <c r="AD555" s="36"/>
      <c r="AE555" s="36"/>
      <c r="AR555" s="185" t="s">
        <v>279</v>
      </c>
      <c r="AT555" s="185" t="s">
        <v>147</v>
      </c>
      <c r="AU555" s="185" t="s">
        <v>153</v>
      </c>
      <c r="AY555" s="19" t="s">
        <v>145</v>
      </c>
      <c r="BE555" s="186">
        <f>IF(N555="základní",J555,0)</f>
        <v>0</v>
      </c>
      <c r="BF555" s="186">
        <f>IF(N555="snížená",J555,0)</f>
        <v>0</v>
      </c>
      <c r="BG555" s="186">
        <f>IF(N555="zákl. přenesená",J555,0)</f>
        <v>0</v>
      </c>
      <c r="BH555" s="186">
        <f>IF(N555="sníž. přenesená",J555,0)</f>
        <v>0</v>
      </c>
      <c r="BI555" s="186">
        <f>IF(N555="nulová",J555,0)</f>
        <v>0</v>
      </c>
      <c r="BJ555" s="19" t="s">
        <v>153</v>
      </c>
      <c r="BK555" s="186">
        <f>ROUND(I555*H555,0)</f>
        <v>0</v>
      </c>
      <c r="BL555" s="19" t="s">
        <v>279</v>
      </c>
      <c r="BM555" s="185" t="s">
        <v>742</v>
      </c>
    </row>
    <row r="556" spans="1:65" s="2" customFormat="1" ht="10">
      <c r="A556" s="36"/>
      <c r="B556" s="37"/>
      <c r="C556" s="38"/>
      <c r="D556" s="187" t="s">
        <v>155</v>
      </c>
      <c r="E556" s="38"/>
      <c r="F556" s="188" t="s">
        <v>743</v>
      </c>
      <c r="G556" s="38"/>
      <c r="H556" s="38"/>
      <c r="I556" s="189"/>
      <c r="J556" s="38"/>
      <c r="K556" s="38"/>
      <c r="L556" s="41"/>
      <c r="M556" s="190"/>
      <c r="N556" s="191"/>
      <c r="O556" s="66"/>
      <c r="P556" s="66"/>
      <c r="Q556" s="66"/>
      <c r="R556" s="66"/>
      <c r="S556" s="66"/>
      <c r="T556" s="67"/>
      <c r="U556" s="36"/>
      <c r="V556" s="36"/>
      <c r="W556" s="36"/>
      <c r="X556" s="36"/>
      <c r="Y556" s="36"/>
      <c r="Z556" s="36"/>
      <c r="AA556" s="36"/>
      <c r="AB556" s="36"/>
      <c r="AC556" s="36"/>
      <c r="AD556" s="36"/>
      <c r="AE556" s="36"/>
      <c r="AT556" s="19" t="s">
        <v>155</v>
      </c>
      <c r="AU556" s="19" t="s">
        <v>153</v>
      </c>
    </row>
    <row r="557" spans="1:65" s="13" customFormat="1" ht="10">
      <c r="B557" s="193"/>
      <c r="C557" s="194"/>
      <c r="D557" s="187" t="s">
        <v>159</v>
      </c>
      <c r="E557" s="195" t="s">
        <v>20</v>
      </c>
      <c r="F557" s="196" t="s">
        <v>221</v>
      </c>
      <c r="G557" s="194"/>
      <c r="H557" s="197">
        <v>9</v>
      </c>
      <c r="I557" s="198"/>
      <c r="J557" s="194"/>
      <c r="K557" s="194"/>
      <c r="L557" s="199"/>
      <c r="M557" s="200"/>
      <c r="N557" s="201"/>
      <c r="O557" s="201"/>
      <c r="P557" s="201"/>
      <c r="Q557" s="201"/>
      <c r="R557" s="201"/>
      <c r="S557" s="201"/>
      <c r="T557" s="202"/>
      <c r="AT557" s="203" t="s">
        <v>159</v>
      </c>
      <c r="AU557" s="203" t="s">
        <v>153</v>
      </c>
      <c r="AV557" s="13" t="s">
        <v>153</v>
      </c>
      <c r="AW557" s="13" t="s">
        <v>33</v>
      </c>
      <c r="AX557" s="13" t="s">
        <v>72</v>
      </c>
      <c r="AY557" s="203" t="s">
        <v>145</v>
      </c>
    </row>
    <row r="558" spans="1:65" s="15" customFormat="1" ht="10">
      <c r="B558" s="214"/>
      <c r="C558" s="215"/>
      <c r="D558" s="187" t="s">
        <v>159</v>
      </c>
      <c r="E558" s="216" t="s">
        <v>20</v>
      </c>
      <c r="F558" s="217" t="s">
        <v>173</v>
      </c>
      <c r="G558" s="215"/>
      <c r="H558" s="218">
        <v>9</v>
      </c>
      <c r="I558" s="219"/>
      <c r="J558" s="215"/>
      <c r="K558" s="215"/>
      <c r="L558" s="220"/>
      <c r="M558" s="221"/>
      <c r="N558" s="222"/>
      <c r="O558" s="222"/>
      <c r="P558" s="222"/>
      <c r="Q558" s="222"/>
      <c r="R558" s="222"/>
      <c r="S558" s="222"/>
      <c r="T558" s="223"/>
      <c r="AT558" s="224" t="s">
        <v>159</v>
      </c>
      <c r="AU558" s="224" t="s">
        <v>153</v>
      </c>
      <c r="AV558" s="15" t="s">
        <v>152</v>
      </c>
      <c r="AW558" s="15" t="s">
        <v>33</v>
      </c>
      <c r="AX558" s="15" t="s">
        <v>8</v>
      </c>
      <c r="AY558" s="224" t="s">
        <v>145</v>
      </c>
    </row>
    <row r="559" spans="1:65" s="2" customFormat="1" ht="23">
      <c r="A559" s="36"/>
      <c r="B559" s="37"/>
      <c r="C559" s="175" t="s">
        <v>744</v>
      </c>
      <c r="D559" s="175" t="s">
        <v>147</v>
      </c>
      <c r="E559" s="176" t="s">
        <v>745</v>
      </c>
      <c r="F559" s="177" t="s">
        <v>746</v>
      </c>
      <c r="G559" s="178" t="s">
        <v>496</v>
      </c>
      <c r="H559" s="180"/>
      <c r="I559" s="180"/>
      <c r="J559" s="179">
        <f>ROUND(I559*H559,0)</f>
        <v>0</v>
      </c>
      <c r="K559" s="177" t="s">
        <v>20</v>
      </c>
      <c r="L559" s="41"/>
      <c r="M559" s="181" t="s">
        <v>20</v>
      </c>
      <c r="N559" s="182" t="s">
        <v>44</v>
      </c>
      <c r="O559" s="66"/>
      <c r="P559" s="183">
        <f>O559*H559</f>
        <v>0</v>
      </c>
      <c r="Q559" s="183">
        <v>0</v>
      </c>
      <c r="R559" s="183">
        <f>Q559*H559</f>
        <v>0</v>
      </c>
      <c r="S559" s="183">
        <v>0</v>
      </c>
      <c r="T559" s="184">
        <f>S559*H559</f>
        <v>0</v>
      </c>
      <c r="U559" s="36"/>
      <c r="V559" s="36"/>
      <c r="W559" s="36"/>
      <c r="X559" s="36"/>
      <c r="Y559" s="36"/>
      <c r="Z559" s="36"/>
      <c r="AA559" s="36"/>
      <c r="AB559" s="36"/>
      <c r="AC559" s="36"/>
      <c r="AD559" s="36"/>
      <c r="AE559" s="36"/>
      <c r="AR559" s="185" t="s">
        <v>279</v>
      </c>
      <c r="AT559" s="185" t="s">
        <v>147</v>
      </c>
      <c r="AU559" s="185" t="s">
        <v>153</v>
      </c>
      <c r="AY559" s="19" t="s">
        <v>145</v>
      </c>
      <c r="BE559" s="186">
        <f>IF(N559="základní",J559,0)</f>
        <v>0</v>
      </c>
      <c r="BF559" s="186">
        <f>IF(N559="snížená",J559,0)</f>
        <v>0</v>
      </c>
      <c r="BG559" s="186">
        <f>IF(N559="zákl. přenesená",J559,0)</f>
        <v>0</v>
      </c>
      <c r="BH559" s="186">
        <f>IF(N559="sníž. přenesená",J559,0)</f>
        <v>0</v>
      </c>
      <c r="BI559" s="186">
        <f>IF(N559="nulová",J559,0)</f>
        <v>0</v>
      </c>
      <c r="BJ559" s="19" t="s">
        <v>153</v>
      </c>
      <c r="BK559" s="186">
        <f>ROUND(I559*H559,0)</f>
        <v>0</v>
      </c>
      <c r="BL559" s="19" t="s">
        <v>279</v>
      </c>
      <c r="BM559" s="185" t="s">
        <v>747</v>
      </c>
    </row>
    <row r="560" spans="1:65" s="2" customFormat="1" ht="18">
      <c r="A560" s="36"/>
      <c r="B560" s="37"/>
      <c r="C560" s="38"/>
      <c r="D560" s="187" t="s">
        <v>155</v>
      </c>
      <c r="E560" s="38"/>
      <c r="F560" s="188" t="s">
        <v>748</v>
      </c>
      <c r="G560" s="38"/>
      <c r="H560" s="38"/>
      <c r="I560" s="189"/>
      <c r="J560" s="38"/>
      <c r="K560" s="38"/>
      <c r="L560" s="41"/>
      <c r="M560" s="190"/>
      <c r="N560" s="191"/>
      <c r="O560" s="66"/>
      <c r="P560" s="66"/>
      <c r="Q560" s="66"/>
      <c r="R560" s="66"/>
      <c r="S560" s="66"/>
      <c r="T560" s="67"/>
      <c r="U560" s="36"/>
      <c r="V560" s="36"/>
      <c r="W560" s="36"/>
      <c r="X560" s="36"/>
      <c r="Y560" s="36"/>
      <c r="Z560" s="36"/>
      <c r="AA560" s="36"/>
      <c r="AB560" s="36"/>
      <c r="AC560" s="36"/>
      <c r="AD560" s="36"/>
      <c r="AE560" s="36"/>
      <c r="AT560" s="19" t="s">
        <v>155</v>
      </c>
      <c r="AU560" s="19" t="s">
        <v>153</v>
      </c>
    </row>
    <row r="561" spans="1:65" s="12" customFormat="1" ht="22.75" customHeight="1">
      <c r="B561" s="159"/>
      <c r="C561" s="160"/>
      <c r="D561" s="161" t="s">
        <v>71</v>
      </c>
      <c r="E561" s="173" t="s">
        <v>749</v>
      </c>
      <c r="F561" s="173" t="s">
        <v>750</v>
      </c>
      <c r="G561" s="160"/>
      <c r="H561" s="160"/>
      <c r="I561" s="163"/>
      <c r="J561" s="174">
        <f>BK561</f>
        <v>0</v>
      </c>
      <c r="K561" s="160"/>
      <c r="L561" s="165"/>
      <c r="M561" s="166"/>
      <c r="N561" s="167"/>
      <c r="O561" s="167"/>
      <c r="P561" s="168">
        <f>SUM(P562:P630)</f>
        <v>0</v>
      </c>
      <c r="Q561" s="167"/>
      <c r="R561" s="168">
        <f>SUM(R562:R630)</f>
        <v>0</v>
      </c>
      <c r="S561" s="167"/>
      <c r="T561" s="169">
        <f>SUM(T562:T630)</f>
        <v>0</v>
      </c>
      <c r="AR561" s="170" t="s">
        <v>153</v>
      </c>
      <c r="AT561" s="171" t="s">
        <v>71</v>
      </c>
      <c r="AU561" s="171" t="s">
        <v>8</v>
      </c>
      <c r="AY561" s="170" t="s">
        <v>145</v>
      </c>
      <c r="BK561" s="172">
        <f>SUM(BK562:BK630)</f>
        <v>0</v>
      </c>
    </row>
    <row r="562" spans="1:65" s="2" customFormat="1" ht="16.5" customHeight="1">
      <c r="A562" s="36"/>
      <c r="B562" s="37"/>
      <c r="C562" s="175" t="s">
        <v>751</v>
      </c>
      <c r="D562" s="175" t="s">
        <v>147</v>
      </c>
      <c r="E562" s="176" t="s">
        <v>752</v>
      </c>
      <c r="F562" s="177" t="s">
        <v>753</v>
      </c>
      <c r="G562" s="178" t="s">
        <v>300</v>
      </c>
      <c r="H562" s="179">
        <v>1</v>
      </c>
      <c r="I562" s="180"/>
      <c r="J562" s="179">
        <f>ROUND(I562*H562,0)</f>
        <v>0</v>
      </c>
      <c r="K562" s="177" t="s">
        <v>20</v>
      </c>
      <c r="L562" s="41"/>
      <c r="M562" s="181" t="s">
        <v>20</v>
      </c>
      <c r="N562" s="182" t="s">
        <v>44</v>
      </c>
      <c r="O562" s="66"/>
      <c r="P562" s="183">
        <f>O562*H562</f>
        <v>0</v>
      </c>
      <c r="Q562" s="183">
        <v>0</v>
      </c>
      <c r="R562" s="183">
        <f>Q562*H562</f>
        <v>0</v>
      </c>
      <c r="S562" s="183">
        <v>0</v>
      </c>
      <c r="T562" s="184">
        <f>S562*H562</f>
        <v>0</v>
      </c>
      <c r="U562" s="36"/>
      <c r="V562" s="36"/>
      <c r="W562" s="36"/>
      <c r="X562" s="36"/>
      <c r="Y562" s="36"/>
      <c r="Z562" s="36"/>
      <c r="AA562" s="36"/>
      <c r="AB562" s="36"/>
      <c r="AC562" s="36"/>
      <c r="AD562" s="36"/>
      <c r="AE562" s="36"/>
      <c r="AR562" s="185" t="s">
        <v>279</v>
      </c>
      <c r="AT562" s="185" t="s">
        <v>147</v>
      </c>
      <c r="AU562" s="185" t="s">
        <v>153</v>
      </c>
      <c r="AY562" s="19" t="s">
        <v>145</v>
      </c>
      <c r="BE562" s="186">
        <f>IF(N562="základní",J562,0)</f>
        <v>0</v>
      </c>
      <c r="BF562" s="186">
        <f>IF(N562="snížená",J562,0)</f>
        <v>0</v>
      </c>
      <c r="BG562" s="186">
        <f>IF(N562="zákl. přenesená",J562,0)</f>
        <v>0</v>
      </c>
      <c r="BH562" s="186">
        <f>IF(N562="sníž. přenesená",J562,0)</f>
        <v>0</v>
      </c>
      <c r="BI562" s="186">
        <f>IF(N562="nulová",J562,0)</f>
        <v>0</v>
      </c>
      <c r="BJ562" s="19" t="s">
        <v>153</v>
      </c>
      <c r="BK562" s="186">
        <f>ROUND(I562*H562,0)</f>
        <v>0</v>
      </c>
      <c r="BL562" s="19" t="s">
        <v>279</v>
      </c>
      <c r="BM562" s="185" t="s">
        <v>754</v>
      </c>
    </row>
    <row r="563" spans="1:65" s="2" customFormat="1" ht="10">
      <c r="A563" s="36"/>
      <c r="B563" s="37"/>
      <c r="C563" s="38"/>
      <c r="D563" s="187" t="s">
        <v>155</v>
      </c>
      <c r="E563" s="38"/>
      <c r="F563" s="188" t="s">
        <v>753</v>
      </c>
      <c r="G563" s="38"/>
      <c r="H563" s="38"/>
      <c r="I563" s="189"/>
      <c r="J563" s="38"/>
      <c r="K563" s="38"/>
      <c r="L563" s="41"/>
      <c r="M563" s="190"/>
      <c r="N563" s="191"/>
      <c r="O563" s="66"/>
      <c r="P563" s="66"/>
      <c r="Q563" s="66"/>
      <c r="R563" s="66"/>
      <c r="S563" s="66"/>
      <c r="T563" s="67"/>
      <c r="U563" s="36"/>
      <c r="V563" s="36"/>
      <c r="W563" s="36"/>
      <c r="X563" s="36"/>
      <c r="Y563" s="36"/>
      <c r="Z563" s="36"/>
      <c r="AA563" s="36"/>
      <c r="AB563" s="36"/>
      <c r="AC563" s="36"/>
      <c r="AD563" s="36"/>
      <c r="AE563" s="36"/>
      <c r="AT563" s="19" t="s">
        <v>155</v>
      </c>
      <c r="AU563" s="19" t="s">
        <v>153</v>
      </c>
    </row>
    <row r="564" spans="1:65" s="2" customFormat="1" ht="16.5" customHeight="1">
      <c r="A564" s="36"/>
      <c r="B564" s="37"/>
      <c r="C564" s="175" t="s">
        <v>755</v>
      </c>
      <c r="D564" s="175" t="s">
        <v>147</v>
      </c>
      <c r="E564" s="176" t="s">
        <v>756</v>
      </c>
      <c r="F564" s="177" t="s">
        <v>757</v>
      </c>
      <c r="G564" s="178" t="s">
        <v>300</v>
      </c>
      <c r="H564" s="179">
        <v>1</v>
      </c>
      <c r="I564" s="180"/>
      <c r="J564" s="179">
        <f>ROUND(I564*H564,0)</f>
        <v>0</v>
      </c>
      <c r="K564" s="177" t="s">
        <v>20</v>
      </c>
      <c r="L564" s="41"/>
      <c r="M564" s="181" t="s">
        <v>20</v>
      </c>
      <c r="N564" s="182" t="s">
        <v>44</v>
      </c>
      <c r="O564" s="66"/>
      <c r="P564" s="183">
        <f>O564*H564</f>
        <v>0</v>
      </c>
      <c r="Q564" s="183">
        <v>0</v>
      </c>
      <c r="R564" s="183">
        <f>Q564*H564</f>
        <v>0</v>
      </c>
      <c r="S564" s="183">
        <v>0</v>
      </c>
      <c r="T564" s="184">
        <f>S564*H564</f>
        <v>0</v>
      </c>
      <c r="U564" s="36"/>
      <c r="V564" s="36"/>
      <c r="W564" s="36"/>
      <c r="X564" s="36"/>
      <c r="Y564" s="36"/>
      <c r="Z564" s="36"/>
      <c r="AA564" s="36"/>
      <c r="AB564" s="36"/>
      <c r="AC564" s="36"/>
      <c r="AD564" s="36"/>
      <c r="AE564" s="36"/>
      <c r="AR564" s="185" t="s">
        <v>279</v>
      </c>
      <c r="AT564" s="185" t="s">
        <v>147</v>
      </c>
      <c r="AU564" s="185" t="s">
        <v>153</v>
      </c>
      <c r="AY564" s="19" t="s">
        <v>145</v>
      </c>
      <c r="BE564" s="186">
        <f>IF(N564="základní",J564,0)</f>
        <v>0</v>
      </c>
      <c r="BF564" s="186">
        <f>IF(N564="snížená",J564,0)</f>
        <v>0</v>
      </c>
      <c r="BG564" s="186">
        <f>IF(N564="zákl. přenesená",J564,0)</f>
        <v>0</v>
      </c>
      <c r="BH564" s="186">
        <f>IF(N564="sníž. přenesená",J564,0)</f>
        <v>0</v>
      </c>
      <c r="BI564" s="186">
        <f>IF(N564="nulová",J564,0)</f>
        <v>0</v>
      </c>
      <c r="BJ564" s="19" t="s">
        <v>153</v>
      </c>
      <c r="BK564" s="186">
        <f>ROUND(I564*H564,0)</f>
        <v>0</v>
      </c>
      <c r="BL564" s="19" t="s">
        <v>279</v>
      </c>
      <c r="BM564" s="185" t="s">
        <v>758</v>
      </c>
    </row>
    <row r="565" spans="1:65" s="2" customFormat="1" ht="10">
      <c r="A565" s="36"/>
      <c r="B565" s="37"/>
      <c r="C565" s="38"/>
      <c r="D565" s="187" t="s">
        <v>155</v>
      </c>
      <c r="E565" s="38"/>
      <c r="F565" s="188" t="s">
        <v>757</v>
      </c>
      <c r="G565" s="38"/>
      <c r="H565" s="38"/>
      <c r="I565" s="189"/>
      <c r="J565" s="38"/>
      <c r="K565" s="38"/>
      <c r="L565" s="41"/>
      <c r="M565" s="190"/>
      <c r="N565" s="191"/>
      <c r="O565" s="66"/>
      <c r="P565" s="66"/>
      <c r="Q565" s="66"/>
      <c r="R565" s="66"/>
      <c r="S565" s="66"/>
      <c r="T565" s="67"/>
      <c r="U565" s="36"/>
      <c r="V565" s="36"/>
      <c r="W565" s="36"/>
      <c r="X565" s="36"/>
      <c r="Y565" s="36"/>
      <c r="Z565" s="36"/>
      <c r="AA565" s="36"/>
      <c r="AB565" s="36"/>
      <c r="AC565" s="36"/>
      <c r="AD565" s="36"/>
      <c r="AE565" s="36"/>
      <c r="AT565" s="19" t="s">
        <v>155</v>
      </c>
      <c r="AU565" s="19" t="s">
        <v>153</v>
      </c>
    </row>
    <row r="566" spans="1:65" s="2" customFormat="1" ht="16.5" customHeight="1">
      <c r="A566" s="36"/>
      <c r="B566" s="37"/>
      <c r="C566" s="175" t="s">
        <v>759</v>
      </c>
      <c r="D566" s="175" t="s">
        <v>147</v>
      </c>
      <c r="E566" s="176" t="s">
        <v>760</v>
      </c>
      <c r="F566" s="177" t="s">
        <v>761</v>
      </c>
      <c r="G566" s="178" t="s">
        <v>300</v>
      </c>
      <c r="H566" s="179">
        <v>1</v>
      </c>
      <c r="I566" s="180"/>
      <c r="J566" s="179">
        <f>ROUND(I566*H566,0)</f>
        <v>0</v>
      </c>
      <c r="K566" s="177" t="s">
        <v>20</v>
      </c>
      <c r="L566" s="41"/>
      <c r="M566" s="181" t="s">
        <v>20</v>
      </c>
      <c r="N566" s="182" t="s">
        <v>44</v>
      </c>
      <c r="O566" s="66"/>
      <c r="P566" s="183">
        <f>O566*H566</f>
        <v>0</v>
      </c>
      <c r="Q566" s="183">
        <v>0</v>
      </c>
      <c r="R566" s="183">
        <f>Q566*H566</f>
        <v>0</v>
      </c>
      <c r="S566" s="183">
        <v>0</v>
      </c>
      <c r="T566" s="184">
        <f>S566*H566</f>
        <v>0</v>
      </c>
      <c r="U566" s="36"/>
      <c r="V566" s="36"/>
      <c r="W566" s="36"/>
      <c r="X566" s="36"/>
      <c r="Y566" s="36"/>
      <c r="Z566" s="36"/>
      <c r="AA566" s="36"/>
      <c r="AB566" s="36"/>
      <c r="AC566" s="36"/>
      <c r="AD566" s="36"/>
      <c r="AE566" s="36"/>
      <c r="AR566" s="185" t="s">
        <v>279</v>
      </c>
      <c r="AT566" s="185" t="s">
        <v>147</v>
      </c>
      <c r="AU566" s="185" t="s">
        <v>153</v>
      </c>
      <c r="AY566" s="19" t="s">
        <v>145</v>
      </c>
      <c r="BE566" s="186">
        <f>IF(N566="základní",J566,0)</f>
        <v>0</v>
      </c>
      <c r="BF566" s="186">
        <f>IF(N566="snížená",J566,0)</f>
        <v>0</v>
      </c>
      <c r="BG566" s="186">
        <f>IF(N566="zákl. přenesená",J566,0)</f>
        <v>0</v>
      </c>
      <c r="BH566" s="186">
        <f>IF(N566="sníž. přenesená",J566,0)</f>
        <v>0</v>
      </c>
      <c r="BI566" s="186">
        <f>IF(N566="nulová",J566,0)</f>
        <v>0</v>
      </c>
      <c r="BJ566" s="19" t="s">
        <v>153</v>
      </c>
      <c r="BK566" s="186">
        <f>ROUND(I566*H566,0)</f>
        <v>0</v>
      </c>
      <c r="BL566" s="19" t="s">
        <v>279</v>
      </c>
      <c r="BM566" s="185" t="s">
        <v>762</v>
      </c>
    </row>
    <row r="567" spans="1:65" s="2" customFormat="1" ht="10">
      <c r="A567" s="36"/>
      <c r="B567" s="37"/>
      <c r="C567" s="38"/>
      <c r="D567" s="187" t="s">
        <v>155</v>
      </c>
      <c r="E567" s="38"/>
      <c r="F567" s="188" t="s">
        <v>761</v>
      </c>
      <c r="G567" s="38"/>
      <c r="H567" s="38"/>
      <c r="I567" s="189"/>
      <c r="J567" s="38"/>
      <c r="K567" s="38"/>
      <c r="L567" s="41"/>
      <c r="M567" s="190"/>
      <c r="N567" s="191"/>
      <c r="O567" s="66"/>
      <c r="P567" s="66"/>
      <c r="Q567" s="66"/>
      <c r="R567" s="66"/>
      <c r="S567" s="66"/>
      <c r="T567" s="67"/>
      <c r="U567" s="36"/>
      <c r="V567" s="36"/>
      <c r="W567" s="36"/>
      <c r="X567" s="36"/>
      <c r="Y567" s="36"/>
      <c r="Z567" s="36"/>
      <c r="AA567" s="36"/>
      <c r="AB567" s="36"/>
      <c r="AC567" s="36"/>
      <c r="AD567" s="36"/>
      <c r="AE567" s="36"/>
      <c r="AT567" s="19" t="s">
        <v>155</v>
      </c>
      <c r="AU567" s="19" t="s">
        <v>153</v>
      </c>
    </row>
    <row r="568" spans="1:65" s="2" customFormat="1" ht="16.5" customHeight="1">
      <c r="A568" s="36"/>
      <c r="B568" s="37"/>
      <c r="C568" s="175" t="s">
        <v>763</v>
      </c>
      <c r="D568" s="175" t="s">
        <v>147</v>
      </c>
      <c r="E568" s="176" t="s">
        <v>764</v>
      </c>
      <c r="F568" s="177" t="s">
        <v>765</v>
      </c>
      <c r="G568" s="178" t="s">
        <v>300</v>
      </c>
      <c r="H568" s="179">
        <v>1</v>
      </c>
      <c r="I568" s="180"/>
      <c r="J568" s="179">
        <f>ROUND(I568*H568,0)</f>
        <v>0</v>
      </c>
      <c r="K568" s="177" t="s">
        <v>20</v>
      </c>
      <c r="L568" s="41"/>
      <c r="M568" s="181" t="s">
        <v>20</v>
      </c>
      <c r="N568" s="182" t="s">
        <v>44</v>
      </c>
      <c r="O568" s="66"/>
      <c r="P568" s="183">
        <f>O568*H568</f>
        <v>0</v>
      </c>
      <c r="Q568" s="183">
        <v>0</v>
      </c>
      <c r="R568" s="183">
        <f>Q568*H568</f>
        <v>0</v>
      </c>
      <c r="S568" s="183">
        <v>0</v>
      </c>
      <c r="T568" s="184">
        <f>S568*H568</f>
        <v>0</v>
      </c>
      <c r="U568" s="36"/>
      <c r="V568" s="36"/>
      <c r="W568" s="36"/>
      <c r="X568" s="36"/>
      <c r="Y568" s="36"/>
      <c r="Z568" s="36"/>
      <c r="AA568" s="36"/>
      <c r="AB568" s="36"/>
      <c r="AC568" s="36"/>
      <c r="AD568" s="36"/>
      <c r="AE568" s="36"/>
      <c r="AR568" s="185" t="s">
        <v>279</v>
      </c>
      <c r="AT568" s="185" t="s">
        <v>147</v>
      </c>
      <c r="AU568" s="185" t="s">
        <v>153</v>
      </c>
      <c r="AY568" s="19" t="s">
        <v>145</v>
      </c>
      <c r="BE568" s="186">
        <f>IF(N568="základní",J568,0)</f>
        <v>0</v>
      </c>
      <c r="BF568" s="186">
        <f>IF(N568="snížená",J568,0)</f>
        <v>0</v>
      </c>
      <c r="BG568" s="186">
        <f>IF(N568="zákl. přenesená",J568,0)</f>
        <v>0</v>
      </c>
      <c r="BH568" s="186">
        <f>IF(N568="sníž. přenesená",J568,0)</f>
        <v>0</v>
      </c>
      <c r="BI568" s="186">
        <f>IF(N568="nulová",J568,0)</f>
        <v>0</v>
      </c>
      <c r="BJ568" s="19" t="s">
        <v>153</v>
      </c>
      <c r="BK568" s="186">
        <f>ROUND(I568*H568,0)</f>
        <v>0</v>
      </c>
      <c r="BL568" s="19" t="s">
        <v>279</v>
      </c>
      <c r="BM568" s="185" t="s">
        <v>766</v>
      </c>
    </row>
    <row r="569" spans="1:65" s="2" customFormat="1" ht="10">
      <c r="A569" s="36"/>
      <c r="B569" s="37"/>
      <c r="C569" s="38"/>
      <c r="D569" s="187" t="s">
        <v>155</v>
      </c>
      <c r="E569" s="38"/>
      <c r="F569" s="188" t="s">
        <v>765</v>
      </c>
      <c r="G569" s="38"/>
      <c r="H569" s="38"/>
      <c r="I569" s="189"/>
      <c r="J569" s="38"/>
      <c r="K569" s="38"/>
      <c r="L569" s="41"/>
      <c r="M569" s="190"/>
      <c r="N569" s="191"/>
      <c r="O569" s="66"/>
      <c r="P569" s="66"/>
      <c r="Q569" s="66"/>
      <c r="R569" s="66"/>
      <c r="S569" s="66"/>
      <c r="T569" s="67"/>
      <c r="U569" s="36"/>
      <c r="V569" s="36"/>
      <c r="W569" s="36"/>
      <c r="X569" s="36"/>
      <c r="Y569" s="36"/>
      <c r="Z569" s="36"/>
      <c r="AA569" s="36"/>
      <c r="AB569" s="36"/>
      <c r="AC569" s="36"/>
      <c r="AD569" s="36"/>
      <c r="AE569" s="36"/>
      <c r="AT569" s="19" t="s">
        <v>155</v>
      </c>
      <c r="AU569" s="19" t="s">
        <v>153</v>
      </c>
    </row>
    <row r="570" spans="1:65" s="2" customFormat="1" ht="16.5" customHeight="1">
      <c r="A570" s="36"/>
      <c r="B570" s="37"/>
      <c r="C570" s="175" t="s">
        <v>767</v>
      </c>
      <c r="D570" s="175" t="s">
        <v>147</v>
      </c>
      <c r="E570" s="176" t="s">
        <v>768</v>
      </c>
      <c r="F570" s="177" t="s">
        <v>769</v>
      </c>
      <c r="G570" s="178" t="s">
        <v>300</v>
      </c>
      <c r="H570" s="179">
        <v>1</v>
      </c>
      <c r="I570" s="180"/>
      <c r="J570" s="179">
        <f>ROUND(I570*H570,0)</f>
        <v>0</v>
      </c>
      <c r="K570" s="177" t="s">
        <v>20</v>
      </c>
      <c r="L570" s="41"/>
      <c r="M570" s="181" t="s">
        <v>20</v>
      </c>
      <c r="N570" s="182" t="s">
        <v>44</v>
      </c>
      <c r="O570" s="66"/>
      <c r="P570" s="183">
        <f>O570*H570</f>
        <v>0</v>
      </c>
      <c r="Q570" s="183">
        <v>0</v>
      </c>
      <c r="R570" s="183">
        <f>Q570*H570</f>
        <v>0</v>
      </c>
      <c r="S570" s="183">
        <v>0</v>
      </c>
      <c r="T570" s="184">
        <f>S570*H570</f>
        <v>0</v>
      </c>
      <c r="U570" s="36"/>
      <c r="V570" s="36"/>
      <c r="W570" s="36"/>
      <c r="X570" s="36"/>
      <c r="Y570" s="36"/>
      <c r="Z570" s="36"/>
      <c r="AA570" s="36"/>
      <c r="AB570" s="36"/>
      <c r="AC570" s="36"/>
      <c r="AD570" s="36"/>
      <c r="AE570" s="36"/>
      <c r="AR570" s="185" t="s">
        <v>279</v>
      </c>
      <c r="AT570" s="185" t="s">
        <v>147</v>
      </c>
      <c r="AU570" s="185" t="s">
        <v>153</v>
      </c>
      <c r="AY570" s="19" t="s">
        <v>145</v>
      </c>
      <c r="BE570" s="186">
        <f>IF(N570="základní",J570,0)</f>
        <v>0</v>
      </c>
      <c r="BF570" s="186">
        <f>IF(N570="snížená",J570,0)</f>
        <v>0</v>
      </c>
      <c r="BG570" s="186">
        <f>IF(N570="zákl. přenesená",J570,0)</f>
        <v>0</v>
      </c>
      <c r="BH570" s="186">
        <f>IF(N570="sníž. přenesená",J570,0)</f>
        <v>0</v>
      </c>
      <c r="BI570" s="186">
        <f>IF(N570="nulová",J570,0)</f>
        <v>0</v>
      </c>
      <c r="BJ570" s="19" t="s">
        <v>153</v>
      </c>
      <c r="BK570" s="186">
        <f>ROUND(I570*H570,0)</f>
        <v>0</v>
      </c>
      <c r="BL570" s="19" t="s">
        <v>279</v>
      </c>
      <c r="BM570" s="185" t="s">
        <v>770</v>
      </c>
    </row>
    <row r="571" spans="1:65" s="2" customFormat="1" ht="10">
      <c r="A571" s="36"/>
      <c r="B571" s="37"/>
      <c r="C571" s="38"/>
      <c r="D571" s="187" t="s">
        <v>155</v>
      </c>
      <c r="E571" s="38"/>
      <c r="F571" s="188" t="s">
        <v>769</v>
      </c>
      <c r="G571" s="38"/>
      <c r="H571" s="38"/>
      <c r="I571" s="189"/>
      <c r="J571" s="38"/>
      <c r="K571" s="38"/>
      <c r="L571" s="41"/>
      <c r="M571" s="190"/>
      <c r="N571" s="191"/>
      <c r="O571" s="66"/>
      <c r="P571" s="66"/>
      <c r="Q571" s="66"/>
      <c r="R571" s="66"/>
      <c r="S571" s="66"/>
      <c r="T571" s="67"/>
      <c r="U571" s="36"/>
      <c r="V571" s="36"/>
      <c r="W571" s="36"/>
      <c r="X571" s="36"/>
      <c r="Y571" s="36"/>
      <c r="Z571" s="36"/>
      <c r="AA571" s="36"/>
      <c r="AB571" s="36"/>
      <c r="AC571" s="36"/>
      <c r="AD571" s="36"/>
      <c r="AE571" s="36"/>
      <c r="AT571" s="19" t="s">
        <v>155</v>
      </c>
      <c r="AU571" s="19" t="s">
        <v>153</v>
      </c>
    </row>
    <row r="572" spans="1:65" s="2" customFormat="1" ht="21.75" customHeight="1">
      <c r="A572" s="36"/>
      <c r="B572" s="37"/>
      <c r="C572" s="175" t="s">
        <v>771</v>
      </c>
      <c r="D572" s="175" t="s">
        <v>147</v>
      </c>
      <c r="E572" s="176" t="s">
        <v>772</v>
      </c>
      <c r="F572" s="177" t="s">
        <v>773</v>
      </c>
      <c r="G572" s="178" t="s">
        <v>256</v>
      </c>
      <c r="H572" s="179">
        <v>173</v>
      </c>
      <c r="I572" s="180"/>
      <c r="J572" s="179">
        <f>ROUND(I572*H572,0)</f>
        <v>0</v>
      </c>
      <c r="K572" s="177" t="s">
        <v>20</v>
      </c>
      <c r="L572" s="41"/>
      <c r="M572" s="181" t="s">
        <v>20</v>
      </c>
      <c r="N572" s="182" t="s">
        <v>44</v>
      </c>
      <c r="O572" s="66"/>
      <c r="P572" s="183">
        <f>O572*H572</f>
        <v>0</v>
      </c>
      <c r="Q572" s="183">
        <v>0</v>
      </c>
      <c r="R572" s="183">
        <f>Q572*H572</f>
        <v>0</v>
      </c>
      <c r="S572" s="183">
        <v>0</v>
      </c>
      <c r="T572" s="184">
        <f>S572*H572</f>
        <v>0</v>
      </c>
      <c r="U572" s="36"/>
      <c r="V572" s="36"/>
      <c r="W572" s="36"/>
      <c r="X572" s="36"/>
      <c r="Y572" s="36"/>
      <c r="Z572" s="36"/>
      <c r="AA572" s="36"/>
      <c r="AB572" s="36"/>
      <c r="AC572" s="36"/>
      <c r="AD572" s="36"/>
      <c r="AE572" s="36"/>
      <c r="AR572" s="185" t="s">
        <v>279</v>
      </c>
      <c r="AT572" s="185" t="s">
        <v>147</v>
      </c>
      <c r="AU572" s="185" t="s">
        <v>153</v>
      </c>
      <c r="AY572" s="19" t="s">
        <v>145</v>
      </c>
      <c r="BE572" s="186">
        <f>IF(N572="základní",J572,0)</f>
        <v>0</v>
      </c>
      <c r="BF572" s="186">
        <f>IF(N572="snížená",J572,0)</f>
        <v>0</v>
      </c>
      <c r="BG572" s="186">
        <f>IF(N572="zákl. přenesená",J572,0)</f>
        <v>0</v>
      </c>
      <c r="BH572" s="186">
        <f>IF(N572="sníž. přenesená",J572,0)</f>
        <v>0</v>
      </c>
      <c r="BI572" s="186">
        <f>IF(N572="nulová",J572,0)</f>
        <v>0</v>
      </c>
      <c r="BJ572" s="19" t="s">
        <v>153</v>
      </c>
      <c r="BK572" s="186">
        <f>ROUND(I572*H572,0)</f>
        <v>0</v>
      </c>
      <c r="BL572" s="19" t="s">
        <v>279</v>
      </c>
      <c r="BM572" s="185" t="s">
        <v>774</v>
      </c>
    </row>
    <row r="573" spans="1:65" s="2" customFormat="1" ht="10">
      <c r="A573" s="36"/>
      <c r="B573" s="37"/>
      <c r="C573" s="38"/>
      <c r="D573" s="187" t="s">
        <v>155</v>
      </c>
      <c r="E573" s="38"/>
      <c r="F573" s="188" t="s">
        <v>773</v>
      </c>
      <c r="G573" s="38"/>
      <c r="H573" s="38"/>
      <c r="I573" s="189"/>
      <c r="J573" s="38"/>
      <c r="K573" s="38"/>
      <c r="L573" s="41"/>
      <c r="M573" s="190"/>
      <c r="N573" s="191"/>
      <c r="O573" s="66"/>
      <c r="P573" s="66"/>
      <c r="Q573" s="66"/>
      <c r="R573" s="66"/>
      <c r="S573" s="66"/>
      <c r="T573" s="67"/>
      <c r="U573" s="36"/>
      <c r="V573" s="36"/>
      <c r="W573" s="36"/>
      <c r="X573" s="36"/>
      <c r="Y573" s="36"/>
      <c r="Z573" s="36"/>
      <c r="AA573" s="36"/>
      <c r="AB573" s="36"/>
      <c r="AC573" s="36"/>
      <c r="AD573" s="36"/>
      <c r="AE573" s="36"/>
      <c r="AT573" s="19" t="s">
        <v>155</v>
      </c>
      <c r="AU573" s="19" t="s">
        <v>153</v>
      </c>
    </row>
    <row r="574" spans="1:65" s="13" customFormat="1" ht="10">
      <c r="B574" s="193"/>
      <c r="C574" s="194"/>
      <c r="D574" s="187" t="s">
        <v>159</v>
      </c>
      <c r="E574" s="195" t="s">
        <v>20</v>
      </c>
      <c r="F574" s="196" t="s">
        <v>775</v>
      </c>
      <c r="G574" s="194"/>
      <c r="H574" s="197">
        <v>107</v>
      </c>
      <c r="I574" s="198"/>
      <c r="J574" s="194"/>
      <c r="K574" s="194"/>
      <c r="L574" s="199"/>
      <c r="M574" s="200"/>
      <c r="N574" s="201"/>
      <c r="O574" s="201"/>
      <c r="P574" s="201"/>
      <c r="Q574" s="201"/>
      <c r="R574" s="201"/>
      <c r="S574" s="201"/>
      <c r="T574" s="202"/>
      <c r="AT574" s="203" t="s">
        <v>159</v>
      </c>
      <c r="AU574" s="203" t="s">
        <v>153</v>
      </c>
      <c r="AV574" s="13" t="s">
        <v>153</v>
      </c>
      <c r="AW574" s="13" t="s">
        <v>33</v>
      </c>
      <c r="AX574" s="13" t="s">
        <v>72</v>
      </c>
      <c r="AY574" s="203" t="s">
        <v>145</v>
      </c>
    </row>
    <row r="575" spans="1:65" s="13" customFormat="1" ht="10">
      <c r="B575" s="193"/>
      <c r="C575" s="194"/>
      <c r="D575" s="187" t="s">
        <v>159</v>
      </c>
      <c r="E575" s="195" t="s">
        <v>20</v>
      </c>
      <c r="F575" s="196" t="s">
        <v>776</v>
      </c>
      <c r="G575" s="194"/>
      <c r="H575" s="197">
        <v>66</v>
      </c>
      <c r="I575" s="198"/>
      <c r="J575" s="194"/>
      <c r="K575" s="194"/>
      <c r="L575" s="199"/>
      <c r="M575" s="200"/>
      <c r="N575" s="201"/>
      <c r="O575" s="201"/>
      <c r="P575" s="201"/>
      <c r="Q575" s="201"/>
      <c r="R575" s="201"/>
      <c r="S575" s="201"/>
      <c r="T575" s="202"/>
      <c r="AT575" s="203" t="s">
        <v>159</v>
      </c>
      <c r="AU575" s="203" t="s">
        <v>153</v>
      </c>
      <c r="AV575" s="13" t="s">
        <v>153</v>
      </c>
      <c r="AW575" s="13" t="s">
        <v>33</v>
      </c>
      <c r="AX575" s="13" t="s">
        <v>72</v>
      </c>
      <c r="AY575" s="203" t="s">
        <v>145</v>
      </c>
    </row>
    <row r="576" spans="1:65" s="15" customFormat="1" ht="10">
      <c r="B576" s="214"/>
      <c r="C576" s="215"/>
      <c r="D576" s="187" t="s">
        <v>159</v>
      </c>
      <c r="E576" s="216" t="s">
        <v>20</v>
      </c>
      <c r="F576" s="217" t="s">
        <v>173</v>
      </c>
      <c r="G576" s="215"/>
      <c r="H576" s="218">
        <v>173</v>
      </c>
      <c r="I576" s="219"/>
      <c r="J576" s="215"/>
      <c r="K576" s="215"/>
      <c r="L576" s="220"/>
      <c r="M576" s="221"/>
      <c r="N576" s="222"/>
      <c r="O576" s="222"/>
      <c r="P576" s="222"/>
      <c r="Q576" s="222"/>
      <c r="R576" s="222"/>
      <c r="S576" s="222"/>
      <c r="T576" s="223"/>
      <c r="AT576" s="224" t="s">
        <v>159</v>
      </c>
      <c r="AU576" s="224" t="s">
        <v>153</v>
      </c>
      <c r="AV576" s="15" t="s">
        <v>152</v>
      </c>
      <c r="AW576" s="15" t="s">
        <v>33</v>
      </c>
      <c r="AX576" s="15" t="s">
        <v>8</v>
      </c>
      <c r="AY576" s="224" t="s">
        <v>145</v>
      </c>
    </row>
    <row r="577" spans="1:65" s="2" customFormat="1" ht="21.75" customHeight="1">
      <c r="A577" s="36"/>
      <c r="B577" s="37"/>
      <c r="C577" s="175" t="s">
        <v>777</v>
      </c>
      <c r="D577" s="175" t="s">
        <v>147</v>
      </c>
      <c r="E577" s="176" t="s">
        <v>778</v>
      </c>
      <c r="F577" s="177" t="s">
        <v>779</v>
      </c>
      <c r="G577" s="178" t="s">
        <v>256</v>
      </c>
      <c r="H577" s="179">
        <v>36</v>
      </c>
      <c r="I577" s="180"/>
      <c r="J577" s="179">
        <f>ROUND(I577*H577,0)</f>
        <v>0</v>
      </c>
      <c r="K577" s="177" t="s">
        <v>20</v>
      </c>
      <c r="L577" s="41"/>
      <c r="M577" s="181" t="s">
        <v>20</v>
      </c>
      <c r="N577" s="182" t="s">
        <v>44</v>
      </c>
      <c r="O577" s="66"/>
      <c r="P577" s="183">
        <f>O577*H577</f>
        <v>0</v>
      </c>
      <c r="Q577" s="183">
        <v>0</v>
      </c>
      <c r="R577" s="183">
        <f>Q577*H577</f>
        <v>0</v>
      </c>
      <c r="S577" s="183">
        <v>0</v>
      </c>
      <c r="T577" s="184">
        <f>S577*H577</f>
        <v>0</v>
      </c>
      <c r="U577" s="36"/>
      <c r="V577" s="36"/>
      <c r="W577" s="36"/>
      <c r="X577" s="36"/>
      <c r="Y577" s="36"/>
      <c r="Z577" s="36"/>
      <c r="AA577" s="36"/>
      <c r="AB577" s="36"/>
      <c r="AC577" s="36"/>
      <c r="AD577" s="36"/>
      <c r="AE577" s="36"/>
      <c r="AR577" s="185" t="s">
        <v>279</v>
      </c>
      <c r="AT577" s="185" t="s">
        <v>147</v>
      </c>
      <c r="AU577" s="185" t="s">
        <v>153</v>
      </c>
      <c r="AY577" s="19" t="s">
        <v>145</v>
      </c>
      <c r="BE577" s="186">
        <f>IF(N577="základní",J577,0)</f>
        <v>0</v>
      </c>
      <c r="BF577" s="186">
        <f>IF(N577="snížená",J577,0)</f>
        <v>0</v>
      </c>
      <c r="BG577" s="186">
        <f>IF(N577="zákl. přenesená",J577,0)</f>
        <v>0</v>
      </c>
      <c r="BH577" s="186">
        <f>IF(N577="sníž. přenesená",J577,0)</f>
        <v>0</v>
      </c>
      <c r="BI577" s="186">
        <f>IF(N577="nulová",J577,0)</f>
        <v>0</v>
      </c>
      <c r="BJ577" s="19" t="s">
        <v>153</v>
      </c>
      <c r="BK577" s="186">
        <f>ROUND(I577*H577,0)</f>
        <v>0</v>
      </c>
      <c r="BL577" s="19" t="s">
        <v>279</v>
      </c>
      <c r="BM577" s="185" t="s">
        <v>780</v>
      </c>
    </row>
    <row r="578" spans="1:65" s="2" customFormat="1" ht="10">
      <c r="A578" s="36"/>
      <c r="B578" s="37"/>
      <c r="C578" s="38"/>
      <c r="D578" s="187" t="s">
        <v>155</v>
      </c>
      <c r="E578" s="38"/>
      <c r="F578" s="188" t="s">
        <v>779</v>
      </c>
      <c r="G578" s="38"/>
      <c r="H578" s="38"/>
      <c r="I578" s="189"/>
      <c r="J578" s="38"/>
      <c r="K578" s="38"/>
      <c r="L578" s="41"/>
      <c r="M578" s="190"/>
      <c r="N578" s="191"/>
      <c r="O578" s="66"/>
      <c r="P578" s="66"/>
      <c r="Q578" s="66"/>
      <c r="R578" s="66"/>
      <c r="S578" s="66"/>
      <c r="T578" s="67"/>
      <c r="U578" s="36"/>
      <c r="V578" s="36"/>
      <c r="W578" s="36"/>
      <c r="X578" s="36"/>
      <c r="Y578" s="36"/>
      <c r="Z578" s="36"/>
      <c r="AA578" s="36"/>
      <c r="AB578" s="36"/>
      <c r="AC578" s="36"/>
      <c r="AD578" s="36"/>
      <c r="AE578" s="36"/>
      <c r="AT578" s="19" t="s">
        <v>155</v>
      </c>
      <c r="AU578" s="19" t="s">
        <v>153</v>
      </c>
    </row>
    <row r="579" spans="1:65" s="13" customFormat="1" ht="10">
      <c r="B579" s="193"/>
      <c r="C579" s="194"/>
      <c r="D579" s="187" t="s">
        <v>159</v>
      </c>
      <c r="E579" s="195" t="s">
        <v>20</v>
      </c>
      <c r="F579" s="196" t="s">
        <v>781</v>
      </c>
      <c r="G579" s="194"/>
      <c r="H579" s="197">
        <v>36</v>
      </c>
      <c r="I579" s="198"/>
      <c r="J579" s="194"/>
      <c r="K579" s="194"/>
      <c r="L579" s="199"/>
      <c r="M579" s="200"/>
      <c r="N579" s="201"/>
      <c r="O579" s="201"/>
      <c r="P579" s="201"/>
      <c r="Q579" s="201"/>
      <c r="R579" s="201"/>
      <c r="S579" s="201"/>
      <c r="T579" s="202"/>
      <c r="AT579" s="203" t="s">
        <v>159</v>
      </c>
      <c r="AU579" s="203" t="s">
        <v>153</v>
      </c>
      <c r="AV579" s="13" t="s">
        <v>153</v>
      </c>
      <c r="AW579" s="13" t="s">
        <v>33</v>
      </c>
      <c r="AX579" s="13" t="s">
        <v>72</v>
      </c>
      <c r="AY579" s="203" t="s">
        <v>145</v>
      </c>
    </row>
    <row r="580" spans="1:65" s="15" customFormat="1" ht="10">
      <c r="B580" s="214"/>
      <c r="C580" s="215"/>
      <c r="D580" s="187" t="s">
        <v>159</v>
      </c>
      <c r="E580" s="216" t="s">
        <v>20</v>
      </c>
      <c r="F580" s="217" t="s">
        <v>173</v>
      </c>
      <c r="G580" s="215"/>
      <c r="H580" s="218">
        <v>36</v>
      </c>
      <c r="I580" s="219"/>
      <c r="J580" s="215"/>
      <c r="K580" s="215"/>
      <c r="L580" s="220"/>
      <c r="M580" s="221"/>
      <c r="N580" s="222"/>
      <c r="O580" s="222"/>
      <c r="P580" s="222"/>
      <c r="Q580" s="222"/>
      <c r="R580" s="222"/>
      <c r="S580" s="222"/>
      <c r="T580" s="223"/>
      <c r="AT580" s="224" t="s">
        <v>159</v>
      </c>
      <c r="AU580" s="224" t="s">
        <v>153</v>
      </c>
      <c r="AV580" s="15" t="s">
        <v>152</v>
      </c>
      <c r="AW580" s="15" t="s">
        <v>33</v>
      </c>
      <c r="AX580" s="15" t="s">
        <v>8</v>
      </c>
      <c r="AY580" s="224" t="s">
        <v>145</v>
      </c>
    </row>
    <row r="581" spans="1:65" s="2" customFormat="1" ht="21.75" customHeight="1">
      <c r="A581" s="36"/>
      <c r="B581" s="37"/>
      <c r="C581" s="175" t="s">
        <v>782</v>
      </c>
      <c r="D581" s="175" t="s">
        <v>147</v>
      </c>
      <c r="E581" s="176" t="s">
        <v>783</v>
      </c>
      <c r="F581" s="177" t="s">
        <v>784</v>
      </c>
      <c r="G581" s="178" t="s">
        <v>256</v>
      </c>
      <c r="H581" s="179">
        <v>20</v>
      </c>
      <c r="I581" s="180"/>
      <c r="J581" s="179">
        <f>ROUND(I581*H581,0)</f>
        <v>0</v>
      </c>
      <c r="K581" s="177" t="s">
        <v>20</v>
      </c>
      <c r="L581" s="41"/>
      <c r="M581" s="181" t="s">
        <v>20</v>
      </c>
      <c r="N581" s="182" t="s">
        <v>44</v>
      </c>
      <c r="O581" s="66"/>
      <c r="P581" s="183">
        <f>O581*H581</f>
        <v>0</v>
      </c>
      <c r="Q581" s="183">
        <v>0</v>
      </c>
      <c r="R581" s="183">
        <f>Q581*H581</f>
        <v>0</v>
      </c>
      <c r="S581" s="183">
        <v>0</v>
      </c>
      <c r="T581" s="184">
        <f>S581*H581</f>
        <v>0</v>
      </c>
      <c r="U581" s="36"/>
      <c r="V581" s="36"/>
      <c r="W581" s="36"/>
      <c r="X581" s="36"/>
      <c r="Y581" s="36"/>
      <c r="Z581" s="36"/>
      <c r="AA581" s="36"/>
      <c r="AB581" s="36"/>
      <c r="AC581" s="36"/>
      <c r="AD581" s="36"/>
      <c r="AE581" s="36"/>
      <c r="AR581" s="185" t="s">
        <v>279</v>
      </c>
      <c r="AT581" s="185" t="s">
        <v>147</v>
      </c>
      <c r="AU581" s="185" t="s">
        <v>153</v>
      </c>
      <c r="AY581" s="19" t="s">
        <v>145</v>
      </c>
      <c r="BE581" s="186">
        <f>IF(N581="základní",J581,0)</f>
        <v>0</v>
      </c>
      <c r="BF581" s="186">
        <f>IF(N581="snížená",J581,0)</f>
        <v>0</v>
      </c>
      <c r="BG581" s="186">
        <f>IF(N581="zákl. přenesená",J581,0)</f>
        <v>0</v>
      </c>
      <c r="BH581" s="186">
        <f>IF(N581="sníž. přenesená",J581,0)</f>
        <v>0</v>
      </c>
      <c r="BI581" s="186">
        <f>IF(N581="nulová",J581,0)</f>
        <v>0</v>
      </c>
      <c r="BJ581" s="19" t="s">
        <v>153</v>
      </c>
      <c r="BK581" s="186">
        <f>ROUND(I581*H581,0)</f>
        <v>0</v>
      </c>
      <c r="BL581" s="19" t="s">
        <v>279</v>
      </c>
      <c r="BM581" s="185" t="s">
        <v>785</v>
      </c>
    </row>
    <row r="582" spans="1:65" s="2" customFormat="1" ht="10">
      <c r="A582" s="36"/>
      <c r="B582" s="37"/>
      <c r="C582" s="38"/>
      <c r="D582" s="187" t="s">
        <v>155</v>
      </c>
      <c r="E582" s="38"/>
      <c r="F582" s="188" t="s">
        <v>784</v>
      </c>
      <c r="G582" s="38"/>
      <c r="H582" s="38"/>
      <c r="I582" s="189"/>
      <c r="J582" s="38"/>
      <c r="K582" s="38"/>
      <c r="L582" s="41"/>
      <c r="M582" s="190"/>
      <c r="N582" s="191"/>
      <c r="O582" s="66"/>
      <c r="P582" s="66"/>
      <c r="Q582" s="66"/>
      <c r="R582" s="66"/>
      <c r="S582" s="66"/>
      <c r="T582" s="67"/>
      <c r="U582" s="36"/>
      <c r="V582" s="36"/>
      <c r="W582" s="36"/>
      <c r="X582" s="36"/>
      <c r="Y582" s="36"/>
      <c r="Z582" s="36"/>
      <c r="AA582" s="36"/>
      <c r="AB582" s="36"/>
      <c r="AC582" s="36"/>
      <c r="AD582" s="36"/>
      <c r="AE582" s="36"/>
      <c r="AT582" s="19" t="s">
        <v>155</v>
      </c>
      <c r="AU582" s="19" t="s">
        <v>153</v>
      </c>
    </row>
    <row r="583" spans="1:65" s="13" customFormat="1" ht="10">
      <c r="B583" s="193"/>
      <c r="C583" s="194"/>
      <c r="D583" s="187" t="s">
        <v>159</v>
      </c>
      <c r="E583" s="195" t="s">
        <v>20</v>
      </c>
      <c r="F583" s="196" t="s">
        <v>786</v>
      </c>
      <c r="G583" s="194"/>
      <c r="H583" s="197">
        <v>20</v>
      </c>
      <c r="I583" s="198"/>
      <c r="J583" s="194"/>
      <c r="K583" s="194"/>
      <c r="L583" s="199"/>
      <c r="M583" s="200"/>
      <c r="N583" s="201"/>
      <c r="O583" s="201"/>
      <c r="P583" s="201"/>
      <c r="Q583" s="201"/>
      <c r="R583" s="201"/>
      <c r="S583" s="201"/>
      <c r="T583" s="202"/>
      <c r="AT583" s="203" t="s">
        <v>159</v>
      </c>
      <c r="AU583" s="203" t="s">
        <v>153</v>
      </c>
      <c r="AV583" s="13" t="s">
        <v>153</v>
      </c>
      <c r="AW583" s="13" t="s">
        <v>33</v>
      </c>
      <c r="AX583" s="13" t="s">
        <v>72</v>
      </c>
      <c r="AY583" s="203" t="s">
        <v>145</v>
      </c>
    </row>
    <row r="584" spans="1:65" s="15" customFormat="1" ht="10">
      <c r="B584" s="214"/>
      <c r="C584" s="215"/>
      <c r="D584" s="187" t="s">
        <v>159</v>
      </c>
      <c r="E584" s="216" t="s">
        <v>20</v>
      </c>
      <c r="F584" s="217" t="s">
        <v>173</v>
      </c>
      <c r="G584" s="215"/>
      <c r="H584" s="218">
        <v>20</v>
      </c>
      <c r="I584" s="219"/>
      <c r="J584" s="215"/>
      <c r="K584" s="215"/>
      <c r="L584" s="220"/>
      <c r="M584" s="221"/>
      <c r="N584" s="222"/>
      <c r="O584" s="222"/>
      <c r="P584" s="222"/>
      <c r="Q584" s="222"/>
      <c r="R584" s="222"/>
      <c r="S584" s="222"/>
      <c r="T584" s="223"/>
      <c r="AT584" s="224" t="s">
        <v>159</v>
      </c>
      <c r="AU584" s="224" t="s">
        <v>153</v>
      </c>
      <c r="AV584" s="15" t="s">
        <v>152</v>
      </c>
      <c r="AW584" s="15" t="s">
        <v>33</v>
      </c>
      <c r="AX584" s="15" t="s">
        <v>8</v>
      </c>
      <c r="AY584" s="224" t="s">
        <v>145</v>
      </c>
    </row>
    <row r="585" spans="1:65" s="2" customFormat="1" ht="21.75" customHeight="1">
      <c r="A585" s="36"/>
      <c r="B585" s="37"/>
      <c r="C585" s="175" t="s">
        <v>787</v>
      </c>
      <c r="D585" s="175" t="s">
        <v>147</v>
      </c>
      <c r="E585" s="176" t="s">
        <v>788</v>
      </c>
      <c r="F585" s="177" t="s">
        <v>789</v>
      </c>
      <c r="G585" s="178" t="s">
        <v>256</v>
      </c>
      <c r="H585" s="179">
        <v>17</v>
      </c>
      <c r="I585" s="180"/>
      <c r="J585" s="179">
        <f>ROUND(I585*H585,0)</f>
        <v>0</v>
      </c>
      <c r="K585" s="177" t="s">
        <v>20</v>
      </c>
      <c r="L585" s="41"/>
      <c r="M585" s="181" t="s">
        <v>20</v>
      </c>
      <c r="N585" s="182" t="s">
        <v>44</v>
      </c>
      <c r="O585" s="66"/>
      <c r="P585" s="183">
        <f>O585*H585</f>
        <v>0</v>
      </c>
      <c r="Q585" s="183">
        <v>0</v>
      </c>
      <c r="R585" s="183">
        <f>Q585*H585</f>
        <v>0</v>
      </c>
      <c r="S585" s="183">
        <v>0</v>
      </c>
      <c r="T585" s="184">
        <f>S585*H585</f>
        <v>0</v>
      </c>
      <c r="U585" s="36"/>
      <c r="V585" s="36"/>
      <c r="W585" s="36"/>
      <c r="X585" s="36"/>
      <c r="Y585" s="36"/>
      <c r="Z585" s="36"/>
      <c r="AA585" s="36"/>
      <c r="AB585" s="36"/>
      <c r="AC585" s="36"/>
      <c r="AD585" s="36"/>
      <c r="AE585" s="36"/>
      <c r="AR585" s="185" t="s">
        <v>279</v>
      </c>
      <c r="AT585" s="185" t="s">
        <v>147</v>
      </c>
      <c r="AU585" s="185" t="s">
        <v>153</v>
      </c>
      <c r="AY585" s="19" t="s">
        <v>145</v>
      </c>
      <c r="BE585" s="186">
        <f>IF(N585="základní",J585,0)</f>
        <v>0</v>
      </c>
      <c r="BF585" s="186">
        <f>IF(N585="snížená",J585,0)</f>
        <v>0</v>
      </c>
      <c r="BG585" s="186">
        <f>IF(N585="zákl. přenesená",J585,0)</f>
        <v>0</v>
      </c>
      <c r="BH585" s="186">
        <f>IF(N585="sníž. přenesená",J585,0)</f>
        <v>0</v>
      </c>
      <c r="BI585" s="186">
        <f>IF(N585="nulová",J585,0)</f>
        <v>0</v>
      </c>
      <c r="BJ585" s="19" t="s">
        <v>153</v>
      </c>
      <c r="BK585" s="186">
        <f>ROUND(I585*H585,0)</f>
        <v>0</v>
      </c>
      <c r="BL585" s="19" t="s">
        <v>279</v>
      </c>
      <c r="BM585" s="185" t="s">
        <v>790</v>
      </c>
    </row>
    <row r="586" spans="1:65" s="2" customFormat="1" ht="10">
      <c r="A586" s="36"/>
      <c r="B586" s="37"/>
      <c r="C586" s="38"/>
      <c r="D586" s="187" t="s">
        <v>155</v>
      </c>
      <c r="E586" s="38"/>
      <c r="F586" s="188" t="s">
        <v>789</v>
      </c>
      <c r="G586" s="38"/>
      <c r="H586" s="38"/>
      <c r="I586" s="189"/>
      <c r="J586" s="38"/>
      <c r="K586" s="38"/>
      <c r="L586" s="41"/>
      <c r="M586" s="190"/>
      <c r="N586" s="191"/>
      <c r="O586" s="66"/>
      <c r="P586" s="66"/>
      <c r="Q586" s="66"/>
      <c r="R586" s="66"/>
      <c r="S586" s="66"/>
      <c r="T586" s="67"/>
      <c r="U586" s="36"/>
      <c r="V586" s="36"/>
      <c r="W586" s="36"/>
      <c r="X586" s="36"/>
      <c r="Y586" s="36"/>
      <c r="Z586" s="36"/>
      <c r="AA586" s="36"/>
      <c r="AB586" s="36"/>
      <c r="AC586" s="36"/>
      <c r="AD586" s="36"/>
      <c r="AE586" s="36"/>
      <c r="AT586" s="19" t="s">
        <v>155</v>
      </c>
      <c r="AU586" s="19" t="s">
        <v>153</v>
      </c>
    </row>
    <row r="587" spans="1:65" s="13" customFormat="1" ht="10">
      <c r="B587" s="193"/>
      <c r="C587" s="194"/>
      <c r="D587" s="187" t="s">
        <v>159</v>
      </c>
      <c r="E587" s="195" t="s">
        <v>20</v>
      </c>
      <c r="F587" s="196" t="s">
        <v>791</v>
      </c>
      <c r="G587" s="194"/>
      <c r="H587" s="197">
        <v>17</v>
      </c>
      <c r="I587" s="198"/>
      <c r="J587" s="194"/>
      <c r="K587" s="194"/>
      <c r="L587" s="199"/>
      <c r="M587" s="200"/>
      <c r="N587" s="201"/>
      <c r="O587" s="201"/>
      <c r="P587" s="201"/>
      <c r="Q587" s="201"/>
      <c r="R587" s="201"/>
      <c r="S587" s="201"/>
      <c r="T587" s="202"/>
      <c r="AT587" s="203" t="s">
        <v>159</v>
      </c>
      <c r="AU587" s="203" t="s">
        <v>153</v>
      </c>
      <c r="AV587" s="13" t="s">
        <v>153</v>
      </c>
      <c r="AW587" s="13" t="s">
        <v>33</v>
      </c>
      <c r="AX587" s="13" t="s">
        <v>72</v>
      </c>
      <c r="AY587" s="203" t="s">
        <v>145</v>
      </c>
    </row>
    <row r="588" spans="1:65" s="15" customFormat="1" ht="10">
      <c r="B588" s="214"/>
      <c r="C588" s="215"/>
      <c r="D588" s="187" t="s">
        <v>159</v>
      </c>
      <c r="E588" s="216" t="s">
        <v>20</v>
      </c>
      <c r="F588" s="217" t="s">
        <v>173</v>
      </c>
      <c r="G588" s="215"/>
      <c r="H588" s="218">
        <v>17</v>
      </c>
      <c r="I588" s="219"/>
      <c r="J588" s="215"/>
      <c r="K588" s="215"/>
      <c r="L588" s="220"/>
      <c r="M588" s="221"/>
      <c r="N588" s="222"/>
      <c r="O588" s="222"/>
      <c r="P588" s="222"/>
      <c r="Q588" s="222"/>
      <c r="R588" s="222"/>
      <c r="S588" s="222"/>
      <c r="T588" s="223"/>
      <c r="AT588" s="224" t="s">
        <v>159</v>
      </c>
      <c r="AU588" s="224" t="s">
        <v>153</v>
      </c>
      <c r="AV588" s="15" t="s">
        <v>152</v>
      </c>
      <c r="AW588" s="15" t="s">
        <v>33</v>
      </c>
      <c r="AX588" s="15" t="s">
        <v>8</v>
      </c>
      <c r="AY588" s="224" t="s">
        <v>145</v>
      </c>
    </row>
    <row r="589" spans="1:65" s="2" customFormat="1" ht="23">
      <c r="A589" s="36"/>
      <c r="B589" s="37"/>
      <c r="C589" s="175" t="s">
        <v>792</v>
      </c>
      <c r="D589" s="175" t="s">
        <v>147</v>
      </c>
      <c r="E589" s="176" t="s">
        <v>793</v>
      </c>
      <c r="F589" s="177" t="s">
        <v>794</v>
      </c>
      <c r="G589" s="178" t="s">
        <v>256</v>
      </c>
      <c r="H589" s="179">
        <v>173</v>
      </c>
      <c r="I589" s="180"/>
      <c r="J589" s="179">
        <f>ROUND(I589*H589,0)</f>
        <v>0</v>
      </c>
      <c r="K589" s="177" t="s">
        <v>20</v>
      </c>
      <c r="L589" s="41"/>
      <c r="M589" s="181" t="s">
        <v>20</v>
      </c>
      <c r="N589" s="182" t="s">
        <v>44</v>
      </c>
      <c r="O589" s="66"/>
      <c r="P589" s="183">
        <f>O589*H589</f>
        <v>0</v>
      </c>
      <c r="Q589" s="183">
        <v>0</v>
      </c>
      <c r="R589" s="183">
        <f>Q589*H589</f>
        <v>0</v>
      </c>
      <c r="S589" s="183">
        <v>0</v>
      </c>
      <c r="T589" s="184">
        <f>S589*H589</f>
        <v>0</v>
      </c>
      <c r="U589" s="36"/>
      <c r="V589" s="36"/>
      <c r="W589" s="36"/>
      <c r="X589" s="36"/>
      <c r="Y589" s="36"/>
      <c r="Z589" s="36"/>
      <c r="AA589" s="36"/>
      <c r="AB589" s="36"/>
      <c r="AC589" s="36"/>
      <c r="AD589" s="36"/>
      <c r="AE589" s="36"/>
      <c r="AR589" s="185" t="s">
        <v>279</v>
      </c>
      <c r="AT589" s="185" t="s">
        <v>147</v>
      </c>
      <c r="AU589" s="185" t="s">
        <v>153</v>
      </c>
      <c r="AY589" s="19" t="s">
        <v>145</v>
      </c>
      <c r="BE589" s="186">
        <f>IF(N589="základní",J589,0)</f>
        <v>0</v>
      </c>
      <c r="BF589" s="186">
        <f>IF(N589="snížená",J589,0)</f>
        <v>0</v>
      </c>
      <c r="BG589" s="186">
        <f>IF(N589="zákl. přenesená",J589,0)</f>
        <v>0</v>
      </c>
      <c r="BH589" s="186">
        <f>IF(N589="sníž. přenesená",J589,0)</f>
        <v>0</v>
      </c>
      <c r="BI589" s="186">
        <f>IF(N589="nulová",J589,0)</f>
        <v>0</v>
      </c>
      <c r="BJ589" s="19" t="s">
        <v>153</v>
      </c>
      <c r="BK589" s="186">
        <f>ROUND(I589*H589,0)</f>
        <v>0</v>
      </c>
      <c r="BL589" s="19" t="s">
        <v>279</v>
      </c>
      <c r="BM589" s="185" t="s">
        <v>795</v>
      </c>
    </row>
    <row r="590" spans="1:65" s="2" customFormat="1" ht="18">
      <c r="A590" s="36"/>
      <c r="B590" s="37"/>
      <c r="C590" s="38"/>
      <c r="D590" s="187" t="s">
        <v>155</v>
      </c>
      <c r="E590" s="38"/>
      <c r="F590" s="188" t="s">
        <v>796</v>
      </c>
      <c r="G590" s="38"/>
      <c r="H590" s="38"/>
      <c r="I590" s="189"/>
      <c r="J590" s="38"/>
      <c r="K590" s="38"/>
      <c r="L590" s="41"/>
      <c r="M590" s="190"/>
      <c r="N590" s="191"/>
      <c r="O590" s="66"/>
      <c r="P590" s="66"/>
      <c r="Q590" s="66"/>
      <c r="R590" s="66"/>
      <c r="S590" s="66"/>
      <c r="T590" s="67"/>
      <c r="U590" s="36"/>
      <c r="V590" s="36"/>
      <c r="W590" s="36"/>
      <c r="X590" s="36"/>
      <c r="Y590" s="36"/>
      <c r="Z590" s="36"/>
      <c r="AA590" s="36"/>
      <c r="AB590" s="36"/>
      <c r="AC590" s="36"/>
      <c r="AD590" s="36"/>
      <c r="AE590" s="36"/>
      <c r="AT590" s="19" t="s">
        <v>155</v>
      </c>
      <c r="AU590" s="19" t="s">
        <v>153</v>
      </c>
    </row>
    <row r="591" spans="1:65" s="13" customFormat="1" ht="10">
      <c r="B591" s="193"/>
      <c r="C591" s="194"/>
      <c r="D591" s="187" t="s">
        <v>159</v>
      </c>
      <c r="E591" s="195" t="s">
        <v>20</v>
      </c>
      <c r="F591" s="196" t="s">
        <v>797</v>
      </c>
      <c r="G591" s="194"/>
      <c r="H591" s="197">
        <v>173</v>
      </c>
      <c r="I591" s="198"/>
      <c r="J591" s="194"/>
      <c r="K591" s="194"/>
      <c r="L591" s="199"/>
      <c r="M591" s="200"/>
      <c r="N591" s="201"/>
      <c r="O591" s="201"/>
      <c r="P591" s="201"/>
      <c r="Q591" s="201"/>
      <c r="R591" s="201"/>
      <c r="S591" s="201"/>
      <c r="T591" s="202"/>
      <c r="AT591" s="203" t="s">
        <v>159</v>
      </c>
      <c r="AU591" s="203" t="s">
        <v>153</v>
      </c>
      <c r="AV591" s="13" t="s">
        <v>153</v>
      </c>
      <c r="AW591" s="13" t="s">
        <v>33</v>
      </c>
      <c r="AX591" s="13" t="s">
        <v>72</v>
      </c>
      <c r="AY591" s="203" t="s">
        <v>145</v>
      </c>
    </row>
    <row r="592" spans="1:65" s="15" customFormat="1" ht="10">
      <c r="B592" s="214"/>
      <c r="C592" s="215"/>
      <c r="D592" s="187" t="s">
        <v>159</v>
      </c>
      <c r="E592" s="216" t="s">
        <v>20</v>
      </c>
      <c r="F592" s="217" t="s">
        <v>173</v>
      </c>
      <c r="G592" s="215"/>
      <c r="H592" s="218">
        <v>173</v>
      </c>
      <c r="I592" s="219"/>
      <c r="J592" s="215"/>
      <c r="K592" s="215"/>
      <c r="L592" s="220"/>
      <c r="M592" s="221"/>
      <c r="N592" s="222"/>
      <c r="O592" s="222"/>
      <c r="P592" s="222"/>
      <c r="Q592" s="222"/>
      <c r="R592" s="222"/>
      <c r="S592" s="222"/>
      <c r="T592" s="223"/>
      <c r="AT592" s="224" t="s">
        <v>159</v>
      </c>
      <c r="AU592" s="224" t="s">
        <v>153</v>
      </c>
      <c r="AV592" s="15" t="s">
        <v>152</v>
      </c>
      <c r="AW592" s="15" t="s">
        <v>33</v>
      </c>
      <c r="AX592" s="15" t="s">
        <v>8</v>
      </c>
      <c r="AY592" s="224" t="s">
        <v>145</v>
      </c>
    </row>
    <row r="593" spans="1:65" s="2" customFormat="1" ht="33" customHeight="1">
      <c r="A593" s="36"/>
      <c r="B593" s="37"/>
      <c r="C593" s="175" t="s">
        <v>27</v>
      </c>
      <c r="D593" s="175" t="s">
        <v>147</v>
      </c>
      <c r="E593" s="176" t="s">
        <v>798</v>
      </c>
      <c r="F593" s="177" t="s">
        <v>799</v>
      </c>
      <c r="G593" s="178" t="s">
        <v>256</v>
      </c>
      <c r="H593" s="179">
        <v>73</v>
      </c>
      <c r="I593" s="180"/>
      <c r="J593" s="179">
        <f>ROUND(I593*H593,0)</f>
        <v>0</v>
      </c>
      <c r="K593" s="177" t="s">
        <v>20</v>
      </c>
      <c r="L593" s="41"/>
      <c r="M593" s="181" t="s">
        <v>20</v>
      </c>
      <c r="N593" s="182" t="s">
        <v>44</v>
      </c>
      <c r="O593" s="66"/>
      <c r="P593" s="183">
        <f>O593*H593</f>
        <v>0</v>
      </c>
      <c r="Q593" s="183">
        <v>0</v>
      </c>
      <c r="R593" s="183">
        <f>Q593*H593</f>
        <v>0</v>
      </c>
      <c r="S593" s="183">
        <v>0</v>
      </c>
      <c r="T593" s="184">
        <f>S593*H593</f>
        <v>0</v>
      </c>
      <c r="U593" s="36"/>
      <c r="V593" s="36"/>
      <c r="W593" s="36"/>
      <c r="X593" s="36"/>
      <c r="Y593" s="36"/>
      <c r="Z593" s="36"/>
      <c r="AA593" s="36"/>
      <c r="AB593" s="36"/>
      <c r="AC593" s="36"/>
      <c r="AD593" s="36"/>
      <c r="AE593" s="36"/>
      <c r="AR593" s="185" t="s">
        <v>279</v>
      </c>
      <c r="AT593" s="185" t="s">
        <v>147</v>
      </c>
      <c r="AU593" s="185" t="s">
        <v>153</v>
      </c>
      <c r="AY593" s="19" t="s">
        <v>145</v>
      </c>
      <c r="BE593" s="186">
        <f>IF(N593="základní",J593,0)</f>
        <v>0</v>
      </c>
      <c r="BF593" s="186">
        <f>IF(N593="snížená",J593,0)</f>
        <v>0</v>
      </c>
      <c r="BG593" s="186">
        <f>IF(N593="zákl. přenesená",J593,0)</f>
        <v>0</v>
      </c>
      <c r="BH593" s="186">
        <f>IF(N593="sníž. přenesená",J593,0)</f>
        <v>0</v>
      </c>
      <c r="BI593" s="186">
        <f>IF(N593="nulová",J593,0)</f>
        <v>0</v>
      </c>
      <c r="BJ593" s="19" t="s">
        <v>153</v>
      </c>
      <c r="BK593" s="186">
        <f>ROUND(I593*H593,0)</f>
        <v>0</v>
      </c>
      <c r="BL593" s="19" t="s">
        <v>279</v>
      </c>
      <c r="BM593" s="185" t="s">
        <v>800</v>
      </c>
    </row>
    <row r="594" spans="1:65" s="2" customFormat="1" ht="18">
      <c r="A594" s="36"/>
      <c r="B594" s="37"/>
      <c r="C594" s="38"/>
      <c r="D594" s="187" t="s">
        <v>155</v>
      </c>
      <c r="E594" s="38"/>
      <c r="F594" s="188" t="s">
        <v>801</v>
      </c>
      <c r="G594" s="38"/>
      <c r="H594" s="38"/>
      <c r="I594" s="189"/>
      <c r="J594" s="38"/>
      <c r="K594" s="38"/>
      <c r="L594" s="41"/>
      <c r="M594" s="190"/>
      <c r="N594" s="191"/>
      <c r="O594" s="66"/>
      <c r="P594" s="66"/>
      <c r="Q594" s="66"/>
      <c r="R594" s="66"/>
      <c r="S594" s="66"/>
      <c r="T594" s="67"/>
      <c r="U594" s="36"/>
      <c r="V594" s="36"/>
      <c r="W594" s="36"/>
      <c r="X594" s="36"/>
      <c r="Y594" s="36"/>
      <c r="Z594" s="36"/>
      <c r="AA594" s="36"/>
      <c r="AB594" s="36"/>
      <c r="AC594" s="36"/>
      <c r="AD594" s="36"/>
      <c r="AE594" s="36"/>
      <c r="AT594" s="19" t="s">
        <v>155</v>
      </c>
      <c r="AU594" s="19" t="s">
        <v>153</v>
      </c>
    </row>
    <row r="595" spans="1:65" s="13" customFormat="1" ht="10">
      <c r="B595" s="193"/>
      <c r="C595" s="194"/>
      <c r="D595" s="187" t="s">
        <v>159</v>
      </c>
      <c r="E595" s="195" t="s">
        <v>20</v>
      </c>
      <c r="F595" s="196" t="s">
        <v>802</v>
      </c>
      <c r="G595" s="194"/>
      <c r="H595" s="197">
        <v>73</v>
      </c>
      <c r="I595" s="198"/>
      <c r="J595" s="194"/>
      <c r="K595" s="194"/>
      <c r="L595" s="199"/>
      <c r="M595" s="200"/>
      <c r="N595" s="201"/>
      <c r="O595" s="201"/>
      <c r="P595" s="201"/>
      <c r="Q595" s="201"/>
      <c r="R595" s="201"/>
      <c r="S595" s="201"/>
      <c r="T595" s="202"/>
      <c r="AT595" s="203" t="s">
        <v>159</v>
      </c>
      <c r="AU595" s="203" t="s">
        <v>153</v>
      </c>
      <c r="AV595" s="13" t="s">
        <v>153</v>
      </c>
      <c r="AW595" s="13" t="s">
        <v>33</v>
      </c>
      <c r="AX595" s="13" t="s">
        <v>72</v>
      </c>
      <c r="AY595" s="203" t="s">
        <v>145</v>
      </c>
    </row>
    <row r="596" spans="1:65" s="15" customFormat="1" ht="10">
      <c r="B596" s="214"/>
      <c r="C596" s="215"/>
      <c r="D596" s="187" t="s">
        <v>159</v>
      </c>
      <c r="E596" s="216" t="s">
        <v>20</v>
      </c>
      <c r="F596" s="217" t="s">
        <v>173</v>
      </c>
      <c r="G596" s="215"/>
      <c r="H596" s="218">
        <v>73</v>
      </c>
      <c r="I596" s="219"/>
      <c r="J596" s="215"/>
      <c r="K596" s="215"/>
      <c r="L596" s="220"/>
      <c r="M596" s="221"/>
      <c r="N596" s="222"/>
      <c r="O596" s="222"/>
      <c r="P596" s="222"/>
      <c r="Q596" s="222"/>
      <c r="R596" s="222"/>
      <c r="S596" s="222"/>
      <c r="T596" s="223"/>
      <c r="AT596" s="224" t="s">
        <v>159</v>
      </c>
      <c r="AU596" s="224" t="s">
        <v>153</v>
      </c>
      <c r="AV596" s="15" t="s">
        <v>152</v>
      </c>
      <c r="AW596" s="15" t="s">
        <v>33</v>
      </c>
      <c r="AX596" s="15" t="s">
        <v>8</v>
      </c>
      <c r="AY596" s="224" t="s">
        <v>145</v>
      </c>
    </row>
    <row r="597" spans="1:65" s="2" customFormat="1" ht="16.5" customHeight="1">
      <c r="A597" s="36"/>
      <c r="B597" s="37"/>
      <c r="C597" s="175" t="s">
        <v>803</v>
      </c>
      <c r="D597" s="175" t="s">
        <v>147</v>
      </c>
      <c r="E597" s="176" t="s">
        <v>804</v>
      </c>
      <c r="F597" s="177" t="s">
        <v>805</v>
      </c>
      <c r="G597" s="178" t="s">
        <v>702</v>
      </c>
      <c r="H597" s="179">
        <v>29</v>
      </c>
      <c r="I597" s="180"/>
      <c r="J597" s="179">
        <f>ROUND(I597*H597,0)</f>
        <v>0</v>
      </c>
      <c r="K597" s="177" t="s">
        <v>20</v>
      </c>
      <c r="L597" s="41"/>
      <c r="M597" s="181" t="s">
        <v>20</v>
      </c>
      <c r="N597" s="182" t="s">
        <v>44</v>
      </c>
      <c r="O597" s="66"/>
      <c r="P597" s="183">
        <f>O597*H597</f>
        <v>0</v>
      </c>
      <c r="Q597" s="183">
        <v>0</v>
      </c>
      <c r="R597" s="183">
        <f>Q597*H597</f>
        <v>0</v>
      </c>
      <c r="S597" s="183">
        <v>0</v>
      </c>
      <c r="T597" s="184">
        <f>S597*H597</f>
        <v>0</v>
      </c>
      <c r="U597" s="36"/>
      <c r="V597" s="36"/>
      <c r="W597" s="36"/>
      <c r="X597" s="36"/>
      <c r="Y597" s="36"/>
      <c r="Z597" s="36"/>
      <c r="AA597" s="36"/>
      <c r="AB597" s="36"/>
      <c r="AC597" s="36"/>
      <c r="AD597" s="36"/>
      <c r="AE597" s="36"/>
      <c r="AR597" s="185" t="s">
        <v>279</v>
      </c>
      <c r="AT597" s="185" t="s">
        <v>147</v>
      </c>
      <c r="AU597" s="185" t="s">
        <v>153</v>
      </c>
      <c r="AY597" s="19" t="s">
        <v>145</v>
      </c>
      <c r="BE597" s="186">
        <f>IF(N597="základní",J597,0)</f>
        <v>0</v>
      </c>
      <c r="BF597" s="186">
        <f>IF(N597="snížená",J597,0)</f>
        <v>0</v>
      </c>
      <c r="BG597" s="186">
        <f>IF(N597="zákl. přenesená",J597,0)</f>
        <v>0</v>
      </c>
      <c r="BH597" s="186">
        <f>IF(N597="sníž. přenesená",J597,0)</f>
        <v>0</v>
      </c>
      <c r="BI597" s="186">
        <f>IF(N597="nulová",J597,0)</f>
        <v>0</v>
      </c>
      <c r="BJ597" s="19" t="s">
        <v>153</v>
      </c>
      <c r="BK597" s="186">
        <f>ROUND(I597*H597,0)</f>
        <v>0</v>
      </c>
      <c r="BL597" s="19" t="s">
        <v>279</v>
      </c>
      <c r="BM597" s="185" t="s">
        <v>806</v>
      </c>
    </row>
    <row r="598" spans="1:65" s="2" customFormat="1" ht="10">
      <c r="A598" s="36"/>
      <c r="B598" s="37"/>
      <c r="C598" s="38"/>
      <c r="D598" s="187" t="s">
        <v>155</v>
      </c>
      <c r="E598" s="38"/>
      <c r="F598" s="188" t="s">
        <v>807</v>
      </c>
      <c r="G598" s="38"/>
      <c r="H598" s="38"/>
      <c r="I598" s="189"/>
      <c r="J598" s="38"/>
      <c r="K598" s="38"/>
      <c r="L598" s="41"/>
      <c r="M598" s="190"/>
      <c r="N598" s="191"/>
      <c r="O598" s="66"/>
      <c r="P598" s="66"/>
      <c r="Q598" s="66"/>
      <c r="R598" s="66"/>
      <c r="S598" s="66"/>
      <c r="T598" s="67"/>
      <c r="U598" s="36"/>
      <c r="V598" s="36"/>
      <c r="W598" s="36"/>
      <c r="X598" s="36"/>
      <c r="Y598" s="36"/>
      <c r="Z598" s="36"/>
      <c r="AA598" s="36"/>
      <c r="AB598" s="36"/>
      <c r="AC598" s="36"/>
      <c r="AD598" s="36"/>
      <c r="AE598" s="36"/>
      <c r="AT598" s="19" t="s">
        <v>155</v>
      </c>
      <c r="AU598" s="19" t="s">
        <v>153</v>
      </c>
    </row>
    <row r="599" spans="1:65" s="13" customFormat="1" ht="10">
      <c r="B599" s="193"/>
      <c r="C599" s="194"/>
      <c r="D599" s="187" t="s">
        <v>159</v>
      </c>
      <c r="E599" s="195" t="s">
        <v>20</v>
      </c>
      <c r="F599" s="196" t="s">
        <v>808</v>
      </c>
      <c r="G599" s="194"/>
      <c r="H599" s="197">
        <v>29</v>
      </c>
      <c r="I599" s="198"/>
      <c r="J599" s="194"/>
      <c r="K599" s="194"/>
      <c r="L599" s="199"/>
      <c r="M599" s="200"/>
      <c r="N599" s="201"/>
      <c r="O599" s="201"/>
      <c r="P599" s="201"/>
      <c r="Q599" s="201"/>
      <c r="R599" s="201"/>
      <c r="S599" s="201"/>
      <c r="T599" s="202"/>
      <c r="AT599" s="203" t="s">
        <v>159</v>
      </c>
      <c r="AU599" s="203" t="s">
        <v>153</v>
      </c>
      <c r="AV599" s="13" t="s">
        <v>153</v>
      </c>
      <c r="AW599" s="13" t="s">
        <v>33</v>
      </c>
      <c r="AX599" s="13" t="s">
        <v>72</v>
      </c>
      <c r="AY599" s="203" t="s">
        <v>145</v>
      </c>
    </row>
    <row r="600" spans="1:65" s="15" customFormat="1" ht="10">
      <c r="B600" s="214"/>
      <c r="C600" s="215"/>
      <c r="D600" s="187" t="s">
        <v>159</v>
      </c>
      <c r="E600" s="216" t="s">
        <v>20</v>
      </c>
      <c r="F600" s="217" t="s">
        <v>173</v>
      </c>
      <c r="G600" s="215"/>
      <c r="H600" s="218">
        <v>29</v>
      </c>
      <c r="I600" s="219"/>
      <c r="J600" s="215"/>
      <c r="K600" s="215"/>
      <c r="L600" s="220"/>
      <c r="M600" s="221"/>
      <c r="N600" s="222"/>
      <c r="O600" s="222"/>
      <c r="P600" s="222"/>
      <c r="Q600" s="222"/>
      <c r="R600" s="222"/>
      <c r="S600" s="222"/>
      <c r="T600" s="223"/>
      <c r="AT600" s="224" t="s">
        <v>159</v>
      </c>
      <c r="AU600" s="224" t="s">
        <v>153</v>
      </c>
      <c r="AV600" s="15" t="s">
        <v>152</v>
      </c>
      <c r="AW600" s="15" t="s">
        <v>33</v>
      </c>
      <c r="AX600" s="15" t="s">
        <v>8</v>
      </c>
      <c r="AY600" s="224" t="s">
        <v>145</v>
      </c>
    </row>
    <row r="601" spans="1:65" s="2" customFormat="1" ht="16.5" customHeight="1">
      <c r="A601" s="36"/>
      <c r="B601" s="37"/>
      <c r="C601" s="175" t="s">
        <v>809</v>
      </c>
      <c r="D601" s="175" t="s">
        <v>147</v>
      </c>
      <c r="E601" s="176" t="s">
        <v>810</v>
      </c>
      <c r="F601" s="177" t="s">
        <v>811</v>
      </c>
      <c r="G601" s="178" t="s">
        <v>702</v>
      </c>
      <c r="H601" s="179">
        <v>23</v>
      </c>
      <c r="I601" s="180"/>
      <c r="J601" s="179">
        <f>ROUND(I601*H601,0)</f>
        <v>0</v>
      </c>
      <c r="K601" s="177" t="s">
        <v>20</v>
      </c>
      <c r="L601" s="41"/>
      <c r="M601" s="181" t="s">
        <v>20</v>
      </c>
      <c r="N601" s="182" t="s">
        <v>44</v>
      </c>
      <c r="O601" s="66"/>
      <c r="P601" s="183">
        <f>O601*H601</f>
        <v>0</v>
      </c>
      <c r="Q601" s="183">
        <v>0</v>
      </c>
      <c r="R601" s="183">
        <f>Q601*H601</f>
        <v>0</v>
      </c>
      <c r="S601" s="183">
        <v>0</v>
      </c>
      <c r="T601" s="184">
        <f>S601*H601</f>
        <v>0</v>
      </c>
      <c r="U601" s="36"/>
      <c r="V601" s="36"/>
      <c r="W601" s="36"/>
      <c r="X601" s="36"/>
      <c r="Y601" s="36"/>
      <c r="Z601" s="36"/>
      <c r="AA601" s="36"/>
      <c r="AB601" s="36"/>
      <c r="AC601" s="36"/>
      <c r="AD601" s="36"/>
      <c r="AE601" s="36"/>
      <c r="AR601" s="185" t="s">
        <v>279</v>
      </c>
      <c r="AT601" s="185" t="s">
        <v>147</v>
      </c>
      <c r="AU601" s="185" t="s">
        <v>153</v>
      </c>
      <c r="AY601" s="19" t="s">
        <v>145</v>
      </c>
      <c r="BE601" s="186">
        <f>IF(N601="základní",J601,0)</f>
        <v>0</v>
      </c>
      <c r="BF601" s="186">
        <f>IF(N601="snížená",J601,0)</f>
        <v>0</v>
      </c>
      <c r="BG601" s="186">
        <f>IF(N601="zákl. přenesená",J601,0)</f>
        <v>0</v>
      </c>
      <c r="BH601" s="186">
        <f>IF(N601="sníž. přenesená",J601,0)</f>
        <v>0</v>
      </c>
      <c r="BI601" s="186">
        <f>IF(N601="nulová",J601,0)</f>
        <v>0</v>
      </c>
      <c r="BJ601" s="19" t="s">
        <v>153</v>
      </c>
      <c r="BK601" s="186">
        <f>ROUND(I601*H601,0)</f>
        <v>0</v>
      </c>
      <c r="BL601" s="19" t="s">
        <v>279</v>
      </c>
      <c r="BM601" s="185" t="s">
        <v>812</v>
      </c>
    </row>
    <row r="602" spans="1:65" s="2" customFormat="1" ht="10">
      <c r="A602" s="36"/>
      <c r="B602" s="37"/>
      <c r="C602" s="38"/>
      <c r="D602" s="187" t="s">
        <v>155</v>
      </c>
      <c r="E602" s="38"/>
      <c r="F602" s="188" t="s">
        <v>811</v>
      </c>
      <c r="G602" s="38"/>
      <c r="H602" s="38"/>
      <c r="I602" s="189"/>
      <c r="J602" s="38"/>
      <c r="K602" s="38"/>
      <c r="L602" s="41"/>
      <c r="M602" s="190"/>
      <c r="N602" s="191"/>
      <c r="O602" s="66"/>
      <c r="P602" s="66"/>
      <c r="Q602" s="66"/>
      <c r="R602" s="66"/>
      <c r="S602" s="66"/>
      <c r="T602" s="67"/>
      <c r="U602" s="36"/>
      <c r="V602" s="36"/>
      <c r="W602" s="36"/>
      <c r="X602" s="36"/>
      <c r="Y602" s="36"/>
      <c r="Z602" s="36"/>
      <c r="AA602" s="36"/>
      <c r="AB602" s="36"/>
      <c r="AC602" s="36"/>
      <c r="AD602" s="36"/>
      <c r="AE602" s="36"/>
      <c r="AT602" s="19" t="s">
        <v>155</v>
      </c>
      <c r="AU602" s="19" t="s">
        <v>153</v>
      </c>
    </row>
    <row r="603" spans="1:65" s="2" customFormat="1" ht="16.5" customHeight="1">
      <c r="A603" s="36"/>
      <c r="B603" s="37"/>
      <c r="C603" s="175" t="s">
        <v>813</v>
      </c>
      <c r="D603" s="175" t="s">
        <v>147</v>
      </c>
      <c r="E603" s="176" t="s">
        <v>814</v>
      </c>
      <c r="F603" s="177" t="s">
        <v>815</v>
      </c>
      <c r="G603" s="178" t="s">
        <v>816</v>
      </c>
      <c r="H603" s="179">
        <v>3</v>
      </c>
      <c r="I603" s="180"/>
      <c r="J603" s="179">
        <f>ROUND(I603*H603,0)</f>
        <v>0</v>
      </c>
      <c r="K603" s="177" t="s">
        <v>20</v>
      </c>
      <c r="L603" s="41"/>
      <c r="M603" s="181" t="s">
        <v>20</v>
      </c>
      <c r="N603" s="182" t="s">
        <v>44</v>
      </c>
      <c r="O603" s="66"/>
      <c r="P603" s="183">
        <f>O603*H603</f>
        <v>0</v>
      </c>
      <c r="Q603" s="183">
        <v>0</v>
      </c>
      <c r="R603" s="183">
        <f>Q603*H603</f>
        <v>0</v>
      </c>
      <c r="S603" s="183">
        <v>0</v>
      </c>
      <c r="T603" s="184">
        <f>S603*H603</f>
        <v>0</v>
      </c>
      <c r="U603" s="36"/>
      <c r="V603" s="36"/>
      <c r="W603" s="36"/>
      <c r="X603" s="36"/>
      <c r="Y603" s="36"/>
      <c r="Z603" s="36"/>
      <c r="AA603" s="36"/>
      <c r="AB603" s="36"/>
      <c r="AC603" s="36"/>
      <c r="AD603" s="36"/>
      <c r="AE603" s="36"/>
      <c r="AR603" s="185" t="s">
        <v>279</v>
      </c>
      <c r="AT603" s="185" t="s">
        <v>147</v>
      </c>
      <c r="AU603" s="185" t="s">
        <v>153</v>
      </c>
      <c r="AY603" s="19" t="s">
        <v>145</v>
      </c>
      <c r="BE603" s="186">
        <f>IF(N603="základní",J603,0)</f>
        <v>0</v>
      </c>
      <c r="BF603" s="186">
        <f>IF(N603="snížená",J603,0)</f>
        <v>0</v>
      </c>
      <c r="BG603" s="186">
        <f>IF(N603="zákl. přenesená",J603,0)</f>
        <v>0</v>
      </c>
      <c r="BH603" s="186">
        <f>IF(N603="sníž. přenesená",J603,0)</f>
        <v>0</v>
      </c>
      <c r="BI603" s="186">
        <f>IF(N603="nulová",J603,0)</f>
        <v>0</v>
      </c>
      <c r="BJ603" s="19" t="s">
        <v>153</v>
      </c>
      <c r="BK603" s="186">
        <f>ROUND(I603*H603,0)</f>
        <v>0</v>
      </c>
      <c r="BL603" s="19" t="s">
        <v>279</v>
      </c>
      <c r="BM603" s="185" t="s">
        <v>817</v>
      </c>
    </row>
    <row r="604" spans="1:65" s="2" customFormat="1" ht="10">
      <c r="A604" s="36"/>
      <c r="B604" s="37"/>
      <c r="C604" s="38"/>
      <c r="D604" s="187" t="s">
        <v>155</v>
      </c>
      <c r="E604" s="38"/>
      <c r="F604" s="188" t="s">
        <v>815</v>
      </c>
      <c r="G604" s="38"/>
      <c r="H604" s="38"/>
      <c r="I604" s="189"/>
      <c r="J604" s="38"/>
      <c r="K604" s="38"/>
      <c r="L604" s="41"/>
      <c r="M604" s="190"/>
      <c r="N604" s="191"/>
      <c r="O604" s="66"/>
      <c r="P604" s="66"/>
      <c r="Q604" s="66"/>
      <c r="R604" s="66"/>
      <c r="S604" s="66"/>
      <c r="T604" s="67"/>
      <c r="U604" s="36"/>
      <c r="V604" s="36"/>
      <c r="W604" s="36"/>
      <c r="X604" s="36"/>
      <c r="Y604" s="36"/>
      <c r="Z604" s="36"/>
      <c r="AA604" s="36"/>
      <c r="AB604" s="36"/>
      <c r="AC604" s="36"/>
      <c r="AD604" s="36"/>
      <c r="AE604" s="36"/>
      <c r="AT604" s="19" t="s">
        <v>155</v>
      </c>
      <c r="AU604" s="19" t="s">
        <v>153</v>
      </c>
    </row>
    <row r="605" spans="1:65" s="2" customFormat="1" ht="16.5" customHeight="1">
      <c r="A605" s="36"/>
      <c r="B605" s="37"/>
      <c r="C605" s="175" t="s">
        <v>818</v>
      </c>
      <c r="D605" s="175" t="s">
        <v>147</v>
      </c>
      <c r="E605" s="176" t="s">
        <v>819</v>
      </c>
      <c r="F605" s="177" t="s">
        <v>820</v>
      </c>
      <c r="G605" s="178" t="s">
        <v>702</v>
      </c>
      <c r="H605" s="179">
        <v>1</v>
      </c>
      <c r="I605" s="180"/>
      <c r="J605" s="179">
        <f>ROUND(I605*H605,0)</f>
        <v>0</v>
      </c>
      <c r="K605" s="177" t="s">
        <v>20</v>
      </c>
      <c r="L605" s="41"/>
      <c r="M605" s="181" t="s">
        <v>20</v>
      </c>
      <c r="N605" s="182" t="s">
        <v>44</v>
      </c>
      <c r="O605" s="66"/>
      <c r="P605" s="183">
        <f>O605*H605</f>
        <v>0</v>
      </c>
      <c r="Q605" s="183">
        <v>0</v>
      </c>
      <c r="R605" s="183">
        <f>Q605*H605</f>
        <v>0</v>
      </c>
      <c r="S605" s="183">
        <v>0</v>
      </c>
      <c r="T605" s="184">
        <f>S605*H605</f>
        <v>0</v>
      </c>
      <c r="U605" s="36"/>
      <c r="V605" s="36"/>
      <c r="W605" s="36"/>
      <c r="X605" s="36"/>
      <c r="Y605" s="36"/>
      <c r="Z605" s="36"/>
      <c r="AA605" s="36"/>
      <c r="AB605" s="36"/>
      <c r="AC605" s="36"/>
      <c r="AD605" s="36"/>
      <c r="AE605" s="36"/>
      <c r="AR605" s="185" t="s">
        <v>279</v>
      </c>
      <c r="AT605" s="185" t="s">
        <v>147</v>
      </c>
      <c r="AU605" s="185" t="s">
        <v>153</v>
      </c>
      <c r="AY605" s="19" t="s">
        <v>145</v>
      </c>
      <c r="BE605" s="186">
        <f>IF(N605="základní",J605,0)</f>
        <v>0</v>
      </c>
      <c r="BF605" s="186">
        <f>IF(N605="snížená",J605,0)</f>
        <v>0</v>
      </c>
      <c r="BG605" s="186">
        <f>IF(N605="zákl. přenesená",J605,0)</f>
        <v>0</v>
      </c>
      <c r="BH605" s="186">
        <f>IF(N605="sníž. přenesená",J605,0)</f>
        <v>0</v>
      </c>
      <c r="BI605" s="186">
        <f>IF(N605="nulová",J605,0)</f>
        <v>0</v>
      </c>
      <c r="BJ605" s="19" t="s">
        <v>153</v>
      </c>
      <c r="BK605" s="186">
        <f>ROUND(I605*H605,0)</f>
        <v>0</v>
      </c>
      <c r="BL605" s="19" t="s">
        <v>279</v>
      </c>
      <c r="BM605" s="185" t="s">
        <v>821</v>
      </c>
    </row>
    <row r="606" spans="1:65" s="2" customFormat="1" ht="10">
      <c r="A606" s="36"/>
      <c r="B606" s="37"/>
      <c r="C606" s="38"/>
      <c r="D606" s="187" t="s">
        <v>155</v>
      </c>
      <c r="E606" s="38"/>
      <c r="F606" s="188" t="s">
        <v>820</v>
      </c>
      <c r="G606" s="38"/>
      <c r="H606" s="38"/>
      <c r="I606" s="189"/>
      <c r="J606" s="38"/>
      <c r="K606" s="38"/>
      <c r="L606" s="41"/>
      <c r="M606" s="190"/>
      <c r="N606" s="191"/>
      <c r="O606" s="66"/>
      <c r="P606" s="66"/>
      <c r="Q606" s="66"/>
      <c r="R606" s="66"/>
      <c r="S606" s="66"/>
      <c r="T606" s="67"/>
      <c r="U606" s="36"/>
      <c r="V606" s="36"/>
      <c r="W606" s="36"/>
      <c r="X606" s="36"/>
      <c r="Y606" s="36"/>
      <c r="Z606" s="36"/>
      <c r="AA606" s="36"/>
      <c r="AB606" s="36"/>
      <c r="AC606" s="36"/>
      <c r="AD606" s="36"/>
      <c r="AE606" s="36"/>
      <c r="AT606" s="19" t="s">
        <v>155</v>
      </c>
      <c r="AU606" s="19" t="s">
        <v>153</v>
      </c>
    </row>
    <row r="607" spans="1:65" s="2" customFormat="1" ht="16.5" customHeight="1">
      <c r="A607" s="36"/>
      <c r="B607" s="37"/>
      <c r="C607" s="175" t="s">
        <v>822</v>
      </c>
      <c r="D607" s="175" t="s">
        <v>147</v>
      </c>
      <c r="E607" s="176" t="s">
        <v>823</v>
      </c>
      <c r="F607" s="177" t="s">
        <v>824</v>
      </c>
      <c r="G607" s="178" t="s">
        <v>702</v>
      </c>
      <c r="H607" s="179">
        <v>1</v>
      </c>
      <c r="I607" s="180"/>
      <c r="J607" s="179">
        <f>ROUND(I607*H607,0)</f>
        <v>0</v>
      </c>
      <c r="K607" s="177" t="s">
        <v>20</v>
      </c>
      <c r="L607" s="41"/>
      <c r="M607" s="181" t="s">
        <v>20</v>
      </c>
      <c r="N607" s="182" t="s">
        <v>44</v>
      </c>
      <c r="O607" s="66"/>
      <c r="P607" s="183">
        <f>O607*H607</f>
        <v>0</v>
      </c>
      <c r="Q607" s="183">
        <v>0</v>
      </c>
      <c r="R607" s="183">
        <f>Q607*H607</f>
        <v>0</v>
      </c>
      <c r="S607" s="183">
        <v>0</v>
      </c>
      <c r="T607" s="184">
        <f>S607*H607</f>
        <v>0</v>
      </c>
      <c r="U607" s="36"/>
      <c r="V607" s="36"/>
      <c r="W607" s="36"/>
      <c r="X607" s="36"/>
      <c r="Y607" s="36"/>
      <c r="Z607" s="36"/>
      <c r="AA607" s="36"/>
      <c r="AB607" s="36"/>
      <c r="AC607" s="36"/>
      <c r="AD607" s="36"/>
      <c r="AE607" s="36"/>
      <c r="AR607" s="185" t="s">
        <v>279</v>
      </c>
      <c r="AT607" s="185" t="s">
        <v>147</v>
      </c>
      <c r="AU607" s="185" t="s">
        <v>153</v>
      </c>
      <c r="AY607" s="19" t="s">
        <v>145</v>
      </c>
      <c r="BE607" s="186">
        <f>IF(N607="základní",J607,0)</f>
        <v>0</v>
      </c>
      <c r="BF607" s="186">
        <f>IF(N607="snížená",J607,0)</f>
        <v>0</v>
      </c>
      <c r="BG607" s="186">
        <f>IF(N607="zákl. přenesená",J607,0)</f>
        <v>0</v>
      </c>
      <c r="BH607" s="186">
        <f>IF(N607="sníž. přenesená",J607,0)</f>
        <v>0</v>
      </c>
      <c r="BI607" s="186">
        <f>IF(N607="nulová",J607,0)</f>
        <v>0</v>
      </c>
      <c r="BJ607" s="19" t="s">
        <v>153</v>
      </c>
      <c r="BK607" s="186">
        <f>ROUND(I607*H607,0)</f>
        <v>0</v>
      </c>
      <c r="BL607" s="19" t="s">
        <v>279</v>
      </c>
      <c r="BM607" s="185" t="s">
        <v>825</v>
      </c>
    </row>
    <row r="608" spans="1:65" s="2" customFormat="1" ht="10">
      <c r="A608" s="36"/>
      <c r="B608" s="37"/>
      <c r="C608" s="38"/>
      <c r="D608" s="187" t="s">
        <v>155</v>
      </c>
      <c r="E608" s="38"/>
      <c r="F608" s="188" t="s">
        <v>824</v>
      </c>
      <c r="G608" s="38"/>
      <c r="H608" s="38"/>
      <c r="I608" s="189"/>
      <c r="J608" s="38"/>
      <c r="K608" s="38"/>
      <c r="L608" s="41"/>
      <c r="M608" s="190"/>
      <c r="N608" s="191"/>
      <c r="O608" s="66"/>
      <c r="P608" s="66"/>
      <c r="Q608" s="66"/>
      <c r="R608" s="66"/>
      <c r="S608" s="66"/>
      <c r="T608" s="67"/>
      <c r="U608" s="36"/>
      <c r="V608" s="36"/>
      <c r="W608" s="36"/>
      <c r="X608" s="36"/>
      <c r="Y608" s="36"/>
      <c r="Z608" s="36"/>
      <c r="AA608" s="36"/>
      <c r="AB608" s="36"/>
      <c r="AC608" s="36"/>
      <c r="AD608" s="36"/>
      <c r="AE608" s="36"/>
      <c r="AT608" s="19" t="s">
        <v>155</v>
      </c>
      <c r="AU608" s="19" t="s">
        <v>153</v>
      </c>
    </row>
    <row r="609" spans="1:65" s="2" customFormat="1" ht="16.5" customHeight="1">
      <c r="A609" s="36"/>
      <c r="B609" s="37"/>
      <c r="C609" s="175" t="s">
        <v>826</v>
      </c>
      <c r="D609" s="175" t="s">
        <v>147</v>
      </c>
      <c r="E609" s="176" t="s">
        <v>827</v>
      </c>
      <c r="F609" s="177" t="s">
        <v>828</v>
      </c>
      <c r="G609" s="178" t="s">
        <v>702</v>
      </c>
      <c r="H609" s="179">
        <v>1</v>
      </c>
      <c r="I609" s="180"/>
      <c r="J609" s="179">
        <f>ROUND(I609*H609,0)</f>
        <v>0</v>
      </c>
      <c r="K609" s="177" t="s">
        <v>20</v>
      </c>
      <c r="L609" s="41"/>
      <c r="M609" s="181" t="s">
        <v>20</v>
      </c>
      <c r="N609" s="182" t="s">
        <v>44</v>
      </c>
      <c r="O609" s="66"/>
      <c r="P609" s="183">
        <f>O609*H609</f>
        <v>0</v>
      </c>
      <c r="Q609" s="183">
        <v>0</v>
      </c>
      <c r="R609" s="183">
        <f>Q609*H609</f>
        <v>0</v>
      </c>
      <c r="S609" s="183">
        <v>0</v>
      </c>
      <c r="T609" s="184">
        <f>S609*H609</f>
        <v>0</v>
      </c>
      <c r="U609" s="36"/>
      <c r="V609" s="36"/>
      <c r="W609" s="36"/>
      <c r="X609" s="36"/>
      <c r="Y609" s="36"/>
      <c r="Z609" s="36"/>
      <c r="AA609" s="36"/>
      <c r="AB609" s="36"/>
      <c r="AC609" s="36"/>
      <c r="AD609" s="36"/>
      <c r="AE609" s="36"/>
      <c r="AR609" s="185" t="s">
        <v>279</v>
      </c>
      <c r="AT609" s="185" t="s">
        <v>147</v>
      </c>
      <c r="AU609" s="185" t="s">
        <v>153</v>
      </c>
      <c r="AY609" s="19" t="s">
        <v>145</v>
      </c>
      <c r="BE609" s="186">
        <f>IF(N609="základní",J609,0)</f>
        <v>0</v>
      </c>
      <c r="BF609" s="186">
        <f>IF(N609="snížená",J609,0)</f>
        <v>0</v>
      </c>
      <c r="BG609" s="186">
        <f>IF(N609="zákl. přenesená",J609,0)</f>
        <v>0</v>
      </c>
      <c r="BH609" s="186">
        <f>IF(N609="sníž. přenesená",J609,0)</f>
        <v>0</v>
      </c>
      <c r="BI609" s="186">
        <f>IF(N609="nulová",J609,0)</f>
        <v>0</v>
      </c>
      <c r="BJ609" s="19" t="s">
        <v>153</v>
      </c>
      <c r="BK609" s="186">
        <f>ROUND(I609*H609,0)</f>
        <v>0</v>
      </c>
      <c r="BL609" s="19" t="s">
        <v>279</v>
      </c>
      <c r="BM609" s="185" t="s">
        <v>829</v>
      </c>
    </row>
    <row r="610" spans="1:65" s="2" customFormat="1" ht="10">
      <c r="A610" s="36"/>
      <c r="B610" s="37"/>
      <c r="C610" s="38"/>
      <c r="D610" s="187" t="s">
        <v>155</v>
      </c>
      <c r="E610" s="38"/>
      <c r="F610" s="188" t="s">
        <v>828</v>
      </c>
      <c r="G610" s="38"/>
      <c r="H610" s="38"/>
      <c r="I610" s="189"/>
      <c r="J610" s="38"/>
      <c r="K610" s="38"/>
      <c r="L610" s="41"/>
      <c r="M610" s="190"/>
      <c r="N610" s="191"/>
      <c r="O610" s="66"/>
      <c r="P610" s="66"/>
      <c r="Q610" s="66"/>
      <c r="R610" s="66"/>
      <c r="S610" s="66"/>
      <c r="T610" s="67"/>
      <c r="U610" s="36"/>
      <c r="V610" s="36"/>
      <c r="W610" s="36"/>
      <c r="X610" s="36"/>
      <c r="Y610" s="36"/>
      <c r="Z610" s="36"/>
      <c r="AA610" s="36"/>
      <c r="AB610" s="36"/>
      <c r="AC610" s="36"/>
      <c r="AD610" s="36"/>
      <c r="AE610" s="36"/>
      <c r="AT610" s="19" t="s">
        <v>155</v>
      </c>
      <c r="AU610" s="19" t="s">
        <v>153</v>
      </c>
    </row>
    <row r="611" spans="1:65" s="2" customFormat="1" ht="16.5" customHeight="1">
      <c r="A611" s="36"/>
      <c r="B611" s="37"/>
      <c r="C611" s="175" t="s">
        <v>830</v>
      </c>
      <c r="D611" s="175" t="s">
        <v>147</v>
      </c>
      <c r="E611" s="176" t="s">
        <v>831</v>
      </c>
      <c r="F611" s="177" t="s">
        <v>832</v>
      </c>
      <c r="G611" s="178" t="s">
        <v>702</v>
      </c>
      <c r="H611" s="179">
        <v>1</v>
      </c>
      <c r="I611" s="180"/>
      <c r="J611" s="179">
        <f>ROUND(I611*H611,0)</f>
        <v>0</v>
      </c>
      <c r="K611" s="177" t="s">
        <v>20</v>
      </c>
      <c r="L611" s="41"/>
      <c r="M611" s="181" t="s">
        <v>20</v>
      </c>
      <c r="N611" s="182" t="s">
        <v>44</v>
      </c>
      <c r="O611" s="66"/>
      <c r="P611" s="183">
        <f>O611*H611</f>
        <v>0</v>
      </c>
      <c r="Q611" s="183">
        <v>0</v>
      </c>
      <c r="R611" s="183">
        <f>Q611*H611</f>
        <v>0</v>
      </c>
      <c r="S611" s="183">
        <v>0</v>
      </c>
      <c r="T611" s="184">
        <f>S611*H611</f>
        <v>0</v>
      </c>
      <c r="U611" s="36"/>
      <c r="V611" s="36"/>
      <c r="W611" s="36"/>
      <c r="X611" s="36"/>
      <c r="Y611" s="36"/>
      <c r="Z611" s="36"/>
      <c r="AA611" s="36"/>
      <c r="AB611" s="36"/>
      <c r="AC611" s="36"/>
      <c r="AD611" s="36"/>
      <c r="AE611" s="36"/>
      <c r="AR611" s="185" t="s">
        <v>279</v>
      </c>
      <c r="AT611" s="185" t="s">
        <v>147</v>
      </c>
      <c r="AU611" s="185" t="s">
        <v>153</v>
      </c>
      <c r="AY611" s="19" t="s">
        <v>145</v>
      </c>
      <c r="BE611" s="186">
        <f>IF(N611="základní",J611,0)</f>
        <v>0</v>
      </c>
      <c r="BF611" s="186">
        <f>IF(N611="snížená",J611,0)</f>
        <v>0</v>
      </c>
      <c r="BG611" s="186">
        <f>IF(N611="zákl. přenesená",J611,0)</f>
        <v>0</v>
      </c>
      <c r="BH611" s="186">
        <f>IF(N611="sníž. přenesená",J611,0)</f>
        <v>0</v>
      </c>
      <c r="BI611" s="186">
        <f>IF(N611="nulová",J611,0)</f>
        <v>0</v>
      </c>
      <c r="BJ611" s="19" t="s">
        <v>153</v>
      </c>
      <c r="BK611" s="186">
        <f>ROUND(I611*H611,0)</f>
        <v>0</v>
      </c>
      <c r="BL611" s="19" t="s">
        <v>279</v>
      </c>
      <c r="BM611" s="185" t="s">
        <v>833</v>
      </c>
    </row>
    <row r="612" spans="1:65" s="2" customFormat="1" ht="10">
      <c r="A612" s="36"/>
      <c r="B612" s="37"/>
      <c r="C612" s="38"/>
      <c r="D612" s="187" t="s">
        <v>155</v>
      </c>
      <c r="E612" s="38"/>
      <c r="F612" s="188" t="s">
        <v>832</v>
      </c>
      <c r="G612" s="38"/>
      <c r="H612" s="38"/>
      <c r="I612" s="189"/>
      <c r="J612" s="38"/>
      <c r="K612" s="38"/>
      <c r="L612" s="41"/>
      <c r="M612" s="190"/>
      <c r="N612" s="191"/>
      <c r="O612" s="66"/>
      <c r="P612" s="66"/>
      <c r="Q612" s="66"/>
      <c r="R612" s="66"/>
      <c r="S612" s="66"/>
      <c r="T612" s="67"/>
      <c r="U612" s="36"/>
      <c r="V612" s="36"/>
      <c r="W612" s="36"/>
      <c r="X612" s="36"/>
      <c r="Y612" s="36"/>
      <c r="Z612" s="36"/>
      <c r="AA612" s="36"/>
      <c r="AB612" s="36"/>
      <c r="AC612" s="36"/>
      <c r="AD612" s="36"/>
      <c r="AE612" s="36"/>
      <c r="AT612" s="19" t="s">
        <v>155</v>
      </c>
      <c r="AU612" s="19" t="s">
        <v>153</v>
      </c>
    </row>
    <row r="613" spans="1:65" s="2" customFormat="1" ht="21.75" customHeight="1">
      <c r="A613" s="36"/>
      <c r="B613" s="37"/>
      <c r="C613" s="175" t="s">
        <v>834</v>
      </c>
      <c r="D613" s="175" t="s">
        <v>147</v>
      </c>
      <c r="E613" s="176" t="s">
        <v>835</v>
      </c>
      <c r="F613" s="177" t="s">
        <v>836</v>
      </c>
      <c r="G613" s="178" t="s">
        <v>702</v>
      </c>
      <c r="H613" s="179">
        <v>2</v>
      </c>
      <c r="I613" s="180"/>
      <c r="J613" s="179">
        <f>ROUND(I613*H613,0)</f>
        <v>0</v>
      </c>
      <c r="K613" s="177" t="s">
        <v>20</v>
      </c>
      <c r="L613" s="41"/>
      <c r="M613" s="181" t="s">
        <v>20</v>
      </c>
      <c r="N613" s="182" t="s">
        <v>44</v>
      </c>
      <c r="O613" s="66"/>
      <c r="P613" s="183">
        <f>O613*H613</f>
        <v>0</v>
      </c>
      <c r="Q613" s="183">
        <v>0</v>
      </c>
      <c r="R613" s="183">
        <f>Q613*H613</f>
        <v>0</v>
      </c>
      <c r="S613" s="183">
        <v>0</v>
      </c>
      <c r="T613" s="184">
        <f>S613*H613</f>
        <v>0</v>
      </c>
      <c r="U613" s="36"/>
      <c r="V613" s="36"/>
      <c r="W613" s="36"/>
      <c r="X613" s="36"/>
      <c r="Y613" s="36"/>
      <c r="Z613" s="36"/>
      <c r="AA613" s="36"/>
      <c r="AB613" s="36"/>
      <c r="AC613" s="36"/>
      <c r="AD613" s="36"/>
      <c r="AE613" s="36"/>
      <c r="AR613" s="185" t="s">
        <v>279</v>
      </c>
      <c r="AT613" s="185" t="s">
        <v>147</v>
      </c>
      <c r="AU613" s="185" t="s">
        <v>153</v>
      </c>
      <c r="AY613" s="19" t="s">
        <v>145</v>
      </c>
      <c r="BE613" s="186">
        <f>IF(N613="základní",J613,0)</f>
        <v>0</v>
      </c>
      <c r="BF613" s="186">
        <f>IF(N613="snížená",J613,0)</f>
        <v>0</v>
      </c>
      <c r="BG613" s="186">
        <f>IF(N613="zákl. přenesená",J613,0)</f>
        <v>0</v>
      </c>
      <c r="BH613" s="186">
        <f>IF(N613="sníž. přenesená",J613,0)</f>
        <v>0</v>
      </c>
      <c r="BI613" s="186">
        <f>IF(N613="nulová",J613,0)</f>
        <v>0</v>
      </c>
      <c r="BJ613" s="19" t="s">
        <v>153</v>
      </c>
      <c r="BK613" s="186">
        <f>ROUND(I613*H613,0)</f>
        <v>0</v>
      </c>
      <c r="BL613" s="19" t="s">
        <v>279</v>
      </c>
      <c r="BM613" s="185" t="s">
        <v>837</v>
      </c>
    </row>
    <row r="614" spans="1:65" s="2" customFormat="1" ht="10">
      <c r="A614" s="36"/>
      <c r="B614" s="37"/>
      <c r="C614" s="38"/>
      <c r="D614" s="187" t="s">
        <v>155</v>
      </c>
      <c r="E614" s="38"/>
      <c r="F614" s="188" t="s">
        <v>836</v>
      </c>
      <c r="G614" s="38"/>
      <c r="H614" s="38"/>
      <c r="I614" s="189"/>
      <c r="J614" s="38"/>
      <c r="K614" s="38"/>
      <c r="L614" s="41"/>
      <c r="M614" s="190"/>
      <c r="N614" s="191"/>
      <c r="O614" s="66"/>
      <c r="P614" s="66"/>
      <c r="Q614" s="66"/>
      <c r="R614" s="66"/>
      <c r="S614" s="66"/>
      <c r="T614" s="67"/>
      <c r="U614" s="36"/>
      <c r="V614" s="36"/>
      <c r="W614" s="36"/>
      <c r="X614" s="36"/>
      <c r="Y614" s="36"/>
      <c r="Z614" s="36"/>
      <c r="AA614" s="36"/>
      <c r="AB614" s="36"/>
      <c r="AC614" s="36"/>
      <c r="AD614" s="36"/>
      <c r="AE614" s="36"/>
      <c r="AT614" s="19" t="s">
        <v>155</v>
      </c>
      <c r="AU614" s="19" t="s">
        <v>153</v>
      </c>
    </row>
    <row r="615" spans="1:65" s="13" customFormat="1" ht="10">
      <c r="B615" s="193"/>
      <c r="C615" s="194"/>
      <c r="D615" s="187" t="s">
        <v>159</v>
      </c>
      <c r="E615" s="195" t="s">
        <v>20</v>
      </c>
      <c r="F615" s="196" t="s">
        <v>153</v>
      </c>
      <c r="G615" s="194"/>
      <c r="H615" s="197">
        <v>2</v>
      </c>
      <c r="I615" s="198"/>
      <c r="J615" s="194"/>
      <c r="K615" s="194"/>
      <c r="L615" s="199"/>
      <c r="M615" s="200"/>
      <c r="N615" s="201"/>
      <c r="O615" s="201"/>
      <c r="P615" s="201"/>
      <c r="Q615" s="201"/>
      <c r="R615" s="201"/>
      <c r="S615" s="201"/>
      <c r="T615" s="202"/>
      <c r="AT615" s="203" t="s">
        <v>159</v>
      </c>
      <c r="AU615" s="203" t="s">
        <v>153</v>
      </c>
      <c r="AV615" s="13" t="s">
        <v>153</v>
      </c>
      <c r="AW615" s="13" t="s">
        <v>33</v>
      </c>
      <c r="AX615" s="13" t="s">
        <v>72</v>
      </c>
      <c r="AY615" s="203" t="s">
        <v>145</v>
      </c>
    </row>
    <row r="616" spans="1:65" s="15" customFormat="1" ht="10">
      <c r="B616" s="214"/>
      <c r="C616" s="215"/>
      <c r="D616" s="187" t="s">
        <v>159</v>
      </c>
      <c r="E616" s="216" t="s">
        <v>20</v>
      </c>
      <c r="F616" s="217" t="s">
        <v>173</v>
      </c>
      <c r="G616" s="215"/>
      <c r="H616" s="218">
        <v>2</v>
      </c>
      <c r="I616" s="219"/>
      <c r="J616" s="215"/>
      <c r="K616" s="215"/>
      <c r="L616" s="220"/>
      <c r="M616" s="221"/>
      <c r="N616" s="222"/>
      <c r="O616" s="222"/>
      <c r="P616" s="222"/>
      <c r="Q616" s="222"/>
      <c r="R616" s="222"/>
      <c r="S616" s="222"/>
      <c r="T616" s="223"/>
      <c r="AT616" s="224" t="s">
        <v>159</v>
      </c>
      <c r="AU616" s="224" t="s">
        <v>153</v>
      </c>
      <c r="AV616" s="15" t="s">
        <v>152</v>
      </c>
      <c r="AW616" s="15" t="s">
        <v>33</v>
      </c>
      <c r="AX616" s="15" t="s">
        <v>8</v>
      </c>
      <c r="AY616" s="224" t="s">
        <v>145</v>
      </c>
    </row>
    <row r="617" spans="1:65" s="2" customFormat="1" ht="21.75" customHeight="1">
      <c r="A617" s="36"/>
      <c r="B617" s="37"/>
      <c r="C617" s="175" t="s">
        <v>838</v>
      </c>
      <c r="D617" s="175" t="s">
        <v>147</v>
      </c>
      <c r="E617" s="176" t="s">
        <v>839</v>
      </c>
      <c r="F617" s="177" t="s">
        <v>840</v>
      </c>
      <c r="G617" s="178" t="s">
        <v>702</v>
      </c>
      <c r="H617" s="179">
        <v>6</v>
      </c>
      <c r="I617" s="180"/>
      <c r="J617" s="179">
        <f>ROUND(I617*H617,0)</f>
        <v>0</v>
      </c>
      <c r="K617" s="177" t="s">
        <v>20</v>
      </c>
      <c r="L617" s="41"/>
      <c r="M617" s="181" t="s">
        <v>20</v>
      </c>
      <c r="N617" s="182" t="s">
        <v>44</v>
      </c>
      <c r="O617" s="66"/>
      <c r="P617" s="183">
        <f>O617*H617</f>
        <v>0</v>
      </c>
      <c r="Q617" s="183">
        <v>0</v>
      </c>
      <c r="R617" s="183">
        <f>Q617*H617</f>
        <v>0</v>
      </c>
      <c r="S617" s="183">
        <v>0</v>
      </c>
      <c r="T617" s="184">
        <f>S617*H617</f>
        <v>0</v>
      </c>
      <c r="U617" s="36"/>
      <c r="V617" s="36"/>
      <c r="W617" s="36"/>
      <c r="X617" s="36"/>
      <c r="Y617" s="36"/>
      <c r="Z617" s="36"/>
      <c r="AA617" s="36"/>
      <c r="AB617" s="36"/>
      <c r="AC617" s="36"/>
      <c r="AD617" s="36"/>
      <c r="AE617" s="36"/>
      <c r="AR617" s="185" t="s">
        <v>279</v>
      </c>
      <c r="AT617" s="185" t="s">
        <v>147</v>
      </c>
      <c r="AU617" s="185" t="s">
        <v>153</v>
      </c>
      <c r="AY617" s="19" t="s">
        <v>145</v>
      </c>
      <c r="BE617" s="186">
        <f>IF(N617="základní",J617,0)</f>
        <v>0</v>
      </c>
      <c r="BF617" s="186">
        <f>IF(N617="snížená",J617,0)</f>
        <v>0</v>
      </c>
      <c r="BG617" s="186">
        <f>IF(N617="zákl. přenesená",J617,0)</f>
        <v>0</v>
      </c>
      <c r="BH617" s="186">
        <f>IF(N617="sníž. přenesená",J617,0)</f>
        <v>0</v>
      </c>
      <c r="BI617" s="186">
        <f>IF(N617="nulová",J617,0)</f>
        <v>0</v>
      </c>
      <c r="BJ617" s="19" t="s">
        <v>153</v>
      </c>
      <c r="BK617" s="186">
        <f>ROUND(I617*H617,0)</f>
        <v>0</v>
      </c>
      <c r="BL617" s="19" t="s">
        <v>279</v>
      </c>
      <c r="BM617" s="185" t="s">
        <v>841</v>
      </c>
    </row>
    <row r="618" spans="1:65" s="2" customFormat="1" ht="10">
      <c r="A618" s="36"/>
      <c r="B618" s="37"/>
      <c r="C618" s="38"/>
      <c r="D618" s="187" t="s">
        <v>155</v>
      </c>
      <c r="E618" s="38"/>
      <c r="F618" s="188" t="s">
        <v>840</v>
      </c>
      <c r="G618" s="38"/>
      <c r="H618" s="38"/>
      <c r="I618" s="189"/>
      <c r="J618" s="38"/>
      <c r="K618" s="38"/>
      <c r="L618" s="41"/>
      <c r="M618" s="190"/>
      <c r="N618" s="191"/>
      <c r="O618" s="66"/>
      <c r="P618" s="66"/>
      <c r="Q618" s="66"/>
      <c r="R618" s="66"/>
      <c r="S618" s="66"/>
      <c r="T618" s="67"/>
      <c r="U618" s="36"/>
      <c r="V618" s="36"/>
      <c r="W618" s="36"/>
      <c r="X618" s="36"/>
      <c r="Y618" s="36"/>
      <c r="Z618" s="36"/>
      <c r="AA618" s="36"/>
      <c r="AB618" s="36"/>
      <c r="AC618" s="36"/>
      <c r="AD618" s="36"/>
      <c r="AE618" s="36"/>
      <c r="AT618" s="19" t="s">
        <v>155</v>
      </c>
      <c r="AU618" s="19" t="s">
        <v>153</v>
      </c>
    </row>
    <row r="619" spans="1:65" s="13" customFormat="1" ht="10">
      <c r="B619" s="193"/>
      <c r="C619" s="194"/>
      <c r="D619" s="187" t="s">
        <v>159</v>
      </c>
      <c r="E619" s="195" t="s">
        <v>20</v>
      </c>
      <c r="F619" s="196" t="s">
        <v>842</v>
      </c>
      <c r="G619" s="194"/>
      <c r="H619" s="197">
        <v>6</v>
      </c>
      <c r="I619" s="198"/>
      <c r="J619" s="194"/>
      <c r="K619" s="194"/>
      <c r="L619" s="199"/>
      <c r="M619" s="200"/>
      <c r="N619" s="201"/>
      <c r="O619" s="201"/>
      <c r="P619" s="201"/>
      <c r="Q619" s="201"/>
      <c r="R619" s="201"/>
      <c r="S619" s="201"/>
      <c r="T619" s="202"/>
      <c r="AT619" s="203" t="s">
        <v>159</v>
      </c>
      <c r="AU619" s="203" t="s">
        <v>153</v>
      </c>
      <c r="AV619" s="13" t="s">
        <v>153</v>
      </c>
      <c r="AW619" s="13" t="s">
        <v>33</v>
      </c>
      <c r="AX619" s="13" t="s">
        <v>72</v>
      </c>
      <c r="AY619" s="203" t="s">
        <v>145</v>
      </c>
    </row>
    <row r="620" spans="1:65" s="15" customFormat="1" ht="10">
      <c r="B620" s="214"/>
      <c r="C620" s="215"/>
      <c r="D620" s="187" t="s">
        <v>159</v>
      </c>
      <c r="E620" s="216" t="s">
        <v>20</v>
      </c>
      <c r="F620" s="217" t="s">
        <v>173</v>
      </c>
      <c r="G620" s="215"/>
      <c r="H620" s="218">
        <v>6</v>
      </c>
      <c r="I620" s="219"/>
      <c r="J620" s="215"/>
      <c r="K620" s="215"/>
      <c r="L620" s="220"/>
      <c r="M620" s="221"/>
      <c r="N620" s="222"/>
      <c r="O620" s="222"/>
      <c r="P620" s="222"/>
      <c r="Q620" s="222"/>
      <c r="R620" s="222"/>
      <c r="S620" s="222"/>
      <c r="T620" s="223"/>
      <c r="AT620" s="224" t="s">
        <v>159</v>
      </c>
      <c r="AU620" s="224" t="s">
        <v>153</v>
      </c>
      <c r="AV620" s="15" t="s">
        <v>152</v>
      </c>
      <c r="AW620" s="15" t="s">
        <v>33</v>
      </c>
      <c r="AX620" s="15" t="s">
        <v>8</v>
      </c>
      <c r="AY620" s="224" t="s">
        <v>145</v>
      </c>
    </row>
    <row r="621" spans="1:65" s="2" customFormat="1" ht="21.75" customHeight="1">
      <c r="A621" s="36"/>
      <c r="B621" s="37"/>
      <c r="C621" s="175" t="s">
        <v>843</v>
      </c>
      <c r="D621" s="175" t="s">
        <v>147</v>
      </c>
      <c r="E621" s="176" t="s">
        <v>844</v>
      </c>
      <c r="F621" s="177" t="s">
        <v>845</v>
      </c>
      <c r="G621" s="178" t="s">
        <v>702</v>
      </c>
      <c r="H621" s="179">
        <v>4</v>
      </c>
      <c r="I621" s="180"/>
      <c r="J621" s="179">
        <f>ROUND(I621*H621,0)</f>
        <v>0</v>
      </c>
      <c r="K621" s="177" t="s">
        <v>20</v>
      </c>
      <c r="L621" s="41"/>
      <c r="M621" s="181" t="s">
        <v>20</v>
      </c>
      <c r="N621" s="182" t="s">
        <v>44</v>
      </c>
      <c r="O621" s="66"/>
      <c r="P621" s="183">
        <f>O621*H621</f>
        <v>0</v>
      </c>
      <c r="Q621" s="183">
        <v>0</v>
      </c>
      <c r="R621" s="183">
        <f>Q621*H621</f>
        <v>0</v>
      </c>
      <c r="S621" s="183">
        <v>0</v>
      </c>
      <c r="T621" s="184">
        <f>S621*H621</f>
        <v>0</v>
      </c>
      <c r="U621" s="36"/>
      <c r="V621" s="36"/>
      <c r="W621" s="36"/>
      <c r="X621" s="36"/>
      <c r="Y621" s="36"/>
      <c r="Z621" s="36"/>
      <c r="AA621" s="36"/>
      <c r="AB621" s="36"/>
      <c r="AC621" s="36"/>
      <c r="AD621" s="36"/>
      <c r="AE621" s="36"/>
      <c r="AR621" s="185" t="s">
        <v>279</v>
      </c>
      <c r="AT621" s="185" t="s">
        <v>147</v>
      </c>
      <c r="AU621" s="185" t="s">
        <v>153</v>
      </c>
      <c r="AY621" s="19" t="s">
        <v>145</v>
      </c>
      <c r="BE621" s="186">
        <f>IF(N621="základní",J621,0)</f>
        <v>0</v>
      </c>
      <c r="BF621" s="186">
        <f>IF(N621="snížená",J621,0)</f>
        <v>0</v>
      </c>
      <c r="BG621" s="186">
        <f>IF(N621="zákl. přenesená",J621,0)</f>
        <v>0</v>
      </c>
      <c r="BH621" s="186">
        <f>IF(N621="sníž. přenesená",J621,0)</f>
        <v>0</v>
      </c>
      <c r="BI621" s="186">
        <f>IF(N621="nulová",J621,0)</f>
        <v>0</v>
      </c>
      <c r="BJ621" s="19" t="s">
        <v>153</v>
      </c>
      <c r="BK621" s="186">
        <f>ROUND(I621*H621,0)</f>
        <v>0</v>
      </c>
      <c r="BL621" s="19" t="s">
        <v>279</v>
      </c>
      <c r="BM621" s="185" t="s">
        <v>846</v>
      </c>
    </row>
    <row r="622" spans="1:65" s="2" customFormat="1" ht="10">
      <c r="A622" s="36"/>
      <c r="B622" s="37"/>
      <c r="C622" s="38"/>
      <c r="D622" s="187" t="s">
        <v>155</v>
      </c>
      <c r="E622" s="38"/>
      <c r="F622" s="188" t="s">
        <v>845</v>
      </c>
      <c r="G622" s="38"/>
      <c r="H622" s="38"/>
      <c r="I622" s="189"/>
      <c r="J622" s="38"/>
      <c r="K622" s="38"/>
      <c r="L622" s="41"/>
      <c r="M622" s="190"/>
      <c r="N622" s="191"/>
      <c r="O622" s="66"/>
      <c r="P622" s="66"/>
      <c r="Q622" s="66"/>
      <c r="R622" s="66"/>
      <c r="S622" s="66"/>
      <c r="T622" s="67"/>
      <c r="U622" s="36"/>
      <c r="V622" s="36"/>
      <c r="W622" s="36"/>
      <c r="X622" s="36"/>
      <c r="Y622" s="36"/>
      <c r="Z622" s="36"/>
      <c r="AA622" s="36"/>
      <c r="AB622" s="36"/>
      <c r="AC622" s="36"/>
      <c r="AD622" s="36"/>
      <c r="AE622" s="36"/>
      <c r="AT622" s="19" t="s">
        <v>155</v>
      </c>
      <c r="AU622" s="19" t="s">
        <v>153</v>
      </c>
    </row>
    <row r="623" spans="1:65" s="13" customFormat="1" ht="10">
      <c r="B623" s="193"/>
      <c r="C623" s="194"/>
      <c r="D623" s="187" t="s">
        <v>159</v>
      </c>
      <c r="E623" s="195" t="s">
        <v>20</v>
      </c>
      <c r="F623" s="196" t="s">
        <v>847</v>
      </c>
      <c r="G623" s="194"/>
      <c r="H623" s="197">
        <v>4</v>
      </c>
      <c r="I623" s="198"/>
      <c r="J623" s="194"/>
      <c r="K623" s="194"/>
      <c r="L623" s="199"/>
      <c r="M623" s="200"/>
      <c r="N623" s="201"/>
      <c r="O623" s="201"/>
      <c r="P623" s="201"/>
      <c r="Q623" s="201"/>
      <c r="R623" s="201"/>
      <c r="S623" s="201"/>
      <c r="T623" s="202"/>
      <c r="AT623" s="203" t="s">
        <v>159</v>
      </c>
      <c r="AU623" s="203" t="s">
        <v>153</v>
      </c>
      <c r="AV623" s="13" t="s">
        <v>153</v>
      </c>
      <c r="AW623" s="13" t="s">
        <v>33</v>
      </c>
      <c r="AX623" s="13" t="s">
        <v>72</v>
      </c>
      <c r="AY623" s="203" t="s">
        <v>145</v>
      </c>
    </row>
    <row r="624" spans="1:65" s="15" customFormat="1" ht="10">
      <c r="B624" s="214"/>
      <c r="C624" s="215"/>
      <c r="D624" s="187" t="s">
        <v>159</v>
      </c>
      <c r="E624" s="216" t="s">
        <v>20</v>
      </c>
      <c r="F624" s="217" t="s">
        <v>173</v>
      </c>
      <c r="G624" s="215"/>
      <c r="H624" s="218">
        <v>4</v>
      </c>
      <c r="I624" s="219"/>
      <c r="J624" s="215"/>
      <c r="K624" s="215"/>
      <c r="L624" s="220"/>
      <c r="M624" s="221"/>
      <c r="N624" s="222"/>
      <c r="O624" s="222"/>
      <c r="P624" s="222"/>
      <c r="Q624" s="222"/>
      <c r="R624" s="222"/>
      <c r="S624" s="222"/>
      <c r="T624" s="223"/>
      <c r="AT624" s="224" t="s">
        <v>159</v>
      </c>
      <c r="AU624" s="224" t="s">
        <v>153</v>
      </c>
      <c r="AV624" s="15" t="s">
        <v>152</v>
      </c>
      <c r="AW624" s="15" t="s">
        <v>33</v>
      </c>
      <c r="AX624" s="15" t="s">
        <v>8</v>
      </c>
      <c r="AY624" s="224" t="s">
        <v>145</v>
      </c>
    </row>
    <row r="625" spans="1:65" s="2" customFormat="1" ht="21.75" customHeight="1">
      <c r="A625" s="36"/>
      <c r="B625" s="37"/>
      <c r="C625" s="175" t="s">
        <v>848</v>
      </c>
      <c r="D625" s="175" t="s">
        <v>147</v>
      </c>
      <c r="E625" s="176" t="s">
        <v>849</v>
      </c>
      <c r="F625" s="177" t="s">
        <v>850</v>
      </c>
      <c r="G625" s="178" t="s">
        <v>702</v>
      </c>
      <c r="H625" s="179">
        <v>4</v>
      </c>
      <c r="I625" s="180"/>
      <c r="J625" s="179">
        <f>ROUND(I625*H625,0)</f>
        <v>0</v>
      </c>
      <c r="K625" s="177" t="s">
        <v>20</v>
      </c>
      <c r="L625" s="41"/>
      <c r="M625" s="181" t="s">
        <v>20</v>
      </c>
      <c r="N625" s="182" t="s">
        <v>44</v>
      </c>
      <c r="O625" s="66"/>
      <c r="P625" s="183">
        <f>O625*H625</f>
        <v>0</v>
      </c>
      <c r="Q625" s="183">
        <v>0</v>
      </c>
      <c r="R625" s="183">
        <f>Q625*H625</f>
        <v>0</v>
      </c>
      <c r="S625" s="183">
        <v>0</v>
      </c>
      <c r="T625" s="184">
        <f>S625*H625</f>
        <v>0</v>
      </c>
      <c r="U625" s="36"/>
      <c r="V625" s="36"/>
      <c r="W625" s="36"/>
      <c r="X625" s="36"/>
      <c r="Y625" s="36"/>
      <c r="Z625" s="36"/>
      <c r="AA625" s="36"/>
      <c r="AB625" s="36"/>
      <c r="AC625" s="36"/>
      <c r="AD625" s="36"/>
      <c r="AE625" s="36"/>
      <c r="AR625" s="185" t="s">
        <v>279</v>
      </c>
      <c r="AT625" s="185" t="s">
        <v>147</v>
      </c>
      <c r="AU625" s="185" t="s">
        <v>153</v>
      </c>
      <c r="AY625" s="19" t="s">
        <v>145</v>
      </c>
      <c r="BE625" s="186">
        <f>IF(N625="základní",J625,0)</f>
        <v>0</v>
      </c>
      <c r="BF625" s="186">
        <f>IF(N625="snížená",J625,0)</f>
        <v>0</v>
      </c>
      <c r="BG625" s="186">
        <f>IF(N625="zákl. přenesená",J625,0)</f>
        <v>0</v>
      </c>
      <c r="BH625" s="186">
        <f>IF(N625="sníž. přenesená",J625,0)</f>
        <v>0</v>
      </c>
      <c r="BI625" s="186">
        <f>IF(N625="nulová",J625,0)</f>
        <v>0</v>
      </c>
      <c r="BJ625" s="19" t="s">
        <v>153</v>
      </c>
      <c r="BK625" s="186">
        <f>ROUND(I625*H625,0)</f>
        <v>0</v>
      </c>
      <c r="BL625" s="19" t="s">
        <v>279</v>
      </c>
      <c r="BM625" s="185" t="s">
        <v>851</v>
      </c>
    </row>
    <row r="626" spans="1:65" s="2" customFormat="1" ht="10">
      <c r="A626" s="36"/>
      <c r="B626" s="37"/>
      <c r="C626" s="38"/>
      <c r="D626" s="187" t="s">
        <v>155</v>
      </c>
      <c r="E626" s="38"/>
      <c r="F626" s="188" t="s">
        <v>850</v>
      </c>
      <c r="G626" s="38"/>
      <c r="H626" s="38"/>
      <c r="I626" s="189"/>
      <c r="J626" s="38"/>
      <c r="K626" s="38"/>
      <c r="L626" s="41"/>
      <c r="M626" s="190"/>
      <c r="N626" s="191"/>
      <c r="O626" s="66"/>
      <c r="P626" s="66"/>
      <c r="Q626" s="66"/>
      <c r="R626" s="66"/>
      <c r="S626" s="66"/>
      <c r="T626" s="67"/>
      <c r="U626" s="36"/>
      <c r="V626" s="36"/>
      <c r="W626" s="36"/>
      <c r="X626" s="36"/>
      <c r="Y626" s="36"/>
      <c r="Z626" s="36"/>
      <c r="AA626" s="36"/>
      <c r="AB626" s="36"/>
      <c r="AC626" s="36"/>
      <c r="AD626" s="36"/>
      <c r="AE626" s="36"/>
      <c r="AT626" s="19" t="s">
        <v>155</v>
      </c>
      <c r="AU626" s="19" t="s">
        <v>153</v>
      </c>
    </row>
    <row r="627" spans="1:65" s="13" customFormat="1" ht="10">
      <c r="B627" s="193"/>
      <c r="C627" s="194"/>
      <c r="D627" s="187" t="s">
        <v>159</v>
      </c>
      <c r="E627" s="195" t="s">
        <v>20</v>
      </c>
      <c r="F627" s="196" t="s">
        <v>847</v>
      </c>
      <c r="G627" s="194"/>
      <c r="H627" s="197">
        <v>4</v>
      </c>
      <c r="I627" s="198"/>
      <c r="J627" s="194"/>
      <c r="K627" s="194"/>
      <c r="L627" s="199"/>
      <c r="M627" s="200"/>
      <c r="N627" s="201"/>
      <c r="O627" s="201"/>
      <c r="P627" s="201"/>
      <c r="Q627" s="201"/>
      <c r="R627" s="201"/>
      <c r="S627" s="201"/>
      <c r="T627" s="202"/>
      <c r="AT627" s="203" t="s">
        <v>159</v>
      </c>
      <c r="AU627" s="203" t="s">
        <v>153</v>
      </c>
      <c r="AV627" s="13" t="s">
        <v>153</v>
      </c>
      <c r="AW627" s="13" t="s">
        <v>33</v>
      </c>
      <c r="AX627" s="13" t="s">
        <v>72</v>
      </c>
      <c r="AY627" s="203" t="s">
        <v>145</v>
      </c>
    </row>
    <row r="628" spans="1:65" s="15" customFormat="1" ht="10">
      <c r="B628" s="214"/>
      <c r="C628" s="215"/>
      <c r="D628" s="187" t="s">
        <v>159</v>
      </c>
      <c r="E628" s="216" t="s">
        <v>20</v>
      </c>
      <c r="F628" s="217" t="s">
        <v>173</v>
      </c>
      <c r="G628" s="215"/>
      <c r="H628" s="218">
        <v>4</v>
      </c>
      <c r="I628" s="219"/>
      <c r="J628" s="215"/>
      <c r="K628" s="215"/>
      <c r="L628" s="220"/>
      <c r="M628" s="221"/>
      <c r="N628" s="222"/>
      <c r="O628" s="222"/>
      <c r="P628" s="222"/>
      <c r="Q628" s="222"/>
      <c r="R628" s="222"/>
      <c r="S628" s="222"/>
      <c r="T628" s="223"/>
      <c r="AT628" s="224" t="s">
        <v>159</v>
      </c>
      <c r="AU628" s="224" t="s">
        <v>153</v>
      </c>
      <c r="AV628" s="15" t="s">
        <v>152</v>
      </c>
      <c r="AW628" s="15" t="s">
        <v>33</v>
      </c>
      <c r="AX628" s="15" t="s">
        <v>8</v>
      </c>
      <c r="AY628" s="224" t="s">
        <v>145</v>
      </c>
    </row>
    <row r="629" spans="1:65" s="2" customFormat="1" ht="23">
      <c r="A629" s="36"/>
      <c r="B629" s="37"/>
      <c r="C629" s="175" t="s">
        <v>852</v>
      </c>
      <c r="D629" s="175" t="s">
        <v>147</v>
      </c>
      <c r="E629" s="176" t="s">
        <v>853</v>
      </c>
      <c r="F629" s="177" t="s">
        <v>854</v>
      </c>
      <c r="G629" s="178" t="s">
        <v>496</v>
      </c>
      <c r="H629" s="180"/>
      <c r="I629" s="180"/>
      <c r="J629" s="179">
        <f>ROUND(I629*H629,0)</f>
        <v>0</v>
      </c>
      <c r="K629" s="177" t="s">
        <v>20</v>
      </c>
      <c r="L629" s="41"/>
      <c r="M629" s="181" t="s">
        <v>20</v>
      </c>
      <c r="N629" s="182" t="s">
        <v>44</v>
      </c>
      <c r="O629" s="66"/>
      <c r="P629" s="183">
        <f>O629*H629</f>
        <v>0</v>
      </c>
      <c r="Q629" s="183">
        <v>0</v>
      </c>
      <c r="R629" s="183">
        <f>Q629*H629</f>
        <v>0</v>
      </c>
      <c r="S629" s="183">
        <v>0</v>
      </c>
      <c r="T629" s="184">
        <f>S629*H629</f>
        <v>0</v>
      </c>
      <c r="U629" s="36"/>
      <c r="V629" s="36"/>
      <c r="W629" s="36"/>
      <c r="X629" s="36"/>
      <c r="Y629" s="36"/>
      <c r="Z629" s="36"/>
      <c r="AA629" s="36"/>
      <c r="AB629" s="36"/>
      <c r="AC629" s="36"/>
      <c r="AD629" s="36"/>
      <c r="AE629" s="36"/>
      <c r="AR629" s="185" t="s">
        <v>279</v>
      </c>
      <c r="AT629" s="185" t="s">
        <v>147</v>
      </c>
      <c r="AU629" s="185" t="s">
        <v>153</v>
      </c>
      <c r="AY629" s="19" t="s">
        <v>145</v>
      </c>
      <c r="BE629" s="186">
        <f>IF(N629="základní",J629,0)</f>
        <v>0</v>
      </c>
      <c r="BF629" s="186">
        <f>IF(N629="snížená",J629,0)</f>
        <v>0</v>
      </c>
      <c r="BG629" s="186">
        <f>IF(N629="zákl. přenesená",J629,0)</f>
        <v>0</v>
      </c>
      <c r="BH629" s="186">
        <f>IF(N629="sníž. přenesená",J629,0)</f>
        <v>0</v>
      </c>
      <c r="BI629" s="186">
        <f>IF(N629="nulová",J629,0)</f>
        <v>0</v>
      </c>
      <c r="BJ629" s="19" t="s">
        <v>153</v>
      </c>
      <c r="BK629" s="186">
        <f>ROUND(I629*H629,0)</f>
        <v>0</v>
      </c>
      <c r="BL629" s="19" t="s">
        <v>279</v>
      </c>
      <c r="BM629" s="185" t="s">
        <v>855</v>
      </c>
    </row>
    <row r="630" spans="1:65" s="2" customFormat="1" ht="18">
      <c r="A630" s="36"/>
      <c r="B630" s="37"/>
      <c r="C630" s="38"/>
      <c r="D630" s="187" t="s">
        <v>155</v>
      </c>
      <c r="E630" s="38"/>
      <c r="F630" s="188" t="s">
        <v>856</v>
      </c>
      <c r="G630" s="38"/>
      <c r="H630" s="38"/>
      <c r="I630" s="189"/>
      <c r="J630" s="38"/>
      <c r="K630" s="38"/>
      <c r="L630" s="41"/>
      <c r="M630" s="190"/>
      <c r="N630" s="191"/>
      <c r="O630" s="66"/>
      <c r="P630" s="66"/>
      <c r="Q630" s="66"/>
      <c r="R630" s="66"/>
      <c r="S630" s="66"/>
      <c r="T630" s="67"/>
      <c r="U630" s="36"/>
      <c r="V630" s="36"/>
      <c r="W630" s="36"/>
      <c r="X630" s="36"/>
      <c r="Y630" s="36"/>
      <c r="Z630" s="36"/>
      <c r="AA630" s="36"/>
      <c r="AB630" s="36"/>
      <c r="AC630" s="36"/>
      <c r="AD630" s="36"/>
      <c r="AE630" s="36"/>
      <c r="AT630" s="19" t="s">
        <v>155</v>
      </c>
      <c r="AU630" s="19" t="s">
        <v>153</v>
      </c>
    </row>
    <row r="631" spans="1:65" s="12" customFormat="1" ht="22.75" customHeight="1">
      <c r="B631" s="159"/>
      <c r="C631" s="160"/>
      <c r="D631" s="161" t="s">
        <v>71</v>
      </c>
      <c r="E631" s="173" t="s">
        <v>857</v>
      </c>
      <c r="F631" s="173" t="s">
        <v>858</v>
      </c>
      <c r="G631" s="160"/>
      <c r="H631" s="160"/>
      <c r="I631" s="163"/>
      <c r="J631" s="174">
        <f>BK631</f>
        <v>0</v>
      </c>
      <c r="K631" s="160"/>
      <c r="L631" s="165"/>
      <c r="M631" s="166"/>
      <c r="N631" s="167"/>
      <c r="O631" s="167"/>
      <c r="P631" s="168">
        <f>SUM(P632:P657)</f>
        <v>0</v>
      </c>
      <c r="Q631" s="167"/>
      <c r="R631" s="168">
        <f>SUM(R632:R657)</f>
        <v>0</v>
      </c>
      <c r="S631" s="167"/>
      <c r="T631" s="169">
        <f>SUM(T632:T657)</f>
        <v>0</v>
      </c>
      <c r="AR631" s="170" t="s">
        <v>153</v>
      </c>
      <c r="AT631" s="171" t="s">
        <v>71</v>
      </c>
      <c r="AU631" s="171" t="s">
        <v>8</v>
      </c>
      <c r="AY631" s="170" t="s">
        <v>145</v>
      </c>
      <c r="BK631" s="172">
        <f>SUM(BK632:BK657)</f>
        <v>0</v>
      </c>
    </row>
    <row r="632" spans="1:65" s="2" customFormat="1" ht="21.75" customHeight="1">
      <c r="A632" s="36"/>
      <c r="B632" s="37"/>
      <c r="C632" s="175" t="s">
        <v>859</v>
      </c>
      <c r="D632" s="175" t="s">
        <v>147</v>
      </c>
      <c r="E632" s="176" t="s">
        <v>860</v>
      </c>
      <c r="F632" s="177" t="s">
        <v>861</v>
      </c>
      <c r="G632" s="178" t="s">
        <v>862</v>
      </c>
      <c r="H632" s="179">
        <v>5</v>
      </c>
      <c r="I632" s="180"/>
      <c r="J632" s="179">
        <f>ROUND(I632*H632,0)</f>
        <v>0</v>
      </c>
      <c r="K632" s="177" t="s">
        <v>20</v>
      </c>
      <c r="L632" s="41"/>
      <c r="M632" s="181" t="s">
        <v>20</v>
      </c>
      <c r="N632" s="182" t="s">
        <v>44</v>
      </c>
      <c r="O632" s="66"/>
      <c r="P632" s="183">
        <f>O632*H632</f>
        <v>0</v>
      </c>
      <c r="Q632" s="183">
        <v>0</v>
      </c>
      <c r="R632" s="183">
        <f>Q632*H632</f>
        <v>0</v>
      </c>
      <c r="S632" s="183">
        <v>0</v>
      </c>
      <c r="T632" s="184">
        <f>S632*H632</f>
        <v>0</v>
      </c>
      <c r="U632" s="36"/>
      <c r="V632" s="36"/>
      <c r="W632" s="36"/>
      <c r="X632" s="36"/>
      <c r="Y632" s="36"/>
      <c r="Z632" s="36"/>
      <c r="AA632" s="36"/>
      <c r="AB632" s="36"/>
      <c r="AC632" s="36"/>
      <c r="AD632" s="36"/>
      <c r="AE632" s="36"/>
      <c r="AR632" s="185" t="s">
        <v>279</v>
      </c>
      <c r="AT632" s="185" t="s">
        <v>147</v>
      </c>
      <c r="AU632" s="185" t="s">
        <v>153</v>
      </c>
      <c r="AY632" s="19" t="s">
        <v>145</v>
      </c>
      <c r="BE632" s="186">
        <f>IF(N632="základní",J632,0)</f>
        <v>0</v>
      </c>
      <c r="BF632" s="186">
        <f>IF(N632="snížená",J632,0)</f>
        <v>0</v>
      </c>
      <c r="BG632" s="186">
        <f>IF(N632="zákl. přenesená",J632,0)</f>
        <v>0</v>
      </c>
      <c r="BH632" s="186">
        <f>IF(N632="sníž. přenesená",J632,0)</f>
        <v>0</v>
      </c>
      <c r="BI632" s="186">
        <f>IF(N632="nulová",J632,0)</f>
        <v>0</v>
      </c>
      <c r="BJ632" s="19" t="s">
        <v>153</v>
      </c>
      <c r="BK632" s="186">
        <f>ROUND(I632*H632,0)</f>
        <v>0</v>
      </c>
      <c r="BL632" s="19" t="s">
        <v>279</v>
      </c>
      <c r="BM632" s="185" t="s">
        <v>863</v>
      </c>
    </row>
    <row r="633" spans="1:65" s="2" customFormat="1" ht="10">
      <c r="A633" s="36"/>
      <c r="B633" s="37"/>
      <c r="C633" s="38"/>
      <c r="D633" s="187" t="s">
        <v>155</v>
      </c>
      <c r="E633" s="38"/>
      <c r="F633" s="188" t="s">
        <v>861</v>
      </c>
      <c r="G633" s="38"/>
      <c r="H633" s="38"/>
      <c r="I633" s="189"/>
      <c r="J633" s="38"/>
      <c r="K633" s="38"/>
      <c r="L633" s="41"/>
      <c r="M633" s="190"/>
      <c r="N633" s="191"/>
      <c r="O633" s="66"/>
      <c r="P633" s="66"/>
      <c r="Q633" s="66"/>
      <c r="R633" s="66"/>
      <c r="S633" s="66"/>
      <c r="T633" s="67"/>
      <c r="U633" s="36"/>
      <c r="V633" s="36"/>
      <c r="W633" s="36"/>
      <c r="X633" s="36"/>
      <c r="Y633" s="36"/>
      <c r="Z633" s="36"/>
      <c r="AA633" s="36"/>
      <c r="AB633" s="36"/>
      <c r="AC633" s="36"/>
      <c r="AD633" s="36"/>
      <c r="AE633" s="36"/>
      <c r="AT633" s="19" t="s">
        <v>155</v>
      </c>
      <c r="AU633" s="19" t="s">
        <v>153</v>
      </c>
    </row>
    <row r="634" spans="1:65" s="2" customFormat="1" ht="23">
      <c r="A634" s="36"/>
      <c r="B634" s="37"/>
      <c r="C634" s="175" t="s">
        <v>864</v>
      </c>
      <c r="D634" s="175" t="s">
        <v>147</v>
      </c>
      <c r="E634" s="176" t="s">
        <v>865</v>
      </c>
      <c r="F634" s="177" t="s">
        <v>866</v>
      </c>
      <c r="G634" s="178" t="s">
        <v>862</v>
      </c>
      <c r="H634" s="179">
        <v>5</v>
      </c>
      <c r="I634" s="180"/>
      <c r="J634" s="179">
        <f>ROUND(I634*H634,0)</f>
        <v>0</v>
      </c>
      <c r="K634" s="177" t="s">
        <v>20</v>
      </c>
      <c r="L634" s="41"/>
      <c r="M634" s="181" t="s">
        <v>20</v>
      </c>
      <c r="N634" s="182" t="s">
        <v>44</v>
      </c>
      <c r="O634" s="66"/>
      <c r="P634" s="183">
        <f>O634*H634</f>
        <v>0</v>
      </c>
      <c r="Q634" s="183">
        <v>0</v>
      </c>
      <c r="R634" s="183">
        <f>Q634*H634</f>
        <v>0</v>
      </c>
      <c r="S634" s="183">
        <v>0</v>
      </c>
      <c r="T634" s="184">
        <f>S634*H634</f>
        <v>0</v>
      </c>
      <c r="U634" s="36"/>
      <c r="V634" s="36"/>
      <c r="W634" s="36"/>
      <c r="X634" s="36"/>
      <c r="Y634" s="36"/>
      <c r="Z634" s="36"/>
      <c r="AA634" s="36"/>
      <c r="AB634" s="36"/>
      <c r="AC634" s="36"/>
      <c r="AD634" s="36"/>
      <c r="AE634" s="36"/>
      <c r="AR634" s="185" t="s">
        <v>279</v>
      </c>
      <c r="AT634" s="185" t="s">
        <v>147</v>
      </c>
      <c r="AU634" s="185" t="s">
        <v>153</v>
      </c>
      <c r="AY634" s="19" t="s">
        <v>145</v>
      </c>
      <c r="BE634" s="186">
        <f>IF(N634="základní",J634,0)</f>
        <v>0</v>
      </c>
      <c r="BF634" s="186">
        <f>IF(N634="snížená",J634,0)</f>
        <v>0</v>
      </c>
      <c r="BG634" s="186">
        <f>IF(N634="zákl. přenesená",J634,0)</f>
        <v>0</v>
      </c>
      <c r="BH634" s="186">
        <f>IF(N634="sníž. přenesená",J634,0)</f>
        <v>0</v>
      </c>
      <c r="BI634" s="186">
        <f>IF(N634="nulová",J634,0)</f>
        <v>0</v>
      </c>
      <c r="BJ634" s="19" t="s">
        <v>153</v>
      </c>
      <c r="BK634" s="186">
        <f>ROUND(I634*H634,0)</f>
        <v>0</v>
      </c>
      <c r="BL634" s="19" t="s">
        <v>279</v>
      </c>
      <c r="BM634" s="185" t="s">
        <v>867</v>
      </c>
    </row>
    <row r="635" spans="1:65" s="2" customFormat="1" ht="18">
      <c r="A635" s="36"/>
      <c r="B635" s="37"/>
      <c r="C635" s="38"/>
      <c r="D635" s="187" t="s">
        <v>155</v>
      </c>
      <c r="E635" s="38"/>
      <c r="F635" s="188" t="s">
        <v>866</v>
      </c>
      <c r="G635" s="38"/>
      <c r="H635" s="38"/>
      <c r="I635" s="189"/>
      <c r="J635" s="38"/>
      <c r="K635" s="38"/>
      <c r="L635" s="41"/>
      <c r="M635" s="190"/>
      <c r="N635" s="191"/>
      <c r="O635" s="66"/>
      <c r="P635" s="66"/>
      <c r="Q635" s="66"/>
      <c r="R635" s="66"/>
      <c r="S635" s="66"/>
      <c r="T635" s="67"/>
      <c r="U635" s="36"/>
      <c r="V635" s="36"/>
      <c r="W635" s="36"/>
      <c r="X635" s="36"/>
      <c r="Y635" s="36"/>
      <c r="Z635" s="36"/>
      <c r="AA635" s="36"/>
      <c r="AB635" s="36"/>
      <c r="AC635" s="36"/>
      <c r="AD635" s="36"/>
      <c r="AE635" s="36"/>
      <c r="AT635" s="19" t="s">
        <v>155</v>
      </c>
      <c r="AU635" s="19" t="s">
        <v>153</v>
      </c>
    </row>
    <row r="636" spans="1:65" s="2" customFormat="1" ht="16.5" customHeight="1">
      <c r="A636" s="36"/>
      <c r="B636" s="37"/>
      <c r="C636" s="175" t="s">
        <v>868</v>
      </c>
      <c r="D636" s="175" t="s">
        <v>147</v>
      </c>
      <c r="E636" s="176" t="s">
        <v>869</v>
      </c>
      <c r="F636" s="177" t="s">
        <v>870</v>
      </c>
      <c r="G636" s="178" t="s">
        <v>862</v>
      </c>
      <c r="H636" s="179">
        <v>2</v>
      </c>
      <c r="I636" s="180"/>
      <c r="J636" s="179">
        <f>ROUND(I636*H636,0)</f>
        <v>0</v>
      </c>
      <c r="K636" s="177" t="s">
        <v>20</v>
      </c>
      <c r="L636" s="41"/>
      <c r="M636" s="181" t="s">
        <v>20</v>
      </c>
      <c r="N636" s="182" t="s">
        <v>44</v>
      </c>
      <c r="O636" s="66"/>
      <c r="P636" s="183">
        <f>O636*H636</f>
        <v>0</v>
      </c>
      <c r="Q636" s="183">
        <v>0</v>
      </c>
      <c r="R636" s="183">
        <f>Q636*H636</f>
        <v>0</v>
      </c>
      <c r="S636" s="183">
        <v>0</v>
      </c>
      <c r="T636" s="184">
        <f>S636*H636</f>
        <v>0</v>
      </c>
      <c r="U636" s="36"/>
      <c r="V636" s="36"/>
      <c r="W636" s="36"/>
      <c r="X636" s="36"/>
      <c r="Y636" s="36"/>
      <c r="Z636" s="36"/>
      <c r="AA636" s="36"/>
      <c r="AB636" s="36"/>
      <c r="AC636" s="36"/>
      <c r="AD636" s="36"/>
      <c r="AE636" s="36"/>
      <c r="AR636" s="185" t="s">
        <v>279</v>
      </c>
      <c r="AT636" s="185" t="s">
        <v>147</v>
      </c>
      <c r="AU636" s="185" t="s">
        <v>153</v>
      </c>
      <c r="AY636" s="19" t="s">
        <v>145</v>
      </c>
      <c r="BE636" s="186">
        <f>IF(N636="základní",J636,0)</f>
        <v>0</v>
      </c>
      <c r="BF636" s="186">
        <f>IF(N636="snížená",J636,0)</f>
        <v>0</v>
      </c>
      <c r="BG636" s="186">
        <f>IF(N636="zákl. přenesená",J636,0)</f>
        <v>0</v>
      </c>
      <c r="BH636" s="186">
        <f>IF(N636="sníž. přenesená",J636,0)</f>
        <v>0</v>
      </c>
      <c r="BI636" s="186">
        <f>IF(N636="nulová",J636,0)</f>
        <v>0</v>
      </c>
      <c r="BJ636" s="19" t="s">
        <v>153</v>
      </c>
      <c r="BK636" s="186">
        <f>ROUND(I636*H636,0)</f>
        <v>0</v>
      </c>
      <c r="BL636" s="19" t="s">
        <v>279</v>
      </c>
      <c r="BM636" s="185" t="s">
        <v>871</v>
      </c>
    </row>
    <row r="637" spans="1:65" s="2" customFormat="1" ht="10">
      <c r="A637" s="36"/>
      <c r="B637" s="37"/>
      <c r="C637" s="38"/>
      <c r="D637" s="187" t="s">
        <v>155</v>
      </c>
      <c r="E637" s="38"/>
      <c r="F637" s="188" t="s">
        <v>870</v>
      </c>
      <c r="G637" s="38"/>
      <c r="H637" s="38"/>
      <c r="I637" s="189"/>
      <c r="J637" s="38"/>
      <c r="K637" s="38"/>
      <c r="L637" s="41"/>
      <c r="M637" s="190"/>
      <c r="N637" s="191"/>
      <c r="O637" s="66"/>
      <c r="P637" s="66"/>
      <c r="Q637" s="66"/>
      <c r="R637" s="66"/>
      <c r="S637" s="66"/>
      <c r="T637" s="67"/>
      <c r="U637" s="36"/>
      <c r="V637" s="36"/>
      <c r="W637" s="36"/>
      <c r="X637" s="36"/>
      <c r="Y637" s="36"/>
      <c r="Z637" s="36"/>
      <c r="AA637" s="36"/>
      <c r="AB637" s="36"/>
      <c r="AC637" s="36"/>
      <c r="AD637" s="36"/>
      <c r="AE637" s="36"/>
      <c r="AT637" s="19" t="s">
        <v>155</v>
      </c>
      <c r="AU637" s="19" t="s">
        <v>153</v>
      </c>
    </row>
    <row r="638" spans="1:65" s="2" customFormat="1" ht="16.5" customHeight="1">
      <c r="A638" s="36"/>
      <c r="B638" s="37"/>
      <c r="C638" s="175" t="s">
        <v>872</v>
      </c>
      <c r="D638" s="175" t="s">
        <v>147</v>
      </c>
      <c r="E638" s="176" t="s">
        <v>873</v>
      </c>
      <c r="F638" s="177" t="s">
        <v>874</v>
      </c>
      <c r="G638" s="178" t="s">
        <v>862</v>
      </c>
      <c r="H638" s="179">
        <v>1</v>
      </c>
      <c r="I638" s="180"/>
      <c r="J638" s="179">
        <f>ROUND(I638*H638,0)</f>
        <v>0</v>
      </c>
      <c r="K638" s="177" t="s">
        <v>20</v>
      </c>
      <c r="L638" s="41"/>
      <c r="M638" s="181" t="s">
        <v>20</v>
      </c>
      <c r="N638" s="182" t="s">
        <v>44</v>
      </c>
      <c r="O638" s="66"/>
      <c r="P638" s="183">
        <f>O638*H638</f>
        <v>0</v>
      </c>
      <c r="Q638" s="183">
        <v>0</v>
      </c>
      <c r="R638" s="183">
        <f>Q638*H638</f>
        <v>0</v>
      </c>
      <c r="S638" s="183">
        <v>0</v>
      </c>
      <c r="T638" s="184">
        <f>S638*H638</f>
        <v>0</v>
      </c>
      <c r="U638" s="36"/>
      <c r="V638" s="36"/>
      <c r="W638" s="36"/>
      <c r="X638" s="36"/>
      <c r="Y638" s="36"/>
      <c r="Z638" s="36"/>
      <c r="AA638" s="36"/>
      <c r="AB638" s="36"/>
      <c r="AC638" s="36"/>
      <c r="AD638" s="36"/>
      <c r="AE638" s="36"/>
      <c r="AR638" s="185" t="s">
        <v>279</v>
      </c>
      <c r="AT638" s="185" t="s">
        <v>147</v>
      </c>
      <c r="AU638" s="185" t="s">
        <v>153</v>
      </c>
      <c r="AY638" s="19" t="s">
        <v>145</v>
      </c>
      <c r="BE638" s="186">
        <f>IF(N638="základní",J638,0)</f>
        <v>0</v>
      </c>
      <c r="BF638" s="186">
        <f>IF(N638="snížená",J638,0)</f>
        <v>0</v>
      </c>
      <c r="BG638" s="186">
        <f>IF(N638="zákl. přenesená",J638,0)</f>
        <v>0</v>
      </c>
      <c r="BH638" s="186">
        <f>IF(N638="sníž. přenesená",J638,0)</f>
        <v>0</v>
      </c>
      <c r="BI638" s="186">
        <f>IF(N638="nulová",J638,0)</f>
        <v>0</v>
      </c>
      <c r="BJ638" s="19" t="s">
        <v>153</v>
      </c>
      <c r="BK638" s="186">
        <f>ROUND(I638*H638,0)</f>
        <v>0</v>
      </c>
      <c r="BL638" s="19" t="s">
        <v>279</v>
      </c>
      <c r="BM638" s="185" t="s">
        <v>875</v>
      </c>
    </row>
    <row r="639" spans="1:65" s="2" customFormat="1" ht="10">
      <c r="A639" s="36"/>
      <c r="B639" s="37"/>
      <c r="C639" s="38"/>
      <c r="D639" s="187" t="s">
        <v>155</v>
      </c>
      <c r="E639" s="38"/>
      <c r="F639" s="188" t="s">
        <v>874</v>
      </c>
      <c r="G639" s="38"/>
      <c r="H639" s="38"/>
      <c r="I639" s="189"/>
      <c r="J639" s="38"/>
      <c r="K639" s="38"/>
      <c r="L639" s="41"/>
      <c r="M639" s="190"/>
      <c r="N639" s="191"/>
      <c r="O639" s="66"/>
      <c r="P639" s="66"/>
      <c r="Q639" s="66"/>
      <c r="R639" s="66"/>
      <c r="S639" s="66"/>
      <c r="T639" s="67"/>
      <c r="U639" s="36"/>
      <c r="V639" s="36"/>
      <c r="W639" s="36"/>
      <c r="X639" s="36"/>
      <c r="Y639" s="36"/>
      <c r="Z639" s="36"/>
      <c r="AA639" s="36"/>
      <c r="AB639" s="36"/>
      <c r="AC639" s="36"/>
      <c r="AD639" s="36"/>
      <c r="AE639" s="36"/>
      <c r="AT639" s="19" t="s">
        <v>155</v>
      </c>
      <c r="AU639" s="19" t="s">
        <v>153</v>
      </c>
    </row>
    <row r="640" spans="1:65" s="2" customFormat="1" ht="23">
      <c r="A640" s="36"/>
      <c r="B640" s="37"/>
      <c r="C640" s="175" t="s">
        <v>876</v>
      </c>
      <c r="D640" s="175" t="s">
        <v>147</v>
      </c>
      <c r="E640" s="176" t="s">
        <v>877</v>
      </c>
      <c r="F640" s="177" t="s">
        <v>878</v>
      </c>
      <c r="G640" s="178" t="s">
        <v>862</v>
      </c>
      <c r="H640" s="179">
        <v>2</v>
      </c>
      <c r="I640" s="180"/>
      <c r="J640" s="179">
        <f>ROUND(I640*H640,0)</f>
        <v>0</v>
      </c>
      <c r="K640" s="177" t="s">
        <v>20</v>
      </c>
      <c r="L640" s="41"/>
      <c r="M640" s="181" t="s">
        <v>20</v>
      </c>
      <c r="N640" s="182" t="s">
        <v>44</v>
      </c>
      <c r="O640" s="66"/>
      <c r="P640" s="183">
        <f>O640*H640</f>
        <v>0</v>
      </c>
      <c r="Q640" s="183">
        <v>0</v>
      </c>
      <c r="R640" s="183">
        <f>Q640*H640</f>
        <v>0</v>
      </c>
      <c r="S640" s="183">
        <v>0</v>
      </c>
      <c r="T640" s="184">
        <f>S640*H640</f>
        <v>0</v>
      </c>
      <c r="U640" s="36"/>
      <c r="V640" s="36"/>
      <c r="W640" s="36"/>
      <c r="X640" s="36"/>
      <c r="Y640" s="36"/>
      <c r="Z640" s="36"/>
      <c r="AA640" s="36"/>
      <c r="AB640" s="36"/>
      <c r="AC640" s="36"/>
      <c r="AD640" s="36"/>
      <c r="AE640" s="36"/>
      <c r="AR640" s="185" t="s">
        <v>279</v>
      </c>
      <c r="AT640" s="185" t="s">
        <v>147</v>
      </c>
      <c r="AU640" s="185" t="s">
        <v>153</v>
      </c>
      <c r="AY640" s="19" t="s">
        <v>145</v>
      </c>
      <c r="BE640" s="186">
        <f>IF(N640="základní",J640,0)</f>
        <v>0</v>
      </c>
      <c r="BF640" s="186">
        <f>IF(N640="snížená",J640,0)</f>
        <v>0</v>
      </c>
      <c r="BG640" s="186">
        <f>IF(N640="zákl. přenesená",J640,0)</f>
        <v>0</v>
      </c>
      <c r="BH640" s="186">
        <f>IF(N640="sníž. přenesená",J640,0)</f>
        <v>0</v>
      </c>
      <c r="BI640" s="186">
        <f>IF(N640="nulová",J640,0)</f>
        <v>0</v>
      </c>
      <c r="BJ640" s="19" t="s">
        <v>153</v>
      </c>
      <c r="BK640" s="186">
        <f>ROUND(I640*H640,0)</f>
        <v>0</v>
      </c>
      <c r="BL640" s="19" t="s">
        <v>279</v>
      </c>
      <c r="BM640" s="185" t="s">
        <v>879</v>
      </c>
    </row>
    <row r="641" spans="1:65" s="2" customFormat="1" ht="10">
      <c r="A641" s="36"/>
      <c r="B641" s="37"/>
      <c r="C641" s="38"/>
      <c r="D641" s="187" t="s">
        <v>155</v>
      </c>
      <c r="E641" s="38"/>
      <c r="F641" s="188" t="s">
        <v>878</v>
      </c>
      <c r="G641" s="38"/>
      <c r="H641" s="38"/>
      <c r="I641" s="189"/>
      <c r="J641" s="38"/>
      <c r="K641" s="38"/>
      <c r="L641" s="41"/>
      <c r="M641" s="190"/>
      <c r="N641" s="191"/>
      <c r="O641" s="66"/>
      <c r="P641" s="66"/>
      <c r="Q641" s="66"/>
      <c r="R641" s="66"/>
      <c r="S641" s="66"/>
      <c r="T641" s="67"/>
      <c r="U641" s="36"/>
      <c r="V641" s="36"/>
      <c r="W641" s="36"/>
      <c r="X641" s="36"/>
      <c r="Y641" s="36"/>
      <c r="Z641" s="36"/>
      <c r="AA641" s="36"/>
      <c r="AB641" s="36"/>
      <c r="AC641" s="36"/>
      <c r="AD641" s="36"/>
      <c r="AE641" s="36"/>
      <c r="AT641" s="19" t="s">
        <v>155</v>
      </c>
      <c r="AU641" s="19" t="s">
        <v>153</v>
      </c>
    </row>
    <row r="642" spans="1:65" s="2" customFormat="1" ht="23">
      <c r="A642" s="36"/>
      <c r="B642" s="37"/>
      <c r="C642" s="175" t="s">
        <v>880</v>
      </c>
      <c r="D642" s="175" t="s">
        <v>147</v>
      </c>
      <c r="E642" s="176" t="s">
        <v>881</v>
      </c>
      <c r="F642" s="177" t="s">
        <v>882</v>
      </c>
      <c r="G642" s="178" t="s">
        <v>862</v>
      </c>
      <c r="H642" s="179">
        <v>1</v>
      </c>
      <c r="I642" s="180"/>
      <c r="J642" s="179">
        <f>ROUND(I642*H642,0)</f>
        <v>0</v>
      </c>
      <c r="K642" s="177" t="s">
        <v>20</v>
      </c>
      <c r="L642" s="41"/>
      <c r="M642" s="181" t="s">
        <v>20</v>
      </c>
      <c r="N642" s="182" t="s">
        <v>44</v>
      </c>
      <c r="O642" s="66"/>
      <c r="P642" s="183">
        <f>O642*H642</f>
        <v>0</v>
      </c>
      <c r="Q642" s="183">
        <v>0</v>
      </c>
      <c r="R642" s="183">
        <f>Q642*H642</f>
        <v>0</v>
      </c>
      <c r="S642" s="183">
        <v>0</v>
      </c>
      <c r="T642" s="184">
        <f>S642*H642</f>
        <v>0</v>
      </c>
      <c r="U642" s="36"/>
      <c r="V642" s="36"/>
      <c r="W642" s="36"/>
      <c r="X642" s="36"/>
      <c r="Y642" s="36"/>
      <c r="Z642" s="36"/>
      <c r="AA642" s="36"/>
      <c r="AB642" s="36"/>
      <c r="AC642" s="36"/>
      <c r="AD642" s="36"/>
      <c r="AE642" s="36"/>
      <c r="AR642" s="185" t="s">
        <v>279</v>
      </c>
      <c r="AT642" s="185" t="s">
        <v>147</v>
      </c>
      <c r="AU642" s="185" t="s">
        <v>153</v>
      </c>
      <c r="AY642" s="19" t="s">
        <v>145</v>
      </c>
      <c r="BE642" s="186">
        <f>IF(N642="základní",J642,0)</f>
        <v>0</v>
      </c>
      <c r="BF642" s="186">
        <f>IF(N642="snížená",J642,0)</f>
        <v>0</v>
      </c>
      <c r="BG642" s="186">
        <f>IF(N642="zákl. přenesená",J642,0)</f>
        <v>0</v>
      </c>
      <c r="BH642" s="186">
        <f>IF(N642="sníž. přenesená",J642,0)</f>
        <v>0</v>
      </c>
      <c r="BI642" s="186">
        <f>IF(N642="nulová",J642,0)</f>
        <v>0</v>
      </c>
      <c r="BJ642" s="19" t="s">
        <v>153</v>
      </c>
      <c r="BK642" s="186">
        <f>ROUND(I642*H642,0)</f>
        <v>0</v>
      </c>
      <c r="BL642" s="19" t="s">
        <v>279</v>
      </c>
      <c r="BM642" s="185" t="s">
        <v>883</v>
      </c>
    </row>
    <row r="643" spans="1:65" s="2" customFormat="1" ht="18">
      <c r="A643" s="36"/>
      <c r="B643" s="37"/>
      <c r="C643" s="38"/>
      <c r="D643" s="187" t="s">
        <v>155</v>
      </c>
      <c r="E643" s="38"/>
      <c r="F643" s="188" t="s">
        <v>882</v>
      </c>
      <c r="G643" s="38"/>
      <c r="H643" s="38"/>
      <c r="I643" s="189"/>
      <c r="J643" s="38"/>
      <c r="K643" s="38"/>
      <c r="L643" s="41"/>
      <c r="M643" s="190"/>
      <c r="N643" s="191"/>
      <c r="O643" s="66"/>
      <c r="P643" s="66"/>
      <c r="Q643" s="66"/>
      <c r="R643" s="66"/>
      <c r="S643" s="66"/>
      <c r="T643" s="67"/>
      <c r="U643" s="36"/>
      <c r="V643" s="36"/>
      <c r="W643" s="36"/>
      <c r="X643" s="36"/>
      <c r="Y643" s="36"/>
      <c r="Z643" s="36"/>
      <c r="AA643" s="36"/>
      <c r="AB643" s="36"/>
      <c r="AC643" s="36"/>
      <c r="AD643" s="36"/>
      <c r="AE643" s="36"/>
      <c r="AT643" s="19" t="s">
        <v>155</v>
      </c>
      <c r="AU643" s="19" t="s">
        <v>153</v>
      </c>
    </row>
    <row r="644" spans="1:65" s="2" customFormat="1" ht="16.5" customHeight="1">
      <c r="A644" s="36"/>
      <c r="B644" s="37"/>
      <c r="C644" s="175" t="s">
        <v>884</v>
      </c>
      <c r="D644" s="175" t="s">
        <v>147</v>
      </c>
      <c r="E644" s="176" t="s">
        <v>885</v>
      </c>
      <c r="F644" s="177" t="s">
        <v>886</v>
      </c>
      <c r="G644" s="178" t="s">
        <v>862</v>
      </c>
      <c r="H644" s="179">
        <v>3</v>
      </c>
      <c r="I644" s="180"/>
      <c r="J644" s="179">
        <f>ROUND(I644*H644,0)</f>
        <v>0</v>
      </c>
      <c r="K644" s="177" t="s">
        <v>20</v>
      </c>
      <c r="L644" s="41"/>
      <c r="M644" s="181" t="s">
        <v>20</v>
      </c>
      <c r="N644" s="182" t="s">
        <v>44</v>
      </c>
      <c r="O644" s="66"/>
      <c r="P644" s="183">
        <f>O644*H644</f>
        <v>0</v>
      </c>
      <c r="Q644" s="183">
        <v>0</v>
      </c>
      <c r="R644" s="183">
        <f>Q644*H644</f>
        <v>0</v>
      </c>
      <c r="S644" s="183">
        <v>0</v>
      </c>
      <c r="T644" s="184">
        <f>S644*H644</f>
        <v>0</v>
      </c>
      <c r="U644" s="36"/>
      <c r="V644" s="36"/>
      <c r="W644" s="36"/>
      <c r="X644" s="36"/>
      <c r="Y644" s="36"/>
      <c r="Z644" s="36"/>
      <c r="AA644" s="36"/>
      <c r="AB644" s="36"/>
      <c r="AC644" s="36"/>
      <c r="AD644" s="36"/>
      <c r="AE644" s="36"/>
      <c r="AR644" s="185" t="s">
        <v>279</v>
      </c>
      <c r="AT644" s="185" t="s">
        <v>147</v>
      </c>
      <c r="AU644" s="185" t="s">
        <v>153</v>
      </c>
      <c r="AY644" s="19" t="s">
        <v>145</v>
      </c>
      <c r="BE644" s="186">
        <f>IF(N644="základní",J644,0)</f>
        <v>0</v>
      </c>
      <c r="BF644" s="186">
        <f>IF(N644="snížená",J644,0)</f>
        <v>0</v>
      </c>
      <c r="BG644" s="186">
        <f>IF(N644="zákl. přenesená",J644,0)</f>
        <v>0</v>
      </c>
      <c r="BH644" s="186">
        <f>IF(N644="sníž. přenesená",J644,0)</f>
        <v>0</v>
      </c>
      <c r="BI644" s="186">
        <f>IF(N644="nulová",J644,0)</f>
        <v>0</v>
      </c>
      <c r="BJ644" s="19" t="s">
        <v>153</v>
      </c>
      <c r="BK644" s="186">
        <f>ROUND(I644*H644,0)</f>
        <v>0</v>
      </c>
      <c r="BL644" s="19" t="s">
        <v>279</v>
      </c>
      <c r="BM644" s="185" t="s">
        <v>887</v>
      </c>
    </row>
    <row r="645" spans="1:65" s="2" customFormat="1" ht="10">
      <c r="A645" s="36"/>
      <c r="B645" s="37"/>
      <c r="C645" s="38"/>
      <c r="D645" s="187" t="s">
        <v>155</v>
      </c>
      <c r="E645" s="38"/>
      <c r="F645" s="188" t="s">
        <v>886</v>
      </c>
      <c r="G645" s="38"/>
      <c r="H645" s="38"/>
      <c r="I645" s="189"/>
      <c r="J645" s="38"/>
      <c r="K645" s="38"/>
      <c r="L645" s="41"/>
      <c r="M645" s="190"/>
      <c r="N645" s="191"/>
      <c r="O645" s="66"/>
      <c r="P645" s="66"/>
      <c r="Q645" s="66"/>
      <c r="R645" s="66"/>
      <c r="S645" s="66"/>
      <c r="T645" s="67"/>
      <c r="U645" s="36"/>
      <c r="V645" s="36"/>
      <c r="W645" s="36"/>
      <c r="X645" s="36"/>
      <c r="Y645" s="36"/>
      <c r="Z645" s="36"/>
      <c r="AA645" s="36"/>
      <c r="AB645" s="36"/>
      <c r="AC645" s="36"/>
      <c r="AD645" s="36"/>
      <c r="AE645" s="36"/>
      <c r="AT645" s="19" t="s">
        <v>155</v>
      </c>
      <c r="AU645" s="19" t="s">
        <v>153</v>
      </c>
    </row>
    <row r="646" spans="1:65" s="2" customFormat="1" ht="16.5" customHeight="1">
      <c r="A646" s="36"/>
      <c r="B646" s="37"/>
      <c r="C646" s="175" t="s">
        <v>888</v>
      </c>
      <c r="D646" s="175" t="s">
        <v>147</v>
      </c>
      <c r="E646" s="176" t="s">
        <v>889</v>
      </c>
      <c r="F646" s="177" t="s">
        <v>890</v>
      </c>
      <c r="G646" s="178" t="s">
        <v>862</v>
      </c>
      <c r="H646" s="179">
        <v>21</v>
      </c>
      <c r="I646" s="180"/>
      <c r="J646" s="179">
        <f>ROUND(I646*H646,0)</f>
        <v>0</v>
      </c>
      <c r="K646" s="177" t="s">
        <v>20</v>
      </c>
      <c r="L646" s="41"/>
      <c r="M646" s="181" t="s">
        <v>20</v>
      </c>
      <c r="N646" s="182" t="s">
        <v>44</v>
      </c>
      <c r="O646" s="66"/>
      <c r="P646" s="183">
        <f>O646*H646</f>
        <v>0</v>
      </c>
      <c r="Q646" s="183">
        <v>0</v>
      </c>
      <c r="R646" s="183">
        <f>Q646*H646</f>
        <v>0</v>
      </c>
      <c r="S646" s="183">
        <v>0</v>
      </c>
      <c r="T646" s="184">
        <f>S646*H646</f>
        <v>0</v>
      </c>
      <c r="U646" s="36"/>
      <c r="V646" s="36"/>
      <c r="W646" s="36"/>
      <c r="X646" s="36"/>
      <c r="Y646" s="36"/>
      <c r="Z646" s="36"/>
      <c r="AA646" s="36"/>
      <c r="AB646" s="36"/>
      <c r="AC646" s="36"/>
      <c r="AD646" s="36"/>
      <c r="AE646" s="36"/>
      <c r="AR646" s="185" t="s">
        <v>279</v>
      </c>
      <c r="AT646" s="185" t="s">
        <v>147</v>
      </c>
      <c r="AU646" s="185" t="s">
        <v>153</v>
      </c>
      <c r="AY646" s="19" t="s">
        <v>145</v>
      </c>
      <c r="BE646" s="186">
        <f>IF(N646="základní",J646,0)</f>
        <v>0</v>
      </c>
      <c r="BF646" s="186">
        <f>IF(N646="snížená",J646,0)</f>
        <v>0</v>
      </c>
      <c r="BG646" s="186">
        <f>IF(N646="zákl. přenesená",J646,0)</f>
        <v>0</v>
      </c>
      <c r="BH646" s="186">
        <f>IF(N646="sníž. přenesená",J646,0)</f>
        <v>0</v>
      </c>
      <c r="BI646" s="186">
        <f>IF(N646="nulová",J646,0)</f>
        <v>0</v>
      </c>
      <c r="BJ646" s="19" t="s">
        <v>153</v>
      </c>
      <c r="BK646" s="186">
        <f>ROUND(I646*H646,0)</f>
        <v>0</v>
      </c>
      <c r="BL646" s="19" t="s">
        <v>279</v>
      </c>
      <c r="BM646" s="185" t="s">
        <v>891</v>
      </c>
    </row>
    <row r="647" spans="1:65" s="2" customFormat="1" ht="10">
      <c r="A647" s="36"/>
      <c r="B647" s="37"/>
      <c r="C647" s="38"/>
      <c r="D647" s="187" t="s">
        <v>155</v>
      </c>
      <c r="E647" s="38"/>
      <c r="F647" s="188" t="s">
        <v>890</v>
      </c>
      <c r="G647" s="38"/>
      <c r="H647" s="38"/>
      <c r="I647" s="189"/>
      <c r="J647" s="38"/>
      <c r="K647" s="38"/>
      <c r="L647" s="41"/>
      <c r="M647" s="190"/>
      <c r="N647" s="191"/>
      <c r="O647" s="66"/>
      <c r="P647" s="66"/>
      <c r="Q647" s="66"/>
      <c r="R647" s="66"/>
      <c r="S647" s="66"/>
      <c r="T647" s="67"/>
      <c r="U647" s="36"/>
      <c r="V647" s="36"/>
      <c r="W647" s="36"/>
      <c r="X647" s="36"/>
      <c r="Y647" s="36"/>
      <c r="Z647" s="36"/>
      <c r="AA647" s="36"/>
      <c r="AB647" s="36"/>
      <c r="AC647" s="36"/>
      <c r="AD647" s="36"/>
      <c r="AE647" s="36"/>
      <c r="AT647" s="19" t="s">
        <v>155</v>
      </c>
      <c r="AU647" s="19" t="s">
        <v>153</v>
      </c>
    </row>
    <row r="648" spans="1:65" s="2" customFormat="1" ht="16.5" customHeight="1">
      <c r="A648" s="36"/>
      <c r="B648" s="37"/>
      <c r="C648" s="175" t="s">
        <v>892</v>
      </c>
      <c r="D648" s="175" t="s">
        <v>147</v>
      </c>
      <c r="E648" s="176" t="s">
        <v>893</v>
      </c>
      <c r="F648" s="177" t="s">
        <v>894</v>
      </c>
      <c r="G648" s="178" t="s">
        <v>702</v>
      </c>
      <c r="H648" s="179">
        <v>2</v>
      </c>
      <c r="I648" s="180"/>
      <c r="J648" s="179">
        <f>ROUND(I648*H648,0)</f>
        <v>0</v>
      </c>
      <c r="K648" s="177" t="s">
        <v>20</v>
      </c>
      <c r="L648" s="41"/>
      <c r="M648" s="181" t="s">
        <v>20</v>
      </c>
      <c r="N648" s="182" t="s">
        <v>44</v>
      </c>
      <c r="O648" s="66"/>
      <c r="P648" s="183">
        <f>O648*H648</f>
        <v>0</v>
      </c>
      <c r="Q648" s="183">
        <v>0</v>
      </c>
      <c r="R648" s="183">
        <f>Q648*H648</f>
        <v>0</v>
      </c>
      <c r="S648" s="183">
        <v>0</v>
      </c>
      <c r="T648" s="184">
        <f>S648*H648</f>
        <v>0</v>
      </c>
      <c r="U648" s="36"/>
      <c r="V648" s="36"/>
      <c r="W648" s="36"/>
      <c r="X648" s="36"/>
      <c r="Y648" s="36"/>
      <c r="Z648" s="36"/>
      <c r="AA648" s="36"/>
      <c r="AB648" s="36"/>
      <c r="AC648" s="36"/>
      <c r="AD648" s="36"/>
      <c r="AE648" s="36"/>
      <c r="AR648" s="185" t="s">
        <v>279</v>
      </c>
      <c r="AT648" s="185" t="s">
        <v>147</v>
      </c>
      <c r="AU648" s="185" t="s">
        <v>153</v>
      </c>
      <c r="AY648" s="19" t="s">
        <v>145</v>
      </c>
      <c r="BE648" s="186">
        <f>IF(N648="základní",J648,0)</f>
        <v>0</v>
      </c>
      <c r="BF648" s="186">
        <f>IF(N648="snížená",J648,0)</f>
        <v>0</v>
      </c>
      <c r="BG648" s="186">
        <f>IF(N648="zákl. přenesená",J648,0)</f>
        <v>0</v>
      </c>
      <c r="BH648" s="186">
        <f>IF(N648="sníž. přenesená",J648,0)</f>
        <v>0</v>
      </c>
      <c r="BI648" s="186">
        <f>IF(N648="nulová",J648,0)</f>
        <v>0</v>
      </c>
      <c r="BJ648" s="19" t="s">
        <v>153</v>
      </c>
      <c r="BK648" s="186">
        <f>ROUND(I648*H648,0)</f>
        <v>0</v>
      </c>
      <c r="BL648" s="19" t="s">
        <v>279</v>
      </c>
      <c r="BM648" s="185" t="s">
        <v>895</v>
      </c>
    </row>
    <row r="649" spans="1:65" s="2" customFormat="1" ht="10">
      <c r="A649" s="36"/>
      <c r="B649" s="37"/>
      <c r="C649" s="38"/>
      <c r="D649" s="187" t="s">
        <v>155</v>
      </c>
      <c r="E649" s="38"/>
      <c r="F649" s="188" t="s">
        <v>894</v>
      </c>
      <c r="G649" s="38"/>
      <c r="H649" s="38"/>
      <c r="I649" s="189"/>
      <c r="J649" s="38"/>
      <c r="K649" s="38"/>
      <c r="L649" s="41"/>
      <c r="M649" s="190"/>
      <c r="N649" s="191"/>
      <c r="O649" s="66"/>
      <c r="P649" s="66"/>
      <c r="Q649" s="66"/>
      <c r="R649" s="66"/>
      <c r="S649" s="66"/>
      <c r="T649" s="67"/>
      <c r="U649" s="36"/>
      <c r="V649" s="36"/>
      <c r="W649" s="36"/>
      <c r="X649" s="36"/>
      <c r="Y649" s="36"/>
      <c r="Z649" s="36"/>
      <c r="AA649" s="36"/>
      <c r="AB649" s="36"/>
      <c r="AC649" s="36"/>
      <c r="AD649" s="36"/>
      <c r="AE649" s="36"/>
      <c r="AT649" s="19" t="s">
        <v>155</v>
      </c>
      <c r="AU649" s="19" t="s">
        <v>153</v>
      </c>
    </row>
    <row r="650" spans="1:65" s="2" customFormat="1" ht="16.5" customHeight="1">
      <c r="A650" s="36"/>
      <c r="B650" s="37"/>
      <c r="C650" s="175" t="s">
        <v>896</v>
      </c>
      <c r="D650" s="175" t="s">
        <v>147</v>
      </c>
      <c r="E650" s="176" t="s">
        <v>897</v>
      </c>
      <c r="F650" s="177" t="s">
        <v>898</v>
      </c>
      <c r="G650" s="178" t="s">
        <v>862</v>
      </c>
      <c r="H650" s="179">
        <v>3</v>
      </c>
      <c r="I650" s="180"/>
      <c r="J650" s="179">
        <f>ROUND(I650*H650,0)</f>
        <v>0</v>
      </c>
      <c r="K650" s="177" t="s">
        <v>20</v>
      </c>
      <c r="L650" s="41"/>
      <c r="M650" s="181" t="s">
        <v>20</v>
      </c>
      <c r="N650" s="182" t="s">
        <v>44</v>
      </c>
      <c r="O650" s="66"/>
      <c r="P650" s="183">
        <f>O650*H650</f>
        <v>0</v>
      </c>
      <c r="Q650" s="183">
        <v>0</v>
      </c>
      <c r="R650" s="183">
        <f>Q650*H650</f>
        <v>0</v>
      </c>
      <c r="S650" s="183">
        <v>0</v>
      </c>
      <c r="T650" s="184">
        <f>S650*H650</f>
        <v>0</v>
      </c>
      <c r="U650" s="36"/>
      <c r="V650" s="36"/>
      <c r="W650" s="36"/>
      <c r="X650" s="36"/>
      <c r="Y650" s="36"/>
      <c r="Z650" s="36"/>
      <c r="AA650" s="36"/>
      <c r="AB650" s="36"/>
      <c r="AC650" s="36"/>
      <c r="AD650" s="36"/>
      <c r="AE650" s="36"/>
      <c r="AR650" s="185" t="s">
        <v>279</v>
      </c>
      <c r="AT650" s="185" t="s">
        <v>147</v>
      </c>
      <c r="AU650" s="185" t="s">
        <v>153</v>
      </c>
      <c r="AY650" s="19" t="s">
        <v>145</v>
      </c>
      <c r="BE650" s="186">
        <f>IF(N650="základní",J650,0)</f>
        <v>0</v>
      </c>
      <c r="BF650" s="186">
        <f>IF(N650="snížená",J650,0)</f>
        <v>0</v>
      </c>
      <c r="BG650" s="186">
        <f>IF(N650="zákl. přenesená",J650,0)</f>
        <v>0</v>
      </c>
      <c r="BH650" s="186">
        <f>IF(N650="sníž. přenesená",J650,0)</f>
        <v>0</v>
      </c>
      <c r="BI650" s="186">
        <f>IF(N650="nulová",J650,0)</f>
        <v>0</v>
      </c>
      <c r="BJ650" s="19" t="s">
        <v>153</v>
      </c>
      <c r="BK650" s="186">
        <f>ROUND(I650*H650,0)</f>
        <v>0</v>
      </c>
      <c r="BL650" s="19" t="s">
        <v>279</v>
      </c>
      <c r="BM650" s="185" t="s">
        <v>899</v>
      </c>
    </row>
    <row r="651" spans="1:65" s="2" customFormat="1" ht="10">
      <c r="A651" s="36"/>
      <c r="B651" s="37"/>
      <c r="C651" s="38"/>
      <c r="D651" s="187" t="s">
        <v>155</v>
      </c>
      <c r="E651" s="38"/>
      <c r="F651" s="188" t="s">
        <v>898</v>
      </c>
      <c r="G651" s="38"/>
      <c r="H651" s="38"/>
      <c r="I651" s="189"/>
      <c r="J651" s="38"/>
      <c r="K651" s="38"/>
      <c r="L651" s="41"/>
      <c r="M651" s="190"/>
      <c r="N651" s="191"/>
      <c r="O651" s="66"/>
      <c r="P651" s="66"/>
      <c r="Q651" s="66"/>
      <c r="R651" s="66"/>
      <c r="S651" s="66"/>
      <c r="T651" s="67"/>
      <c r="U651" s="36"/>
      <c r="V651" s="36"/>
      <c r="W651" s="36"/>
      <c r="X651" s="36"/>
      <c r="Y651" s="36"/>
      <c r="Z651" s="36"/>
      <c r="AA651" s="36"/>
      <c r="AB651" s="36"/>
      <c r="AC651" s="36"/>
      <c r="AD651" s="36"/>
      <c r="AE651" s="36"/>
      <c r="AT651" s="19" t="s">
        <v>155</v>
      </c>
      <c r="AU651" s="19" t="s">
        <v>153</v>
      </c>
    </row>
    <row r="652" spans="1:65" s="2" customFormat="1" ht="16.5" customHeight="1">
      <c r="A652" s="36"/>
      <c r="B652" s="37"/>
      <c r="C652" s="175" t="s">
        <v>900</v>
      </c>
      <c r="D652" s="175" t="s">
        <v>147</v>
      </c>
      <c r="E652" s="176" t="s">
        <v>901</v>
      </c>
      <c r="F652" s="177" t="s">
        <v>902</v>
      </c>
      <c r="G652" s="178" t="s">
        <v>862</v>
      </c>
      <c r="H652" s="179">
        <v>5</v>
      </c>
      <c r="I652" s="180"/>
      <c r="J652" s="179">
        <f>ROUND(I652*H652,0)</f>
        <v>0</v>
      </c>
      <c r="K652" s="177" t="s">
        <v>20</v>
      </c>
      <c r="L652" s="41"/>
      <c r="M652" s="181" t="s">
        <v>20</v>
      </c>
      <c r="N652" s="182" t="s">
        <v>44</v>
      </c>
      <c r="O652" s="66"/>
      <c r="P652" s="183">
        <f>O652*H652</f>
        <v>0</v>
      </c>
      <c r="Q652" s="183">
        <v>0</v>
      </c>
      <c r="R652" s="183">
        <f>Q652*H652</f>
        <v>0</v>
      </c>
      <c r="S652" s="183">
        <v>0</v>
      </c>
      <c r="T652" s="184">
        <f>S652*H652</f>
        <v>0</v>
      </c>
      <c r="U652" s="36"/>
      <c r="V652" s="36"/>
      <c r="W652" s="36"/>
      <c r="X652" s="36"/>
      <c r="Y652" s="36"/>
      <c r="Z652" s="36"/>
      <c r="AA652" s="36"/>
      <c r="AB652" s="36"/>
      <c r="AC652" s="36"/>
      <c r="AD652" s="36"/>
      <c r="AE652" s="36"/>
      <c r="AR652" s="185" t="s">
        <v>279</v>
      </c>
      <c r="AT652" s="185" t="s">
        <v>147</v>
      </c>
      <c r="AU652" s="185" t="s">
        <v>153</v>
      </c>
      <c r="AY652" s="19" t="s">
        <v>145</v>
      </c>
      <c r="BE652" s="186">
        <f>IF(N652="základní",J652,0)</f>
        <v>0</v>
      </c>
      <c r="BF652" s="186">
        <f>IF(N652="snížená",J652,0)</f>
        <v>0</v>
      </c>
      <c r="BG652" s="186">
        <f>IF(N652="zákl. přenesená",J652,0)</f>
        <v>0</v>
      </c>
      <c r="BH652" s="186">
        <f>IF(N652="sníž. přenesená",J652,0)</f>
        <v>0</v>
      </c>
      <c r="BI652" s="186">
        <f>IF(N652="nulová",J652,0)</f>
        <v>0</v>
      </c>
      <c r="BJ652" s="19" t="s">
        <v>153</v>
      </c>
      <c r="BK652" s="186">
        <f>ROUND(I652*H652,0)</f>
        <v>0</v>
      </c>
      <c r="BL652" s="19" t="s">
        <v>279</v>
      </c>
      <c r="BM652" s="185" t="s">
        <v>903</v>
      </c>
    </row>
    <row r="653" spans="1:65" s="2" customFormat="1" ht="10">
      <c r="A653" s="36"/>
      <c r="B653" s="37"/>
      <c r="C653" s="38"/>
      <c r="D653" s="187" t="s">
        <v>155</v>
      </c>
      <c r="E653" s="38"/>
      <c r="F653" s="188" t="s">
        <v>902</v>
      </c>
      <c r="G653" s="38"/>
      <c r="H653" s="38"/>
      <c r="I653" s="189"/>
      <c r="J653" s="38"/>
      <c r="K653" s="38"/>
      <c r="L653" s="41"/>
      <c r="M653" s="190"/>
      <c r="N653" s="191"/>
      <c r="O653" s="66"/>
      <c r="P653" s="66"/>
      <c r="Q653" s="66"/>
      <c r="R653" s="66"/>
      <c r="S653" s="66"/>
      <c r="T653" s="67"/>
      <c r="U653" s="36"/>
      <c r="V653" s="36"/>
      <c r="W653" s="36"/>
      <c r="X653" s="36"/>
      <c r="Y653" s="36"/>
      <c r="Z653" s="36"/>
      <c r="AA653" s="36"/>
      <c r="AB653" s="36"/>
      <c r="AC653" s="36"/>
      <c r="AD653" s="36"/>
      <c r="AE653" s="36"/>
      <c r="AT653" s="19" t="s">
        <v>155</v>
      </c>
      <c r="AU653" s="19" t="s">
        <v>153</v>
      </c>
    </row>
    <row r="654" spans="1:65" s="2" customFormat="1" ht="16.5" customHeight="1">
      <c r="A654" s="36"/>
      <c r="B654" s="37"/>
      <c r="C654" s="175" t="s">
        <v>904</v>
      </c>
      <c r="D654" s="175" t="s">
        <v>147</v>
      </c>
      <c r="E654" s="176" t="s">
        <v>905</v>
      </c>
      <c r="F654" s="177" t="s">
        <v>906</v>
      </c>
      <c r="G654" s="178" t="s">
        <v>862</v>
      </c>
      <c r="H654" s="179">
        <v>3</v>
      </c>
      <c r="I654" s="180"/>
      <c r="J654" s="179">
        <f>ROUND(I654*H654,0)</f>
        <v>0</v>
      </c>
      <c r="K654" s="177" t="s">
        <v>20</v>
      </c>
      <c r="L654" s="41"/>
      <c r="M654" s="181" t="s">
        <v>20</v>
      </c>
      <c r="N654" s="182" t="s">
        <v>44</v>
      </c>
      <c r="O654" s="66"/>
      <c r="P654" s="183">
        <f>O654*H654</f>
        <v>0</v>
      </c>
      <c r="Q654" s="183">
        <v>0</v>
      </c>
      <c r="R654" s="183">
        <f>Q654*H654</f>
        <v>0</v>
      </c>
      <c r="S654" s="183">
        <v>0</v>
      </c>
      <c r="T654" s="184">
        <f>S654*H654</f>
        <v>0</v>
      </c>
      <c r="U654" s="36"/>
      <c r="V654" s="36"/>
      <c r="W654" s="36"/>
      <c r="X654" s="36"/>
      <c r="Y654" s="36"/>
      <c r="Z654" s="36"/>
      <c r="AA654" s="36"/>
      <c r="AB654" s="36"/>
      <c r="AC654" s="36"/>
      <c r="AD654" s="36"/>
      <c r="AE654" s="36"/>
      <c r="AR654" s="185" t="s">
        <v>279</v>
      </c>
      <c r="AT654" s="185" t="s">
        <v>147</v>
      </c>
      <c r="AU654" s="185" t="s">
        <v>153</v>
      </c>
      <c r="AY654" s="19" t="s">
        <v>145</v>
      </c>
      <c r="BE654" s="186">
        <f>IF(N654="základní",J654,0)</f>
        <v>0</v>
      </c>
      <c r="BF654" s="186">
        <f>IF(N654="snížená",J654,0)</f>
        <v>0</v>
      </c>
      <c r="BG654" s="186">
        <f>IF(N654="zákl. přenesená",J654,0)</f>
        <v>0</v>
      </c>
      <c r="BH654" s="186">
        <f>IF(N654="sníž. přenesená",J654,0)</f>
        <v>0</v>
      </c>
      <c r="BI654" s="186">
        <f>IF(N654="nulová",J654,0)</f>
        <v>0</v>
      </c>
      <c r="BJ654" s="19" t="s">
        <v>153</v>
      </c>
      <c r="BK654" s="186">
        <f>ROUND(I654*H654,0)</f>
        <v>0</v>
      </c>
      <c r="BL654" s="19" t="s">
        <v>279</v>
      </c>
      <c r="BM654" s="185" t="s">
        <v>907</v>
      </c>
    </row>
    <row r="655" spans="1:65" s="2" customFormat="1" ht="10">
      <c r="A655" s="36"/>
      <c r="B655" s="37"/>
      <c r="C655" s="38"/>
      <c r="D655" s="187" t="s">
        <v>155</v>
      </c>
      <c r="E655" s="38"/>
      <c r="F655" s="188" t="s">
        <v>906</v>
      </c>
      <c r="G655" s="38"/>
      <c r="H655" s="38"/>
      <c r="I655" s="189"/>
      <c r="J655" s="38"/>
      <c r="K655" s="38"/>
      <c r="L655" s="41"/>
      <c r="M655" s="190"/>
      <c r="N655" s="191"/>
      <c r="O655" s="66"/>
      <c r="P655" s="66"/>
      <c r="Q655" s="66"/>
      <c r="R655" s="66"/>
      <c r="S655" s="66"/>
      <c r="T655" s="67"/>
      <c r="U655" s="36"/>
      <c r="V655" s="36"/>
      <c r="W655" s="36"/>
      <c r="X655" s="36"/>
      <c r="Y655" s="36"/>
      <c r="Z655" s="36"/>
      <c r="AA655" s="36"/>
      <c r="AB655" s="36"/>
      <c r="AC655" s="36"/>
      <c r="AD655" s="36"/>
      <c r="AE655" s="36"/>
      <c r="AT655" s="19" t="s">
        <v>155</v>
      </c>
      <c r="AU655" s="19" t="s">
        <v>153</v>
      </c>
    </row>
    <row r="656" spans="1:65" s="2" customFormat="1" ht="23">
      <c r="A656" s="36"/>
      <c r="B656" s="37"/>
      <c r="C656" s="175" t="s">
        <v>908</v>
      </c>
      <c r="D656" s="175" t="s">
        <v>147</v>
      </c>
      <c r="E656" s="176" t="s">
        <v>909</v>
      </c>
      <c r="F656" s="177" t="s">
        <v>910</v>
      </c>
      <c r="G656" s="178" t="s">
        <v>496</v>
      </c>
      <c r="H656" s="180"/>
      <c r="I656" s="180"/>
      <c r="J656" s="179">
        <f>ROUND(I656*H656,0)</f>
        <v>0</v>
      </c>
      <c r="K656" s="177" t="s">
        <v>20</v>
      </c>
      <c r="L656" s="41"/>
      <c r="M656" s="181" t="s">
        <v>20</v>
      </c>
      <c r="N656" s="182" t="s">
        <v>44</v>
      </c>
      <c r="O656" s="66"/>
      <c r="P656" s="183">
        <f>O656*H656</f>
        <v>0</v>
      </c>
      <c r="Q656" s="183">
        <v>0</v>
      </c>
      <c r="R656" s="183">
        <f>Q656*H656</f>
        <v>0</v>
      </c>
      <c r="S656" s="183">
        <v>0</v>
      </c>
      <c r="T656" s="184">
        <f>S656*H656</f>
        <v>0</v>
      </c>
      <c r="U656" s="36"/>
      <c r="V656" s="36"/>
      <c r="W656" s="36"/>
      <c r="X656" s="36"/>
      <c r="Y656" s="36"/>
      <c r="Z656" s="36"/>
      <c r="AA656" s="36"/>
      <c r="AB656" s="36"/>
      <c r="AC656" s="36"/>
      <c r="AD656" s="36"/>
      <c r="AE656" s="36"/>
      <c r="AR656" s="185" t="s">
        <v>279</v>
      </c>
      <c r="AT656" s="185" t="s">
        <v>147</v>
      </c>
      <c r="AU656" s="185" t="s">
        <v>153</v>
      </c>
      <c r="AY656" s="19" t="s">
        <v>145</v>
      </c>
      <c r="BE656" s="186">
        <f>IF(N656="základní",J656,0)</f>
        <v>0</v>
      </c>
      <c r="BF656" s="186">
        <f>IF(N656="snížená",J656,0)</f>
        <v>0</v>
      </c>
      <c r="BG656" s="186">
        <f>IF(N656="zákl. přenesená",J656,0)</f>
        <v>0</v>
      </c>
      <c r="BH656" s="186">
        <f>IF(N656="sníž. přenesená",J656,0)</f>
        <v>0</v>
      </c>
      <c r="BI656" s="186">
        <f>IF(N656="nulová",J656,0)</f>
        <v>0</v>
      </c>
      <c r="BJ656" s="19" t="s">
        <v>153</v>
      </c>
      <c r="BK656" s="186">
        <f>ROUND(I656*H656,0)</f>
        <v>0</v>
      </c>
      <c r="BL656" s="19" t="s">
        <v>279</v>
      </c>
      <c r="BM656" s="185" t="s">
        <v>911</v>
      </c>
    </row>
    <row r="657" spans="1:65" s="2" customFormat="1" ht="18">
      <c r="A657" s="36"/>
      <c r="B657" s="37"/>
      <c r="C657" s="38"/>
      <c r="D657" s="187" t="s">
        <v>155</v>
      </c>
      <c r="E657" s="38"/>
      <c r="F657" s="188" t="s">
        <v>912</v>
      </c>
      <c r="G657" s="38"/>
      <c r="H657" s="38"/>
      <c r="I657" s="189"/>
      <c r="J657" s="38"/>
      <c r="K657" s="38"/>
      <c r="L657" s="41"/>
      <c r="M657" s="190"/>
      <c r="N657" s="191"/>
      <c r="O657" s="66"/>
      <c r="P657" s="66"/>
      <c r="Q657" s="66"/>
      <c r="R657" s="66"/>
      <c r="S657" s="66"/>
      <c r="T657" s="67"/>
      <c r="U657" s="36"/>
      <c r="V657" s="36"/>
      <c r="W657" s="36"/>
      <c r="X657" s="36"/>
      <c r="Y657" s="36"/>
      <c r="Z657" s="36"/>
      <c r="AA657" s="36"/>
      <c r="AB657" s="36"/>
      <c r="AC657" s="36"/>
      <c r="AD657" s="36"/>
      <c r="AE657" s="36"/>
      <c r="AT657" s="19" t="s">
        <v>155</v>
      </c>
      <c r="AU657" s="19" t="s">
        <v>153</v>
      </c>
    </row>
    <row r="658" spans="1:65" s="12" customFormat="1" ht="22.75" customHeight="1">
      <c r="B658" s="159"/>
      <c r="C658" s="160"/>
      <c r="D658" s="161" t="s">
        <v>71</v>
      </c>
      <c r="E658" s="173" t="s">
        <v>913</v>
      </c>
      <c r="F658" s="173" t="s">
        <v>914</v>
      </c>
      <c r="G658" s="160"/>
      <c r="H658" s="160"/>
      <c r="I658" s="163"/>
      <c r="J658" s="174">
        <f>BK658</f>
        <v>0</v>
      </c>
      <c r="K658" s="160"/>
      <c r="L658" s="165"/>
      <c r="M658" s="166"/>
      <c r="N658" s="167"/>
      <c r="O658" s="167"/>
      <c r="P658" s="168">
        <f>SUM(P659:P662)</f>
        <v>0</v>
      </c>
      <c r="Q658" s="167"/>
      <c r="R658" s="168">
        <f>SUM(R659:R662)</f>
        <v>0</v>
      </c>
      <c r="S658" s="167"/>
      <c r="T658" s="169">
        <f>SUM(T659:T662)</f>
        <v>0</v>
      </c>
      <c r="AR658" s="170" t="s">
        <v>153</v>
      </c>
      <c r="AT658" s="171" t="s">
        <v>71</v>
      </c>
      <c r="AU658" s="171" t="s">
        <v>8</v>
      </c>
      <c r="AY658" s="170" t="s">
        <v>145</v>
      </c>
      <c r="BK658" s="172">
        <f>SUM(BK659:BK662)</f>
        <v>0</v>
      </c>
    </row>
    <row r="659" spans="1:65" s="2" customFormat="1" ht="23">
      <c r="A659" s="36"/>
      <c r="B659" s="37"/>
      <c r="C659" s="175" t="s">
        <v>915</v>
      </c>
      <c r="D659" s="175" t="s">
        <v>147</v>
      </c>
      <c r="E659" s="176" t="s">
        <v>916</v>
      </c>
      <c r="F659" s="177" t="s">
        <v>917</v>
      </c>
      <c r="G659" s="178" t="s">
        <v>862</v>
      </c>
      <c r="H659" s="179">
        <v>5</v>
      </c>
      <c r="I659" s="180"/>
      <c r="J659" s="179">
        <f>ROUND(I659*H659,0)</f>
        <v>0</v>
      </c>
      <c r="K659" s="177" t="s">
        <v>20</v>
      </c>
      <c r="L659" s="41"/>
      <c r="M659" s="181" t="s">
        <v>20</v>
      </c>
      <c r="N659" s="182" t="s">
        <v>44</v>
      </c>
      <c r="O659" s="66"/>
      <c r="P659" s="183">
        <f>O659*H659</f>
        <v>0</v>
      </c>
      <c r="Q659" s="183">
        <v>0</v>
      </c>
      <c r="R659" s="183">
        <f>Q659*H659</f>
        <v>0</v>
      </c>
      <c r="S659" s="183">
        <v>0</v>
      </c>
      <c r="T659" s="184">
        <f>S659*H659</f>
        <v>0</v>
      </c>
      <c r="U659" s="36"/>
      <c r="V659" s="36"/>
      <c r="W659" s="36"/>
      <c r="X659" s="36"/>
      <c r="Y659" s="36"/>
      <c r="Z659" s="36"/>
      <c r="AA659" s="36"/>
      <c r="AB659" s="36"/>
      <c r="AC659" s="36"/>
      <c r="AD659" s="36"/>
      <c r="AE659" s="36"/>
      <c r="AR659" s="185" t="s">
        <v>279</v>
      </c>
      <c r="AT659" s="185" t="s">
        <v>147</v>
      </c>
      <c r="AU659" s="185" t="s">
        <v>153</v>
      </c>
      <c r="AY659" s="19" t="s">
        <v>145</v>
      </c>
      <c r="BE659" s="186">
        <f>IF(N659="základní",J659,0)</f>
        <v>0</v>
      </c>
      <c r="BF659" s="186">
        <f>IF(N659="snížená",J659,0)</f>
        <v>0</v>
      </c>
      <c r="BG659" s="186">
        <f>IF(N659="zákl. přenesená",J659,0)</f>
        <v>0</v>
      </c>
      <c r="BH659" s="186">
        <f>IF(N659="sníž. přenesená",J659,0)</f>
        <v>0</v>
      </c>
      <c r="BI659" s="186">
        <f>IF(N659="nulová",J659,0)</f>
        <v>0</v>
      </c>
      <c r="BJ659" s="19" t="s">
        <v>153</v>
      </c>
      <c r="BK659" s="186">
        <f>ROUND(I659*H659,0)</f>
        <v>0</v>
      </c>
      <c r="BL659" s="19" t="s">
        <v>279</v>
      </c>
      <c r="BM659" s="185" t="s">
        <v>918</v>
      </c>
    </row>
    <row r="660" spans="1:65" s="2" customFormat="1" ht="18">
      <c r="A660" s="36"/>
      <c r="B660" s="37"/>
      <c r="C660" s="38"/>
      <c r="D660" s="187" t="s">
        <v>155</v>
      </c>
      <c r="E660" s="38"/>
      <c r="F660" s="188" t="s">
        <v>917</v>
      </c>
      <c r="G660" s="38"/>
      <c r="H660" s="38"/>
      <c r="I660" s="189"/>
      <c r="J660" s="38"/>
      <c r="K660" s="38"/>
      <c r="L660" s="41"/>
      <c r="M660" s="190"/>
      <c r="N660" s="191"/>
      <c r="O660" s="66"/>
      <c r="P660" s="66"/>
      <c r="Q660" s="66"/>
      <c r="R660" s="66"/>
      <c r="S660" s="66"/>
      <c r="T660" s="67"/>
      <c r="U660" s="36"/>
      <c r="V660" s="36"/>
      <c r="W660" s="36"/>
      <c r="X660" s="36"/>
      <c r="Y660" s="36"/>
      <c r="Z660" s="36"/>
      <c r="AA660" s="36"/>
      <c r="AB660" s="36"/>
      <c r="AC660" s="36"/>
      <c r="AD660" s="36"/>
      <c r="AE660" s="36"/>
      <c r="AT660" s="19" t="s">
        <v>155</v>
      </c>
      <c r="AU660" s="19" t="s">
        <v>153</v>
      </c>
    </row>
    <row r="661" spans="1:65" s="2" customFormat="1" ht="23">
      <c r="A661" s="36"/>
      <c r="B661" s="37"/>
      <c r="C661" s="175" t="s">
        <v>919</v>
      </c>
      <c r="D661" s="175" t="s">
        <v>147</v>
      </c>
      <c r="E661" s="176" t="s">
        <v>920</v>
      </c>
      <c r="F661" s="177" t="s">
        <v>921</v>
      </c>
      <c r="G661" s="178" t="s">
        <v>496</v>
      </c>
      <c r="H661" s="180"/>
      <c r="I661" s="180"/>
      <c r="J661" s="179">
        <f>ROUND(I661*H661,0)</f>
        <v>0</v>
      </c>
      <c r="K661" s="177" t="s">
        <v>20</v>
      </c>
      <c r="L661" s="41"/>
      <c r="M661" s="181" t="s">
        <v>20</v>
      </c>
      <c r="N661" s="182" t="s">
        <v>44</v>
      </c>
      <c r="O661" s="66"/>
      <c r="P661" s="183">
        <f>O661*H661</f>
        <v>0</v>
      </c>
      <c r="Q661" s="183">
        <v>0</v>
      </c>
      <c r="R661" s="183">
        <f>Q661*H661</f>
        <v>0</v>
      </c>
      <c r="S661" s="183">
        <v>0</v>
      </c>
      <c r="T661" s="184">
        <f>S661*H661</f>
        <v>0</v>
      </c>
      <c r="U661" s="36"/>
      <c r="V661" s="36"/>
      <c r="W661" s="36"/>
      <c r="X661" s="36"/>
      <c r="Y661" s="36"/>
      <c r="Z661" s="36"/>
      <c r="AA661" s="36"/>
      <c r="AB661" s="36"/>
      <c r="AC661" s="36"/>
      <c r="AD661" s="36"/>
      <c r="AE661" s="36"/>
      <c r="AR661" s="185" t="s">
        <v>279</v>
      </c>
      <c r="AT661" s="185" t="s">
        <v>147</v>
      </c>
      <c r="AU661" s="185" t="s">
        <v>153</v>
      </c>
      <c r="AY661" s="19" t="s">
        <v>145</v>
      </c>
      <c r="BE661" s="186">
        <f>IF(N661="základní",J661,0)</f>
        <v>0</v>
      </c>
      <c r="BF661" s="186">
        <f>IF(N661="snížená",J661,0)</f>
        <v>0</v>
      </c>
      <c r="BG661" s="186">
        <f>IF(N661="zákl. přenesená",J661,0)</f>
        <v>0</v>
      </c>
      <c r="BH661" s="186">
        <f>IF(N661="sníž. přenesená",J661,0)</f>
        <v>0</v>
      </c>
      <c r="BI661" s="186">
        <f>IF(N661="nulová",J661,0)</f>
        <v>0</v>
      </c>
      <c r="BJ661" s="19" t="s">
        <v>153</v>
      </c>
      <c r="BK661" s="186">
        <f>ROUND(I661*H661,0)</f>
        <v>0</v>
      </c>
      <c r="BL661" s="19" t="s">
        <v>279</v>
      </c>
      <c r="BM661" s="185" t="s">
        <v>922</v>
      </c>
    </row>
    <row r="662" spans="1:65" s="2" customFormat="1" ht="18">
      <c r="A662" s="36"/>
      <c r="B662" s="37"/>
      <c r="C662" s="38"/>
      <c r="D662" s="187" t="s">
        <v>155</v>
      </c>
      <c r="E662" s="38"/>
      <c r="F662" s="188" t="s">
        <v>923</v>
      </c>
      <c r="G662" s="38"/>
      <c r="H662" s="38"/>
      <c r="I662" s="189"/>
      <c r="J662" s="38"/>
      <c r="K662" s="38"/>
      <c r="L662" s="41"/>
      <c r="M662" s="190"/>
      <c r="N662" s="191"/>
      <c r="O662" s="66"/>
      <c r="P662" s="66"/>
      <c r="Q662" s="66"/>
      <c r="R662" s="66"/>
      <c r="S662" s="66"/>
      <c r="T662" s="67"/>
      <c r="U662" s="36"/>
      <c r="V662" s="36"/>
      <c r="W662" s="36"/>
      <c r="X662" s="36"/>
      <c r="Y662" s="36"/>
      <c r="Z662" s="36"/>
      <c r="AA662" s="36"/>
      <c r="AB662" s="36"/>
      <c r="AC662" s="36"/>
      <c r="AD662" s="36"/>
      <c r="AE662" s="36"/>
      <c r="AT662" s="19" t="s">
        <v>155</v>
      </c>
      <c r="AU662" s="19" t="s">
        <v>153</v>
      </c>
    </row>
    <row r="663" spans="1:65" s="12" customFormat="1" ht="22.75" customHeight="1">
      <c r="B663" s="159"/>
      <c r="C663" s="160"/>
      <c r="D663" s="161" t="s">
        <v>71</v>
      </c>
      <c r="E663" s="173" t="s">
        <v>924</v>
      </c>
      <c r="F663" s="173" t="s">
        <v>925</v>
      </c>
      <c r="G663" s="160"/>
      <c r="H663" s="160"/>
      <c r="I663" s="163"/>
      <c r="J663" s="174">
        <f>BK663</f>
        <v>0</v>
      </c>
      <c r="K663" s="160"/>
      <c r="L663" s="165"/>
      <c r="M663" s="166"/>
      <c r="N663" s="167"/>
      <c r="O663" s="167"/>
      <c r="P663" s="168">
        <f>SUM(P664:P685)</f>
        <v>0</v>
      </c>
      <c r="Q663" s="167"/>
      <c r="R663" s="168">
        <f>SUM(R664:R685)</f>
        <v>0</v>
      </c>
      <c r="S663" s="167"/>
      <c r="T663" s="169">
        <f>SUM(T664:T685)</f>
        <v>0</v>
      </c>
      <c r="AR663" s="170" t="s">
        <v>153</v>
      </c>
      <c r="AT663" s="171" t="s">
        <v>71</v>
      </c>
      <c r="AU663" s="171" t="s">
        <v>8</v>
      </c>
      <c r="AY663" s="170" t="s">
        <v>145</v>
      </c>
      <c r="BK663" s="172">
        <f>SUM(BK664:BK685)</f>
        <v>0</v>
      </c>
    </row>
    <row r="664" spans="1:65" s="2" customFormat="1" ht="23">
      <c r="A664" s="36"/>
      <c r="B664" s="37"/>
      <c r="C664" s="175" t="s">
        <v>926</v>
      </c>
      <c r="D664" s="175" t="s">
        <v>147</v>
      </c>
      <c r="E664" s="176" t="s">
        <v>927</v>
      </c>
      <c r="F664" s="177" t="s">
        <v>928</v>
      </c>
      <c r="G664" s="178" t="s">
        <v>300</v>
      </c>
      <c r="H664" s="179">
        <v>1</v>
      </c>
      <c r="I664" s="180"/>
      <c r="J664" s="179">
        <f>ROUND(I664*H664,0)</f>
        <v>0</v>
      </c>
      <c r="K664" s="177" t="s">
        <v>20</v>
      </c>
      <c r="L664" s="41"/>
      <c r="M664" s="181" t="s">
        <v>20</v>
      </c>
      <c r="N664" s="182" t="s">
        <v>44</v>
      </c>
      <c r="O664" s="66"/>
      <c r="P664" s="183">
        <f>O664*H664</f>
        <v>0</v>
      </c>
      <c r="Q664" s="183">
        <v>0</v>
      </c>
      <c r="R664" s="183">
        <f>Q664*H664</f>
        <v>0</v>
      </c>
      <c r="S664" s="183">
        <v>0</v>
      </c>
      <c r="T664" s="184">
        <f>S664*H664</f>
        <v>0</v>
      </c>
      <c r="U664" s="36"/>
      <c r="V664" s="36"/>
      <c r="W664" s="36"/>
      <c r="X664" s="36"/>
      <c r="Y664" s="36"/>
      <c r="Z664" s="36"/>
      <c r="AA664" s="36"/>
      <c r="AB664" s="36"/>
      <c r="AC664" s="36"/>
      <c r="AD664" s="36"/>
      <c r="AE664" s="36"/>
      <c r="AR664" s="185" t="s">
        <v>152</v>
      </c>
      <c r="AT664" s="185" t="s">
        <v>147</v>
      </c>
      <c r="AU664" s="185" t="s">
        <v>153</v>
      </c>
      <c r="AY664" s="19" t="s">
        <v>145</v>
      </c>
      <c r="BE664" s="186">
        <f>IF(N664="základní",J664,0)</f>
        <v>0</v>
      </c>
      <c r="BF664" s="186">
        <f>IF(N664="snížená",J664,0)</f>
        <v>0</v>
      </c>
      <c r="BG664" s="186">
        <f>IF(N664="zákl. přenesená",J664,0)</f>
        <v>0</v>
      </c>
      <c r="BH664" s="186">
        <f>IF(N664="sníž. přenesená",J664,0)</f>
        <v>0</v>
      </c>
      <c r="BI664" s="186">
        <f>IF(N664="nulová",J664,0)</f>
        <v>0</v>
      </c>
      <c r="BJ664" s="19" t="s">
        <v>153</v>
      </c>
      <c r="BK664" s="186">
        <f>ROUND(I664*H664,0)</f>
        <v>0</v>
      </c>
      <c r="BL664" s="19" t="s">
        <v>152</v>
      </c>
      <c r="BM664" s="185" t="s">
        <v>929</v>
      </c>
    </row>
    <row r="665" spans="1:65" s="2" customFormat="1" ht="10">
      <c r="A665" s="36"/>
      <c r="B665" s="37"/>
      <c r="C665" s="38"/>
      <c r="D665" s="187" t="s">
        <v>155</v>
      </c>
      <c r="E665" s="38"/>
      <c r="F665" s="188" t="s">
        <v>928</v>
      </c>
      <c r="G665" s="38"/>
      <c r="H665" s="38"/>
      <c r="I665" s="189"/>
      <c r="J665" s="38"/>
      <c r="K665" s="38"/>
      <c r="L665" s="41"/>
      <c r="M665" s="190"/>
      <c r="N665" s="191"/>
      <c r="O665" s="66"/>
      <c r="P665" s="66"/>
      <c r="Q665" s="66"/>
      <c r="R665" s="66"/>
      <c r="S665" s="66"/>
      <c r="T665" s="67"/>
      <c r="U665" s="36"/>
      <c r="V665" s="36"/>
      <c r="W665" s="36"/>
      <c r="X665" s="36"/>
      <c r="Y665" s="36"/>
      <c r="Z665" s="36"/>
      <c r="AA665" s="36"/>
      <c r="AB665" s="36"/>
      <c r="AC665" s="36"/>
      <c r="AD665" s="36"/>
      <c r="AE665" s="36"/>
      <c r="AT665" s="19" t="s">
        <v>155</v>
      </c>
      <c r="AU665" s="19" t="s">
        <v>153</v>
      </c>
    </row>
    <row r="666" spans="1:65" s="2" customFormat="1" ht="16.5" customHeight="1">
      <c r="A666" s="36"/>
      <c r="B666" s="37"/>
      <c r="C666" s="175" t="s">
        <v>930</v>
      </c>
      <c r="D666" s="175" t="s">
        <v>147</v>
      </c>
      <c r="E666" s="176" t="s">
        <v>931</v>
      </c>
      <c r="F666" s="177" t="s">
        <v>932</v>
      </c>
      <c r="G666" s="178" t="s">
        <v>300</v>
      </c>
      <c r="H666" s="179">
        <v>1</v>
      </c>
      <c r="I666" s="180"/>
      <c r="J666" s="179">
        <f>ROUND(I666*H666,0)</f>
        <v>0</v>
      </c>
      <c r="K666" s="177" t="s">
        <v>20</v>
      </c>
      <c r="L666" s="41"/>
      <c r="M666" s="181" t="s">
        <v>20</v>
      </c>
      <c r="N666" s="182" t="s">
        <v>44</v>
      </c>
      <c r="O666" s="66"/>
      <c r="P666" s="183">
        <f>O666*H666</f>
        <v>0</v>
      </c>
      <c r="Q666" s="183">
        <v>0</v>
      </c>
      <c r="R666" s="183">
        <f>Q666*H666</f>
        <v>0</v>
      </c>
      <c r="S666" s="183">
        <v>0</v>
      </c>
      <c r="T666" s="184">
        <f>S666*H666</f>
        <v>0</v>
      </c>
      <c r="U666" s="36"/>
      <c r="V666" s="36"/>
      <c r="W666" s="36"/>
      <c r="X666" s="36"/>
      <c r="Y666" s="36"/>
      <c r="Z666" s="36"/>
      <c r="AA666" s="36"/>
      <c r="AB666" s="36"/>
      <c r="AC666" s="36"/>
      <c r="AD666" s="36"/>
      <c r="AE666" s="36"/>
      <c r="AR666" s="185" t="s">
        <v>152</v>
      </c>
      <c r="AT666" s="185" t="s">
        <v>147</v>
      </c>
      <c r="AU666" s="185" t="s">
        <v>153</v>
      </c>
      <c r="AY666" s="19" t="s">
        <v>145</v>
      </c>
      <c r="BE666" s="186">
        <f>IF(N666="základní",J666,0)</f>
        <v>0</v>
      </c>
      <c r="BF666" s="186">
        <f>IF(N666="snížená",J666,0)</f>
        <v>0</v>
      </c>
      <c r="BG666" s="186">
        <f>IF(N666="zákl. přenesená",J666,0)</f>
        <v>0</v>
      </c>
      <c r="BH666" s="186">
        <f>IF(N666="sníž. přenesená",J666,0)</f>
        <v>0</v>
      </c>
      <c r="BI666" s="186">
        <f>IF(N666="nulová",J666,0)</f>
        <v>0</v>
      </c>
      <c r="BJ666" s="19" t="s">
        <v>153</v>
      </c>
      <c r="BK666" s="186">
        <f>ROUND(I666*H666,0)</f>
        <v>0</v>
      </c>
      <c r="BL666" s="19" t="s">
        <v>152</v>
      </c>
      <c r="BM666" s="185" t="s">
        <v>933</v>
      </c>
    </row>
    <row r="667" spans="1:65" s="2" customFormat="1" ht="10">
      <c r="A667" s="36"/>
      <c r="B667" s="37"/>
      <c r="C667" s="38"/>
      <c r="D667" s="187" t="s">
        <v>155</v>
      </c>
      <c r="E667" s="38"/>
      <c r="F667" s="188" t="s">
        <v>932</v>
      </c>
      <c r="G667" s="38"/>
      <c r="H667" s="38"/>
      <c r="I667" s="189"/>
      <c r="J667" s="38"/>
      <c r="K667" s="38"/>
      <c r="L667" s="41"/>
      <c r="M667" s="190"/>
      <c r="N667" s="191"/>
      <c r="O667" s="66"/>
      <c r="P667" s="66"/>
      <c r="Q667" s="66"/>
      <c r="R667" s="66"/>
      <c r="S667" s="66"/>
      <c r="T667" s="67"/>
      <c r="U667" s="36"/>
      <c r="V667" s="36"/>
      <c r="W667" s="36"/>
      <c r="X667" s="36"/>
      <c r="Y667" s="36"/>
      <c r="Z667" s="36"/>
      <c r="AA667" s="36"/>
      <c r="AB667" s="36"/>
      <c r="AC667" s="36"/>
      <c r="AD667" s="36"/>
      <c r="AE667" s="36"/>
      <c r="AT667" s="19" t="s">
        <v>155</v>
      </c>
      <c r="AU667" s="19" t="s">
        <v>153</v>
      </c>
    </row>
    <row r="668" spans="1:65" s="2" customFormat="1" ht="16.5" customHeight="1">
      <c r="A668" s="36"/>
      <c r="B668" s="37"/>
      <c r="C668" s="175" t="s">
        <v>934</v>
      </c>
      <c r="D668" s="175" t="s">
        <v>147</v>
      </c>
      <c r="E668" s="176" t="s">
        <v>935</v>
      </c>
      <c r="F668" s="177" t="s">
        <v>936</v>
      </c>
      <c r="G668" s="178" t="s">
        <v>300</v>
      </c>
      <c r="H668" s="179">
        <v>1</v>
      </c>
      <c r="I668" s="180"/>
      <c r="J668" s="179">
        <f>ROUND(I668*H668,0)</f>
        <v>0</v>
      </c>
      <c r="K668" s="177" t="s">
        <v>20</v>
      </c>
      <c r="L668" s="41"/>
      <c r="M668" s="181" t="s">
        <v>20</v>
      </c>
      <c r="N668" s="182" t="s">
        <v>44</v>
      </c>
      <c r="O668" s="66"/>
      <c r="P668" s="183">
        <f>O668*H668</f>
        <v>0</v>
      </c>
      <c r="Q668" s="183">
        <v>0</v>
      </c>
      <c r="R668" s="183">
        <f>Q668*H668</f>
        <v>0</v>
      </c>
      <c r="S668" s="183">
        <v>0</v>
      </c>
      <c r="T668" s="184">
        <f>S668*H668</f>
        <v>0</v>
      </c>
      <c r="U668" s="36"/>
      <c r="V668" s="36"/>
      <c r="W668" s="36"/>
      <c r="X668" s="36"/>
      <c r="Y668" s="36"/>
      <c r="Z668" s="36"/>
      <c r="AA668" s="36"/>
      <c r="AB668" s="36"/>
      <c r="AC668" s="36"/>
      <c r="AD668" s="36"/>
      <c r="AE668" s="36"/>
      <c r="AR668" s="185" t="s">
        <v>152</v>
      </c>
      <c r="AT668" s="185" t="s">
        <v>147</v>
      </c>
      <c r="AU668" s="185" t="s">
        <v>153</v>
      </c>
      <c r="AY668" s="19" t="s">
        <v>145</v>
      </c>
      <c r="BE668" s="186">
        <f>IF(N668="základní",J668,0)</f>
        <v>0</v>
      </c>
      <c r="BF668" s="186">
        <f>IF(N668="snížená",J668,0)</f>
        <v>0</v>
      </c>
      <c r="BG668" s="186">
        <f>IF(N668="zákl. přenesená",J668,0)</f>
        <v>0</v>
      </c>
      <c r="BH668" s="186">
        <f>IF(N668="sníž. přenesená",J668,0)</f>
        <v>0</v>
      </c>
      <c r="BI668" s="186">
        <f>IF(N668="nulová",J668,0)</f>
        <v>0</v>
      </c>
      <c r="BJ668" s="19" t="s">
        <v>153</v>
      </c>
      <c r="BK668" s="186">
        <f>ROUND(I668*H668,0)</f>
        <v>0</v>
      </c>
      <c r="BL668" s="19" t="s">
        <v>152</v>
      </c>
      <c r="BM668" s="185" t="s">
        <v>937</v>
      </c>
    </row>
    <row r="669" spans="1:65" s="2" customFormat="1" ht="10">
      <c r="A669" s="36"/>
      <c r="B669" s="37"/>
      <c r="C669" s="38"/>
      <c r="D669" s="187" t="s">
        <v>155</v>
      </c>
      <c r="E669" s="38"/>
      <c r="F669" s="188" t="s">
        <v>936</v>
      </c>
      <c r="G669" s="38"/>
      <c r="H669" s="38"/>
      <c r="I669" s="189"/>
      <c r="J669" s="38"/>
      <c r="K669" s="38"/>
      <c r="L669" s="41"/>
      <c r="M669" s="190"/>
      <c r="N669" s="191"/>
      <c r="O669" s="66"/>
      <c r="P669" s="66"/>
      <c r="Q669" s="66"/>
      <c r="R669" s="66"/>
      <c r="S669" s="66"/>
      <c r="T669" s="67"/>
      <c r="U669" s="36"/>
      <c r="V669" s="36"/>
      <c r="W669" s="36"/>
      <c r="X669" s="36"/>
      <c r="Y669" s="36"/>
      <c r="Z669" s="36"/>
      <c r="AA669" s="36"/>
      <c r="AB669" s="36"/>
      <c r="AC669" s="36"/>
      <c r="AD669" s="36"/>
      <c r="AE669" s="36"/>
      <c r="AT669" s="19" t="s">
        <v>155</v>
      </c>
      <c r="AU669" s="19" t="s">
        <v>153</v>
      </c>
    </row>
    <row r="670" spans="1:65" s="2" customFormat="1" ht="16.5" customHeight="1">
      <c r="A670" s="36"/>
      <c r="B670" s="37"/>
      <c r="C670" s="175" t="s">
        <v>938</v>
      </c>
      <c r="D670" s="175" t="s">
        <v>147</v>
      </c>
      <c r="E670" s="176" t="s">
        <v>939</v>
      </c>
      <c r="F670" s="177" t="s">
        <v>940</v>
      </c>
      <c r="G670" s="178" t="s">
        <v>300</v>
      </c>
      <c r="H670" s="179">
        <v>1</v>
      </c>
      <c r="I670" s="180"/>
      <c r="J670" s="179">
        <f>ROUND(I670*H670,0)</f>
        <v>0</v>
      </c>
      <c r="K670" s="177" t="s">
        <v>20</v>
      </c>
      <c r="L670" s="41"/>
      <c r="M670" s="181" t="s">
        <v>20</v>
      </c>
      <c r="N670" s="182" t="s">
        <v>44</v>
      </c>
      <c r="O670" s="66"/>
      <c r="P670" s="183">
        <f>O670*H670</f>
        <v>0</v>
      </c>
      <c r="Q670" s="183">
        <v>0</v>
      </c>
      <c r="R670" s="183">
        <f>Q670*H670</f>
        <v>0</v>
      </c>
      <c r="S670" s="183">
        <v>0</v>
      </c>
      <c r="T670" s="184">
        <f>S670*H670</f>
        <v>0</v>
      </c>
      <c r="U670" s="36"/>
      <c r="V670" s="36"/>
      <c r="W670" s="36"/>
      <c r="X670" s="36"/>
      <c r="Y670" s="36"/>
      <c r="Z670" s="36"/>
      <c r="AA670" s="36"/>
      <c r="AB670" s="36"/>
      <c r="AC670" s="36"/>
      <c r="AD670" s="36"/>
      <c r="AE670" s="36"/>
      <c r="AR670" s="185" t="s">
        <v>152</v>
      </c>
      <c r="AT670" s="185" t="s">
        <v>147</v>
      </c>
      <c r="AU670" s="185" t="s">
        <v>153</v>
      </c>
      <c r="AY670" s="19" t="s">
        <v>145</v>
      </c>
      <c r="BE670" s="186">
        <f>IF(N670="základní",J670,0)</f>
        <v>0</v>
      </c>
      <c r="BF670" s="186">
        <f>IF(N670="snížená",J670,0)</f>
        <v>0</v>
      </c>
      <c r="BG670" s="186">
        <f>IF(N670="zákl. přenesená",J670,0)</f>
        <v>0</v>
      </c>
      <c r="BH670" s="186">
        <f>IF(N670="sníž. přenesená",J670,0)</f>
        <v>0</v>
      </c>
      <c r="BI670" s="186">
        <f>IF(N670="nulová",J670,0)</f>
        <v>0</v>
      </c>
      <c r="BJ670" s="19" t="s">
        <v>153</v>
      </c>
      <c r="BK670" s="186">
        <f>ROUND(I670*H670,0)</f>
        <v>0</v>
      </c>
      <c r="BL670" s="19" t="s">
        <v>152</v>
      </c>
      <c r="BM670" s="185" t="s">
        <v>941</v>
      </c>
    </row>
    <row r="671" spans="1:65" s="2" customFormat="1" ht="10">
      <c r="A671" s="36"/>
      <c r="B671" s="37"/>
      <c r="C671" s="38"/>
      <c r="D671" s="187" t="s">
        <v>155</v>
      </c>
      <c r="E671" s="38"/>
      <c r="F671" s="188" t="s">
        <v>940</v>
      </c>
      <c r="G671" s="38"/>
      <c r="H671" s="38"/>
      <c r="I671" s="189"/>
      <c r="J671" s="38"/>
      <c r="K671" s="38"/>
      <c r="L671" s="41"/>
      <c r="M671" s="190"/>
      <c r="N671" s="191"/>
      <c r="O671" s="66"/>
      <c r="P671" s="66"/>
      <c r="Q671" s="66"/>
      <c r="R671" s="66"/>
      <c r="S671" s="66"/>
      <c r="T671" s="67"/>
      <c r="U671" s="36"/>
      <c r="V671" s="36"/>
      <c r="W671" s="36"/>
      <c r="X671" s="36"/>
      <c r="Y671" s="36"/>
      <c r="Z671" s="36"/>
      <c r="AA671" s="36"/>
      <c r="AB671" s="36"/>
      <c r="AC671" s="36"/>
      <c r="AD671" s="36"/>
      <c r="AE671" s="36"/>
      <c r="AT671" s="19" t="s">
        <v>155</v>
      </c>
      <c r="AU671" s="19" t="s">
        <v>153</v>
      </c>
    </row>
    <row r="672" spans="1:65" s="2" customFormat="1" ht="16.5" customHeight="1">
      <c r="A672" s="36"/>
      <c r="B672" s="37"/>
      <c r="C672" s="175" t="s">
        <v>942</v>
      </c>
      <c r="D672" s="175" t="s">
        <v>147</v>
      </c>
      <c r="E672" s="176" t="s">
        <v>943</v>
      </c>
      <c r="F672" s="177" t="s">
        <v>944</v>
      </c>
      <c r="G672" s="178" t="s">
        <v>300</v>
      </c>
      <c r="H672" s="179">
        <v>1</v>
      </c>
      <c r="I672" s="180"/>
      <c r="J672" s="179">
        <f>ROUND(I672*H672,0)</f>
        <v>0</v>
      </c>
      <c r="K672" s="177" t="s">
        <v>20</v>
      </c>
      <c r="L672" s="41"/>
      <c r="M672" s="181" t="s">
        <v>20</v>
      </c>
      <c r="N672" s="182" t="s">
        <v>44</v>
      </c>
      <c r="O672" s="66"/>
      <c r="P672" s="183">
        <f>O672*H672</f>
        <v>0</v>
      </c>
      <c r="Q672" s="183">
        <v>0</v>
      </c>
      <c r="R672" s="183">
        <f>Q672*H672</f>
        <v>0</v>
      </c>
      <c r="S672" s="183">
        <v>0</v>
      </c>
      <c r="T672" s="184">
        <f>S672*H672</f>
        <v>0</v>
      </c>
      <c r="U672" s="36"/>
      <c r="V672" s="36"/>
      <c r="W672" s="36"/>
      <c r="X672" s="36"/>
      <c r="Y672" s="36"/>
      <c r="Z672" s="36"/>
      <c r="AA672" s="36"/>
      <c r="AB672" s="36"/>
      <c r="AC672" s="36"/>
      <c r="AD672" s="36"/>
      <c r="AE672" s="36"/>
      <c r="AR672" s="185" t="s">
        <v>152</v>
      </c>
      <c r="AT672" s="185" t="s">
        <v>147</v>
      </c>
      <c r="AU672" s="185" t="s">
        <v>153</v>
      </c>
      <c r="AY672" s="19" t="s">
        <v>145</v>
      </c>
      <c r="BE672" s="186">
        <f>IF(N672="základní",J672,0)</f>
        <v>0</v>
      </c>
      <c r="BF672" s="186">
        <f>IF(N672="snížená",J672,0)</f>
        <v>0</v>
      </c>
      <c r="BG672" s="186">
        <f>IF(N672="zákl. přenesená",J672,0)</f>
        <v>0</v>
      </c>
      <c r="BH672" s="186">
        <f>IF(N672="sníž. přenesená",J672,0)</f>
        <v>0</v>
      </c>
      <c r="BI672" s="186">
        <f>IF(N672="nulová",J672,0)</f>
        <v>0</v>
      </c>
      <c r="BJ672" s="19" t="s">
        <v>153</v>
      </c>
      <c r="BK672" s="186">
        <f>ROUND(I672*H672,0)</f>
        <v>0</v>
      </c>
      <c r="BL672" s="19" t="s">
        <v>152</v>
      </c>
      <c r="BM672" s="185" t="s">
        <v>945</v>
      </c>
    </row>
    <row r="673" spans="1:65" s="2" customFormat="1" ht="10">
      <c r="A673" s="36"/>
      <c r="B673" s="37"/>
      <c r="C673" s="38"/>
      <c r="D673" s="187" t="s">
        <v>155</v>
      </c>
      <c r="E673" s="38"/>
      <c r="F673" s="188" t="s">
        <v>944</v>
      </c>
      <c r="G673" s="38"/>
      <c r="H673" s="38"/>
      <c r="I673" s="189"/>
      <c r="J673" s="38"/>
      <c r="K673" s="38"/>
      <c r="L673" s="41"/>
      <c r="M673" s="190"/>
      <c r="N673" s="191"/>
      <c r="O673" s="66"/>
      <c r="P673" s="66"/>
      <c r="Q673" s="66"/>
      <c r="R673" s="66"/>
      <c r="S673" s="66"/>
      <c r="T673" s="67"/>
      <c r="U673" s="36"/>
      <c r="V673" s="36"/>
      <c r="W673" s="36"/>
      <c r="X673" s="36"/>
      <c r="Y673" s="36"/>
      <c r="Z673" s="36"/>
      <c r="AA673" s="36"/>
      <c r="AB673" s="36"/>
      <c r="AC673" s="36"/>
      <c r="AD673" s="36"/>
      <c r="AE673" s="36"/>
      <c r="AT673" s="19" t="s">
        <v>155</v>
      </c>
      <c r="AU673" s="19" t="s">
        <v>153</v>
      </c>
    </row>
    <row r="674" spans="1:65" s="2" customFormat="1" ht="16.5" customHeight="1">
      <c r="A674" s="36"/>
      <c r="B674" s="37"/>
      <c r="C674" s="175" t="s">
        <v>946</v>
      </c>
      <c r="D674" s="175" t="s">
        <v>147</v>
      </c>
      <c r="E674" s="176" t="s">
        <v>947</v>
      </c>
      <c r="F674" s="177" t="s">
        <v>948</v>
      </c>
      <c r="G674" s="178" t="s">
        <v>300</v>
      </c>
      <c r="H674" s="179">
        <v>2</v>
      </c>
      <c r="I674" s="180"/>
      <c r="J674" s="179">
        <f>ROUND(I674*H674,0)</f>
        <v>0</v>
      </c>
      <c r="K674" s="177" t="s">
        <v>20</v>
      </c>
      <c r="L674" s="41"/>
      <c r="M674" s="181" t="s">
        <v>20</v>
      </c>
      <c r="N674" s="182" t="s">
        <v>44</v>
      </c>
      <c r="O674" s="66"/>
      <c r="P674" s="183">
        <f>O674*H674</f>
        <v>0</v>
      </c>
      <c r="Q674" s="183">
        <v>0</v>
      </c>
      <c r="R674" s="183">
        <f>Q674*H674</f>
        <v>0</v>
      </c>
      <c r="S674" s="183">
        <v>0</v>
      </c>
      <c r="T674" s="184">
        <f>S674*H674</f>
        <v>0</v>
      </c>
      <c r="U674" s="36"/>
      <c r="V674" s="36"/>
      <c r="W674" s="36"/>
      <c r="X674" s="36"/>
      <c r="Y674" s="36"/>
      <c r="Z674" s="36"/>
      <c r="AA674" s="36"/>
      <c r="AB674" s="36"/>
      <c r="AC674" s="36"/>
      <c r="AD674" s="36"/>
      <c r="AE674" s="36"/>
      <c r="AR674" s="185" t="s">
        <v>152</v>
      </c>
      <c r="AT674" s="185" t="s">
        <v>147</v>
      </c>
      <c r="AU674" s="185" t="s">
        <v>153</v>
      </c>
      <c r="AY674" s="19" t="s">
        <v>145</v>
      </c>
      <c r="BE674" s="186">
        <f>IF(N674="základní",J674,0)</f>
        <v>0</v>
      </c>
      <c r="BF674" s="186">
        <f>IF(N674="snížená",J674,0)</f>
        <v>0</v>
      </c>
      <c r="BG674" s="186">
        <f>IF(N674="zákl. přenesená",J674,0)</f>
        <v>0</v>
      </c>
      <c r="BH674" s="186">
        <f>IF(N674="sníž. přenesená",J674,0)</f>
        <v>0</v>
      </c>
      <c r="BI674" s="186">
        <f>IF(N674="nulová",J674,0)</f>
        <v>0</v>
      </c>
      <c r="BJ674" s="19" t="s">
        <v>153</v>
      </c>
      <c r="BK674" s="186">
        <f>ROUND(I674*H674,0)</f>
        <v>0</v>
      </c>
      <c r="BL674" s="19" t="s">
        <v>152</v>
      </c>
      <c r="BM674" s="185" t="s">
        <v>949</v>
      </c>
    </row>
    <row r="675" spans="1:65" s="2" customFormat="1" ht="10">
      <c r="A675" s="36"/>
      <c r="B675" s="37"/>
      <c r="C675" s="38"/>
      <c r="D675" s="187" t="s">
        <v>155</v>
      </c>
      <c r="E675" s="38"/>
      <c r="F675" s="188" t="s">
        <v>948</v>
      </c>
      <c r="G675" s="38"/>
      <c r="H675" s="38"/>
      <c r="I675" s="189"/>
      <c r="J675" s="38"/>
      <c r="K675" s="38"/>
      <c r="L675" s="41"/>
      <c r="M675" s="190"/>
      <c r="N675" s="191"/>
      <c r="O675" s="66"/>
      <c r="P675" s="66"/>
      <c r="Q675" s="66"/>
      <c r="R675" s="66"/>
      <c r="S675" s="66"/>
      <c r="T675" s="67"/>
      <c r="U675" s="36"/>
      <c r="V675" s="36"/>
      <c r="W675" s="36"/>
      <c r="X675" s="36"/>
      <c r="Y675" s="36"/>
      <c r="Z675" s="36"/>
      <c r="AA675" s="36"/>
      <c r="AB675" s="36"/>
      <c r="AC675" s="36"/>
      <c r="AD675" s="36"/>
      <c r="AE675" s="36"/>
      <c r="AT675" s="19" t="s">
        <v>155</v>
      </c>
      <c r="AU675" s="19" t="s">
        <v>153</v>
      </c>
    </row>
    <row r="676" spans="1:65" s="2" customFormat="1" ht="16.5" customHeight="1">
      <c r="A676" s="36"/>
      <c r="B676" s="37"/>
      <c r="C676" s="175" t="s">
        <v>950</v>
      </c>
      <c r="D676" s="175" t="s">
        <v>147</v>
      </c>
      <c r="E676" s="176" t="s">
        <v>951</v>
      </c>
      <c r="F676" s="177" t="s">
        <v>952</v>
      </c>
      <c r="G676" s="178" t="s">
        <v>300</v>
      </c>
      <c r="H676" s="179">
        <v>1</v>
      </c>
      <c r="I676" s="180"/>
      <c r="J676" s="179">
        <f>ROUND(I676*H676,0)</f>
        <v>0</v>
      </c>
      <c r="K676" s="177" t="s">
        <v>20</v>
      </c>
      <c r="L676" s="41"/>
      <c r="M676" s="181" t="s">
        <v>20</v>
      </c>
      <c r="N676" s="182" t="s">
        <v>44</v>
      </c>
      <c r="O676" s="66"/>
      <c r="P676" s="183">
        <f>O676*H676</f>
        <v>0</v>
      </c>
      <c r="Q676" s="183">
        <v>0</v>
      </c>
      <c r="R676" s="183">
        <f>Q676*H676</f>
        <v>0</v>
      </c>
      <c r="S676" s="183">
        <v>0</v>
      </c>
      <c r="T676" s="184">
        <f>S676*H676</f>
        <v>0</v>
      </c>
      <c r="U676" s="36"/>
      <c r="V676" s="36"/>
      <c r="W676" s="36"/>
      <c r="X676" s="36"/>
      <c r="Y676" s="36"/>
      <c r="Z676" s="36"/>
      <c r="AA676" s="36"/>
      <c r="AB676" s="36"/>
      <c r="AC676" s="36"/>
      <c r="AD676" s="36"/>
      <c r="AE676" s="36"/>
      <c r="AR676" s="185" t="s">
        <v>152</v>
      </c>
      <c r="AT676" s="185" t="s">
        <v>147</v>
      </c>
      <c r="AU676" s="185" t="s">
        <v>153</v>
      </c>
      <c r="AY676" s="19" t="s">
        <v>145</v>
      </c>
      <c r="BE676" s="186">
        <f>IF(N676="základní",J676,0)</f>
        <v>0</v>
      </c>
      <c r="BF676" s="186">
        <f>IF(N676="snížená",J676,0)</f>
        <v>0</v>
      </c>
      <c r="BG676" s="186">
        <f>IF(N676="zákl. přenesená",J676,0)</f>
        <v>0</v>
      </c>
      <c r="BH676" s="186">
        <f>IF(N676="sníž. přenesená",J676,0)</f>
        <v>0</v>
      </c>
      <c r="BI676" s="186">
        <f>IF(N676="nulová",J676,0)</f>
        <v>0</v>
      </c>
      <c r="BJ676" s="19" t="s">
        <v>153</v>
      </c>
      <c r="BK676" s="186">
        <f>ROUND(I676*H676,0)</f>
        <v>0</v>
      </c>
      <c r="BL676" s="19" t="s">
        <v>152</v>
      </c>
      <c r="BM676" s="185" t="s">
        <v>953</v>
      </c>
    </row>
    <row r="677" spans="1:65" s="2" customFormat="1" ht="10">
      <c r="A677" s="36"/>
      <c r="B677" s="37"/>
      <c r="C677" s="38"/>
      <c r="D677" s="187" t="s">
        <v>155</v>
      </c>
      <c r="E677" s="38"/>
      <c r="F677" s="188" t="s">
        <v>952</v>
      </c>
      <c r="G677" s="38"/>
      <c r="H677" s="38"/>
      <c r="I677" s="189"/>
      <c r="J677" s="38"/>
      <c r="K677" s="38"/>
      <c r="L677" s="41"/>
      <c r="M677" s="190"/>
      <c r="N677" s="191"/>
      <c r="O677" s="66"/>
      <c r="P677" s="66"/>
      <c r="Q677" s="66"/>
      <c r="R677" s="66"/>
      <c r="S677" s="66"/>
      <c r="T677" s="67"/>
      <c r="U677" s="36"/>
      <c r="V677" s="36"/>
      <c r="W677" s="36"/>
      <c r="X677" s="36"/>
      <c r="Y677" s="36"/>
      <c r="Z677" s="36"/>
      <c r="AA677" s="36"/>
      <c r="AB677" s="36"/>
      <c r="AC677" s="36"/>
      <c r="AD677" s="36"/>
      <c r="AE677" s="36"/>
      <c r="AT677" s="19" t="s">
        <v>155</v>
      </c>
      <c r="AU677" s="19" t="s">
        <v>153</v>
      </c>
    </row>
    <row r="678" spans="1:65" s="2" customFormat="1" ht="16.5" customHeight="1">
      <c r="A678" s="36"/>
      <c r="B678" s="37"/>
      <c r="C678" s="175" t="s">
        <v>954</v>
      </c>
      <c r="D678" s="175" t="s">
        <v>147</v>
      </c>
      <c r="E678" s="176" t="s">
        <v>955</v>
      </c>
      <c r="F678" s="177" t="s">
        <v>956</v>
      </c>
      <c r="G678" s="178" t="s">
        <v>300</v>
      </c>
      <c r="H678" s="179">
        <v>1</v>
      </c>
      <c r="I678" s="180"/>
      <c r="J678" s="179">
        <f>ROUND(I678*H678,0)</f>
        <v>0</v>
      </c>
      <c r="K678" s="177" t="s">
        <v>20</v>
      </c>
      <c r="L678" s="41"/>
      <c r="M678" s="181" t="s">
        <v>20</v>
      </c>
      <c r="N678" s="182" t="s">
        <v>44</v>
      </c>
      <c r="O678" s="66"/>
      <c r="P678" s="183">
        <f>O678*H678</f>
        <v>0</v>
      </c>
      <c r="Q678" s="183">
        <v>0</v>
      </c>
      <c r="R678" s="183">
        <f>Q678*H678</f>
        <v>0</v>
      </c>
      <c r="S678" s="183">
        <v>0</v>
      </c>
      <c r="T678" s="184">
        <f>S678*H678</f>
        <v>0</v>
      </c>
      <c r="U678" s="36"/>
      <c r="V678" s="36"/>
      <c r="W678" s="36"/>
      <c r="X678" s="36"/>
      <c r="Y678" s="36"/>
      <c r="Z678" s="36"/>
      <c r="AA678" s="36"/>
      <c r="AB678" s="36"/>
      <c r="AC678" s="36"/>
      <c r="AD678" s="36"/>
      <c r="AE678" s="36"/>
      <c r="AR678" s="185" t="s">
        <v>152</v>
      </c>
      <c r="AT678" s="185" t="s">
        <v>147</v>
      </c>
      <c r="AU678" s="185" t="s">
        <v>153</v>
      </c>
      <c r="AY678" s="19" t="s">
        <v>145</v>
      </c>
      <c r="BE678" s="186">
        <f>IF(N678="základní",J678,0)</f>
        <v>0</v>
      </c>
      <c r="BF678" s="186">
        <f>IF(N678="snížená",J678,0)</f>
        <v>0</v>
      </c>
      <c r="BG678" s="186">
        <f>IF(N678="zákl. přenesená",J678,0)</f>
        <v>0</v>
      </c>
      <c r="BH678" s="186">
        <f>IF(N678="sníž. přenesená",J678,0)</f>
        <v>0</v>
      </c>
      <c r="BI678" s="186">
        <f>IF(N678="nulová",J678,0)</f>
        <v>0</v>
      </c>
      <c r="BJ678" s="19" t="s">
        <v>153</v>
      </c>
      <c r="BK678" s="186">
        <f>ROUND(I678*H678,0)</f>
        <v>0</v>
      </c>
      <c r="BL678" s="19" t="s">
        <v>152</v>
      </c>
      <c r="BM678" s="185" t="s">
        <v>957</v>
      </c>
    </row>
    <row r="679" spans="1:65" s="2" customFormat="1" ht="10">
      <c r="A679" s="36"/>
      <c r="B679" s="37"/>
      <c r="C679" s="38"/>
      <c r="D679" s="187" t="s">
        <v>155</v>
      </c>
      <c r="E679" s="38"/>
      <c r="F679" s="188" t="s">
        <v>956</v>
      </c>
      <c r="G679" s="38"/>
      <c r="H679" s="38"/>
      <c r="I679" s="189"/>
      <c r="J679" s="38"/>
      <c r="K679" s="38"/>
      <c r="L679" s="41"/>
      <c r="M679" s="190"/>
      <c r="N679" s="191"/>
      <c r="O679" s="66"/>
      <c r="P679" s="66"/>
      <c r="Q679" s="66"/>
      <c r="R679" s="66"/>
      <c r="S679" s="66"/>
      <c r="T679" s="67"/>
      <c r="U679" s="36"/>
      <c r="V679" s="36"/>
      <c r="W679" s="36"/>
      <c r="X679" s="36"/>
      <c r="Y679" s="36"/>
      <c r="Z679" s="36"/>
      <c r="AA679" s="36"/>
      <c r="AB679" s="36"/>
      <c r="AC679" s="36"/>
      <c r="AD679" s="36"/>
      <c r="AE679" s="36"/>
      <c r="AT679" s="19" t="s">
        <v>155</v>
      </c>
      <c r="AU679" s="19" t="s">
        <v>153</v>
      </c>
    </row>
    <row r="680" spans="1:65" s="2" customFormat="1" ht="16.5" customHeight="1">
      <c r="A680" s="36"/>
      <c r="B680" s="37"/>
      <c r="C680" s="175" t="s">
        <v>958</v>
      </c>
      <c r="D680" s="175" t="s">
        <v>147</v>
      </c>
      <c r="E680" s="176" t="s">
        <v>959</v>
      </c>
      <c r="F680" s="177" t="s">
        <v>960</v>
      </c>
      <c r="G680" s="178" t="s">
        <v>300</v>
      </c>
      <c r="H680" s="179">
        <v>1</v>
      </c>
      <c r="I680" s="180"/>
      <c r="J680" s="179">
        <f>ROUND(I680*H680,0)</f>
        <v>0</v>
      </c>
      <c r="K680" s="177" t="s">
        <v>20</v>
      </c>
      <c r="L680" s="41"/>
      <c r="M680" s="181" t="s">
        <v>20</v>
      </c>
      <c r="N680" s="182" t="s">
        <v>44</v>
      </c>
      <c r="O680" s="66"/>
      <c r="P680" s="183">
        <f>O680*H680</f>
        <v>0</v>
      </c>
      <c r="Q680" s="183">
        <v>0</v>
      </c>
      <c r="R680" s="183">
        <f>Q680*H680</f>
        <v>0</v>
      </c>
      <c r="S680" s="183">
        <v>0</v>
      </c>
      <c r="T680" s="184">
        <f>S680*H680</f>
        <v>0</v>
      </c>
      <c r="U680" s="36"/>
      <c r="V680" s="36"/>
      <c r="W680" s="36"/>
      <c r="X680" s="36"/>
      <c r="Y680" s="36"/>
      <c r="Z680" s="36"/>
      <c r="AA680" s="36"/>
      <c r="AB680" s="36"/>
      <c r="AC680" s="36"/>
      <c r="AD680" s="36"/>
      <c r="AE680" s="36"/>
      <c r="AR680" s="185" t="s">
        <v>152</v>
      </c>
      <c r="AT680" s="185" t="s">
        <v>147</v>
      </c>
      <c r="AU680" s="185" t="s">
        <v>153</v>
      </c>
      <c r="AY680" s="19" t="s">
        <v>145</v>
      </c>
      <c r="BE680" s="186">
        <f>IF(N680="základní",J680,0)</f>
        <v>0</v>
      </c>
      <c r="BF680" s="186">
        <f>IF(N680="snížená",J680,0)</f>
        <v>0</v>
      </c>
      <c r="BG680" s="186">
        <f>IF(N680="zákl. přenesená",J680,0)</f>
        <v>0</v>
      </c>
      <c r="BH680" s="186">
        <f>IF(N680="sníž. přenesená",J680,0)</f>
        <v>0</v>
      </c>
      <c r="BI680" s="186">
        <f>IF(N680="nulová",J680,0)</f>
        <v>0</v>
      </c>
      <c r="BJ680" s="19" t="s">
        <v>153</v>
      </c>
      <c r="BK680" s="186">
        <f>ROUND(I680*H680,0)</f>
        <v>0</v>
      </c>
      <c r="BL680" s="19" t="s">
        <v>152</v>
      </c>
      <c r="BM680" s="185" t="s">
        <v>961</v>
      </c>
    </row>
    <row r="681" spans="1:65" s="2" customFormat="1" ht="10">
      <c r="A681" s="36"/>
      <c r="B681" s="37"/>
      <c r="C681" s="38"/>
      <c r="D681" s="187" t="s">
        <v>155</v>
      </c>
      <c r="E681" s="38"/>
      <c r="F681" s="188" t="s">
        <v>960</v>
      </c>
      <c r="G681" s="38"/>
      <c r="H681" s="38"/>
      <c r="I681" s="189"/>
      <c r="J681" s="38"/>
      <c r="K681" s="38"/>
      <c r="L681" s="41"/>
      <c r="M681" s="190"/>
      <c r="N681" s="191"/>
      <c r="O681" s="66"/>
      <c r="P681" s="66"/>
      <c r="Q681" s="66"/>
      <c r="R681" s="66"/>
      <c r="S681" s="66"/>
      <c r="T681" s="67"/>
      <c r="U681" s="36"/>
      <c r="V681" s="36"/>
      <c r="W681" s="36"/>
      <c r="X681" s="36"/>
      <c r="Y681" s="36"/>
      <c r="Z681" s="36"/>
      <c r="AA681" s="36"/>
      <c r="AB681" s="36"/>
      <c r="AC681" s="36"/>
      <c r="AD681" s="36"/>
      <c r="AE681" s="36"/>
      <c r="AT681" s="19" t="s">
        <v>155</v>
      </c>
      <c r="AU681" s="19" t="s">
        <v>153</v>
      </c>
    </row>
    <row r="682" spans="1:65" s="2" customFormat="1" ht="16.5" customHeight="1">
      <c r="A682" s="36"/>
      <c r="B682" s="37"/>
      <c r="C682" s="175" t="s">
        <v>962</v>
      </c>
      <c r="D682" s="175" t="s">
        <v>147</v>
      </c>
      <c r="E682" s="176" t="s">
        <v>963</v>
      </c>
      <c r="F682" s="177" t="s">
        <v>964</v>
      </c>
      <c r="G682" s="178" t="s">
        <v>256</v>
      </c>
      <c r="H682" s="179">
        <v>260</v>
      </c>
      <c r="I682" s="180"/>
      <c r="J682" s="179">
        <f>ROUND(I682*H682,0)</f>
        <v>0</v>
      </c>
      <c r="K682" s="177" t="s">
        <v>20</v>
      </c>
      <c r="L682" s="41"/>
      <c r="M682" s="181" t="s">
        <v>20</v>
      </c>
      <c r="N682" s="182" t="s">
        <v>44</v>
      </c>
      <c r="O682" s="66"/>
      <c r="P682" s="183">
        <f>O682*H682</f>
        <v>0</v>
      </c>
      <c r="Q682" s="183">
        <v>0</v>
      </c>
      <c r="R682" s="183">
        <f>Q682*H682</f>
        <v>0</v>
      </c>
      <c r="S682" s="183">
        <v>0</v>
      </c>
      <c r="T682" s="184">
        <f>S682*H682</f>
        <v>0</v>
      </c>
      <c r="U682" s="36"/>
      <c r="V682" s="36"/>
      <c r="W682" s="36"/>
      <c r="X682" s="36"/>
      <c r="Y682" s="36"/>
      <c r="Z682" s="36"/>
      <c r="AA682" s="36"/>
      <c r="AB682" s="36"/>
      <c r="AC682" s="36"/>
      <c r="AD682" s="36"/>
      <c r="AE682" s="36"/>
      <c r="AR682" s="185" t="s">
        <v>152</v>
      </c>
      <c r="AT682" s="185" t="s">
        <v>147</v>
      </c>
      <c r="AU682" s="185" t="s">
        <v>153</v>
      </c>
      <c r="AY682" s="19" t="s">
        <v>145</v>
      </c>
      <c r="BE682" s="186">
        <f>IF(N682="základní",J682,0)</f>
        <v>0</v>
      </c>
      <c r="BF682" s="186">
        <f>IF(N682="snížená",J682,0)</f>
        <v>0</v>
      </c>
      <c r="BG682" s="186">
        <f>IF(N682="zákl. přenesená",J682,0)</f>
        <v>0</v>
      </c>
      <c r="BH682" s="186">
        <f>IF(N682="sníž. přenesená",J682,0)</f>
        <v>0</v>
      </c>
      <c r="BI682" s="186">
        <f>IF(N682="nulová",J682,0)</f>
        <v>0</v>
      </c>
      <c r="BJ682" s="19" t="s">
        <v>153</v>
      </c>
      <c r="BK682" s="186">
        <f>ROUND(I682*H682,0)</f>
        <v>0</v>
      </c>
      <c r="BL682" s="19" t="s">
        <v>152</v>
      </c>
      <c r="BM682" s="185" t="s">
        <v>965</v>
      </c>
    </row>
    <row r="683" spans="1:65" s="2" customFormat="1" ht="10">
      <c r="A683" s="36"/>
      <c r="B683" s="37"/>
      <c r="C683" s="38"/>
      <c r="D683" s="187" t="s">
        <v>155</v>
      </c>
      <c r="E683" s="38"/>
      <c r="F683" s="188" t="s">
        <v>964</v>
      </c>
      <c r="G683" s="38"/>
      <c r="H683" s="38"/>
      <c r="I683" s="189"/>
      <c r="J683" s="38"/>
      <c r="K683" s="38"/>
      <c r="L683" s="41"/>
      <c r="M683" s="190"/>
      <c r="N683" s="191"/>
      <c r="O683" s="66"/>
      <c r="P683" s="66"/>
      <c r="Q683" s="66"/>
      <c r="R683" s="66"/>
      <c r="S683" s="66"/>
      <c r="T683" s="67"/>
      <c r="U683" s="36"/>
      <c r="V683" s="36"/>
      <c r="W683" s="36"/>
      <c r="X683" s="36"/>
      <c r="Y683" s="36"/>
      <c r="Z683" s="36"/>
      <c r="AA683" s="36"/>
      <c r="AB683" s="36"/>
      <c r="AC683" s="36"/>
      <c r="AD683" s="36"/>
      <c r="AE683" s="36"/>
      <c r="AT683" s="19" t="s">
        <v>155</v>
      </c>
      <c r="AU683" s="19" t="s">
        <v>153</v>
      </c>
    </row>
    <row r="684" spans="1:65" s="2" customFormat="1" ht="16.5" customHeight="1">
      <c r="A684" s="36"/>
      <c r="B684" s="37"/>
      <c r="C684" s="175" t="s">
        <v>966</v>
      </c>
      <c r="D684" s="175" t="s">
        <v>147</v>
      </c>
      <c r="E684" s="176" t="s">
        <v>967</v>
      </c>
      <c r="F684" s="177" t="s">
        <v>968</v>
      </c>
      <c r="G684" s="178" t="s">
        <v>256</v>
      </c>
      <c r="H684" s="179">
        <v>80</v>
      </c>
      <c r="I684" s="180"/>
      <c r="J684" s="179">
        <f>ROUND(I684*H684,0)</f>
        <v>0</v>
      </c>
      <c r="K684" s="177" t="s">
        <v>20</v>
      </c>
      <c r="L684" s="41"/>
      <c r="M684" s="181" t="s">
        <v>20</v>
      </c>
      <c r="N684" s="182" t="s">
        <v>44</v>
      </c>
      <c r="O684" s="66"/>
      <c r="P684" s="183">
        <f>O684*H684</f>
        <v>0</v>
      </c>
      <c r="Q684" s="183">
        <v>0</v>
      </c>
      <c r="R684" s="183">
        <f>Q684*H684</f>
        <v>0</v>
      </c>
      <c r="S684" s="183">
        <v>0</v>
      </c>
      <c r="T684" s="184">
        <f>S684*H684</f>
        <v>0</v>
      </c>
      <c r="U684" s="36"/>
      <c r="V684" s="36"/>
      <c r="W684" s="36"/>
      <c r="X684" s="36"/>
      <c r="Y684" s="36"/>
      <c r="Z684" s="36"/>
      <c r="AA684" s="36"/>
      <c r="AB684" s="36"/>
      <c r="AC684" s="36"/>
      <c r="AD684" s="36"/>
      <c r="AE684" s="36"/>
      <c r="AR684" s="185" t="s">
        <v>152</v>
      </c>
      <c r="AT684" s="185" t="s">
        <v>147</v>
      </c>
      <c r="AU684" s="185" t="s">
        <v>153</v>
      </c>
      <c r="AY684" s="19" t="s">
        <v>145</v>
      </c>
      <c r="BE684" s="186">
        <f>IF(N684="základní",J684,0)</f>
        <v>0</v>
      </c>
      <c r="BF684" s="186">
        <f>IF(N684="snížená",J684,0)</f>
        <v>0</v>
      </c>
      <c r="BG684" s="186">
        <f>IF(N684="zákl. přenesená",J684,0)</f>
        <v>0</v>
      </c>
      <c r="BH684" s="186">
        <f>IF(N684="sníž. přenesená",J684,0)</f>
        <v>0</v>
      </c>
      <c r="BI684" s="186">
        <f>IF(N684="nulová",J684,0)</f>
        <v>0</v>
      </c>
      <c r="BJ684" s="19" t="s">
        <v>153</v>
      </c>
      <c r="BK684" s="186">
        <f>ROUND(I684*H684,0)</f>
        <v>0</v>
      </c>
      <c r="BL684" s="19" t="s">
        <v>152</v>
      </c>
      <c r="BM684" s="185" t="s">
        <v>969</v>
      </c>
    </row>
    <row r="685" spans="1:65" s="2" customFormat="1" ht="10">
      <c r="A685" s="36"/>
      <c r="B685" s="37"/>
      <c r="C685" s="38"/>
      <c r="D685" s="187" t="s">
        <v>155</v>
      </c>
      <c r="E685" s="38"/>
      <c r="F685" s="188" t="s">
        <v>968</v>
      </c>
      <c r="G685" s="38"/>
      <c r="H685" s="38"/>
      <c r="I685" s="189"/>
      <c r="J685" s="38"/>
      <c r="K685" s="38"/>
      <c r="L685" s="41"/>
      <c r="M685" s="190"/>
      <c r="N685" s="191"/>
      <c r="O685" s="66"/>
      <c r="P685" s="66"/>
      <c r="Q685" s="66"/>
      <c r="R685" s="66"/>
      <c r="S685" s="66"/>
      <c r="T685" s="67"/>
      <c r="U685" s="36"/>
      <c r="V685" s="36"/>
      <c r="W685" s="36"/>
      <c r="X685" s="36"/>
      <c r="Y685" s="36"/>
      <c r="Z685" s="36"/>
      <c r="AA685" s="36"/>
      <c r="AB685" s="36"/>
      <c r="AC685" s="36"/>
      <c r="AD685" s="36"/>
      <c r="AE685" s="36"/>
      <c r="AT685" s="19" t="s">
        <v>155</v>
      </c>
      <c r="AU685" s="19" t="s">
        <v>153</v>
      </c>
    </row>
    <row r="686" spans="1:65" s="12" customFormat="1" ht="22.75" customHeight="1">
      <c r="B686" s="159"/>
      <c r="C686" s="160"/>
      <c r="D686" s="161" t="s">
        <v>71</v>
      </c>
      <c r="E686" s="173" t="s">
        <v>970</v>
      </c>
      <c r="F686" s="173" t="s">
        <v>971</v>
      </c>
      <c r="G686" s="160"/>
      <c r="H686" s="160"/>
      <c r="I686" s="163"/>
      <c r="J686" s="174">
        <f>BK686</f>
        <v>0</v>
      </c>
      <c r="K686" s="160"/>
      <c r="L686" s="165"/>
      <c r="M686" s="166"/>
      <c r="N686" s="167"/>
      <c r="O686" s="167"/>
      <c r="P686" s="168">
        <f>SUM(P687:P698)</f>
        <v>0</v>
      </c>
      <c r="Q686" s="167"/>
      <c r="R686" s="168">
        <f>SUM(R687:R698)</f>
        <v>0</v>
      </c>
      <c r="S686" s="167"/>
      <c r="T686" s="169">
        <f>SUM(T687:T698)</f>
        <v>0</v>
      </c>
      <c r="AR686" s="170" t="s">
        <v>153</v>
      </c>
      <c r="AT686" s="171" t="s">
        <v>71</v>
      </c>
      <c r="AU686" s="171" t="s">
        <v>8</v>
      </c>
      <c r="AY686" s="170" t="s">
        <v>145</v>
      </c>
      <c r="BK686" s="172">
        <f>SUM(BK687:BK698)</f>
        <v>0</v>
      </c>
    </row>
    <row r="687" spans="1:65" s="2" customFormat="1" ht="16.5" customHeight="1">
      <c r="A687" s="36"/>
      <c r="B687" s="37"/>
      <c r="C687" s="175" t="s">
        <v>972</v>
      </c>
      <c r="D687" s="175" t="s">
        <v>147</v>
      </c>
      <c r="E687" s="176" t="s">
        <v>973</v>
      </c>
      <c r="F687" s="177" t="s">
        <v>974</v>
      </c>
      <c r="G687" s="178" t="s">
        <v>256</v>
      </c>
      <c r="H687" s="179">
        <v>6</v>
      </c>
      <c r="I687" s="180"/>
      <c r="J687" s="179">
        <f>ROUND(I687*H687,0)</f>
        <v>0</v>
      </c>
      <c r="K687" s="177" t="s">
        <v>20</v>
      </c>
      <c r="L687" s="41"/>
      <c r="M687" s="181" t="s">
        <v>20</v>
      </c>
      <c r="N687" s="182" t="s">
        <v>44</v>
      </c>
      <c r="O687" s="66"/>
      <c r="P687" s="183">
        <f>O687*H687</f>
        <v>0</v>
      </c>
      <c r="Q687" s="183">
        <v>0</v>
      </c>
      <c r="R687" s="183">
        <f>Q687*H687</f>
        <v>0</v>
      </c>
      <c r="S687" s="183">
        <v>0</v>
      </c>
      <c r="T687" s="184">
        <f>S687*H687</f>
        <v>0</v>
      </c>
      <c r="U687" s="36"/>
      <c r="V687" s="36"/>
      <c r="W687" s="36"/>
      <c r="X687" s="36"/>
      <c r="Y687" s="36"/>
      <c r="Z687" s="36"/>
      <c r="AA687" s="36"/>
      <c r="AB687" s="36"/>
      <c r="AC687" s="36"/>
      <c r="AD687" s="36"/>
      <c r="AE687" s="36"/>
      <c r="AR687" s="185" t="s">
        <v>152</v>
      </c>
      <c r="AT687" s="185" t="s">
        <v>147</v>
      </c>
      <c r="AU687" s="185" t="s">
        <v>153</v>
      </c>
      <c r="AY687" s="19" t="s">
        <v>145</v>
      </c>
      <c r="BE687" s="186">
        <f>IF(N687="základní",J687,0)</f>
        <v>0</v>
      </c>
      <c r="BF687" s="186">
        <f>IF(N687="snížená",J687,0)</f>
        <v>0</v>
      </c>
      <c r="BG687" s="186">
        <f>IF(N687="zákl. přenesená",J687,0)</f>
        <v>0</v>
      </c>
      <c r="BH687" s="186">
        <f>IF(N687="sníž. přenesená",J687,0)</f>
        <v>0</v>
      </c>
      <c r="BI687" s="186">
        <f>IF(N687="nulová",J687,0)</f>
        <v>0</v>
      </c>
      <c r="BJ687" s="19" t="s">
        <v>153</v>
      </c>
      <c r="BK687" s="186">
        <f>ROUND(I687*H687,0)</f>
        <v>0</v>
      </c>
      <c r="BL687" s="19" t="s">
        <v>152</v>
      </c>
      <c r="BM687" s="185" t="s">
        <v>975</v>
      </c>
    </row>
    <row r="688" spans="1:65" s="2" customFormat="1" ht="10">
      <c r="A688" s="36"/>
      <c r="B688" s="37"/>
      <c r="C688" s="38"/>
      <c r="D688" s="187" t="s">
        <v>155</v>
      </c>
      <c r="E688" s="38"/>
      <c r="F688" s="188" t="s">
        <v>974</v>
      </c>
      <c r="G688" s="38"/>
      <c r="H688" s="38"/>
      <c r="I688" s="189"/>
      <c r="J688" s="38"/>
      <c r="K688" s="38"/>
      <c r="L688" s="41"/>
      <c r="M688" s="190"/>
      <c r="N688" s="191"/>
      <c r="O688" s="66"/>
      <c r="P688" s="66"/>
      <c r="Q688" s="66"/>
      <c r="R688" s="66"/>
      <c r="S688" s="66"/>
      <c r="T688" s="67"/>
      <c r="U688" s="36"/>
      <c r="V688" s="36"/>
      <c r="W688" s="36"/>
      <c r="X688" s="36"/>
      <c r="Y688" s="36"/>
      <c r="Z688" s="36"/>
      <c r="AA688" s="36"/>
      <c r="AB688" s="36"/>
      <c r="AC688" s="36"/>
      <c r="AD688" s="36"/>
      <c r="AE688" s="36"/>
      <c r="AT688" s="19" t="s">
        <v>155</v>
      </c>
      <c r="AU688" s="19" t="s">
        <v>153</v>
      </c>
    </row>
    <row r="689" spans="1:65" s="2" customFormat="1" ht="16.5" customHeight="1">
      <c r="A689" s="36"/>
      <c r="B689" s="37"/>
      <c r="C689" s="175" t="s">
        <v>976</v>
      </c>
      <c r="D689" s="175" t="s">
        <v>147</v>
      </c>
      <c r="E689" s="176" t="s">
        <v>977</v>
      </c>
      <c r="F689" s="177" t="s">
        <v>978</v>
      </c>
      <c r="G689" s="178" t="s">
        <v>256</v>
      </c>
      <c r="H689" s="179">
        <v>10</v>
      </c>
      <c r="I689" s="180"/>
      <c r="J689" s="179">
        <f>ROUND(I689*H689,0)</f>
        <v>0</v>
      </c>
      <c r="K689" s="177" t="s">
        <v>20</v>
      </c>
      <c r="L689" s="41"/>
      <c r="M689" s="181" t="s">
        <v>20</v>
      </c>
      <c r="N689" s="182" t="s">
        <v>44</v>
      </c>
      <c r="O689" s="66"/>
      <c r="P689" s="183">
        <f>O689*H689</f>
        <v>0</v>
      </c>
      <c r="Q689" s="183">
        <v>0</v>
      </c>
      <c r="R689" s="183">
        <f>Q689*H689</f>
        <v>0</v>
      </c>
      <c r="S689" s="183">
        <v>0</v>
      </c>
      <c r="T689" s="184">
        <f>S689*H689</f>
        <v>0</v>
      </c>
      <c r="U689" s="36"/>
      <c r="V689" s="36"/>
      <c r="W689" s="36"/>
      <c r="X689" s="36"/>
      <c r="Y689" s="36"/>
      <c r="Z689" s="36"/>
      <c r="AA689" s="36"/>
      <c r="AB689" s="36"/>
      <c r="AC689" s="36"/>
      <c r="AD689" s="36"/>
      <c r="AE689" s="36"/>
      <c r="AR689" s="185" t="s">
        <v>152</v>
      </c>
      <c r="AT689" s="185" t="s">
        <v>147</v>
      </c>
      <c r="AU689" s="185" t="s">
        <v>153</v>
      </c>
      <c r="AY689" s="19" t="s">
        <v>145</v>
      </c>
      <c r="BE689" s="186">
        <f>IF(N689="základní",J689,0)</f>
        <v>0</v>
      </c>
      <c r="BF689" s="186">
        <f>IF(N689="snížená",J689,0)</f>
        <v>0</v>
      </c>
      <c r="BG689" s="186">
        <f>IF(N689="zákl. přenesená",J689,0)</f>
        <v>0</v>
      </c>
      <c r="BH689" s="186">
        <f>IF(N689="sníž. přenesená",J689,0)</f>
        <v>0</v>
      </c>
      <c r="BI689" s="186">
        <f>IF(N689="nulová",J689,0)</f>
        <v>0</v>
      </c>
      <c r="BJ689" s="19" t="s">
        <v>153</v>
      </c>
      <c r="BK689" s="186">
        <f>ROUND(I689*H689,0)</f>
        <v>0</v>
      </c>
      <c r="BL689" s="19" t="s">
        <v>152</v>
      </c>
      <c r="BM689" s="185" t="s">
        <v>979</v>
      </c>
    </row>
    <row r="690" spans="1:65" s="2" customFormat="1" ht="10">
      <c r="A690" s="36"/>
      <c r="B690" s="37"/>
      <c r="C690" s="38"/>
      <c r="D690" s="187" t="s">
        <v>155</v>
      </c>
      <c r="E690" s="38"/>
      <c r="F690" s="188" t="s">
        <v>978</v>
      </c>
      <c r="G690" s="38"/>
      <c r="H690" s="38"/>
      <c r="I690" s="189"/>
      <c r="J690" s="38"/>
      <c r="K690" s="38"/>
      <c r="L690" s="41"/>
      <c r="M690" s="190"/>
      <c r="N690" s="191"/>
      <c r="O690" s="66"/>
      <c r="P690" s="66"/>
      <c r="Q690" s="66"/>
      <c r="R690" s="66"/>
      <c r="S690" s="66"/>
      <c r="T690" s="67"/>
      <c r="U690" s="36"/>
      <c r="V690" s="36"/>
      <c r="W690" s="36"/>
      <c r="X690" s="36"/>
      <c r="Y690" s="36"/>
      <c r="Z690" s="36"/>
      <c r="AA690" s="36"/>
      <c r="AB690" s="36"/>
      <c r="AC690" s="36"/>
      <c r="AD690" s="36"/>
      <c r="AE690" s="36"/>
      <c r="AT690" s="19" t="s">
        <v>155</v>
      </c>
      <c r="AU690" s="19" t="s">
        <v>153</v>
      </c>
    </row>
    <row r="691" spans="1:65" s="2" customFormat="1" ht="16.5" customHeight="1">
      <c r="A691" s="36"/>
      <c r="B691" s="37"/>
      <c r="C691" s="175" t="s">
        <v>980</v>
      </c>
      <c r="D691" s="175" t="s">
        <v>147</v>
      </c>
      <c r="E691" s="176" t="s">
        <v>981</v>
      </c>
      <c r="F691" s="177" t="s">
        <v>982</v>
      </c>
      <c r="G691" s="178" t="s">
        <v>256</v>
      </c>
      <c r="H691" s="179">
        <v>18</v>
      </c>
      <c r="I691" s="180"/>
      <c r="J691" s="179">
        <f>ROUND(I691*H691,0)</f>
        <v>0</v>
      </c>
      <c r="K691" s="177" t="s">
        <v>20</v>
      </c>
      <c r="L691" s="41"/>
      <c r="M691" s="181" t="s">
        <v>20</v>
      </c>
      <c r="N691" s="182" t="s">
        <v>44</v>
      </c>
      <c r="O691" s="66"/>
      <c r="P691" s="183">
        <f>O691*H691</f>
        <v>0</v>
      </c>
      <c r="Q691" s="183">
        <v>0</v>
      </c>
      <c r="R691" s="183">
        <f>Q691*H691</f>
        <v>0</v>
      </c>
      <c r="S691" s="183">
        <v>0</v>
      </c>
      <c r="T691" s="184">
        <f>S691*H691</f>
        <v>0</v>
      </c>
      <c r="U691" s="36"/>
      <c r="V691" s="36"/>
      <c r="W691" s="36"/>
      <c r="X691" s="36"/>
      <c r="Y691" s="36"/>
      <c r="Z691" s="36"/>
      <c r="AA691" s="36"/>
      <c r="AB691" s="36"/>
      <c r="AC691" s="36"/>
      <c r="AD691" s="36"/>
      <c r="AE691" s="36"/>
      <c r="AR691" s="185" t="s">
        <v>152</v>
      </c>
      <c r="AT691" s="185" t="s">
        <v>147</v>
      </c>
      <c r="AU691" s="185" t="s">
        <v>153</v>
      </c>
      <c r="AY691" s="19" t="s">
        <v>145</v>
      </c>
      <c r="BE691" s="186">
        <f>IF(N691="základní",J691,0)</f>
        <v>0</v>
      </c>
      <c r="BF691" s="186">
        <f>IF(N691="snížená",J691,0)</f>
        <v>0</v>
      </c>
      <c r="BG691" s="186">
        <f>IF(N691="zákl. přenesená",J691,0)</f>
        <v>0</v>
      </c>
      <c r="BH691" s="186">
        <f>IF(N691="sníž. přenesená",J691,0)</f>
        <v>0</v>
      </c>
      <c r="BI691" s="186">
        <f>IF(N691="nulová",J691,0)</f>
        <v>0</v>
      </c>
      <c r="BJ691" s="19" t="s">
        <v>153</v>
      </c>
      <c r="BK691" s="186">
        <f>ROUND(I691*H691,0)</f>
        <v>0</v>
      </c>
      <c r="BL691" s="19" t="s">
        <v>152</v>
      </c>
      <c r="BM691" s="185" t="s">
        <v>983</v>
      </c>
    </row>
    <row r="692" spans="1:65" s="2" customFormat="1" ht="10">
      <c r="A692" s="36"/>
      <c r="B692" s="37"/>
      <c r="C692" s="38"/>
      <c r="D692" s="187" t="s">
        <v>155</v>
      </c>
      <c r="E692" s="38"/>
      <c r="F692" s="188" t="s">
        <v>982</v>
      </c>
      <c r="G692" s="38"/>
      <c r="H692" s="38"/>
      <c r="I692" s="189"/>
      <c r="J692" s="38"/>
      <c r="K692" s="38"/>
      <c r="L692" s="41"/>
      <c r="M692" s="190"/>
      <c r="N692" s="191"/>
      <c r="O692" s="66"/>
      <c r="P692" s="66"/>
      <c r="Q692" s="66"/>
      <c r="R692" s="66"/>
      <c r="S692" s="66"/>
      <c r="T692" s="67"/>
      <c r="U692" s="36"/>
      <c r="V692" s="36"/>
      <c r="W692" s="36"/>
      <c r="X692" s="36"/>
      <c r="Y692" s="36"/>
      <c r="Z692" s="36"/>
      <c r="AA692" s="36"/>
      <c r="AB692" s="36"/>
      <c r="AC692" s="36"/>
      <c r="AD692" s="36"/>
      <c r="AE692" s="36"/>
      <c r="AT692" s="19" t="s">
        <v>155</v>
      </c>
      <c r="AU692" s="19" t="s">
        <v>153</v>
      </c>
    </row>
    <row r="693" spans="1:65" s="2" customFormat="1" ht="16.5" customHeight="1">
      <c r="A693" s="36"/>
      <c r="B693" s="37"/>
      <c r="C693" s="175" t="s">
        <v>984</v>
      </c>
      <c r="D693" s="175" t="s">
        <v>147</v>
      </c>
      <c r="E693" s="176" t="s">
        <v>985</v>
      </c>
      <c r="F693" s="177" t="s">
        <v>986</v>
      </c>
      <c r="G693" s="178" t="s">
        <v>256</v>
      </c>
      <c r="H693" s="179">
        <v>20</v>
      </c>
      <c r="I693" s="180"/>
      <c r="J693" s="179">
        <f>ROUND(I693*H693,0)</f>
        <v>0</v>
      </c>
      <c r="K693" s="177" t="s">
        <v>20</v>
      </c>
      <c r="L693" s="41"/>
      <c r="M693" s="181" t="s">
        <v>20</v>
      </c>
      <c r="N693" s="182" t="s">
        <v>44</v>
      </c>
      <c r="O693" s="66"/>
      <c r="P693" s="183">
        <f>O693*H693</f>
        <v>0</v>
      </c>
      <c r="Q693" s="183">
        <v>0</v>
      </c>
      <c r="R693" s="183">
        <f>Q693*H693</f>
        <v>0</v>
      </c>
      <c r="S693" s="183">
        <v>0</v>
      </c>
      <c r="T693" s="184">
        <f>S693*H693</f>
        <v>0</v>
      </c>
      <c r="U693" s="36"/>
      <c r="V693" s="36"/>
      <c r="W693" s="36"/>
      <c r="X693" s="36"/>
      <c r="Y693" s="36"/>
      <c r="Z693" s="36"/>
      <c r="AA693" s="36"/>
      <c r="AB693" s="36"/>
      <c r="AC693" s="36"/>
      <c r="AD693" s="36"/>
      <c r="AE693" s="36"/>
      <c r="AR693" s="185" t="s">
        <v>152</v>
      </c>
      <c r="AT693" s="185" t="s">
        <v>147</v>
      </c>
      <c r="AU693" s="185" t="s">
        <v>153</v>
      </c>
      <c r="AY693" s="19" t="s">
        <v>145</v>
      </c>
      <c r="BE693" s="186">
        <f>IF(N693="základní",J693,0)</f>
        <v>0</v>
      </c>
      <c r="BF693" s="186">
        <f>IF(N693="snížená",J693,0)</f>
        <v>0</v>
      </c>
      <c r="BG693" s="186">
        <f>IF(N693="zákl. přenesená",J693,0)</f>
        <v>0</v>
      </c>
      <c r="BH693" s="186">
        <f>IF(N693="sníž. přenesená",J693,0)</f>
        <v>0</v>
      </c>
      <c r="BI693" s="186">
        <f>IF(N693="nulová",J693,0)</f>
        <v>0</v>
      </c>
      <c r="BJ693" s="19" t="s">
        <v>153</v>
      </c>
      <c r="BK693" s="186">
        <f>ROUND(I693*H693,0)</f>
        <v>0</v>
      </c>
      <c r="BL693" s="19" t="s">
        <v>152</v>
      </c>
      <c r="BM693" s="185" t="s">
        <v>987</v>
      </c>
    </row>
    <row r="694" spans="1:65" s="2" customFormat="1" ht="10">
      <c r="A694" s="36"/>
      <c r="B694" s="37"/>
      <c r="C694" s="38"/>
      <c r="D694" s="187" t="s">
        <v>155</v>
      </c>
      <c r="E694" s="38"/>
      <c r="F694" s="188" t="s">
        <v>986</v>
      </c>
      <c r="G694" s="38"/>
      <c r="H694" s="38"/>
      <c r="I694" s="189"/>
      <c r="J694" s="38"/>
      <c r="K694" s="38"/>
      <c r="L694" s="41"/>
      <c r="M694" s="190"/>
      <c r="N694" s="191"/>
      <c r="O694" s="66"/>
      <c r="P694" s="66"/>
      <c r="Q694" s="66"/>
      <c r="R694" s="66"/>
      <c r="S694" s="66"/>
      <c r="T694" s="67"/>
      <c r="U694" s="36"/>
      <c r="V694" s="36"/>
      <c r="W694" s="36"/>
      <c r="X694" s="36"/>
      <c r="Y694" s="36"/>
      <c r="Z694" s="36"/>
      <c r="AA694" s="36"/>
      <c r="AB694" s="36"/>
      <c r="AC694" s="36"/>
      <c r="AD694" s="36"/>
      <c r="AE694" s="36"/>
      <c r="AT694" s="19" t="s">
        <v>155</v>
      </c>
      <c r="AU694" s="19" t="s">
        <v>153</v>
      </c>
    </row>
    <row r="695" spans="1:65" s="2" customFormat="1" ht="16.5" customHeight="1">
      <c r="A695" s="36"/>
      <c r="B695" s="37"/>
      <c r="C695" s="175" t="s">
        <v>988</v>
      </c>
      <c r="D695" s="175" t="s">
        <v>147</v>
      </c>
      <c r="E695" s="176" t="s">
        <v>989</v>
      </c>
      <c r="F695" s="177" t="s">
        <v>990</v>
      </c>
      <c r="G695" s="178" t="s">
        <v>256</v>
      </c>
      <c r="H695" s="179">
        <v>52</v>
      </c>
      <c r="I695" s="180"/>
      <c r="J695" s="179">
        <f>ROUND(I695*H695,0)</f>
        <v>0</v>
      </c>
      <c r="K695" s="177" t="s">
        <v>20</v>
      </c>
      <c r="L695" s="41"/>
      <c r="M695" s="181" t="s">
        <v>20</v>
      </c>
      <c r="N695" s="182" t="s">
        <v>44</v>
      </c>
      <c r="O695" s="66"/>
      <c r="P695" s="183">
        <f>O695*H695</f>
        <v>0</v>
      </c>
      <c r="Q695" s="183">
        <v>0</v>
      </c>
      <c r="R695" s="183">
        <f>Q695*H695</f>
        <v>0</v>
      </c>
      <c r="S695" s="183">
        <v>0</v>
      </c>
      <c r="T695" s="184">
        <f>S695*H695</f>
        <v>0</v>
      </c>
      <c r="U695" s="36"/>
      <c r="V695" s="36"/>
      <c r="W695" s="36"/>
      <c r="X695" s="36"/>
      <c r="Y695" s="36"/>
      <c r="Z695" s="36"/>
      <c r="AA695" s="36"/>
      <c r="AB695" s="36"/>
      <c r="AC695" s="36"/>
      <c r="AD695" s="36"/>
      <c r="AE695" s="36"/>
      <c r="AR695" s="185" t="s">
        <v>152</v>
      </c>
      <c r="AT695" s="185" t="s">
        <v>147</v>
      </c>
      <c r="AU695" s="185" t="s">
        <v>153</v>
      </c>
      <c r="AY695" s="19" t="s">
        <v>145</v>
      </c>
      <c r="BE695" s="186">
        <f>IF(N695="základní",J695,0)</f>
        <v>0</v>
      </c>
      <c r="BF695" s="186">
        <f>IF(N695="snížená",J695,0)</f>
        <v>0</v>
      </c>
      <c r="BG695" s="186">
        <f>IF(N695="zákl. přenesená",J695,0)</f>
        <v>0</v>
      </c>
      <c r="BH695" s="186">
        <f>IF(N695="sníž. přenesená",J695,0)</f>
        <v>0</v>
      </c>
      <c r="BI695" s="186">
        <f>IF(N695="nulová",J695,0)</f>
        <v>0</v>
      </c>
      <c r="BJ695" s="19" t="s">
        <v>153</v>
      </c>
      <c r="BK695" s="186">
        <f>ROUND(I695*H695,0)</f>
        <v>0</v>
      </c>
      <c r="BL695" s="19" t="s">
        <v>152</v>
      </c>
      <c r="BM695" s="185" t="s">
        <v>991</v>
      </c>
    </row>
    <row r="696" spans="1:65" s="2" customFormat="1" ht="10">
      <c r="A696" s="36"/>
      <c r="B696" s="37"/>
      <c r="C696" s="38"/>
      <c r="D696" s="187" t="s">
        <v>155</v>
      </c>
      <c r="E696" s="38"/>
      <c r="F696" s="188" t="s">
        <v>990</v>
      </c>
      <c r="G696" s="38"/>
      <c r="H696" s="38"/>
      <c r="I696" s="189"/>
      <c r="J696" s="38"/>
      <c r="K696" s="38"/>
      <c r="L696" s="41"/>
      <c r="M696" s="190"/>
      <c r="N696" s="191"/>
      <c r="O696" s="66"/>
      <c r="P696" s="66"/>
      <c r="Q696" s="66"/>
      <c r="R696" s="66"/>
      <c r="S696" s="66"/>
      <c r="T696" s="67"/>
      <c r="U696" s="36"/>
      <c r="V696" s="36"/>
      <c r="W696" s="36"/>
      <c r="X696" s="36"/>
      <c r="Y696" s="36"/>
      <c r="Z696" s="36"/>
      <c r="AA696" s="36"/>
      <c r="AB696" s="36"/>
      <c r="AC696" s="36"/>
      <c r="AD696" s="36"/>
      <c r="AE696" s="36"/>
      <c r="AT696" s="19" t="s">
        <v>155</v>
      </c>
      <c r="AU696" s="19" t="s">
        <v>153</v>
      </c>
    </row>
    <row r="697" spans="1:65" s="2" customFormat="1" ht="16.5" customHeight="1">
      <c r="A697" s="36"/>
      <c r="B697" s="37"/>
      <c r="C697" s="175" t="s">
        <v>992</v>
      </c>
      <c r="D697" s="175" t="s">
        <v>147</v>
      </c>
      <c r="E697" s="176" t="s">
        <v>993</v>
      </c>
      <c r="F697" s="177" t="s">
        <v>994</v>
      </c>
      <c r="G697" s="178" t="s">
        <v>256</v>
      </c>
      <c r="H697" s="179">
        <v>6</v>
      </c>
      <c r="I697" s="180"/>
      <c r="J697" s="179">
        <f>ROUND(I697*H697,0)</f>
        <v>0</v>
      </c>
      <c r="K697" s="177" t="s">
        <v>20</v>
      </c>
      <c r="L697" s="41"/>
      <c r="M697" s="181" t="s">
        <v>20</v>
      </c>
      <c r="N697" s="182" t="s">
        <v>44</v>
      </c>
      <c r="O697" s="66"/>
      <c r="P697" s="183">
        <f>O697*H697</f>
        <v>0</v>
      </c>
      <c r="Q697" s="183">
        <v>0</v>
      </c>
      <c r="R697" s="183">
        <f>Q697*H697</f>
        <v>0</v>
      </c>
      <c r="S697" s="183">
        <v>0</v>
      </c>
      <c r="T697" s="184">
        <f>S697*H697</f>
        <v>0</v>
      </c>
      <c r="U697" s="36"/>
      <c r="V697" s="36"/>
      <c r="W697" s="36"/>
      <c r="X697" s="36"/>
      <c r="Y697" s="36"/>
      <c r="Z697" s="36"/>
      <c r="AA697" s="36"/>
      <c r="AB697" s="36"/>
      <c r="AC697" s="36"/>
      <c r="AD697" s="36"/>
      <c r="AE697" s="36"/>
      <c r="AR697" s="185" t="s">
        <v>152</v>
      </c>
      <c r="AT697" s="185" t="s">
        <v>147</v>
      </c>
      <c r="AU697" s="185" t="s">
        <v>153</v>
      </c>
      <c r="AY697" s="19" t="s">
        <v>145</v>
      </c>
      <c r="BE697" s="186">
        <f>IF(N697="základní",J697,0)</f>
        <v>0</v>
      </c>
      <c r="BF697" s="186">
        <f>IF(N697="snížená",J697,0)</f>
        <v>0</v>
      </c>
      <c r="BG697" s="186">
        <f>IF(N697="zákl. přenesená",J697,0)</f>
        <v>0</v>
      </c>
      <c r="BH697" s="186">
        <f>IF(N697="sníž. přenesená",J697,0)</f>
        <v>0</v>
      </c>
      <c r="BI697" s="186">
        <f>IF(N697="nulová",J697,0)</f>
        <v>0</v>
      </c>
      <c r="BJ697" s="19" t="s">
        <v>153</v>
      </c>
      <c r="BK697" s="186">
        <f>ROUND(I697*H697,0)</f>
        <v>0</v>
      </c>
      <c r="BL697" s="19" t="s">
        <v>152</v>
      </c>
      <c r="BM697" s="185" t="s">
        <v>995</v>
      </c>
    </row>
    <row r="698" spans="1:65" s="2" customFormat="1" ht="10">
      <c r="A698" s="36"/>
      <c r="B698" s="37"/>
      <c r="C698" s="38"/>
      <c r="D698" s="187" t="s">
        <v>155</v>
      </c>
      <c r="E698" s="38"/>
      <c r="F698" s="188" t="s">
        <v>994</v>
      </c>
      <c r="G698" s="38"/>
      <c r="H698" s="38"/>
      <c r="I698" s="189"/>
      <c r="J698" s="38"/>
      <c r="K698" s="38"/>
      <c r="L698" s="41"/>
      <c r="M698" s="190"/>
      <c r="N698" s="191"/>
      <c r="O698" s="66"/>
      <c r="P698" s="66"/>
      <c r="Q698" s="66"/>
      <c r="R698" s="66"/>
      <c r="S698" s="66"/>
      <c r="T698" s="67"/>
      <c r="U698" s="36"/>
      <c r="V698" s="36"/>
      <c r="W698" s="36"/>
      <c r="X698" s="36"/>
      <c r="Y698" s="36"/>
      <c r="Z698" s="36"/>
      <c r="AA698" s="36"/>
      <c r="AB698" s="36"/>
      <c r="AC698" s="36"/>
      <c r="AD698" s="36"/>
      <c r="AE698" s="36"/>
      <c r="AT698" s="19" t="s">
        <v>155</v>
      </c>
      <c r="AU698" s="19" t="s">
        <v>153</v>
      </c>
    </row>
    <row r="699" spans="1:65" s="12" customFormat="1" ht="22.75" customHeight="1">
      <c r="B699" s="159"/>
      <c r="C699" s="160"/>
      <c r="D699" s="161" t="s">
        <v>71</v>
      </c>
      <c r="E699" s="173" t="s">
        <v>996</v>
      </c>
      <c r="F699" s="173" t="s">
        <v>997</v>
      </c>
      <c r="G699" s="160"/>
      <c r="H699" s="160"/>
      <c r="I699" s="163"/>
      <c r="J699" s="174">
        <f>BK699</f>
        <v>0</v>
      </c>
      <c r="K699" s="160"/>
      <c r="L699" s="165"/>
      <c r="M699" s="166"/>
      <c r="N699" s="167"/>
      <c r="O699" s="167"/>
      <c r="P699" s="168">
        <f>P700+SUM(P701:P708)</f>
        <v>0</v>
      </c>
      <c r="Q699" s="167"/>
      <c r="R699" s="168">
        <f>R700+SUM(R701:R708)</f>
        <v>0</v>
      </c>
      <c r="S699" s="167"/>
      <c r="T699" s="169">
        <f>T700+SUM(T701:T708)</f>
        <v>0</v>
      </c>
      <c r="AR699" s="170" t="s">
        <v>153</v>
      </c>
      <c r="AT699" s="171" t="s">
        <v>71</v>
      </c>
      <c r="AU699" s="171" t="s">
        <v>8</v>
      </c>
      <c r="AY699" s="170" t="s">
        <v>145</v>
      </c>
      <c r="BK699" s="172">
        <f>BK700+SUM(BK701:BK708)</f>
        <v>0</v>
      </c>
    </row>
    <row r="700" spans="1:65" s="2" customFormat="1" ht="16.5" customHeight="1">
      <c r="A700" s="36"/>
      <c r="B700" s="37"/>
      <c r="C700" s="175" t="s">
        <v>998</v>
      </c>
      <c r="D700" s="175" t="s">
        <v>147</v>
      </c>
      <c r="E700" s="176" t="s">
        <v>999</v>
      </c>
      <c r="F700" s="177" t="s">
        <v>1000</v>
      </c>
      <c r="G700" s="178" t="s">
        <v>256</v>
      </c>
      <c r="H700" s="179">
        <v>24</v>
      </c>
      <c r="I700" s="180"/>
      <c r="J700" s="179">
        <f>ROUND(I700*H700,0)</f>
        <v>0</v>
      </c>
      <c r="K700" s="177" t="s">
        <v>20</v>
      </c>
      <c r="L700" s="41"/>
      <c r="M700" s="181" t="s">
        <v>20</v>
      </c>
      <c r="N700" s="182" t="s">
        <v>44</v>
      </c>
      <c r="O700" s="66"/>
      <c r="P700" s="183">
        <f>O700*H700</f>
        <v>0</v>
      </c>
      <c r="Q700" s="183">
        <v>0</v>
      </c>
      <c r="R700" s="183">
        <f>Q700*H700</f>
        <v>0</v>
      </c>
      <c r="S700" s="183">
        <v>0</v>
      </c>
      <c r="T700" s="184">
        <f>S700*H700</f>
        <v>0</v>
      </c>
      <c r="U700" s="36"/>
      <c r="V700" s="36"/>
      <c r="W700" s="36"/>
      <c r="X700" s="36"/>
      <c r="Y700" s="36"/>
      <c r="Z700" s="36"/>
      <c r="AA700" s="36"/>
      <c r="AB700" s="36"/>
      <c r="AC700" s="36"/>
      <c r="AD700" s="36"/>
      <c r="AE700" s="36"/>
      <c r="AR700" s="185" t="s">
        <v>152</v>
      </c>
      <c r="AT700" s="185" t="s">
        <v>147</v>
      </c>
      <c r="AU700" s="185" t="s">
        <v>153</v>
      </c>
      <c r="AY700" s="19" t="s">
        <v>145</v>
      </c>
      <c r="BE700" s="186">
        <f>IF(N700="základní",J700,0)</f>
        <v>0</v>
      </c>
      <c r="BF700" s="186">
        <f>IF(N700="snížená",J700,0)</f>
        <v>0</v>
      </c>
      <c r="BG700" s="186">
        <f>IF(N700="zákl. přenesená",J700,0)</f>
        <v>0</v>
      </c>
      <c r="BH700" s="186">
        <f>IF(N700="sníž. přenesená",J700,0)</f>
        <v>0</v>
      </c>
      <c r="BI700" s="186">
        <f>IF(N700="nulová",J700,0)</f>
        <v>0</v>
      </c>
      <c r="BJ700" s="19" t="s">
        <v>153</v>
      </c>
      <c r="BK700" s="186">
        <f>ROUND(I700*H700,0)</f>
        <v>0</v>
      </c>
      <c r="BL700" s="19" t="s">
        <v>152</v>
      </c>
      <c r="BM700" s="185" t="s">
        <v>1001</v>
      </c>
    </row>
    <row r="701" spans="1:65" s="2" customFormat="1" ht="10">
      <c r="A701" s="36"/>
      <c r="B701" s="37"/>
      <c r="C701" s="38"/>
      <c r="D701" s="187" t="s">
        <v>155</v>
      </c>
      <c r="E701" s="38"/>
      <c r="F701" s="188" t="s">
        <v>1000</v>
      </c>
      <c r="G701" s="38"/>
      <c r="H701" s="38"/>
      <c r="I701" s="189"/>
      <c r="J701" s="38"/>
      <c r="K701" s="38"/>
      <c r="L701" s="41"/>
      <c r="M701" s="190"/>
      <c r="N701" s="191"/>
      <c r="O701" s="66"/>
      <c r="P701" s="66"/>
      <c r="Q701" s="66"/>
      <c r="R701" s="66"/>
      <c r="S701" s="66"/>
      <c r="T701" s="67"/>
      <c r="U701" s="36"/>
      <c r="V701" s="36"/>
      <c r="W701" s="36"/>
      <c r="X701" s="36"/>
      <c r="Y701" s="36"/>
      <c r="Z701" s="36"/>
      <c r="AA701" s="36"/>
      <c r="AB701" s="36"/>
      <c r="AC701" s="36"/>
      <c r="AD701" s="36"/>
      <c r="AE701" s="36"/>
      <c r="AT701" s="19" t="s">
        <v>155</v>
      </c>
      <c r="AU701" s="19" t="s">
        <v>153</v>
      </c>
    </row>
    <row r="702" spans="1:65" s="2" customFormat="1" ht="16.5" customHeight="1">
      <c r="A702" s="36"/>
      <c r="B702" s="37"/>
      <c r="C702" s="175" t="s">
        <v>1002</v>
      </c>
      <c r="D702" s="175" t="s">
        <v>147</v>
      </c>
      <c r="E702" s="176" t="s">
        <v>1003</v>
      </c>
      <c r="F702" s="177" t="s">
        <v>1004</v>
      </c>
      <c r="G702" s="178" t="s">
        <v>256</v>
      </c>
      <c r="H702" s="179">
        <v>30</v>
      </c>
      <c r="I702" s="180"/>
      <c r="J702" s="179">
        <f>ROUND(I702*H702,0)</f>
        <v>0</v>
      </c>
      <c r="K702" s="177" t="s">
        <v>20</v>
      </c>
      <c r="L702" s="41"/>
      <c r="M702" s="181" t="s">
        <v>20</v>
      </c>
      <c r="N702" s="182" t="s">
        <v>44</v>
      </c>
      <c r="O702" s="66"/>
      <c r="P702" s="183">
        <f>O702*H702</f>
        <v>0</v>
      </c>
      <c r="Q702" s="183">
        <v>0</v>
      </c>
      <c r="R702" s="183">
        <f>Q702*H702</f>
        <v>0</v>
      </c>
      <c r="S702" s="183">
        <v>0</v>
      </c>
      <c r="T702" s="184">
        <f>S702*H702</f>
        <v>0</v>
      </c>
      <c r="U702" s="36"/>
      <c r="V702" s="36"/>
      <c r="W702" s="36"/>
      <c r="X702" s="36"/>
      <c r="Y702" s="36"/>
      <c r="Z702" s="36"/>
      <c r="AA702" s="36"/>
      <c r="AB702" s="36"/>
      <c r="AC702" s="36"/>
      <c r="AD702" s="36"/>
      <c r="AE702" s="36"/>
      <c r="AR702" s="185" t="s">
        <v>152</v>
      </c>
      <c r="AT702" s="185" t="s">
        <v>147</v>
      </c>
      <c r="AU702" s="185" t="s">
        <v>153</v>
      </c>
      <c r="AY702" s="19" t="s">
        <v>145</v>
      </c>
      <c r="BE702" s="186">
        <f>IF(N702="základní",J702,0)</f>
        <v>0</v>
      </c>
      <c r="BF702" s="186">
        <f>IF(N702="snížená",J702,0)</f>
        <v>0</v>
      </c>
      <c r="BG702" s="186">
        <f>IF(N702="zákl. přenesená",J702,0)</f>
        <v>0</v>
      </c>
      <c r="BH702" s="186">
        <f>IF(N702="sníž. přenesená",J702,0)</f>
        <v>0</v>
      </c>
      <c r="BI702" s="186">
        <f>IF(N702="nulová",J702,0)</f>
        <v>0</v>
      </c>
      <c r="BJ702" s="19" t="s">
        <v>153</v>
      </c>
      <c r="BK702" s="186">
        <f>ROUND(I702*H702,0)</f>
        <v>0</v>
      </c>
      <c r="BL702" s="19" t="s">
        <v>152</v>
      </c>
      <c r="BM702" s="185" t="s">
        <v>1005</v>
      </c>
    </row>
    <row r="703" spans="1:65" s="2" customFormat="1" ht="10">
      <c r="A703" s="36"/>
      <c r="B703" s="37"/>
      <c r="C703" s="38"/>
      <c r="D703" s="187" t="s">
        <v>155</v>
      </c>
      <c r="E703" s="38"/>
      <c r="F703" s="188" t="s">
        <v>1004</v>
      </c>
      <c r="G703" s="38"/>
      <c r="H703" s="38"/>
      <c r="I703" s="189"/>
      <c r="J703" s="38"/>
      <c r="K703" s="38"/>
      <c r="L703" s="41"/>
      <c r="M703" s="190"/>
      <c r="N703" s="191"/>
      <c r="O703" s="66"/>
      <c r="P703" s="66"/>
      <c r="Q703" s="66"/>
      <c r="R703" s="66"/>
      <c r="S703" s="66"/>
      <c r="T703" s="67"/>
      <c r="U703" s="36"/>
      <c r="V703" s="36"/>
      <c r="W703" s="36"/>
      <c r="X703" s="36"/>
      <c r="Y703" s="36"/>
      <c r="Z703" s="36"/>
      <c r="AA703" s="36"/>
      <c r="AB703" s="36"/>
      <c r="AC703" s="36"/>
      <c r="AD703" s="36"/>
      <c r="AE703" s="36"/>
      <c r="AT703" s="19" t="s">
        <v>155</v>
      </c>
      <c r="AU703" s="19" t="s">
        <v>153</v>
      </c>
    </row>
    <row r="704" spans="1:65" s="2" customFormat="1" ht="16.5" customHeight="1">
      <c r="A704" s="36"/>
      <c r="B704" s="37"/>
      <c r="C704" s="175" t="s">
        <v>1006</v>
      </c>
      <c r="D704" s="175" t="s">
        <v>147</v>
      </c>
      <c r="E704" s="176" t="s">
        <v>1007</v>
      </c>
      <c r="F704" s="177" t="s">
        <v>1008</v>
      </c>
      <c r="G704" s="178" t="s">
        <v>256</v>
      </c>
      <c r="H704" s="179">
        <v>52</v>
      </c>
      <c r="I704" s="180"/>
      <c r="J704" s="179">
        <f>ROUND(I704*H704,0)</f>
        <v>0</v>
      </c>
      <c r="K704" s="177" t="s">
        <v>20</v>
      </c>
      <c r="L704" s="41"/>
      <c r="M704" s="181" t="s">
        <v>20</v>
      </c>
      <c r="N704" s="182" t="s">
        <v>44</v>
      </c>
      <c r="O704" s="66"/>
      <c r="P704" s="183">
        <f>O704*H704</f>
        <v>0</v>
      </c>
      <c r="Q704" s="183">
        <v>0</v>
      </c>
      <c r="R704" s="183">
        <f>Q704*H704</f>
        <v>0</v>
      </c>
      <c r="S704" s="183">
        <v>0</v>
      </c>
      <c r="T704" s="184">
        <f>S704*H704</f>
        <v>0</v>
      </c>
      <c r="U704" s="36"/>
      <c r="V704" s="36"/>
      <c r="W704" s="36"/>
      <c r="X704" s="36"/>
      <c r="Y704" s="36"/>
      <c r="Z704" s="36"/>
      <c r="AA704" s="36"/>
      <c r="AB704" s="36"/>
      <c r="AC704" s="36"/>
      <c r="AD704" s="36"/>
      <c r="AE704" s="36"/>
      <c r="AR704" s="185" t="s">
        <v>152</v>
      </c>
      <c r="AT704" s="185" t="s">
        <v>147</v>
      </c>
      <c r="AU704" s="185" t="s">
        <v>153</v>
      </c>
      <c r="AY704" s="19" t="s">
        <v>145</v>
      </c>
      <c r="BE704" s="186">
        <f>IF(N704="základní",J704,0)</f>
        <v>0</v>
      </c>
      <c r="BF704" s="186">
        <f>IF(N704="snížená",J704,0)</f>
        <v>0</v>
      </c>
      <c r="BG704" s="186">
        <f>IF(N704="zákl. přenesená",J704,0)</f>
        <v>0</v>
      </c>
      <c r="BH704" s="186">
        <f>IF(N704="sníž. přenesená",J704,0)</f>
        <v>0</v>
      </c>
      <c r="BI704" s="186">
        <f>IF(N704="nulová",J704,0)</f>
        <v>0</v>
      </c>
      <c r="BJ704" s="19" t="s">
        <v>153</v>
      </c>
      <c r="BK704" s="186">
        <f>ROUND(I704*H704,0)</f>
        <v>0</v>
      </c>
      <c r="BL704" s="19" t="s">
        <v>152</v>
      </c>
      <c r="BM704" s="185" t="s">
        <v>1009</v>
      </c>
    </row>
    <row r="705" spans="1:65" s="2" customFormat="1" ht="10">
      <c r="A705" s="36"/>
      <c r="B705" s="37"/>
      <c r="C705" s="38"/>
      <c r="D705" s="187" t="s">
        <v>155</v>
      </c>
      <c r="E705" s="38"/>
      <c r="F705" s="188" t="s">
        <v>1008</v>
      </c>
      <c r="G705" s="38"/>
      <c r="H705" s="38"/>
      <c r="I705" s="189"/>
      <c r="J705" s="38"/>
      <c r="K705" s="38"/>
      <c r="L705" s="41"/>
      <c r="M705" s="190"/>
      <c r="N705" s="191"/>
      <c r="O705" s="66"/>
      <c r="P705" s="66"/>
      <c r="Q705" s="66"/>
      <c r="R705" s="66"/>
      <c r="S705" s="66"/>
      <c r="T705" s="67"/>
      <c r="U705" s="36"/>
      <c r="V705" s="36"/>
      <c r="W705" s="36"/>
      <c r="X705" s="36"/>
      <c r="Y705" s="36"/>
      <c r="Z705" s="36"/>
      <c r="AA705" s="36"/>
      <c r="AB705" s="36"/>
      <c r="AC705" s="36"/>
      <c r="AD705" s="36"/>
      <c r="AE705" s="36"/>
      <c r="AT705" s="19" t="s">
        <v>155</v>
      </c>
      <c r="AU705" s="19" t="s">
        <v>153</v>
      </c>
    </row>
    <row r="706" spans="1:65" s="2" customFormat="1" ht="16.5" customHeight="1">
      <c r="A706" s="36"/>
      <c r="B706" s="37"/>
      <c r="C706" s="175" t="s">
        <v>1010</v>
      </c>
      <c r="D706" s="175" t="s">
        <v>147</v>
      </c>
      <c r="E706" s="176" t="s">
        <v>1011</v>
      </c>
      <c r="F706" s="177" t="s">
        <v>1012</v>
      </c>
      <c r="G706" s="178" t="s">
        <v>256</v>
      </c>
      <c r="H706" s="179">
        <v>6</v>
      </c>
      <c r="I706" s="180"/>
      <c r="J706" s="179">
        <f>ROUND(I706*H706,0)</f>
        <v>0</v>
      </c>
      <c r="K706" s="177" t="s">
        <v>20</v>
      </c>
      <c r="L706" s="41"/>
      <c r="M706" s="181" t="s">
        <v>20</v>
      </c>
      <c r="N706" s="182" t="s">
        <v>44</v>
      </c>
      <c r="O706" s="66"/>
      <c r="P706" s="183">
        <f>O706*H706</f>
        <v>0</v>
      </c>
      <c r="Q706" s="183">
        <v>0</v>
      </c>
      <c r="R706" s="183">
        <f>Q706*H706</f>
        <v>0</v>
      </c>
      <c r="S706" s="183">
        <v>0</v>
      </c>
      <c r="T706" s="184">
        <f>S706*H706</f>
        <v>0</v>
      </c>
      <c r="U706" s="36"/>
      <c r="V706" s="36"/>
      <c r="W706" s="36"/>
      <c r="X706" s="36"/>
      <c r="Y706" s="36"/>
      <c r="Z706" s="36"/>
      <c r="AA706" s="36"/>
      <c r="AB706" s="36"/>
      <c r="AC706" s="36"/>
      <c r="AD706" s="36"/>
      <c r="AE706" s="36"/>
      <c r="AR706" s="185" t="s">
        <v>152</v>
      </c>
      <c r="AT706" s="185" t="s">
        <v>147</v>
      </c>
      <c r="AU706" s="185" t="s">
        <v>153</v>
      </c>
      <c r="AY706" s="19" t="s">
        <v>145</v>
      </c>
      <c r="BE706" s="186">
        <f>IF(N706="základní",J706,0)</f>
        <v>0</v>
      </c>
      <c r="BF706" s="186">
        <f>IF(N706="snížená",J706,0)</f>
        <v>0</v>
      </c>
      <c r="BG706" s="186">
        <f>IF(N706="zákl. přenesená",J706,0)</f>
        <v>0</v>
      </c>
      <c r="BH706" s="186">
        <f>IF(N706="sníž. přenesená",J706,0)</f>
        <v>0</v>
      </c>
      <c r="BI706" s="186">
        <f>IF(N706="nulová",J706,0)</f>
        <v>0</v>
      </c>
      <c r="BJ706" s="19" t="s">
        <v>153</v>
      </c>
      <c r="BK706" s="186">
        <f>ROUND(I706*H706,0)</f>
        <v>0</v>
      </c>
      <c r="BL706" s="19" t="s">
        <v>152</v>
      </c>
      <c r="BM706" s="185" t="s">
        <v>1013</v>
      </c>
    </row>
    <row r="707" spans="1:65" s="2" customFormat="1" ht="10">
      <c r="A707" s="36"/>
      <c r="B707" s="37"/>
      <c r="C707" s="38"/>
      <c r="D707" s="187" t="s">
        <v>155</v>
      </c>
      <c r="E707" s="38"/>
      <c r="F707" s="188" t="s">
        <v>1012</v>
      </c>
      <c r="G707" s="38"/>
      <c r="H707" s="38"/>
      <c r="I707" s="189"/>
      <c r="J707" s="38"/>
      <c r="K707" s="38"/>
      <c r="L707" s="41"/>
      <c r="M707" s="190"/>
      <c r="N707" s="191"/>
      <c r="O707" s="66"/>
      <c r="P707" s="66"/>
      <c r="Q707" s="66"/>
      <c r="R707" s="66"/>
      <c r="S707" s="66"/>
      <c r="T707" s="67"/>
      <c r="U707" s="36"/>
      <c r="V707" s="36"/>
      <c r="W707" s="36"/>
      <c r="X707" s="36"/>
      <c r="Y707" s="36"/>
      <c r="Z707" s="36"/>
      <c r="AA707" s="36"/>
      <c r="AB707" s="36"/>
      <c r="AC707" s="36"/>
      <c r="AD707" s="36"/>
      <c r="AE707" s="36"/>
      <c r="AT707" s="19" t="s">
        <v>155</v>
      </c>
      <c r="AU707" s="19" t="s">
        <v>153</v>
      </c>
    </row>
    <row r="708" spans="1:65" s="12" customFormat="1" ht="20.9" customHeight="1">
      <c r="B708" s="159"/>
      <c r="C708" s="160"/>
      <c r="D708" s="161" t="s">
        <v>71</v>
      </c>
      <c r="E708" s="173" t="s">
        <v>1014</v>
      </c>
      <c r="F708" s="173" t="s">
        <v>1015</v>
      </c>
      <c r="G708" s="160"/>
      <c r="H708" s="160"/>
      <c r="I708" s="163"/>
      <c r="J708" s="174">
        <f>BK708</f>
        <v>0</v>
      </c>
      <c r="K708" s="160"/>
      <c r="L708" s="165"/>
      <c r="M708" s="166"/>
      <c r="N708" s="167"/>
      <c r="O708" s="167"/>
      <c r="P708" s="168">
        <f>SUM(P709:P736)</f>
        <v>0</v>
      </c>
      <c r="Q708" s="167"/>
      <c r="R708" s="168">
        <f>SUM(R709:R736)</f>
        <v>0</v>
      </c>
      <c r="S708" s="167"/>
      <c r="T708" s="169">
        <f>SUM(T709:T736)</f>
        <v>0</v>
      </c>
      <c r="AR708" s="170" t="s">
        <v>153</v>
      </c>
      <c r="AT708" s="171" t="s">
        <v>71</v>
      </c>
      <c r="AU708" s="171" t="s">
        <v>153</v>
      </c>
      <c r="AY708" s="170" t="s">
        <v>145</v>
      </c>
      <c r="BK708" s="172">
        <f>SUM(BK709:BK736)</f>
        <v>0</v>
      </c>
    </row>
    <row r="709" spans="1:65" s="2" customFormat="1" ht="16.5" customHeight="1">
      <c r="A709" s="36"/>
      <c r="B709" s="37"/>
      <c r="C709" s="175" t="s">
        <v>1016</v>
      </c>
      <c r="D709" s="175" t="s">
        <v>147</v>
      </c>
      <c r="E709" s="176" t="s">
        <v>1017</v>
      </c>
      <c r="F709" s="177" t="s">
        <v>1018</v>
      </c>
      <c r="G709" s="178" t="s">
        <v>300</v>
      </c>
      <c r="H709" s="179">
        <v>4</v>
      </c>
      <c r="I709" s="180"/>
      <c r="J709" s="179">
        <f>ROUND(I709*H709,0)</f>
        <v>0</v>
      </c>
      <c r="K709" s="177" t="s">
        <v>20</v>
      </c>
      <c r="L709" s="41"/>
      <c r="M709" s="181" t="s">
        <v>20</v>
      </c>
      <c r="N709" s="182" t="s">
        <v>44</v>
      </c>
      <c r="O709" s="66"/>
      <c r="P709" s="183">
        <f>O709*H709</f>
        <v>0</v>
      </c>
      <c r="Q709" s="183">
        <v>0</v>
      </c>
      <c r="R709" s="183">
        <f>Q709*H709</f>
        <v>0</v>
      </c>
      <c r="S709" s="183">
        <v>0</v>
      </c>
      <c r="T709" s="184">
        <f>S709*H709</f>
        <v>0</v>
      </c>
      <c r="U709" s="36"/>
      <c r="V709" s="36"/>
      <c r="W709" s="36"/>
      <c r="X709" s="36"/>
      <c r="Y709" s="36"/>
      <c r="Z709" s="36"/>
      <c r="AA709" s="36"/>
      <c r="AB709" s="36"/>
      <c r="AC709" s="36"/>
      <c r="AD709" s="36"/>
      <c r="AE709" s="36"/>
      <c r="AR709" s="185" t="s">
        <v>152</v>
      </c>
      <c r="AT709" s="185" t="s">
        <v>147</v>
      </c>
      <c r="AU709" s="185" t="s">
        <v>174</v>
      </c>
      <c r="AY709" s="19" t="s">
        <v>145</v>
      </c>
      <c r="BE709" s="186">
        <f>IF(N709="základní",J709,0)</f>
        <v>0</v>
      </c>
      <c r="BF709" s="186">
        <f>IF(N709="snížená",J709,0)</f>
        <v>0</v>
      </c>
      <c r="BG709" s="186">
        <f>IF(N709="zákl. přenesená",J709,0)</f>
        <v>0</v>
      </c>
      <c r="BH709" s="186">
        <f>IF(N709="sníž. přenesená",J709,0)</f>
        <v>0</v>
      </c>
      <c r="BI709" s="186">
        <f>IF(N709="nulová",J709,0)</f>
        <v>0</v>
      </c>
      <c r="BJ709" s="19" t="s">
        <v>153</v>
      </c>
      <c r="BK709" s="186">
        <f>ROUND(I709*H709,0)</f>
        <v>0</v>
      </c>
      <c r="BL709" s="19" t="s">
        <v>152</v>
      </c>
      <c r="BM709" s="185" t="s">
        <v>1019</v>
      </c>
    </row>
    <row r="710" spans="1:65" s="2" customFormat="1" ht="10">
      <c r="A710" s="36"/>
      <c r="B710" s="37"/>
      <c r="C710" s="38"/>
      <c r="D710" s="187" t="s">
        <v>155</v>
      </c>
      <c r="E710" s="38"/>
      <c r="F710" s="188" t="s">
        <v>1018</v>
      </c>
      <c r="G710" s="38"/>
      <c r="H710" s="38"/>
      <c r="I710" s="189"/>
      <c r="J710" s="38"/>
      <c r="K710" s="38"/>
      <c r="L710" s="41"/>
      <c r="M710" s="190"/>
      <c r="N710" s="191"/>
      <c r="O710" s="66"/>
      <c r="P710" s="66"/>
      <c r="Q710" s="66"/>
      <c r="R710" s="66"/>
      <c r="S710" s="66"/>
      <c r="T710" s="67"/>
      <c r="U710" s="36"/>
      <c r="V710" s="36"/>
      <c r="W710" s="36"/>
      <c r="X710" s="36"/>
      <c r="Y710" s="36"/>
      <c r="Z710" s="36"/>
      <c r="AA710" s="36"/>
      <c r="AB710" s="36"/>
      <c r="AC710" s="36"/>
      <c r="AD710" s="36"/>
      <c r="AE710" s="36"/>
      <c r="AT710" s="19" t="s">
        <v>155</v>
      </c>
      <c r="AU710" s="19" t="s">
        <v>174</v>
      </c>
    </row>
    <row r="711" spans="1:65" s="2" customFormat="1" ht="16.5" customHeight="1">
      <c r="A711" s="36"/>
      <c r="B711" s="37"/>
      <c r="C711" s="175" t="s">
        <v>1020</v>
      </c>
      <c r="D711" s="175" t="s">
        <v>147</v>
      </c>
      <c r="E711" s="176" t="s">
        <v>1021</v>
      </c>
      <c r="F711" s="177" t="s">
        <v>1022</v>
      </c>
      <c r="G711" s="178" t="s">
        <v>300</v>
      </c>
      <c r="H711" s="179">
        <v>2</v>
      </c>
      <c r="I711" s="180"/>
      <c r="J711" s="179">
        <f>ROUND(I711*H711,0)</f>
        <v>0</v>
      </c>
      <c r="K711" s="177" t="s">
        <v>20</v>
      </c>
      <c r="L711" s="41"/>
      <c r="M711" s="181" t="s">
        <v>20</v>
      </c>
      <c r="N711" s="182" t="s">
        <v>44</v>
      </c>
      <c r="O711" s="66"/>
      <c r="P711" s="183">
        <f>O711*H711</f>
        <v>0</v>
      </c>
      <c r="Q711" s="183">
        <v>0</v>
      </c>
      <c r="R711" s="183">
        <f>Q711*H711</f>
        <v>0</v>
      </c>
      <c r="S711" s="183">
        <v>0</v>
      </c>
      <c r="T711" s="184">
        <f>S711*H711</f>
        <v>0</v>
      </c>
      <c r="U711" s="36"/>
      <c r="V711" s="36"/>
      <c r="W711" s="36"/>
      <c r="X711" s="36"/>
      <c r="Y711" s="36"/>
      <c r="Z711" s="36"/>
      <c r="AA711" s="36"/>
      <c r="AB711" s="36"/>
      <c r="AC711" s="36"/>
      <c r="AD711" s="36"/>
      <c r="AE711" s="36"/>
      <c r="AR711" s="185" t="s">
        <v>152</v>
      </c>
      <c r="AT711" s="185" t="s">
        <v>147</v>
      </c>
      <c r="AU711" s="185" t="s">
        <v>174</v>
      </c>
      <c r="AY711" s="19" t="s">
        <v>145</v>
      </c>
      <c r="BE711" s="186">
        <f>IF(N711="základní",J711,0)</f>
        <v>0</v>
      </c>
      <c r="BF711" s="186">
        <f>IF(N711="snížená",J711,0)</f>
        <v>0</v>
      </c>
      <c r="BG711" s="186">
        <f>IF(N711="zákl. přenesená",J711,0)</f>
        <v>0</v>
      </c>
      <c r="BH711" s="186">
        <f>IF(N711="sníž. přenesená",J711,0)</f>
        <v>0</v>
      </c>
      <c r="BI711" s="186">
        <f>IF(N711="nulová",J711,0)</f>
        <v>0</v>
      </c>
      <c r="BJ711" s="19" t="s">
        <v>153</v>
      </c>
      <c r="BK711" s="186">
        <f>ROUND(I711*H711,0)</f>
        <v>0</v>
      </c>
      <c r="BL711" s="19" t="s">
        <v>152</v>
      </c>
      <c r="BM711" s="185" t="s">
        <v>1023</v>
      </c>
    </row>
    <row r="712" spans="1:65" s="2" customFormat="1" ht="10">
      <c r="A712" s="36"/>
      <c r="B712" s="37"/>
      <c r="C712" s="38"/>
      <c r="D712" s="187" t="s">
        <v>155</v>
      </c>
      <c r="E712" s="38"/>
      <c r="F712" s="188" t="s">
        <v>1022</v>
      </c>
      <c r="G712" s="38"/>
      <c r="H712" s="38"/>
      <c r="I712" s="189"/>
      <c r="J712" s="38"/>
      <c r="K712" s="38"/>
      <c r="L712" s="41"/>
      <c r="M712" s="190"/>
      <c r="N712" s="191"/>
      <c r="O712" s="66"/>
      <c r="P712" s="66"/>
      <c r="Q712" s="66"/>
      <c r="R712" s="66"/>
      <c r="S712" s="66"/>
      <c r="T712" s="67"/>
      <c r="U712" s="36"/>
      <c r="V712" s="36"/>
      <c r="W712" s="36"/>
      <c r="X712" s="36"/>
      <c r="Y712" s="36"/>
      <c r="Z712" s="36"/>
      <c r="AA712" s="36"/>
      <c r="AB712" s="36"/>
      <c r="AC712" s="36"/>
      <c r="AD712" s="36"/>
      <c r="AE712" s="36"/>
      <c r="AT712" s="19" t="s">
        <v>155</v>
      </c>
      <c r="AU712" s="19" t="s">
        <v>174</v>
      </c>
    </row>
    <row r="713" spans="1:65" s="2" customFormat="1" ht="16.5" customHeight="1">
      <c r="A713" s="36"/>
      <c r="B713" s="37"/>
      <c r="C713" s="175" t="s">
        <v>1024</v>
      </c>
      <c r="D713" s="175" t="s">
        <v>147</v>
      </c>
      <c r="E713" s="176" t="s">
        <v>1025</v>
      </c>
      <c r="F713" s="177" t="s">
        <v>1026</v>
      </c>
      <c r="G713" s="178" t="s">
        <v>300</v>
      </c>
      <c r="H713" s="179">
        <v>10</v>
      </c>
      <c r="I713" s="180"/>
      <c r="J713" s="179">
        <f>ROUND(I713*H713,0)</f>
        <v>0</v>
      </c>
      <c r="K713" s="177" t="s">
        <v>20</v>
      </c>
      <c r="L713" s="41"/>
      <c r="M713" s="181" t="s">
        <v>20</v>
      </c>
      <c r="N713" s="182" t="s">
        <v>44</v>
      </c>
      <c r="O713" s="66"/>
      <c r="P713" s="183">
        <f>O713*H713</f>
        <v>0</v>
      </c>
      <c r="Q713" s="183">
        <v>0</v>
      </c>
      <c r="R713" s="183">
        <f>Q713*H713</f>
        <v>0</v>
      </c>
      <c r="S713" s="183">
        <v>0</v>
      </c>
      <c r="T713" s="184">
        <f>S713*H713</f>
        <v>0</v>
      </c>
      <c r="U713" s="36"/>
      <c r="V713" s="36"/>
      <c r="W713" s="36"/>
      <c r="X713" s="36"/>
      <c r="Y713" s="36"/>
      <c r="Z713" s="36"/>
      <c r="AA713" s="36"/>
      <c r="AB713" s="36"/>
      <c r="AC713" s="36"/>
      <c r="AD713" s="36"/>
      <c r="AE713" s="36"/>
      <c r="AR713" s="185" t="s">
        <v>152</v>
      </c>
      <c r="AT713" s="185" t="s">
        <v>147</v>
      </c>
      <c r="AU713" s="185" t="s">
        <v>174</v>
      </c>
      <c r="AY713" s="19" t="s">
        <v>145</v>
      </c>
      <c r="BE713" s="186">
        <f>IF(N713="základní",J713,0)</f>
        <v>0</v>
      </c>
      <c r="BF713" s="186">
        <f>IF(N713="snížená",J713,0)</f>
        <v>0</v>
      </c>
      <c r="BG713" s="186">
        <f>IF(N713="zákl. přenesená",J713,0)</f>
        <v>0</v>
      </c>
      <c r="BH713" s="186">
        <f>IF(N713="sníž. přenesená",J713,0)</f>
        <v>0</v>
      </c>
      <c r="BI713" s="186">
        <f>IF(N713="nulová",J713,0)</f>
        <v>0</v>
      </c>
      <c r="BJ713" s="19" t="s">
        <v>153</v>
      </c>
      <c r="BK713" s="186">
        <f>ROUND(I713*H713,0)</f>
        <v>0</v>
      </c>
      <c r="BL713" s="19" t="s">
        <v>152</v>
      </c>
      <c r="BM713" s="185" t="s">
        <v>1027</v>
      </c>
    </row>
    <row r="714" spans="1:65" s="2" customFormat="1" ht="10">
      <c r="A714" s="36"/>
      <c r="B714" s="37"/>
      <c r="C714" s="38"/>
      <c r="D714" s="187" t="s">
        <v>155</v>
      </c>
      <c r="E714" s="38"/>
      <c r="F714" s="188" t="s">
        <v>1026</v>
      </c>
      <c r="G714" s="38"/>
      <c r="H714" s="38"/>
      <c r="I714" s="189"/>
      <c r="J714" s="38"/>
      <c r="K714" s="38"/>
      <c r="L714" s="41"/>
      <c r="M714" s="190"/>
      <c r="N714" s="191"/>
      <c r="O714" s="66"/>
      <c r="P714" s="66"/>
      <c r="Q714" s="66"/>
      <c r="R714" s="66"/>
      <c r="S714" s="66"/>
      <c r="T714" s="67"/>
      <c r="U714" s="36"/>
      <c r="V714" s="36"/>
      <c r="W714" s="36"/>
      <c r="X714" s="36"/>
      <c r="Y714" s="36"/>
      <c r="Z714" s="36"/>
      <c r="AA714" s="36"/>
      <c r="AB714" s="36"/>
      <c r="AC714" s="36"/>
      <c r="AD714" s="36"/>
      <c r="AE714" s="36"/>
      <c r="AT714" s="19" t="s">
        <v>155</v>
      </c>
      <c r="AU714" s="19" t="s">
        <v>174</v>
      </c>
    </row>
    <row r="715" spans="1:65" s="2" customFormat="1" ht="16.5" customHeight="1">
      <c r="A715" s="36"/>
      <c r="B715" s="37"/>
      <c r="C715" s="175" t="s">
        <v>1028</v>
      </c>
      <c r="D715" s="175" t="s">
        <v>147</v>
      </c>
      <c r="E715" s="176" t="s">
        <v>1029</v>
      </c>
      <c r="F715" s="177" t="s">
        <v>1030</v>
      </c>
      <c r="G715" s="178" t="s">
        <v>300</v>
      </c>
      <c r="H715" s="179">
        <v>17</v>
      </c>
      <c r="I715" s="180"/>
      <c r="J715" s="179">
        <f>ROUND(I715*H715,0)</f>
        <v>0</v>
      </c>
      <c r="K715" s="177" t="s">
        <v>20</v>
      </c>
      <c r="L715" s="41"/>
      <c r="M715" s="181" t="s">
        <v>20</v>
      </c>
      <c r="N715" s="182" t="s">
        <v>44</v>
      </c>
      <c r="O715" s="66"/>
      <c r="P715" s="183">
        <f>O715*H715</f>
        <v>0</v>
      </c>
      <c r="Q715" s="183">
        <v>0</v>
      </c>
      <c r="R715" s="183">
        <f>Q715*H715</f>
        <v>0</v>
      </c>
      <c r="S715" s="183">
        <v>0</v>
      </c>
      <c r="T715" s="184">
        <f>S715*H715</f>
        <v>0</v>
      </c>
      <c r="U715" s="36"/>
      <c r="V715" s="36"/>
      <c r="W715" s="36"/>
      <c r="X715" s="36"/>
      <c r="Y715" s="36"/>
      <c r="Z715" s="36"/>
      <c r="AA715" s="36"/>
      <c r="AB715" s="36"/>
      <c r="AC715" s="36"/>
      <c r="AD715" s="36"/>
      <c r="AE715" s="36"/>
      <c r="AR715" s="185" t="s">
        <v>152</v>
      </c>
      <c r="AT715" s="185" t="s">
        <v>147</v>
      </c>
      <c r="AU715" s="185" t="s">
        <v>174</v>
      </c>
      <c r="AY715" s="19" t="s">
        <v>145</v>
      </c>
      <c r="BE715" s="186">
        <f>IF(N715="základní",J715,0)</f>
        <v>0</v>
      </c>
      <c r="BF715" s="186">
        <f>IF(N715="snížená",J715,0)</f>
        <v>0</v>
      </c>
      <c r="BG715" s="186">
        <f>IF(N715="zákl. přenesená",J715,0)</f>
        <v>0</v>
      </c>
      <c r="BH715" s="186">
        <f>IF(N715="sníž. přenesená",J715,0)</f>
        <v>0</v>
      </c>
      <c r="BI715" s="186">
        <f>IF(N715="nulová",J715,0)</f>
        <v>0</v>
      </c>
      <c r="BJ715" s="19" t="s">
        <v>153</v>
      </c>
      <c r="BK715" s="186">
        <f>ROUND(I715*H715,0)</f>
        <v>0</v>
      </c>
      <c r="BL715" s="19" t="s">
        <v>152</v>
      </c>
      <c r="BM715" s="185" t="s">
        <v>1031</v>
      </c>
    </row>
    <row r="716" spans="1:65" s="2" customFormat="1" ht="10">
      <c r="A716" s="36"/>
      <c r="B716" s="37"/>
      <c r="C716" s="38"/>
      <c r="D716" s="187" t="s">
        <v>155</v>
      </c>
      <c r="E716" s="38"/>
      <c r="F716" s="188" t="s">
        <v>1030</v>
      </c>
      <c r="G716" s="38"/>
      <c r="H716" s="38"/>
      <c r="I716" s="189"/>
      <c r="J716" s="38"/>
      <c r="K716" s="38"/>
      <c r="L716" s="41"/>
      <c r="M716" s="190"/>
      <c r="N716" s="191"/>
      <c r="O716" s="66"/>
      <c r="P716" s="66"/>
      <c r="Q716" s="66"/>
      <c r="R716" s="66"/>
      <c r="S716" s="66"/>
      <c r="T716" s="67"/>
      <c r="U716" s="36"/>
      <c r="V716" s="36"/>
      <c r="W716" s="36"/>
      <c r="X716" s="36"/>
      <c r="Y716" s="36"/>
      <c r="Z716" s="36"/>
      <c r="AA716" s="36"/>
      <c r="AB716" s="36"/>
      <c r="AC716" s="36"/>
      <c r="AD716" s="36"/>
      <c r="AE716" s="36"/>
      <c r="AT716" s="19" t="s">
        <v>155</v>
      </c>
      <c r="AU716" s="19" t="s">
        <v>174</v>
      </c>
    </row>
    <row r="717" spans="1:65" s="2" customFormat="1" ht="16.5" customHeight="1">
      <c r="A717" s="36"/>
      <c r="B717" s="37"/>
      <c r="C717" s="175" t="s">
        <v>1032</v>
      </c>
      <c r="D717" s="175" t="s">
        <v>147</v>
      </c>
      <c r="E717" s="176" t="s">
        <v>1033</v>
      </c>
      <c r="F717" s="177" t="s">
        <v>1034</v>
      </c>
      <c r="G717" s="178" t="s">
        <v>300</v>
      </c>
      <c r="H717" s="179">
        <v>2</v>
      </c>
      <c r="I717" s="180"/>
      <c r="J717" s="179">
        <f>ROUND(I717*H717,0)</f>
        <v>0</v>
      </c>
      <c r="K717" s="177" t="s">
        <v>20</v>
      </c>
      <c r="L717" s="41"/>
      <c r="M717" s="181" t="s">
        <v>20</v>
      </c>
      <c r="N717" s="182" t="s">
        <v>44</v>
      </c>
      <c r="O717" s="66"/>
      <c r="P717" s="183">
        <f>O717*H717</f>
        <v>0</v>
      </c>
      <c r="Q717" s="183">
        <v>0</v>
      </c>
      <c r="R717" s="183">
        <f>Q717*H717</f>
        <v>0</v>
      </c>
      <c r="S717" s="183">
        <v>0</v>
      </c>
      <c r="T717" s="184">
        <f>S717*H717</f>
        <v>0</v>
      </c>
      <c r="U717" s="36"/>
      <c r="V717" s="36"/>
      <c r="W717" s="36"/>
      <c r="X717" s="36"/>
      <c r="Y717" s="36"/>
      <c r="Z717" s="36"/>
      <c r="AA717" s="36"/>
      <c r="AB717" s="36"/>
      <c r="AC717" s="36"/>
      <c r="AD717" s="36"/>
      <c r="AE717" s="36"/>
      <c r="AR717" s="185" t="s">
        <v>152</v>
      </c>
      <c r="AT717" s="185" t="s">
        <v>147</v>
      </c>
      <c r="AU717" s="185" t="s">
        <v>174</v>
      </c>
      <c r="AY717" s="19" t="s">
        <v>145</v>
      </c>
      <c r="BE717" s="186">
        <f>IF(N717="základní",J717,0)</f>
        <v>0</v>
      </c>
      <c r="BF717" s="186">
        <f>IF(N717="snížená",J717,0)</f>
        <v>0</v>
      </c>
      <c r="BG717" s="186">
        <f>IF(N717="zákl. přenesená",J717,0)</f>
        <v>0</v>
      </c>
      <c r="BH717" s="186">
        <f>IF(N717="sníž. přenesená",J717,0)</f>
        <v>0</v>
      </c>
      <c r="BI717" s="186">
        <f>IF(N717="nulová",J717,0)</f>
        <v>0</v>
      </c>
      <c r="BJ717" s="19" t="s">
        <v>153</v>
      </c>
      <c r="BK717" s="186">
        <f>ROUND(I717*H717,0)</f>
        <v>0</v>
      </c>
      <c r="BL717" s="19" t="s">
        <v>152</v>
      </c>
      <c r="BM717" s="185" t="s">
        <v>1035</v>
      </c>
    </row>
    <row r="718" spans="1:65" s="2" customFormat="1" ht="10">
      <c r="A718" s="36"/>
      <c r="B718" s="37"/>
      <c r="C718" s="38"/>
      <c r="D718" s="187" t="s">
        <v>155</v>
      </c>
      <c r="E718" s="38"/>
      <c r="F718" s="188" t="s">
        <v>1034</v>
      </c>
      <c r="G718" s="38"/>
      <c r="H718" s="38"/>
      <c r="I718" s="189"/>
      <c r="J718" s="38"/>
      <c r="K718" s="38"/>
      <c r="L718" s="41"/>
      <c r="M718" s="190"/>
      <c r="N718" s="191"/>
      <c r="O718" s="66"/>
      <c r="P718" s="66"/>
      <c r="Q718" s="66"/>
      <c r="R718" s="66"/>
      <c r="S718" s="66"/>
      <c r="T718" s="67"/>
      <c r="U718" s="36"/>
      <c r="V718" s="36"/>
      <c r="W718" s="36"/>
      <c r="X718" s="36"/>
      <c r="Y718" s="36"/>
      <c r="Z718" s="36"/>
      <c r="AA718" s="36"/>
      <c r="AB718" s="36"/>
      <c r="AC718" s="36"/>
      <c r="AD718" s="36"/>
      <c r="AE718" s="36"/>
      <c r="AT718" s="19" t="s">
        <v>155</v>
      </c>
      <c r="AU718" s="19" t="s">
        <v>174</v>
      </c>
    </row>
    <row r="719" spans="1:65" s="2" customFormat="1" ht="16.5" customHeight="1">
      <c r="A719" s="36"/>
      <c r="B719" s="37"/>
      <c r="C719" s="175" t="s">
        <v>1036</v>
      </c>
      <c r="D719" s="175" t="s">
        <v>147</v>
      </c>
      <c r="E719" s="176" t="s">
        <v>1037</v>
      </c>
      <c r="F719" s="177" t="s">
        <v>1038</v>
      </c>
      <c r="G719" s="178" t="s">
        <v>300</v>
      </c>
      <c r="H719" s="179">
        <v>2</v>
      </c>
      <c r="I719" s="180"/>
      <c r="J719" s="179">
        <f>ROUND(I719*H719,0)</f>
        <v>0</v>
      </c>
      <c r="K719" s="177" t="s">
        <v>20</v>
      </c>
      <c r="L719" s="41"/>
      <c r="M719" s="181" t="s">
        <v>20</v>
      </c>
      <c r="N719" s="182" t="s">
        <v>44</v>
      </c>
      <c r="O719" s="66"/>
      <c r="P719" s="183">
        <f>O719*H719</f>
        <v>0</v>
      </c>
      <c r="Q719" s="183">
        <v>0</v>
      </c>
      <c r="R719" s="183">
        <f>Q719*H719</f>
        <v>0</v>
      </c>
      <c r="S719" s="183">
        <v>0</v>
      </c>
      <c r="T719" s="184">
        <f>S719*H719</f>
        <v>0</v>
      </c>
      <c r="U719" s="36"/>
      <c r="V719" s="36"/>
      <c r="W719" s="36"/>
      <c r="X719" s="36"/>
      <c r="Y719" s="36"/>
      <c r="Z719" s="36"/>
      <c r="AA719" s="36"/>
      <c r="AB719" s="36"/>
      <c r="AC719" s="36"/>
      <c r="AD719" s="36"/>
      <c r="AE719" s="36"/>
      <c r="AR719" s="185" t="s">
        <v>152</v>
      </c>
      <c r="AT719" s="185" t="s">
        <v>147</v>
      </c>
      <c r="AU719" s="185" t="s">
        <v>174</v>
      </c>
      <c r="AY719" s="19" t="s">
        <v>145</v>
      </c>
      <c r="BE719" s="186">
        <f>IF(N719="základní",J719,0)</f>
        <v>0</v>
      </c>
      <c r="BF719" s="186">
        <f>IF(N719="snížená",J719,0)</f>
        <v>0</v>
      </c>
      <c r="BG719" s="186">
        <f>IF(N719="zákl. přenesená",J719,0)</f>
        <v>0</v>
      </c>
      <c r="BH719" s="186">
        <f>IF(N719="sníž. přenesená",J719,0)</f>
        <v>0</v>
      </c>
      <c r="BI719" s="186">
        <f>IF(N719="nulová",J719,0)</f>
        <v>0</v>
      </c>
      <c r="BJ719" s="19" t="s">
        <v>153</v>
      </c>
      <c r="BK719" s="186">
        <f>ROUND(I719*H719,0)</f>
        <v>0</v>
      </c>
      <c r="BL719" s="19" t="s">
        <v>152</v>
      </c>
      <c r="BM719" s="185" t="s">
        <v>1039</v>
      </c>
    </row>
    <row r="720" spans="1:65" s="2" customFormat="1" ht="10">
      <c r="A720" s="36"/>
      <c r="B720" s="37"/>
      <c r="C720" s="38"/>
      <c r="D720" s="187" t="s">
        <v>155</v>
      </c>
      <c r="E720" s="38"/>
      <c r="F720" s="188" t="s">
        <v>1038</v>
      </c>
      <c r="G720" s="38"/>
      <c r="H720" s="38"/>
      <c r="I720" s="189"/>
      <c r="J720" s="38"/>
      <c r="K720" s="38"/>
      <c r="L720" s="41"/>
      <c r="M720" s="190"/>
      <c r="N720" s="191"/>
      <c r="O720" s="66"/>
      <c r="P720" s="66"/>
      <c r="Q720" s="66"/>
      <c r="R720" s="66"/>
      <c r="S720" s="66"/>
      <c r="T720" s="67"/>
      <c r="U720" s="36"/>
      <c r="V720" s="36"/>
      <c r="W720" s="36"/>
      <c r="X720" s="36"/>
      <c r="Y720" s="36"/>
      <c r="Z720" s="36"/>
      <c r="AA720" s="36"/>
      <c r="AB720" s="36"/>
      <c r="AC720" s="36"/>
      <c r="AD720" s="36"/>
      <c r="AE720" s="36"/>
      <c r="AT720" s="19" t="s">
        <v>155</v>
      </c>
      <c r="AU720" s="19" t="s">
        <v>174</v>
      </c>
    </row>
    <row r="721" spans="1:65" s="2" customFormat="1" ht="16.5" customHeight="1">
      <c r="A721" s="36"/>
      <c r="B721" s="37"/>
      <c r="C721" s="175" t="s">
        <v>1040</v>
      </c>
      <c r="D721" s="175" t="s">
        <v>147</v>
      </c>
      <c r="E721" s="176" t="s">
        <v>1041</v>
      </c>
      <c r="F721" s="177" t="s">
        <v>1042</v>
      </c>
      <c r="G721" s="178" t="s">
        <v>300</v>
      </c>
      <c r="H721" s="179">
        <v>3</v>
      </c>
      <c r="I721" s="180"/>
      <c r="J721" s="179">
        <f>ROUND(I721*H721,0)</f>
        <v>0</v>
      </c>
      <c r="K721" s="177" t="s">
        <v>20</v>
      </c>
      <c r="L721" s="41"/>
      <c r="M721" s="181" t="s">
        <v>20</v>
      </c>
      <c r="N721" s="182" t="s">
        <v>44</v>
      </c>
      <c r="O721" s="66"/>
      <c r="P721" s="183">
        <f>O721*H721</f>
        <v>0</v>
      </c>
      <c r="Q721" s="183">
        <v>0</v>
      </c>
      <c r="R721" s="183">
        <f>Q721*H721</f>
        <v>0</v>
      </c>
      <c r="S721" s="183">
        <v>0</v>
      </c>
      <c r="T721" s="184">
        <f>S721*H721</f>
        <v>0</v>
      </c>
      <c r="U721" s="36"/>
      <c r="V721" s="36"/>
      <c r="W721" s="36"/>
      <c r="X721" s="36"/>
      <c r="Y721" s="36"/>
      <c r="Z721" s="36"/>
      <c r="AA721" s="36"/>
      <c r="AB721" s="36"/>
      <c r="AC721" s="36"/>
      <c r="AD721" s="36"/>
      <c r="AE721" s="36"/>
      <c r="AR721" s="185" t="s">
        <v>152</v>
      </c>
      <c r="AT721" s="185" t="s">
        <v>147</v>
      </c>
      <c r="AU721" s="185" t="s">
        <v>174</v>
      </c>
      <c r="AY721" s="19" t="s">
        <v>145</v>
      </c>
      <c r="BE721" s="186">
        <f>IF(N721="základní",J721,0)</f>
        <v>0</v>
      </c>
      <c r="BF721" s="186">
        <f>IF(N721="snížená",J721,0)</f>
        <v>0</v>
      </c>
      <c r="BG721" s="186">
        <f>IF(N721="zákl. přenesená",J721,0)</f>
        <v>0</v>
      </c>
      <c r="BH721" s="186">
        <f>IF(N721="sníž. přenesená",J721,0)</f>
        <v>0</v>
      </c>
      <c r="BI721" s="186">
        <f>IF(N721="nulová",J721,0)</f>
        <v>0</v>
      </c>
      <c r="BJ721" s="19" t="s">
        <v>153</v>
      </c>
      <c r="BK721" s="186">
        <f>ROUND(I721*H721,0)</f>
        <v>0</v>
      </c>
      <c r="BL721" s="19" t="s">
        <v>152</v>
      </c>
      <c r="BM721" s="185" t="s">
        <v>1043</v>
      </c>
    </row>
    <row r="722" spans="1:65" s="2" customFormat="1" ht="10">
      <c r="A722" s="36"/>
      <c r="B722" s="37"/>
      <c r="C722" s="38"/>
      <c r="D722" s="187" t="s">
        <v>155</v>
      </c>
      <c r="E722" s="38"/>
      <c r="F722" s="188" t="s">
        <v>1042</v>
      </c>
      <c r="G722" s="38"/>
      <c r="H722" s="38"/>
      <c r="I722" s="189"/>
      <c r="J722" s="38"/>
      <c r="K722" s="38"/>
      <c r="L722" s="41"/>
      <c r="M722" s="190"/>
      <c r="N722" s="191"/>
      <c r="O722" s="66"/>
      <c r="P722" s="66"/>
      <c r="Q722" s="66"/>
      <c r="R722" s="66"/>
      <c r="S722" s="66"/>
      <c r="T722" s="67"/>
      <c r="U722" s="36"/>
      <c r="V722" s="36"/>
      <c r="W722" s="36"/>
      <c r="X722" s="36"/>
      <c r="Y722" s="36"/>
      <c r="Z722" s="36"/>
      <c r="AA722" s="36"/>
      <c r="AB722" s="36"/>
      <c r="AC722" s="36"/>
      <c r="AD722" s="36"/>
      <c r="AE722" s="36"/>
      <c r="AT722" s="19" t="s">
        <v>155</v>
      </c>
      <c r="AU722" s="19" t="s">
        <v>174</v>
      </c>
    </row>
    <row r="723" spans="1:65" s="2" customFormat="1" ht="16.5" customHeight="1">
      <c r="A723" s="36"/>
      <c r="B723" s="37"/>
      <c r="C723" s="175" t="s">
        <v>1044</v>
      </c>
      <c r="D723" s="175" t="s">
        <v>147</v>
      </c>
      <c r="E723" s="176" t="s">
        <v>1045</v>
      </c>
      <c r="F723" s="177" t="s">
        <v>1046</v>
      </c>
      <c r="G723" s="178" t="s">
        <v>300</v>
      </c>
      <c r="H723" s="179">
        <v>7</v>
      </c>
      <c r="I723" s="180"/>
      <c r="J723" s="179">
        <f>ROUND(I723*H723,0)</f>
        <v>0</v>
      </c>
      <c r="K723" s="177" t="s">
        <v>20</v>
      </c>
      <c r="L723" s="41"/>
      <c r="M723" s="181" t="s">
        <v>20</v>
      </c>
      <c r="N723" s="182" t="s">
        <v>44</v>
      </c>
      <c r="O723" s="66"/>
      <c r="P723" s="183">
        <f>O723*H723</f>
        <v>0</v>
      </c>
      <c r="Q723" s="183">
        <v>0</v>
      </c>
      <c r="R723" s="183">
        <f>Q723*H723</f>
        <v>0</v>
      </c>
      <c r="S723" s="183">
        <v>0</v>
      </c>
      <c r="T723" s="184">
        <f>S723*H723</f>
        <v>0</v>
      </c>
      <c r="U723" s="36"/>
      <c r="V723" s="36"/>
      <c r="W723" s="36"/>
      <c r="X723" s="36"/>
      <c r="Y723" s="36"/>
      <c r="Z723" s="36"/>
      <c r="AA723" s="36"/>
      <c r="AB723" s="36"/>
      <c r="AC723" s="36"/>
      <c r="AD723" s="36"/>
      <c r="AE723" s="36"/>
      <c r="AR723" s="185" t="s">
        <v>152</v>
      </c>
      <c r="AT723" s="185" t="s">
        <v>147</v>
      </c>
      <c r="AU723" s="185" t="s">
        <v>174</v>
      </c>
      <c r="AY723" s="19" t="s">
        <v>145</v>
      </c>
      <c r="BE723" s="186">
        <f>IF(N723="základní",J723,0)</f>
        <v>0</v>
      </c>
      <c r="BF723" s="186">
        <f>IF(N723="snížená",J723,0)</f>
        <v>0</v>
      </c>
      <c r="BG723" s="186">
        <f>IF(N723="zákl. přenesená",J723,0)</f>
        <v>0</v>
      </c>
      <c r="BH723" s="186">
        <f>IF(N723="sníž. přenesená",J723,0)</f>
        <v>0</v>
      </c>
      <c r="BI723" s="186">
        <f>IF(N723="nulová",J723,0)</f>
        <v>0</v>
      </c>
      <c r="BJ723" s="19" t="s">
        <v>153</v>
      </c>
      <c r="BK723" s="186">
        <f>ROUND(I723*H723,0)</f>
        <v>0</v>
      </c>
      <c r="BL723" s="19" t="s">
        <v>152</v>
      </c>
      <c r="BM723" s="185" t="s">
        <v>1047</v>
      </c>
    </row>
    <row r="724" spans="1:65" s="2" customFormat="1" ht="10">
      <c r="A724" s="36"/>
      <c r="B724" s="37"/>
      <c r="C724" s="38"/>
      <c r="D724" s="187" t="s">
        <v>155</v>
      </c>
      <c r="E724" s="38"/>
      <c r="F724" s="188" t="s">
        <v>1046</v>
      </c>
      <c r="G724" s="38"/>
      <c r="H724" s="38"/>
      <c r="I724" s="189"/>
      <c r="J724" s="38"/>
      <c r="K724" s="38"/>
      <c r="L724" s="41"/>
      <c r="M724" s="190"/>
      <c r="N724" s="191"/>
      <c r="O724" s="66"/>
      <c r="P724" s="66"/>
      <c r="Q724" s="66"/>
      <c r="R724" s="66"/>
      <c r="S724" s="66"/>
      <c r="T724" s="67"/>
      <c r="U724" s="36"/>
      <c r="V724" s="36"/>
      <c r="W724" s="36"/>
      <c r="X724" s="36"/>
      <c r="Y724" s="36"/>
      <c r="Z724" s="36"/>
      <c r="AA724" s="36"/>
      <c r="AB724" s="36"/>
      <c r="AC724" s="36"/>
      <c r="AD724" s="36"/>
      <c r="AE724" s="36"/>
      <c r="AT724" s="19" t="s">
        <v>155</v>
      </c>
      <c r="AU724" s="19" t="s">
        <v>174</v>
      </c>
    </row>
    <row r="725" spans="1:65" s="2" customFormat="1" ht="16.5" customHeight="1">
      <c r="A725" s="36"/>
      <c r="B725" s="37"/>
      <c r="C725" s="175" t="s">
        <v>1048</v>
      </c>
      <c r="D725" s="175" t="s">
        <v>147</v>
      </c>
      <c r="E725" s="176" t="s">
        <v>1049</v>
      </c>
      <c r="F725" s="177" t="s">
        <v>1050</v>
      </c>
      <c r="G725" s="178" t="s">
        <v>300</v>
      </c>
      <c r="H725" s="179">
        <v>6</v>
      </c>
      <c r="I725" s="180"/>
      <c r="J725" s="179">
        <f>ROUND(I725*H725,0)</f>
        <v>0</v>
      </c>
      <c r="K725" s="177" t="s">
        <v>20</v>
      </c>
      <c r="L725" s="41"/>
      <c r="M725" s="181" t="s">
        <v>20</v>
      </c>
      <c r="N725" s="182" t="s">
        <v>44</v>
      </c>
      <c r="O725" s="66"/>
      <c r="P725" s="183">
        <f>O725*H725</f>
        <v>0</v>
      </c>
      <c r="Q725" s="183">
        <v>0</v>
      </c>
      <c r="R725" s="183">
        <f>Q725*H725</f>
        <v>0</v>
      </c>
      <c r="S725" s="183">
        <v>0</v>
      </c>
      <c r="T725" s="184">
        <f>S725*H725</f>
        <v>0</v>
      </c>
      <c r="U725" s="36"/>
      <c r="V725" s="36"/>
      <c r="W725" s="36"/>
      <c r="X725" s="36"/>
      <c r="Y725" s="36"/>
      <c r="Z725" s="36"/>
      <c r="AA725" s="36"/>
      <c r="AB725" s="36"/>
      <c r="AC725" s="36"/>
      <c r="AD725" s="36"/>
      <c r="AE725" s="36"/>
      <c r="AR725" s="185" t="s">
        <v>152</v>
      </c>
      <c r="AT725" s="185" t="s">
        <v>147</v>
      </c>
      <c r="AU725" s="185" t="s">
        <v>174</v>
      </c>
      <c r="AY725" s="19" t="s">
        <v>145</v>
      </c>
      <c r="BE725" s="186">
        <f>IF(N725="základní",J725,0)</f>
        <v>0</v>
      </c>
      <c r="BF725" s="186">
        <f>IF(N725="snížená",J725,0)</f>
        <v>0</v>
      </c>
      <c r="BG725" s="186">
        <f>IF(N725="zákl. přenesená",J725,0)</f>
        <v>0</v>
      </c>
      <c r="BH725" s="186">
        <f>IF(N725="sníž. přenesená",J725,0)</f>
        <v>0</v>
      </c>
      <c r="BI725" s="186">
        <f>IF(N725="nulová",J725,0)</f>
        <v>0</v>
      </c>
      <c r="BJ725" s="19" t="s">
        <v>153</v>
      </c>
      <c r="BK725" s="186">
        <f>ROUND(I725*H725,0)</f>
        <v>0</v>
      </c>
      <c r="BL725" s="19" t="s">
        <v>152</v>
      </c>
      <c r="BM725" s="185" t="s">
        <v>1051</v>
      </c>
    </row>
    <row r="726" spans="1:65" s="2" customFormat="1" ht="10">
      <c r="A726" s="36"/>
      <c r="B726" s="37"/>
      <c r="C726" s="38"/>
      <c r="D726" s="187" t="s">
        <v>155</v>
      </c>
      <c r="E726" s="38"/>
      <c r="F726" s="188" t="s">
        <v>1050</v>
      </c>
      <c r="G726" s="38"/>
      <c r="H726" s="38"/>
      <c r="I726" s="189"/>
      <c r="J726" s="38"/>
      <c r="K726" s="38"/>
      <c r="L726" s="41"/>
      <c r="M726" s="190"/>
      <c r="N726" s="191"/>
      <c r="O726" s="66"/>
      <c r="P726" s="66"/>
      <c r="Q726" s="66"/>
      <c r="R726" s="66"/>
      <c r="S726" s="66"/>
      <c r="T726" s="67"/>
      <c r="U726" s="36"/>
      <c r="V726" s="36"/>
      <c r="W726" s="36"/>
      <c r="X726" s="36"/>
      <c r="Y726" s="36"/>
      <c r="Z726" s="36"/>
      <c r="AA726" s="36"/>
      <c r="AB726" s="36"/>
      <c r="AC726" s="36"/>
      <c r="AD726" s="36"/>
      <c r="AE726" s="36"/>
      <c r="AT726" s="19" t="s">
        <v>155</v>
      </c>
      <c r="AU726" s="19" t="s">
        <v>174</v>
      </c>
    </row>
    <row r="727" spans="1:65" s="2" customFormat="1" ht="16.5" customHeight="1">
      <c r="A727" s="36"/>
      <c r="B727" s="37"/>
      <c r="C727" s="175" t="s">
        <v>1052</v>
      </c>
      <c r="D727" s="175" t="s">
        <v>147</v>
      </c>
      <c r="E727" s="176" t="s">
        <v>1053</v>
      </c>
      <c r="F727" s="177" t="s">
        <v>1054</v>
      </c>
      <c r="G727" s="178" t="s">
        <v>300</v>
      </c>
      <c r="H727" s="179">
        <v>6</v>
      </c>
      <c r="I727" s="180"/>
      <c r="J727" s="179">
        <f>ROUND(I727*H727,0)</f>
        <v>0</v>
      </c>
      <c r="K727" s="177" t="s">
        <v>20</v>
      </c>
      <c r="L727" s="41"/>
      <c r="M727" s="181" t="s">
        <v>20</v>
      </c>
      <c r="N727" s="182" t="s">
        <v>44</v>
      </c>
      <c r="O727" s="66"/>
      <c r="P727" s="183">
        <f>O727*H727</f>
        <v>0</v>
      </c>
      <c r="Q727" s="183">
        <v>0</v>
      </c>
      <c r="R727" s="183">
        <f>Q727*H727</f>
        <v>0</v>
      </c>
      <c r="S727" s="183">
        <v>0</v>
      </c>
      <c r="T727" s="184">
        <f>S727*H727</f>
        <v>0</v>
      </c>
      <c r="U727" s="36"/>
      <c r="V727" s="36"/>
      <c r="W727" s="36"/>
      <c r="X727" s="36"/>
      <c r="Y727" s="36"/>
      <c r="Z727" s="36"/>
      <c r="AA727" s="36"/>
      <c r="AB727" s="36"/>
      <c r="AC727" s="36"/>
      <c r="AD727" s="36"/>
      <c r="AE727" s="36"/>
      <c r="AR727" s="185" t="s">
        <v>152</v>
      </c>
      <c r="AT727" s="185" t="s">
        <v>147</v>
      </c>
      <c r="AU727" s="185" t="s">
        <v>174</v>
      </c>
      <c r="AY727" s="19" t="s">
        <v>145</v>
      </c>
      <c r="BE727" s="186">
        <f>IF(N727="základní",J727,0)</f>
        <v>0</v>
      </c>
      <c r="BF727" s="186">
        <f>IF(N727="snížená",J727,0)</f>
        <v>0</v>
      </c>
      <c r="BG727" s="186">
        <f>IF(N727="zákl. přenesená",J727,0)</f>
        <v>0</v>
      </c>
      <c r="BH727" s="186">
        <f>IF(N727="sníž. přenesená",J727,0)</f>
        <v>0</v>
      </c>
      <c r="BI727" s="186">
        <f>IF(N727="nulová",J727,0)</f>
        <v>0</v>
      </c>
      <c r="BJ727" s="19" t="s">
        <v>153</v>
      </c>
      <c r="BK727" s="186">
        <f>ROUND(I727*H727,0)</f>
        <v>0</v>
      </c>
      <c r="BL727" s="19" t="s">
        <v>152</v>
      </c>
      <c r="BM727" s="185" t="s">
        <v>1055</v>
      </c>
    </row>
    <row r="728" spans="1:65" s="2" customFormat="1" ht="10">
      <c r="A728" s="36"/>
      <c r="B728" s="37"/>
      <c r="C728" s="38"/>
      <c r="D728" s="187" t="s">
        <v>155</v>
      </c>
      <c r="E728" s="38"/>
      <c r="F728" s="188" t="s">
        <v>1054</v>
      </c>
      <c r="G728" s="38"/>
      <c r="H728" s="38"/>
      <c r="I728" s="189"/>
      <c r="J728" s="38"/>
      <c r="K728" s="38"/>
      <c r="L728" s="41"/>
      <c r="M728" s="190"/>
      <c r="N728" s="191"/>
      <c r="O728" s="66"/>
      <c r="P728" s="66"/>
      <c r="Q728" s="66"/>
      <c r="R728" s="66"/>
      <c r="S728" s="66"/>
      <c r="T728" s="67"/>
      <c r="U728" s="36"/>
      <c r="V728" s="36"/>
      <c r="W728" s="36"/>
      <c r="X728" s="36"/>
      <c r="Y728" s="36"/>
      <c r="Z728" s="36"/>
      <c r="AA728" s="36"/>
      <c r="AB728" s="36"/>
      <c r="AC728" s="36"/>
      <c r="AD728" s="36"/>
      <c r="AE728" s="36"/>
      <c r="AT728" s="19" t="s">
        <v>155</v>
      </c>
      <c r="AU728" s="19" t="s">
        <v>174</v>
      </c>
    </row>
    <row r="729" spans="1:65" s="2" customFormat="1" ht="16.5" customHeight="1">
      <c r="A729" s="36"/>
      <c r="B729" s="37"/>
      <c r="C729" s="175" t="s">
        <v>1056</v>
      </c>
      <c r="D729" s="175" t="s">
        <v>147</v>
      </c>
      <c r="E729" s="176" t="s">
        <v>1057</v>
      </c>
      <c r="F729" s="177" t="s">
        <v>1058</v>
      </c>
      <c r="G729" s="178" t="s">
        <v>300</v>
      </c>
      <c r="H729" s="179">
        <v>5</v>
      </c>
      <c r="I729" s="180"/>
      <c r="J729" s="179">
        <f>ROUND(I729*H729,0)</f>
        <v>0</v>
      </c>
      <c r="K729" s="177" t="s">
        <v>20</v>
      </c>
      <c r="L729" s="41"/>
      <c r="M729" s="181" t="s">
        <v>20</v>
      </c>
      <c r="N729" s="182" t="s">
        <v>44</v>
      </c>
      <c r="O729" s="66"/>
      <c r="P729" s="183">
        <f>O729*H729</f>
        <v>0</v>
      </c>
      <c r="Q729" s="183">
        <v>0</v>
      </c>
      <c r="R729" s="183">
        <f>Q729*H729</f>
        <v>0</v>
      </c>
      <c r="S729" s="183">
        <v>0</v>
      </c>
      <c r="T729" s="184">
        <f>S729*H729</f>
        <v>0</v>
      </c>
      <c r="U729" s="36"/>
      <c r="V729" s="36"/>
      <c r="W729" s="36"/>
      <c r="X729" s="36"/>
      <c r="Y729" s="36"/>
      <c r="Z729" s="36"/>
      <c r="AA729" s="36"/>
      <c r="AB729" s="36"/>
      <c r="AC729" s="36"/>
      <c r="AD729" s="36"/>
      <c r="AE729" s="36"/>
      <c r="AR729" s="185" t="s">
        <v>152</v>
      </c>
      <c r="AT729" s="185" t="s">
        <v>147</v>
      </c>
      <c r="AU729" s="185" t="s">
        <v>174</v>
      </c>
      <c r="AY729" s="19" t="s">
        <v>145</v>
      </c>
      <c r="BE729" s="186">
        <f>IF(N729="základní",J729,0)</f>
        <v>0</v>
      </c>
      <c r="BF729" s="186">
        <f>IF(N729="snížená",J729,0)</f>
        <v>0</v>
      </c>
      <c r="BG729" s="186">
        <f>IF(N729="zákl. přenesená",J729,0)</f>
        <v>0</v>
      </c>
      <c r="BH729" s="186">
        <f>IF(N729="sníž. přenesená",J729,0)</f>
        <v>0</v>
      </c>
      <c r="BI729" s="186">
        <f>IF(N729="nulová",J729,0)</f>
        <v>0</v>
      </c>
      <c r="BJ729" s="19" t="s">
        <v>153</v>
      </c>
      <c r="BK729" s="186">
        <f>ROUND(I729*H729,0)</f>
        <v>0</v>
      </c>
      <c r="BL729" s="19" t="s">
        <v>152</v>
      </c>
      <c r="BM729" s="185" t="s">
        <v>1059</v>
      </c>
    </row>
    <row r="730" spans="1:65" s="2" customFormat="1" ht="10">
      <c r="A730" s="36"/>
      <c r="B730" s="37"/>
      <c r="C730" s="38"/>
      <c r="D730" s="187" t="s">
        <v>155</v>
      </c>
      <c r="E730" s="38"/>
      <c r="F730" s="188" t="s">
        <v>1058</v>
      </c>
      <c r="G730" s="38"/>
      <c r="H730" s="38"/>
      <c r="I730" s="189"/>
      <c r="J730" s="38"/>
      <c r="K730" s="38"/>
      <c r="L730" s="41"/>
      <c r="M730" s="190"/>
      <c r="N730" s="191"/>
      <c r="O730" s="66"/>
      <c r="P730" s="66"/>
      <c r="Q730" s="66"/>
      <c r="R730" s="66"/>
      <c r="S730" s="66"/>
      <c r="T730" s="67"/>
      <c r="U730" s="36"/>
      <c r="V730" s="36"/>
      <c r="W730" s="36"/>
      <c r="X730" s="36"/>
      <c r="Y730" s="36"/>
      <c r="Z730" s="36"/>
      <c r="AA730" s="36"/>
      <c r="AB730" s="36"/>
      <c r="AC730" s="36"/>
      <c r="AD730" s="36"/>
      <c r="AE730" s="36"/>
      <c r="AT730" s="19" t="s">
        <v>155</v>
      </c>
      <c r="AU730" s="19" t="s">
        <v>174</v>
      </c>
    </row>
    <row r="731" spans="1:65" s="2" customFormat="1" ht="16.5" customHeight="1">
      <c r="A731" s="36"/>
      <c r="B731" s="37"/>
      <c r="C731" s="175" t="s">
        <v>1060</v>
      </c>
      <c r="D731" s="175" t="s">
        <v>147</v>
      </c>
      <c r="E731" s="176" t="s">
        <v>1061</v>
      </c>
      <c r="F731" s="177" t="s">
        <v>1062</v>
      </c>
      <c r="G731" s="178" t="s">
        <v>300</v>
      </c>
      <c r="H731" s="179">
        <v>2</v>
      </c>
      <c r="I731" s="180"/>
      <c r="J731" s="179">
        <f>ROUND(I731*H731,0)</f>
        <v>0</v>
      </c>
      <c r="K731" s="177" t="s">
        <v>20</v>
      </c>
      <c r="L731" s="41"/>
      <c r="M731" s="181" t="s">
        <v>20</v>
      </c>
      <c r="N731" s="182" t="s">
        <v>44</v>
      </c>
      <c r="O731" s="66"/>
      <c r="P731" s="183">
        <f>O731*H731</f>
        <v>0</v>
      </c>
      <c r="Q731" s="183">
        <v>0</v>
      </c>
      <c r="R731" s="183">
        <f>Q731*H731</f>
        <v>0</v>
      </c>
      <c r="S731" s="183">
        <v>0</v>
      </c>
      <c r="T731" s="184">
        <f>S731*H731</f>
        <v>0</v>
      </c>
      <c r="U731" s="36"/>
      <c r="V731" s="36"/>
      <c r="W731" s="36"/>
      <c r="X731" s="36"/>
      <c r="Y731" s="36"/>
      <c r="Z731" s="36"/>
      <c r="AA731" s="36"/>
      <c r="AB731" s="36"/>
      <c r="AC731" s="36"/>
      <c r="AD731" s="36"/>
      <c r="AE731" s="36"/>
      <c r="AR731" s="185" t="s">
        <v>152</v>
      </c>
      <c r="AT731" s="185" t="s">
        <v>147</v>
      </c>
      <c r="AU731" s="185" t="s">
        <v>174</v>
      </c>
      <c r="AY731" s="19" t="s">
        <v>145</v>
      </c>
      <c r="BE731" s="186">
        <f>IF(N731="základní",J731,0)</f>
        <v>0</v>
      </c>
      <c r="BF731" s="186">
        <f>IF(N731="snížená",J731,0)</f>
        <v>0</v>
      </c>
      <c r="BG731" s="186">
        <f>IF(N731="zákl. přenesená",J731,0)</f>
        <v>0</v>
      </c>
      <c r="BH731" s="186">
        <f>IF(N731="sníž. přenesená",J731,0)</f>
        <v>0</v>
      </c>
      <c r="BI731" s="186">
        <f>IF(N731="nulová",J731,0)</f>
        <v>0</v>
      </c>
      <c r="BJ731" s="19" t="s">
        <v>153</v>
      </c>
      <c r="BK731" s="186">
        <f>ROUND(I731*H731,0)</f>
        <v>0</v>
      </c>
      <c r="BL731" s="19" t="s">
        <v>152</v>
      </c>
      <c r="BM731" s="185" t="s">
        <v>1063</v>
      </c>
    </row>
    <row r="732" spans="1:65" s="2" customFormat="1" ht="10">
      <c r="A732" s="36"/>
      <c r="B732" s="37"/>
      <c r="C732" s="38"/>
      <c r="D732" s="187" t="s">
        <v>155</v>
      </c>
      <c r="E732" s="38"/>
      <c r="F732" s="188" t="s">
        <v>1062</v>
      </c>
      <c r="G732" s="38"/>
      <c r="H732" s="38"/>
      <c r="I732" s="189"/>
      <c r="J732" s="38"/>
      <c r="K732" s="38"/>
      <c r="L732" s="41"/>
      <c r="M732" s="190"/>
      <c r="N732" s="191"/>
      <c r="O732" s="66"/>
      <c r="P732" s="66"/>
      <c r="Q732" s="66"/>
      <c r="R732" s="66"/>
      <c r="S732" s="66"/>
      <c r="T732" s="67"/>
      <c r="U732" s="36"/>
      <c r="V732" s="36"/>
      <c r="W732" s="36"/>
      <c r="X732" s="36"/>
      <c r="Y732" s="36"/>
      <c r="Z732" s="36"/>
      <c r="AA732" s="36"/>
      <c r="AB732" s="36"/>
      <c r="AC732" s="36"/>
      <c r="AD732" s="36"/>
      <c r="AE732" s="36"/>
      <c r="AT732" s="19" t="s">
        <v>155</v>
      </c>
      <c r="AU732" s="19" t="s">
        <v>174</v>
      </c>
    </row>
    <row r="733" spans="1:65" s="2" customFormat="1" ht="16.5" customHeight="1">
      <c r="A733" s="36"/>
      <c r="B733" s="37"/>
      <c r="C733" s="175" t="s">
        <v>1064</v>
      </c>
      <c r="D733" s="175" t="s">
        <v>147</v>
      </c>
      <c r="E733" s="176" t="s">
        <v>1065</v>
      </c>
      <c r="F733" s="177" t="s">
        <v>1066</v>
      </c>
      <c r="G733" s="178" t="s">
        <v>300</v>
      </c>
      <c r="H733" s="179">
        <v>2</v>
      </c>
      <c r="I733" s="180"/>
      <c r="J733" s="179">
        <f>ROUND(I733*H733,0)</f>
        <v>0</v>
      </c>
      <c r="K733" s="177" t="s">
        <v>20</v>
      </c>
      <c r="L733" s="41"/>
      <c r="M733" s="181" t="s">
        <v>20</v>
      </c>
      <c r="N733" s="182" t="s">
        <v>44</v>
      </c>
      <c r="O733" s="66"/>
      <c r="P733" s="183">
        <f>O733*H733</f>
        <v>0</v>
      </c>
      <c r="Q733" s="183">
        <v>0</v>
      </c>
      <c r="R733" s="183">
        <f>Q733*H733</f>
        <v>0</v>
      </c>
      <c r="S733" s="183">
        <v>0</v>
      </c>
      <c r="T733" s="184">
        <f>S733*H733</f>
        <v>0</v>
      </c>
      <c r="U733" s="36"/>
      <c r="V733" s="36"/>
      <c r="W733" s="36"/>
      <c r="X733" s="36"/>
      <c r="Y733" s="36"/>
      <c r="Z733" s="36"/>
      <c r="AA733" s="36"/>
      <c r="AB733" s="36"/>
      <c r="AC733" s="36"/>
      <c r="AD733" s="36"/>
      <c r="AE733" s="36"/>
      <c r="AR733" s="185" t="s">
        <v>152</v>
      </c>
      <c r="AT733" s="185" t="s">
        <v>147</v>
      </c>
      <c r="AU733" s="185" t="s">
        <v>174</v>
      </c>
      <c r="AY733" s="19" t="s">
        <v>145</v>
      </c>
      <c r="BE733" s="186">
        <f>IF(N733="základní",J733,0)</f>
        <v>0</v>
      </c>
      <c r="BF733" s="186">
        <f>IF(N733="snížená",J733,0)</f>
        <v>0</v>
      </c>
      <c r="BG733" s="186">
        <f>IF(N733="zákl. přenesená",J733,0)</f>
        <v>0</v>
      </c>
      <c r="BH733" s="186">
        <f>IF(N733="sníž. přenesená",J733,0)</f>
        <v>0</v>
      </c>
      <c r="BI733" s="186">
        <f>IF(N733="nulová",J733,0)</f>
        <v>0</v>
      </c>
      <c r="BJ733" s="19" t="s">
        <v>153</v>
      </c>
      <c r="BK733" s="186">
        <f>ROUND(I733*H733,0)</f>
        <v>0</v>
      </c>
      <c r="BL733" s="19" t="s">
        <v>152</v>
      </c>
      <c r="BM733" s="185" t="s">
        <v>1067</v>
      </c>
    </row>
    <row r="734" spans="1:65" s="2" customFormat="1" ht="10">
      <c r="A734" s="36"/>
      <c r="B734" s="37"/>
      <c r="C734" s="38"/>
      <c r="D734" s="187" t="s">
        <v>155</v>
      </c>
      <c r="E734" s="38"/>
      <c r="F734" s="188" t="s">
        <v>1066</v>
      </c>
      <c r="G734" s="38"/>
      <c r="H734" s="38"/>
      <c r="I734" s="189"/>
      <c r="J734" s="38"/>
      <c r="K734" s="38"/>
      <c r="L734" s="41"/>
      <c r="M734" s="190"/>
      <c r="N734" s="191"/>
      <c r="O734" s="66"/>
      <c r="P734" s="66"/>
      <c r="Q734" s="66"/>
      <c r="R734" s="66"/>
      <c r="S734" s="66"/>
      <c r="T734" s="67"/>
      <c r="U734" s="36"/>
      <c r="V734" s="36"/>
      <c r="W734" s="36"/>
      <c r="X734" s="36"/>
      <c r="Y734" s="36"/>
      <c r="Z734" s="36"/>
      <c r="AA734" s="36"/>
      <c r="AB734" s="36"/>
      <c r="AC734" s="36"/>
      <c r="AD734" s="36"/>
      <c r="AE734" s="36"/>
      <c r="AT734" s="19" t="s">
        <v>155</v>
      </c>
      <c r="AU734" s="19" t="s">
        <v>174</v>
      </c>
    </row>
    <row r="735" spans="1:65" s="2" customFormat="1" ht="16.5" customHeight="1">
      <c r="A735" s="36"/>
      <c r="B735" s="37"/>
      <c r="C735" s="175" t="s">
        <v>1068</v>
      </c>
      <c r="D735" s="175" t="s">
        <v>147</v>
      </c>
      <c r="E735" s="176" t="s">
        <v>1069</v>
      </c>
      <c r="F735" s="177" t="s">
        <v>1070</v>
      </c>
      <c r="G735" s="178" t="s">
        <v>300</v>
      </c>
      <c r="H735" s="179">
        <v>2</v>
      </c>
      <c r="I735" s="180"/>
      <c r="J735" s="179">
        <f>ROUND(I735*H735,0)</f>
        <v>0</v>
      </c>
      <c r="K735" s="177" t="s">
        <v>20</v>
      </c>
      <c r="L735" s="41"/>
      <c r="M735" s="181" t="s">
        <v>20</v>
      </c>
      <c r="N735" s="182" t="s">
        <v>44</v>
      </c>
      <c r="O735" s="66"/>
      <c r="P735" s="183">
        <f>O735*H735</f>
        <v>0</v>
      </c>
      <c r="Q735" s="183">
        <v>0</v>
      </c>
      <c r="R735" s="183">
        <f>Q735*H735</f>
        <v>0</v>
      </c>
      <c r="S735" s="183">
        <v>0</v>
      </c>
      <c r="T735" s="184">
        <f>S735*H735</f>
        <v>0</v>
      </c>
      <c r="U735" s="36"/>
      <c r="V735" s="36"/>
      <c r="W735" s="36"/>
      <c r="X735" s="36"/>
      <c r="Y735" s="36"/>
      <c r="Z735" s="36"/>
      <c r="AA735" s="36"/>
      <c r="AB735" s="36"/>
      <c r="AC735" s="36"/>
      <c r="AD735" s="36"/>
      <c r="AE735" s="36"/>
      <c r="AR735" s="185" t="s">
        <v>152</v>
      </c>
      <c r="AT735" s="185" t="s">
        <v>147</v>
      </c>
      <c r="AU735" s="185" t="s">
        <v>174</v>
      </c>
      <c r="AY735" s="19" t="s">
        <v>145</v>
      </c>
      <c r="BE735" s="186">
        <f>IF(N735="základní",J735,0)</f>
        <v>0</v>
      </c>
      <c r="BF735" s="186">
        <f>IF(N735="snížená",J735,0)</f>
        <v>0</v>
      </c>
      <c r="BG735" s="186">
        <f>IF(N735="zákl. přenesená",J735,0)</f>
        <v>0</v>
      </c>
      <c r="BH735" s="186">
        <f>IF(N735="sníž. přenesená",J735,0)</f>
        <v>0</v>
      </c>
      <c r="BI735" s="186">
        <f>IF(N735="nulová",J735,0)</f>
        <v>0</v>
      </c>
      <c r="BJ735" s="19" t="s">
        <v>153</v>
      </c>
      <c r="BK735" s="186">
        <f>ROUND(I735*H735,0)</f>
        <v>0</v>
      </c>
      <c r="BL735" s="19" t="s">
        <v>152</v>
      </c>
      <c r="BM735" s="185" t="s">
        <v>1071</v>
      </c>
    </row>
    <row r="736" spans="1:65" s="2" customFormat="1" ht="10">
      <c r="A736" s="36"/>
      <c r="B736" s="37"/>
      <c r="C736" s="38"/>
      <c r="D736" s="187" t="s">
        <v>155</v>
      </c>
      <c r="E736" s="38"/>
      <c r="F736" s="188" t="s">
        <v>1070</v>
      </c>
      <c r="G736" s="38"/>
      <c r="H736" s="38"/>
      <c r="I736" s="189"/>
      <c r="J736" s="38"/>
      <c r="K736" s="38"/>
      <c r="L736" s="41"/>
      <c r="M736" s="190"/>
      <c r="N736" s="191"/>
      <c r="O736" s="66"/>
      <c r="P736" s="66"/>
      <c r="Q736" s="66"/>
      <c r="R736" s="66"/>
      <c r="S736" s="66"/>
      <c r="T736" s="67"/>
      <c r="U736" s="36"/>
      <c r="V736" s="36"/>
      <c r="W736" s="36"/>
      <c r="X736" s="36"/>
      <c r="Y736" s="36"/>
      <c r="Z736" s="36"/>
      <c r="AA736" s="36"/>
      <c r="AB736" s="36"/>
      <c r="AC736" s="36"/>
      <c r="AD736" s="36"/>
      <c r="AE736" s="36"/>
      <c r="AT736" s="19" t="s">
        <v>155</v>
      </c>
      <c r="AU736" s="19" t="s">
        <v>174</v>
      </c>
    </row>
    <row r="737" spans="1:65" s="12" customFormat="1" ht="22.75" customHeight="1">
      <c r="B737" s="159"/>
      <c r="C737" s="160"/>
      <c r="D737" s="161" t="s">
        <v>71</v>
      </c>
      <c r="E737" s="173" t="s">
        <v>1072</v>
      </c>
      <c r="F737" s="173" t="s">
        <v>1073</v>
      </c>
      <c r="G737" s="160"/>
      <c r="H737" s="160"/>
      <c r="I737" s="163"/>
      <c r="J737" s="174">
        <f>BK737</f>
        <v>0</v>
      </c>
      <c r="K737" s="160"/>
      <c r="L737" s="165"/>
      <c r="M737" s="166"/>
      <c r="N737" s="167"/>
      <c r="O737" s="167"/>
      <c r="P737" s="168">
        <f>SUM(P738:P743)</f>
        <v>0</v>
      </c>
      <c r="Q737" s="167"/>
      <c r="R737" s="168">
        <f>SUM(R738:R743)</f>
        <v>0</v>
      </c>
      <c r="S737" s="167"/>
      <c r="T737" s="169">
        <f>SUM(T738:T743)</f>
        <v>0</v>
      </c>
      <c r="AR737" s="170" t="s">
        <v>153</v>
      </c>
      <c r="AT737" s="171" t="s">
        <v>71</v>
      </c>
      <c r="AU737" s="171" t="s">
        <v>8</v>
      </c>
      <c r="AY737" s="170" t="s">
        <v>145</v>
      </c>
      <c r="BK737" s="172">
        <f>SUM(BK738:BK743)</f>
        <v>0</v>
      </c>
    </row>
    <row r="738" spans="1:65" s="2" customFormat="1" ht="16.5" customHeight="1">
      <c r="A738" s="36"/>
      <c r="B738" s="37"/>
      <c r="C738" s="175" t="s">
        <v>1074</v>
      </c>
      <c r="D738" s="175" t="s">
        <v>147</v>
      </c>
      <c r="E738" s="176" t="s">
        <v>1075</v>
      </c>
      <c r="F738" s="177" t="s">
        <v>1076</v>
      </c>
      <c r="G738" s="178" t="s">
        <v>300</v>
      </c>
      <c r="H738" s="179">
        <v>1</v>
      </c>
      <c r="I738" s="180"/>
      <c r="J738" s="179">
        <f>ROUND(I738*H738,0)</f>
        <v>0</v>
      </c>
      <c r="K738" s="177" t="s">
        <v>20</v>
      </c>
      <c r="L738" s="41"/>
      <c r="M738" s="181" t="s">
        <v>20</v>
      </c>
      <c r="N738" s="182" t="s">
        <v>44</v>
      </c>
      <c r="O738" s="66"/>
      <c r="P738" s="183">
        <f>O738*H738</f>
        <v>0</v>
      </c>
      <c r="Q738" s="183">
        <v>0</v>
      </c>
      <c r="R738" s="183">
        <f>Q738*H738</f>
        <v>0</v>
      </c>
      <c r="S738" s="183">
        <v>0</v>
      </c>
      <c r="T738" s="184">
        <f>S738*H738</f>
        <v>0</v>
      </c>
      <c r="U738" s="36"/>
      <c r="V738" s="36"/>
      <c r="W738" s="36"/>
      <c r="X738" s="36"/>
      <c r="Y738" s="36"/>
      <c r="Z738" s="36"/>
      <c r="AA738" s="36"/>
      <c r="AB738" s="36"/>
      <c r="AC738" s="36"/>
      <c r="AD738" s="36"/>
      <c r="AE738" s="36"/>
      <c r="AR738" s="185" t="s">
        <v>152</v>
      </c>
      <c r="AT738" s="185" t="s">
        <v>147</v>
      </c>
      <c r="AU738" s="185" t="s">
        <v>153</v>
      </c>
      <c r="AY738" s="19" t="s">
        <v>145</v>
      </c>
      <c r="BE738" s="186">
        <f>IF(N738="základní",J738,0)</f>
        <v>0</v>
      </c>
      <c r="BF738" s="186">
        <f>IF(N738="snížená",J738,0)</f>
        <v>0</v>
      </c>
      <c r="BG738" s="186">
        <f>IF(N738="zákl. přenesená",J738,0)</f>
        <v>0</v>
      </c>
      <c r="BH738" s="186">
        <f>IF(N738="sníž. přenesená",J738,0)</f>
        <v>0</v>
      </c>
      <c r="BI738" s="186">
        <f>IF(N738="nulová",J738,0)</f>
        <v>0</v>
      </c>
      <c r="BJ738" s="19" t="s">
        <v>153</v>
      </c>
      <c r="BK738" s="186">
        <f>ROUND(I738*H738,0)</f>
        <v>0</v>
      </c>
      <c r="BL738" s="19" t="s">
        <v>152</v>
      </c>
      <c r="BM738" s="185" t="s">
        <v>1077</v>
      </c>
    </row>
    <row r="739" spans="1:65" s="2" customFormat="1" ht="10">
      <c r="A739" s="36"/>
      <c r="B739" s="37"/>
      <c r="C739" s="38"/>
      <c r="D739" s="187" t="s">
        <v>155</v>
      </c>
      <c r="E739" s="38"/>
      <c r="F739" s="188" t="s">
        <v>1076</v>
      </c>
      <c r="G739" s="38"/>
      <c r="H739" s="38"/>
      <c r="I739" s="189"/>
      <c r="J739" s="38"/>
      <c r="K739" s="38"/>
      <c r="L739" s="41"/>
      <c r="M739" s="190"/>
      <c r="N739" s="191"/>
      <c r="O739" s="66"/>
      <c r="P739" s="66"/>
      <c r="Q739" s="66"/>
      <c r="R739" s="66"/>
      <c r="S739" s="66"/>
      <c r="T739" s="67"/>
      <c r="U739" s="36"/>
      <c r="V739" s="36"/>
      <c r="W739" s="36"/>
      <c r="X739" s="36"/>
      <c r="Y739" s="36"/>
      <c r="Z739" s="36"/>
      <c r="AA739" s="36"/>
      <c r="AB739" s="36"/>
      <c r="AC739" s="36"/>
      <c r="AD739" s="36"/>
      <c r="AE739" s="36"/>
      <c r="AT739" s="19" t="s">
        <v>155</v>
      </c>
      <c r="AU739" s="19" t="s">
        <v>153</v>
      </c>
    </row>
    <row r="740" spans="1:65" s="2" customFormat="1" ht="16.5" customHeight="1">
      <c r="A740" s="36"/>
      <c r="B740" s="37"/>
      <c r="C740" s="175" t="s">
        <v>1078</v>
      </c>
      <c r="D740" s="175" t="s">
        <v>147</v>
      </c>
      <c r="E740" s="176" t="s">
        <v>1079</v>
      </c>
      <c r="F740" s="177" t="s">
        <v>1080</v>
      </c>
      <c r="G740" s="178" t="s">
        <v>300</v>
      </c>
      <c r="H740" s="179">
        <v>1</v>
      </c>
      <c r="I740" s="180"/>
      <c r="J740" s="179">
        <f>ROUND(I740*H740,0)</f>
        <v>0</v>
      </c>
      <c r="K740" s="177" t="s">
        <v>20</v>
      </c>
      <c r="L740" s="41"/>
      <c r="M740" s="181" t="s">
        <v>20</v>
      </c>
      <c r="N740" s="182" t="s">
        <v>44</v>
      </c>
      <c r="O740" s="66"/>
      <c r="P740" s="183">
        <f>O740*H740</f>
        <v>0</v>
      </c>
      <c r="Q740" s="183">
        <v>0</v>
      </c>
      <c r="R740" s="183">
        <f>Q740*H740</f>
        <v>0</v>
      </c>
      <c r="S740" s="183">
        <v>0</v>
      </c>
      <c r="T740" s="184">
        <f>S740*H740</f>
        <v>0</v>
      </c>
      <c r="U740" s="36"/>
      <c r="V740" s="36"/>
      <c r="W740" s="36"/>
      <c r="X740" s="36"/>
      <c r="Y740" s="36"/>
      <c r="Z740" s="36"/>
      <c r="AA740" s="36"/>
      <c r="AB740" s="36"/>
      <c r="AC740" s="36"/>
      <c r="AD740" s="36"/>
      <c r="AE740" s="36"/>
      <c r="AR740" s="185" t="s">
        <v>152</v>
      </c>
      <c r="AT740" s="185" t="s">
        <v>147</v>
      </c>
      <c r="AU740" s="185" t="s">
        <v>153</v>
      </c>
      <c r="AY740" s="19" t="s">
        <v>145</v>
      </c>
      <c r="BE740" s="186">
        <f>IF(N740="základní",J740,0)</f>
        <v>0</v>
      </c>
      <c r="BF740" s="186">
        <f>IF(N740="snížená",J740,0)</f>
        <v>0</v>
      </c>
      <c r="BG740" s="186">
        <f>IF(N740="zákl. přenesená",J740,0)</f>
        <v>0</v>
      </c>
      <c r="BH740" s="186">
        <f>IF(N740="sníž. přenesená",J740,0)</f>
        <v>0</v>
      </c>
      <c r="BI740" s="186">
        <f>IF(N740="nulová",J740,0)</f>
        <v>0</v>
      </c>
      <c r="BJ740" s="19" t="s">
        <v>153</v>
      </c>
      <c r="BK740" s="186">
        <f>ROUND(I740*H740,0)</f>
        <v>0</v>
      </c>
      <c r="BL740" s="19" t="s">
        <v>152</v>
      </c>
      <c r="BM740" s="185" t="s">
        <v>1081</v>
      </c>
    </row>
    <row r="741" spans="1:65" s="2" customFormat="1" ht="10">
      <c r="A741" s="36"/>
      <c r="B741" s="37"/>
      <c r="C741" s="38"/>
      <c r="D741" s="187" t="s">
        <v>155</v>
      </c>
      <c r="E741" s="38"/>
      <c r="F741" s="188" t="s">
        <v>1080</v>
      </c>
      <c r="G741" s="38"/>
      <c r="H741" s="38"/>
      <c r="I741" s="189"/>
      <c r="J741" s="38"/>
      <c r="K741" s="38"/>
      <c r="L741" s="41"/>
      <c r="M741" s="190"/>
      <c r="N741" s="191"/>
      <c r="O741" s="66"/>
      <c r="P741" s="66"/>
      <c r="Q741" s="66"/>
      <c r="R741" s="66"/>
      <c r="S741" s="66"/>
      <c r="T741" s="67"/>
      <c r="U741" s="36"/>
      <c r="V741" s="36"/>
      <c r="W741" s="36"/>
      <c r="X741" s="36"/>
      <c r="Y741" s="36"/>
      <c r="Z741" s="36"/>
      <c r="AA741" s="36"/>
      <c r="AB741" s="36"/>
      <c r="AC741" s="36"/>
      <c r="AD741" s="36"/>
      <c r="AE741" s="36"/>
      <c r="AT741" s="19" t="s">
        <v>155</v>
      </c>
      <c r="AU741" s="19" t="s">
        <v>153</v>
      </c>
    </row>
    <row r="742" spans="1:65" s="2" customFormat="1" ht="16.5" customHeight="1">
      <c r="A742" s="36"/>
      <c r="B742" s="37"/>
      <c r="C742" s="175" t="s">
        <v>1082</v>
      </c>
      <c r="D742" s="175" t="s">
        <v>147</v>
      </c>
      <c r="E742" s="176" t="s">
        <v>1083</v>
      </c>
      <c r="F742" s="177" t="s">
        <v>1084</v>
      </c>
      <c r="G742" s="178" t="s">
        <v>300</v>
      </c>
      <c r="H742" s="179">
        <v>2</v>
      </c>
      <c r="I742" s="180"/>
      <c r="J742" s="179">
        <f>ROUND(I742*H742,0)</f>
        <v>0</v>
      </c>
      <c r="K742" s="177" t="s">
        <v>20</v>
      </c>
      <c r="L742" s="41"/>
      <c r="M742" s="181" t="s">
        <v>20</v>
      </c>
      <c r="N742" s="182" t="s">
        <v>44</v>
      </c>
      <c r="O742" s="66"/>
      <c r="P742" s="183">
        <f>O742*H742</f>
        <v>0</v>
      </c>
      <c r="Q742" s="183">
        <v>0</v>
      </c>
      <c r="R742" s="183">
        <f>Q742*H742</f>
        <v>0</v>
      </c>
      <c r="S742" s="183">
        <v>0</v>
      </c>
      <c r="T742" s="184">
        <f>S742*H742</f>
        <v>0</v>
      </c>
      <c r="U742" s="36"/>
      <c r="V742" s="36"/>
      <c r="W742" s="36"/>
      <c r="X742" s="36"/>
      <c r="Y742" s="36"/>
      <c r="Z742" s="36"/>
      <c r="AA742" s="36"/>
      <c r="AB742" s="36"/>
      <c r="AC742" s="36"/>
      <c r="AD742" s="36"/>
      <c r="AE742" s="36"/>
      <c r="AR742" s="185" t="s">
        <v>152</v>
      </c>
      <c r="AT742" s="185" t="s">
        <v>147</v>
      </c>
      <c r="AU742" s="185" t="s">
        <v>153</v>
      </c>
      <c r="AY742" s="19" t="s">
        <v>145</v>
      </c>
      <c r="BE742" s="186">
        <f>IF(N742="základní",J742,0)</f>
        <v>0</v>
      </c>
      <c r="BF742" s="186">
        <f>IF(N742="snížená",J742,0)</f>
        <v>0</v>
      </c>
      <c r="BG742" s="186">
        <f>IF(N742="zákl. přenesená",J742,0)</f>
        <v>0</v>
      </c>
      <c r="BH742" s="186">
        <f>IF(N742="sníž. přenesená",J742,0)</f>
        <v>0</v>
      </c>
      <c r="BI742" s="186">
        <f>IF(N742="nulová",J742,0)</f>
        <v>0</v>
      </c>
      <c r="BJ742" s="19" t="s">
        <v>153</v>
      </c>
      <c r="BK742" s="186">
        <f>ROUND(I742*H742,0)</f>
        <v>0</v>
      </c>
      <c r="BL742" s="19" t="s">
        <v>152</v>
      </c>
      <c r="BM742" s="185" t="s">
        <v>1085</v>
      </c>
    </row>
    <row r="743" spans="1:65" s="2" customFormat="1" ht="10">
      <c r="A743" s="36"/>
      <c r="B743" s="37"/>
      <c r="C743" s="38"/>
      <c r="D743" s="187" t="s">
        <v>155</v>
      </c>
      <c r="E743" s="38"/>
      <c r="F743" s="188" t="s">
        <v>1084</v>
      </c>
      <c r="G743" s="38"/>
      <c r="H743" s="38"/>
      <c r="I743" s="189"/>
      <c r="J743" s="38"/>
      <c r="K743" s="38"/>
      <c r="L743" s="41"/>
      <c r="M743" s="190"/>
      <c r="N743" s="191"/>
      <c r="O743" s="66"/>
      <c r="P743" s="66"/>
      <c r="Q743" s="66"/>
      <c r="R743" s="66"/>
      <c r="S743" s="66"/>
      <c r="T743" s="67"/>
      <c r="U743" s="36"/>
      <c r="V743" s="36"/>
      <c r="W743" s="36"/>
      <c r="X743" s="36"/>
      <c r="Y743" s="36"/>
      <c r="Z743" s="36"/>
      <c r="AA743" s="36"/>
      <c r="AB743" s="36"/>
      <c r="AC743" s="36"/>
      <c r="AD743" s="36"/>
      <c r="AE743" s="36"/>
      <c r="AT743" s="19" t="s">
        <v>155</v>
      </c>
      <c r="AU743" s="19" t="s">
        <v>153</v>
      </c>
    </row>
    <row r="744" spans="1:65" s="12" customFormat="1" ht="22.75" customHeight="1">
      <c r="B744" s="159"/>
      <c r="C744" s="160"/>
      <c r="D744" s="161" t="s">
        <v>71</v>
      </c>
      <c r="E744" s="173" t="s">
        <v>1086</v>
      </c>
      <c r="F744" s="173" t="s">
        <v>1087</v>
      </c>
      <c r="G744" s="160"/>
      <c r="H744" s="160"/>
      <c r="I744" s="163"/>
      <c r="J744" s="174">
        <f>BK744</f>
        <v>0</v>
      </c>
      <c r="K744" s="160"/>
      <c r="L744" s="165"/>
      <c r="M744" s="166"/>
      <c r="N744" s="167"/>
      <c r="O744" s="167"/>
      <c r="P744" s="168">
        <f>SUM(P745:P754)</f>
        <v>0</v>
      </c>
      <c r="Q744" s="167"/>
      <c r="R744" s="168">
        <f>SUM(R745:R754)</f>
        <v>0</v>
      </c>
      <c r="S744" s="167"/>
      <c r="T744" s="169">
        <f>SUM(T745:T754)</f>
        <v>0</v>
      </c>
      <c r="AR744" s="170" t="s">
        <v>153</v>
      </c>
      <c r="AT744" s="171" t="s">
        <v>71</v>
      </c>
      <c r="AU744" s="171" t="s">
        <v>8</v>
      </c>
      <c r="AY744" s="170" t="s">
        <v>145</v>
      </c>
      <c r="BK744" s="172">
        <f>SUM(BK745:BK754)</f>
        <v>0</v>
      </c>
    </row>
    <row r="745" spans="1:65" s="2" customFormat="1" ht="16.5" customHeight="1">
      <c r="A745" s="36"/>
      <c r="B745" s="37"/>
      <c r="C745" s="175" t="s">
        <v>1088</v>
      </c>
      <c r="D745" s="175" t="s">
        <v>147</v>
      </c>
      <c r="E745" s="176" t="s">
        <v>1089</v>
      </c>
      <c r="F745" s="177" t="s">
        <v>1090</v>
      </c>
      <c r="G745" s="178" t="s">
        <v>150</v>
      </c>
      <c r="H745" s="179">
        <v>193</v>
      </c>
      <c r="I745" s="180"/>
      <c r="J745" s="179">
        <f>ROUND(I745*H745,0)</f>
        <v>0</v>
      </c>
      <c r="K745" s="177" t="s">
        <v>20</v>
      </c>
      <c r="L745" s="41"/>
      <c r="M745" s="181" t="s">
        <v>20</v>
      </c>
      <c r="N745" s="182" t="s">
        <v>44</v>
      </c>
      <c r="O745" s="66"/>
      <c r="P745" s="183">
        <f>O745*H745</f>
        <v>0</v>
      </c>
      <c r="Q745" s="183">
        <v>0</v>
      </c>
      <c r="R745" s="183">
        <f>Q745*H745</f>
        <v>0</v>
      </c>
      <c r="S745" s="183">
        <v>0</v>
      </c>
      <c r="T745" s="184">
        <f>S745*H745</f>
        <v>0</v>
      </c>
      <c r="U745" s="36"/>
      <c r="V745" s="36"/>
      <c r="W745" s="36"/>
      <c r="X745" s="36"/>
      <c r="Y745" s="36"/>
      <c r="Z745" s="36"/>
      <c r="AA745" s="36"/>
      <c r="AB745" s="36"/>
      <c r="AC745" s="36"/>
      <c r="AD745" s="36"/>
      <c r="AE745" s="36"/>
      <c r="AR745" s="185" t="s">
        <v>152</v>
      </c>
      <c r="AT745" s="185" t="s">
        <v>147</v>
      </c>
      <c r="AU745" s="185" t="s">
        <v>153</v>
      </c>
      <c r="AY745" s="19" t="s">
        <v>145</v>
      </c>
      <c r="BE745" s="186">
        <f>IF(N745="základní",J745,0)</f>
        <v>0</v>
      </c>
      <c r="BF745" s="186">
        <f>IF(N745="snížená",J745,0)</f>
        <v>0</v>
      </c>
      <c r="BG745" s="186">
        <f>IF(N745="zákl. přenesená",J745,0)</f>
        <v>0</v>
      </c>
      <c r="BH745" s="186">
        <f>IF(N745="sníž. přenesená",J745,0)</f>
        <v>0</v>
      </c>
      <c r="BI745" s="186">
        <f>IF(N745="nulová",J745,0)</f>
        <v>0</v>
      </c>
      <c r="BJ745" s="19" t="s">
        <v>153</v>
      </c>
      <c r="BK745" s="186">
        <f>ROUND(I745*H745,0)</f>
        <v>0</v>
      </c>
      <c r="BL745" s="19" t="s">
        <v>152</v>
      </c>
      <c r="BM745" s="185" t="s">
        <v>1091</v>
      </c>
    </row>
    <row r="746" spans="1:65" s="2" customFormat="1" ht="10">
      <c r="A746" s="36"/>
      <c r="B746" s="37"/>
      <c r="C746" s="38"/>
      <c r="D746" s="187" t="s">
        <v>155</v>
      </c>
      <c r="E746" s="38"/>
      <c r="F746" s="188" t="s">
        <v>1090</v>
      </c>
      <c r="G746" s="38"/>
      <c r="H746" s="38"/>
      <c r="I746" s="189"/>
      <c r="J746" s="38"/>
      <c r="K746" s="38"/>
      <c r="L746" s="41"/>
      <c r="M746" s="190"/>
      <c r="N746" s="191"/>
      <c r="O746" s="66"/>
      <c r="P746" s="66"/>
      <c r="Q746" s="66"/>
      <c r="R746" s="66"/>
      <c r="S746" s="66"/>
      <c r="T746" s="67"/>
      <c r="U746" s="36"/>
      <c r="V746" s="36"/>
      <c r="W746" s="36"/>
      <c r="X746" s="36"/>
      <c r="Y746" s="36"/>
      <c r="Z746" s="36"/>
      <c r="AA746" s="36"/>
      <c r="AB746" s="36"/>
      <c r="AC746" s="36"/>
      <c r="AD746" s="36"/>
      <c r="AE746" s="36"/>
      <c r="AT746" s="19" t="s">
        <v>155</v>
      </c>
      <c r="AU746" s="19" t="s">
        <v>153</v>
      </c>
    </row>
    <row r="747" spans="1:65" s="2" customFormat="1" ht="16.5" customHeight="1">
      <c r="A747" s="36"/>
      <c r="B747" s="37"/>
      <c r="C747" s="175" t="s">
        <v>1092</v>
      </c>
      <c r="D747" s="175" t="s">
        <v>147</v>
      </c>
      <c r="E747" s="176" t="s">
        <v>1093</v>
      </c>
      <c r="F747" s="177" t="s">
        <v>1094</v>
      </c>
      <c r="G747" s="178" t="s">
        <v>256</v>
      </c>
      <c r="H747" s="179">
        <v>240</v>
      </c>
      <c r="I747" s="180"/>
      <c r="J747" s="179">
        <f>ROUND(I747*H747,0)</f>
        <v>0</v>
      </c>
      <c r="K747" s="177" t="s">
        <v>20</v>
      </c>
      <c r="L747" s="41"/>
      <c r="M747" s="181" t="s">
        <v>20</v>
      </c>
      <c r="N747" s="182" t="s">
        <v>44</v>
      </c>
      <c r="O747" s="66"/>
      <c r="P747" s="183">
        <f>O747*H747</f>
        <v>0</v>
      </c>
      <c r="Q747" s="183">
        <v>0</v>
      </c>
      <c r="R747" s="183">
        <f>Q747*H747</f>
        <v>0</v>
      </c>
      <c r="S747" s="183">
        <v>0</v>
      </c>
      <c r="T747" s="184">
        <f>S747*H747</f>
        <v>0</v>
      </c>
      <c r="U747" s="36"/>
      <c r="V747" s="36"/>
      <c r="W747" s="36"/>
      <c r="X747" s="36"/>
      <c r="Y747" s="36"/>
      <c r="Z747" s="36"/>
      <c r="AA747" s="36"/>
      <c r="AB747" s="36"/>
      <c r="AC747" s="36"/>
      <c r="AD747" s="36"/>
      <c r="AE747" s="36"/>
      <c r="AR747" s="185" t="s">
        <v>152</v>
      </c>
      <c r="AT747" s="185" t="s">
        <v>147</v>
      </c>
      <c r="AU747" s="185" t="s">
        <v>153</v>
      </c>
      <c r="AY747" s="19" t="s">
        <v>145</v>
      </c>
      <c r="BE747" s="186">
        <f>IF(N747="základní",J747,0)</f>
        <v>0</v>
      </c>
      <c r="BF747" s="186">
        <f>IF(N747="snížená",J747,0)</f>
        <v>0</v>
      </c>
      <c r="BG747" s="186">
        <f>IF(N747="zákl. přenesená",J747,0)</f>
        <v>0</v>
      </c>
      <c r="BH747" s="186">
        <f>IF(N747="sníž. přenesená",J747,0)</f>
        <v>0</v>
      </c>
      <c r="BI747" s="186">
        <f>IF(N747="nulová",J747,0)</f>
        <v>0</v>
      </c>
      <c r="BJ747" s="19" t="s">
        <v>153</v>
      </c>
      <c r="BK747" s="186">
        <f>ROUND(I747*H747,0)</f>
        <v>0</v>
      </c>
      <c r="BL747" s="19" t="s">
        <v>152</v>
      </c>
      <c r="BM747" s="185" t="s">
        <v>1095</v>
      </c>
    </row>
    <row r="748" spans="1:65" s="2" customFormat="1" ht="10">
      <c r="A748" s="36"/>
      <c r="B748" s="37"/>
      <c r="C748" s="38"/>
      <c r="D748" s="187" t="s">
        <v>155</v>
      </c>
      <c r="E748" s="38"/>
      <c r="F748" s="188" t="s">
        <v>1094</v>
      </c>
      <c r="G748" s="38"/>
      <c r="H748" s="38"/>
      <c r="I748" s="189"/>
      <c r="J748" s="38"/>
      <c r="K748" s="38"/>
      <c r="L748" s="41"/>
      <c r="M748" s="190"/>
      <c r="N748" s="191"/>
      <c r="O748" s="66"/>
      <c r="P748" s="66"/>
      <c r="Q748" s="66"/>
      <c r="R748" s="66"/>
      <c r="S748" s="66"/>
      <c r="T748" s="67"/>
      <c r="U748" s="36"/>
      <c r="V748" s="36"/>
      <c r="W748" s="36"/>
      <c r="X748" s="36"/>
      <c r="Y748" s="36"/>
      <c r="Z748" s="36"/>
      <c r="AA748" s="36"/>
      <c r="AB748" s="36"/>
      <c r="AC748" s="36"/>
      <c r="AD748" s="36"/>
      <c r="AE748" s="36"/>
      <c r="AT748" s="19" t="s">
        <v>155</v>
      </c>
      <c r="AU748" s="19" t="s">
        <v>153</v>
      </c>
    </row>
    <row r="749" spans="1:65" s="2" customFormat="1" ht="21.75" customHeight="1">
      <c r="A749" s="36"/>
      <c r="B749" s="37"/>
      <c r="C749" s="175" t="s">
        <v>1096</v>
      </c>
      <c r="D749" s="175" t="s">
        <v>147</v>
      </c>
      <c r="E749" s="176" t="s">
        <v>1097</v>
      </c>
      <c r="F749" s="177" t="s">
        <v>1098</v>
      </c>
      <c r="G749" s="178" t="s">
        <v>300</v>
      </c>
      <c r="H749" s="179">
        <v>1</v>
      </c>
      <c r="I749" s="180"/>
      <c r="J749" s="179">
        <f>ROUND(I749*H749,0)</f>
        <v>0</v>
      </c>
      <c r="K749" s="177" t="s">
        <v>20</v>
      </c>
      <c r="L749" s="41"/>
      <c r="M749" s="181" t="s">
        <v>20</v>
      </c>
      <c r="N749" s="182" t="s">
        <v>44</v>
      </c>
      <c r="O749" s="66"/>
      <c r="P749" s="183">
        <f>O749*H749</f>
        <v>0</v>
      </c>
      <c r="Q749" s="183">
        <v>0</v>
      </c>
      <c r="R749" s="183">
        <f>Q749*H749</f>
        <v>0</v>
      </c>
      <c r="S749" s="183">
        <v>0</v>
      </c>
      <c r="T749" s="184">
        <f>S749*H749</f>
        <v>0</v>
      </c>
      <c r="U749" s="36"/>
      <c r="V749" s="36"/>
      <c r="W749" s="36"/>
      <c r="X749" s="36"/>
      <c r="Y749" s="36"/>
      <c r="Z749" s="36"/>
      <c r="AA749" s="36"/>
      <c r="AB749" s="36"/>
      <c r="AC749" s="36"/>
      <c r="AD749" s="36"/>
      <c r="AE749" s="36"/>
      <c r="AR749" s="185" t="s">
        <v>152</v>
      </c>
      <c r="AT749" s="185" t="s">
        <v>147</v>
      </c>
      <c r="AU749" s="185" t="s">
        <v>153</v>
      </c>
      <c r="AY749" s="19" t="s">
        <v>145</v>
      </c>
      <c r="BE749" s="186">
        <f>IF(N749="základní",J749,0)</f>
        <v>0</v>
      </c>
      <c r="BF749" s="186">
        <f>IF(N749="snížená",J749,0)</f>
        <v>0</v>
      </c>
      <c r="BG749" s="186">
        <f>IF(N749="zákl. přenesená",J749,0)</f>
        <v>0</v>
      </c>
      <c r="BH749" s="186">
        <f>IF(N749="sníž. přenesená",J749,0)</f>
        <v>0</v>
      </c>
      <c r="BI749" s="186">
        <f>IF(N749="nulová",J749,0)</f>
        <v>0</v>
      </c>
      <c r="BJ749" s="19" t="s">
        <v>153</v>
      </c>
      <c r="BK749" s="186">
        <f>ROUND(I749*H749,0)</f>
        <v>0</v>
      </c>
      <c r="BL749" s="19" t="s">
        <v>152</v>
      </c>
      <c r="BM749" s="185" t="s">
        <v>1099</v>
      </c>
    </row>
    <row r="750" spans="1:65" s="2" customFormat="1" ht="10">
      <c r="A750" s="36"/>
      <c r="B750" s="37"/>
      <c r="C750" s="38"/>
      <c r="D750" s="187" t="s">
        <v>155</v>
      </c>
      <c r="E750" s="38"/>
      <c r="F750" s="188" t="s">
        <v>1098</v>
      </c>
      <c r="G750" s="38"/>
      <c r="H750" s="38"/>
      <c r="I750" s="189"/>
      <c r="J750" s="38"/>
      <c r="K750" s="38"/>
      <c r="L750" s="41"/>
      <c r="M750" s="190"/>
      <c r="N750" s="191"/>
      <c r="O750" s="66"/>
      <c r="P750" s="66"/>
      <c r="Q750" s="66"/>
      <c r="R750" s="66"/>
      <c r="S750" s="66"/>
      <c r="T750" s="67"/>
      <c r="U750" s="36"/>
      <c r="V750" s="36"/>
      <c r="W750" s="36"/>
      <c r="X750" s="36"/>
      <c r="Y750" s="36"/>
      <c r="Z750" s="36"/>
      <c r="AA750" s="36"/>
      <c r="AB750" s="36"/>
      <c r="AC750" s="36"/>
      <c r="AD750" s="36"/>
      <c r="AE750" s="36"/>
      <c r="AT750" s="19" t="s">
        <v>155</v>
      </c>
      <c r="AU750" s="19" t="s">
        <v>153</v>
      </c>
    </row>
    <row r="751" spans="1:65" s="2" customFormat="1" ht="21.75" customHeight="1">
      <c r="A751" s="36"/>
      <c r="B751" s="37"/>
      <c r="C751" s="175" t="s">
        <v>1100</v>
      </c>
      <c r="D751" s="175" t="s">
        <v>147</v>
      </c>
      <c r="E751" s="176" t="s">
        <v>1101</v>
      </c>
      <c r="F751" s="177" t="s">
        <v>1102</v>
      </c>
      <c r="G751" s="178" t="s">
        <v>300</v>
      </c>
      <c r="H751" s="179">
        <v>1</v>
      </c>
      <c r="I751" s="180"/>
      <c r="J751" s="179">
        <f>ROUND(I751*H751,0)</f>
        <v>0</v>
      </c>
      <c r="K751" s="177" t="s">
        <v>20</v>
      </c>
      <c r="L751" s="41"/>
      <c r="M751" s="181" t="s">
        <v>20</v>
      </c>
      <c r="N751" s="182" t="s">
        <v>44</v>
      </c>
      <c r="O751" s="66"/>
      <c r="P751" s="183">
        <f>O751*H751</f>
        <v>0</v>
      </c>
      <c r="Q751" s="183">
        <v>0</v>
      </c>
      <c r="R751" s="183">
        <f>Q751*H751</f>
        <v>0</v>
      </c>
      <c r="S751" s="183">
        <v>0</v>
      </c>
      <c r="T751" s="184">
        <f>S751*H751</f>
        <v>0</v>
      </c>
      <c r="U751" s="36"/>
      <c r="V751" s="36"/>
      <c r="W751" s="36"/>
      <c r="X751" s="36"/>
      <c r="Y751" s="36"/>
      <c r="Z751" s="36"/>
      <c r="AA751" s="36"/>
      <c r="AB751" s="36"/>
      <c r="AC751" s="36"/>
      <c r="AD751" s="36"/>
      <c r="AE751" s="36"/>
      <c r="AR751" s="185" t="s">
        <v>152</v>
      </c>
      <c r="AT751" s="185" t="s">
        <v>147</v>
      </c>
      <c r="AU751" s="185" t="s">
        <v>153</v>
      </c>
      <c r="AY751" s="19" t="s">
        <v>145</v>
      </c>
      <c r="BE751" s="186">
        <f>IF(N751="základní",J751,0)</f>
        <v>0</v>
      </c>
      <c r="BF751" s="186">
        <f>IF(N751="snížená",J751,0)</f>
        <v>0</v>
      </c>
      <c r="BG751" s="186">
        <f>IF(N751="zákl. přenesená",J751,0)</f>
        <v>0</v>
      </c>
      <c r="BH751" s="186">
        <f>IF(N751="sníž. přenesená",J751,0)</f>
        <v>0</v>
      </c>
      <c r="BI751" s="186">
        <f>IF(N751="nulová",J751,0)</f>
        <v>0</v>
      </c>
      <c r="BJ751" s="19" t="s">
        <v>153</v>
      </c>
      <c r="BK751" s="186">
        <f>ROUND(I751*H751,0)</f>
        <v>0</v>
      </c>
      <c r="BL751" s="19" t="s">
        <v>152</v>
      </c>
      <c r="BM751" s="185" t="s">
        <v>1103</v>
      </c>
    </row>
    <row r="752" spans="1:65" s="2" customFormat="1" ht="10">
      <c r="A752" s="36"/>
      <c r="B752" s="37"/>
      <c r="C752" s="38"/>
      <c r="D752" s="187" t="s">
        <v>155</v>
      </c>
      <c r="E752" s="38"/>
      <c r="F752" s="188" t="s">
        <v>1102</v>
      </c>
      <c r="G752" s="38"/>
      <c r="H752" s="38"/>
      <c r="I752" s="189"/>
      <c r="J752" s="38"/>
      <c r="K752" s="38"/>
      <c r="L752" s="41"/>
      <c r="M752" s="190"/>
      <c r="N752" s="191"/>
      <c r="O752" s="66"/>
      <c r="P752" s="66"/>
      <c r="Q752" s="66"/>
      <c r="R752" s="66"/>
      <c r="S752" s="66"/>
      <c r="T752" s="67"/>
      <c r="U752" s="36"/>
      <c r="V752" s="36"/>
      <c r="W752" s="36"/>
      <c r="X752" s="36"/>
      <c r="Y752" s="36"/>
      <c r="Z752" s="36"/>
      <c r="AA752" s="36"/>
      <c r="AB752" s="36"/>
      <c r="AC752" s="36"/>
      <c r="AD752" s="36"/>
      <c r="AE752" s="36"/>
      <c r="AT752" s="19" t="s">
        <v>155</v>
      </c>
      <c r="AU752" s="19" t="s">
        <v>153</v>
      </c>
    </row>
    <row r="753" spans="1:65" s="2" customFormat="1" ht="16.5" customHeight="1">
      <c r="A753" s="36"/>
      <c r="B753" s="37"/>
      <c r="C753" s="175" t="s">
        <v>1104</v>
      </c>
      <c r="D753" s="175" t="s">
        <v>147</v>
      </c>
      <c r="E753" s="176" t="s">
        <v>1105</v>
      </c>
      <c r="F753" s="177" t="s">
        <v>1106</v>
      </c>
      <c r="G753" s="178" t="s">
        <v>256</v>
      </c>
      <c r="H753" s="179">
        <v>1557</v>
      </c>
      <c r="I753" s="180"/>
      <c r="J753" s="179">
        <f>ROUND(I753*H753,0)</f>
        <v>0</v>
      </c>
      <c r="K753" s="177" t="s">
        <v>20</v>
      </c>
      <c r="L753" s="41"/>
      <c r="M753" s="181" t="s">
        <v>20</v>
      </c>
      <c r="N753" s="182" t="s">
        <v>44</v>
      </c>
      <c r="O753" s="66"/>
      <c r="P753" s="183">
        <f>O753*H753</f>
        <v>0</v>
      </c>
      <c r="Q753" s="183">
        <v>0</v>
      </c>
      <c r="R753" s="183">
        <f>Q753*H753</f>
        <v>0</v>
      </c>
      <c r="S753" s="183">
        <v>0</v>
      </c>
      <c r="T753" s="184">
        <f>S753*H753</f>
        <v>0</v>
      </c>
      <c r="U753" s="36"/>
      <c r="V753" s="36"/>
      <c r="W753" s="36"/>
      <c r="X753" s="36"/>
      <c r="Y753" s="36"/>
      <c r="Z753" s="36"/>
      <c r="AA753" s="36"/>
      <c r="AB753" s="36"/>
      <c r="AC753" s="36"/>
      <c r="AD753" s="36"/>
      <c r="AE753" s="36"/>
      <c r="AR753" s="185" t="s">
        <v>152</v>
      </c>
      <c r="AT753" s="185" t="s">
        <v>147</v>
      </c>
      <c r="AU753" s="185" t="s">
        <v>153</v>
      </c>
      <c r="AY753" s="19" t="s">
        <v>145</v>
      </c>
      <c r="BE753" s="186">
        <f>IF(N753="základní",J753,0)</f>
        <v>0</v>
      </c>
      <c r="BF753" s="186">
        <f>IF(N753="snížená",J753,0)</f>
        <v>0</v>
      </c>
      <c r="BG753" s="186">
        <f>IF(N753="zákl. přenesená",J753,0)</f>
        <v>0</v>
      </c>
      <c r="BH753" s="186">
        <f>IF(N753="sníž. přenesená",J753,0)</f>
        <v>0</v>
      </c>
      <c r="BI753" s="186">
        <f>IF(N753="nulová",J753,0)</f>
        <v>0</v>
      </c>
      <c r="BJ753" s="19" t="s">
        <v>153</v>
      </c>
      <c r="BK753" s="186">
        <f>ROUND(I753*H753,0)</f>
        <v>0</v>
      </c>
      <c r="BL753" s="19" t="s">
        <v>152</v>
      </c>
      <c r="BM753" s="185" t="s">
        <v>1107</v>
      </c>
    </row>
    <row r="754" spans="1:65" s="2" customFormat="1" ht="10">
      <c r="A754" s="36"/>
      <c r="B754" s="37"/>
      <c r="C754" s="38"/>
      <c r="D754" s="187" t="s">
        <v>155</v>
      </c>
      <c r="E754" s="38"/>
      <c r="F754" s="188" t="s">
        <v>1106</v>
      </c>
      <c r="G754" s="38"/>
      <c r="H754" s="38"/>
      <c r="I754" s="189"/>
      <c r="J754" s="38"/>
      <c r="K754" s="38"/>
      <c r="L754" s="41"/>
      <c r="M754" s="190"/>
      <c r="N754" s="191"/>
      <c r="O754" s="66"/>
      <c r="P754" s="66"/>
      <c r="Q754" s="66"/>
      <c r="R754" s="66"/>
      <c r="S754" s="66"/>
      <c r="T754" s="67"/>
      <c r="U754" s="36"/>
      <c r="V754" s="36"/>
      <c r="W754" s="36"/>
      <c r="X754" s="36"/>
      <c r="Y754" s="36"/>
      <c r="Z754" s="36"/>
      <c r="AA754" s="36"/>
      <c r="AB754" s="36"/>
      <c r="AC754" s="36"/>
      <c r="AD754" s="36"/>
      <c r="AE754" s="36"/>
      <c r="AT754" s="19" t="s">
        <v>155</v>
      </c>
      <c r="AU754" s="19" t="s">
        <v>153</v>
      </c>
    </row>
    <row r="755" spans="1:65" s="12" customFormat="1" ht="22.75" customHeight="1">
      <c r="B755" s="159"/>
      <c r="C755" s="160"/>
      <c r="D755" s="161" t="s">
        <v>71</v>
      </c>
      <c r="E755" s="173" t="s">
        <v>1108</v>
      </c>
      <c r="F755" s="173" t="s">
        <v>1109</v>
      </c>
      <c r="G755" s="160"/>
      <c r="H755" s="160"/>
      <c r="I755" s="163"/>
      <c r="J755" s="174">
        <f>BK755</f>
        <v>0</v>
      </c>
      <c r="K755" s="160"/>
      <c r="L755" s="165"/>
      <c r="M755" s="166"/>
      <c r="N755" s="167"/>
      <c r="O755" s="167"/>
      <c r="P755" s="168">
        <f>SUM(P756:P1037)</f>
        <v>0</v>
      </c>
      <c r="Q755" s="167"/>
      <c r="R755" s="168">
        <f>SUM(R756:R1037)</f>
        <v>0</v>
      </c>
      <c r="S755" s="167"/>
      <c r="T755" s="169">
        <f>SUM(T756:T1037)</f>
        <v>0</v>
      </c>
      <c r="AR755" s="170" t="s">
        <v>153</v>
      </c>
      <c r="AT755" s="171" t="s">
        <v>71</v>
      </c>
      <c r="AU755" s="171" t="s">
        <v>8</v>
      </c>
      <c r="AY755" s="170" t="s">
        <v>145</v>
      </c>
      <c r="BK755" s="172">
        <f>SUM(BK756:BK1037)</f>
        <v>0</v>
      </c>
    </row>
    <row r="756" spans="1:65" s="2" customFormat="1" ht="16.5" customHeight="1">
      <c r="A756" s="36"/>
      <c r="B756" s="37"/>
      <c r="C756" s="175" t="s">
        <v>1110</v>
      </c>
      <c r="D756" s="175" t="s">
        <v>147</v>
      </c>
      <c r="E756" s="176" t="s">
        <v>1111</v>
      </c>
      <c r="F756" s="177" t="s">
        <v>1112</v>
      </c>
      <c r="G756" s="178" t="s">
        <v>256</v>
      </c>
      <c r="H756" s="179">
        <v>18</v>
      </c>
      <c r="I756" s="180"/>
      <c r="J756" s="179">
        <f>ROUND(I756*H756,0)</f>
        <v>0</v>
      </c>
      <c r="K756" s="177" t="s">
        <v>20</v>
      </c>
      <c r="L756" s="41"/>
      <c r="M756" s="181" t="s">
        <v>20</v>
      </c>
      <c r="N756" s="182" t="s">
        <v>44</v>
      </c>
      <c r="O756" s="66"/>
      <c r="P756" s="183">
        <f>O756*H756</f>
        <v>0</v>
      </c>
      <c r="Q756" s="183">
        <v>0</v>
      </c>
      <c r="R756" s="183">
        <f>Q756*H756</f>
        <v>0</v>
      </c>
      <c r="S756" s="183">
        <v>0</v>
      </c>
      <c r="T756" s="184">
        <f>S756*H756</f>
        <v>0</v>
      </c>
      <c r="U756" s="36"/>
      <c r="V756" s="36"/>
      <c r="W756" s="36"/>
      <c r="X756" s="36"/>
      <c r="Y756" s="36"/>
      <c r="Z756" s="36"/>
      <c r="AA756" s="36"/>
      <c r="AB756" s="36"/>
      <c r="AC756" s="36"/>
      <c r="AD756" s="36"/>
      <c r="AE756" s="36"/>
      <c r="AR756" s="185" t="s">
        <v>279</v>
      </c>
      <c r="AT756" s="185" t="s">
        <v>147</v>
      </c>
      <c r="AU756" s="185" t="s">
        <v>153</v>
      </c>
      <c r="AY756" s="19" t="s">
        <v>145</v>
      </c>
      <c r="BE756" s="186">
        <f>IF(N756="základní",J756,0)</f>
        <v>0</v>
      </c>
      <c r="BF756" s="186">
        <f>IF(N756="snížená",J756,0)</f>
        <v>0</v>
      </c>
      <c r="BG756" s="186">
        <f>IF(N756="zákl. přenesená",J756,0)</f>
        <v>0</v>
      </c>
      <c r="BH756" s="186">
        <f>IF(N756="sníž. přenesená",J756,0)</f>
        <v>0</v>
      </c>
      <c r="BI756" s="186">
        <f>IF(N756="nulová",J756,0)</f>
        <v>0</v>
      </c>
      <c r="BJ756" s="19" t="s">
        <v>153</v>
      </c>
      <c r="BK756" s="186">
        <f>ROUND(I756*H756,0)</f>
        <v>0</v>
      </c>
      <c r="BL756" s="19" t="s">
        <v>279</v>
      </c>
      <c r="BM756" s="185" t="s">
        <v>1113</v>
      </c>
    </row>
    <row r="757" spans="1:65" s="2" customFormat="1" ht="10">
      <c r="A757" s="36"/>
      <c r="B757" s="37"/>
      <c r="C757" s="38"/>
      <c r="D757" s="187" t="s">
        <v>155</v>
      </c>
      <c r="E757" s="38"/>
      <c r="F757" s="188" t="s">
        <v>1112</v>
      </c>
      <c r="G757" s="38"/>
      <c r="H757" s="38"/>
      <c r="I757" s="189"/>
      <c r="J757" s="38"/>
      <c r="K757" s="38"/>
      <c r="L757" s="41"/>
      <c r="M757" s="190"/>
      <c r="N757" s="191"/>
      <c r="O757" s="66"/>
      <c r="P757" s="66"/>
      <c r="Q757" s="66"/>
      <c r="R757" s="66"/>
      <c r="S757" s="66"/>
      <c r="T757" s="67"/>
      <c r="U757" s="36"/>
      <c r="V757" s="36"/>
      <c r="W757" s="36"/>
      <c r="X757" s="36"/>
      <c r="Y757" s="36"/>
      <c r="Z757" s="36"/>
      <c r="AA757" s="36"/>
      <c r="AB757" s="36"/>
      <c r="AC757" s="36"/>
      <c r="AD757" s="36"/>
      <c r="AE757" s="36"/>
      <c r="AT757" s="19" t="s">
        <v>155</v>
      </c>
      <c r="AU757" s="19" t="s">
        <v>153</v>
      </c>
    </row>
    <row r="758" spans="1:65" s="2" customFormat="1" ht="16.5" customHeight="1">
      <c r="A758" s="36"/>
      <c r="B758" s="37"/>
      <c r="C758" s="175" t="s">
        <v>1114</v>
      </c>
      <c r="D758" s="175" t="s">
        <v>147</v>
      </c>
      <c r="E758" s="176" t="s">
        <v>1115</v>
      </c>
      <c r="F758" s="177" t="s">
        <v>1116</v>
      </c>
      <c r="G758" s="178" t="s">
        <v>300</v>
      </c>
      <c r="H758" s="179">
        <v>15</v>
      </c>
      <c r="I758" s="180"/>
      <c r="J758" s="179">
        <f>ROUND(I758*H758,0)</f>
        <v>0</v>
      </c>
      <c r="K758" s="177" t="s">
        <v>20</v>
      </c>
      <c r="L758" s="41"/>
      <c r="M758" s="181" t="s">
        <v>20</v>
      </c>
      <c r="N758" s="182" t="s">
        <v>44</v>
      </c>
      <c r="O758" s="66"/>
      <c r="P758" s="183">
        <f>O758*H758</f>
        <v>0</v>
      </c>
      <c r="Q758" s="183">
        <v>0</v>
      </c>
      <c r="R758" s="183">
        <f>Q758*H758</f>
        <v>0</v>
      </c>
      <c r="S758" s="183">
        <v>0</v>
      </c>
      <c r="T758" s="184">
        <f>S758*H758</f>
        <v>0</v>
      </c>
      <c r="U758" s="36"/>
      <c r="V758" s="36"/>
      <c r="W758" s="36"/>
      <c r="X758" s="36"/>
      <c r="Y758" s="36"/>
      <c r="Z758" s="36"/>
      <c r="AA758" s="36"/>
      <c r="AB758" s="36"/>
      <c r="AC758" s="36"/>
      <c r="AD758" s="36"/>
      <c r="AE758" s="36"/>
      <c r="AR758" s="185" t="s">
        <v>279</v>
      </c>
      <c r="AT758" s="185" t="s">
        <v>147</v>
      </c>
      <c r="AU758" s="185" t="s">
        <v>153</v>
      </c>
      <c r="AY758" s="19" t="s">
        <v>145</v>
      </c>
      <c r="BE758" s="186">
        <f>IF(N758="základní",J758,0)</f>
        <v>0</v>
      </c>
      <c r="BF758" s="186">
        <f>IF(N758="snížená",J758,0)</f>
        <v>0</v>
      </c>
      <c r="BG758" s="186">
        <f>IF(N758="zákl. přenesená",J758,0)</f>
        <v>0</v>
      </c>
      <c r="BH758" s="186">
        <f>IF(N758="sníž. přenesená",J758,0)</f>
        <v>0</v>
      </c>
      <c r="BI758" s="186">
        <f>IF(N758="nulová",J758,0)</f>
        <v>0</v>
      </c>
      <c r="BJ758" s="19" t="s">
        <v>153</v>
      </c>
      <c r="BK758" s="186">
        <f>ROUND(I758*H758,0)</f>
        <v>0</v>
      </c>
      <c r="BL758" s="19" t="s">
        <v>279</v>
      </c>
      <c r="BM758" s="185" t="s">
        <v>1117</v>
      </c>
    </row>
    <row r="759" spans="1:65" s="2" customFormat="1" ht="10">
      <c r="A759" s="36"/>
      <c r="B759" s="37"/>
      <c r="C759" s="38"/>
      <c r="D759" s="187" t="s">
        <v>155</v>
      </c>
      <c r="E759" s="38"/>
      <c r="F759" s="188" t="s">
        <v>1118</v>
      </c>
      <c r="G759" s="38"/>
      <c r="H759" s="38"/>
      <c r="I759" s="189"/>
      <c r="J759" s="38"/>
      <c r="K759" s="38"/>
      <c r="L759" s="41"/>
      <c r="M759" s="190"/>
      <c r="N759" s="191"/>
      <c r="O759" s="66"/>
      <c r="P759" s="66"/>
      <c r="Q759" s="66"/>
      <c r="R759" s="66"/>
      <c r="S759" s="66"/>
      <c r="T759" s="67"/>
      <c r="U759" s="36"/>
      <c r="V759" s="36"/>
      <c r="W759" s="36"/>
      <c r="X759" s="36"/>
      <c r="Y759" s="36"/>
      <c r="Z759" s="36"/>
      <c r="AA759" s="36"/>
      <c r="AB759" s="36"/>
      <c r="AC759" s="36"/>
      <c r="AD759" s="36"/>
      <c r="AE759" s="36"/>
      <c r="AT759" s="19" t="s">
        <v>155</v>
      </c>
      <c r="AU759" s="19" t="s">
        <v>153</v>
      </c>
    </row>
    <row r="760" spans="1:65" s="2" customFormat="1" ht="16.5" customHeight="1">
      <c r="A760" s="36"/>
      <c r="B760" s="37"/>
      <c r="C760" s="175" t="s">
        <v>1119</v>
      </c>
      <c r="D760" s="175" t="s">
        <v>147</v>
      </c>
      <c r="E760" s="176" t="s">
        <v>1120</v>
      </c>
      <c r="F760" s="177" t="s">
        <v>1121</v>
      </c>
      <c r="G760" s="178" t="s">
        <v>300</v>
      </c>
      <c r="H760" s="179">
        <v>3</v>
      </c>
      <c r="I760" s="180"/>
      <c r="J760" s="179">
        <f>ROUND(I760*H760,0)</f>
        <v>0</v>
      </c>
      <c r="K760" s="177" t="s">
        <v>20</v>
      </c>
      <c r="L760" s="41"/>
      <c r="M760" s="181" t="s">
        <v>20</v>
      </c>
      <c r="N760" s="182" t="s">
        <v>44</v>
      </c>
      <c r="O760" s="66"/>
      <c r="P760" s="183">
        <f>O760*H760</f>
        <v>0</v>
      </c>
      <c r="Q760" s="183">
        <v>0</v>
      </c>
      <c r="R760" s="183">
        <f>Q760*H760</f>
        <v>0</v>
      </c>
      <c r="S760" s="183">
        <v>0</v>
      </c>
      <c r="T760" s="184">
        <f>S760*H760</f>
        <v>0</v>
      </c>
      <c r="U760" s="36"/>
      <c r="V760" s="36"/>
      <c r="W760" s="36"/>
      <c r="X760" s="36"/>
      <c r="Y760" s="36"/>
      <c r="Z760" s="36"/>
      <c r="AA760" s="36"/>
      <c r="AB760" s="36"/>
      <c r="AC760" s="36"/>
      <c r="AD760" s="36"/>
      <c r="AE760" s="36"/>
      <c r="AR760" s="185" t="s">
        <v>279</v>
      </c>
      <c r="AT760" s="185" t="s">
        <v>147</v>
      </c>
      <c r="AU760" s="185" t="s">
        <v>153</v>
      </c>
      <c r="AY760" s="19" t="s">
        <v>145</v>
      </c>
      <c r="BE760" s="186">
        <f>IF(N760="základní",J760,0)</f>
        <v>0</v>
      </c>
      <c r="BF760" s="186">
        <f>IF(N760="snížená",J760,0)</f>
        <v>0</v>
      </c>
      <c r="BG760" s="186">
        <f>IF(N760="zákl. přenesená",J760,0)</f>
        <v>0</v>
      </c>
      <c r="BH760" s="186">
        <f>IF(N760="sníž. přenesená",J760,0)</f>
        <v>0</v>
      </c>
      <c r="BI760" s="186">
        <f>IF(N760="nulová",J760,0)</f>
        <v>0</v>
      </c>
      <c r="BJ760" s="19" t="s">
        <v>153</v>
      </c>
      <c r="BK760" s="186">
        <f>ROUND(I760*H760,0)</f>
        <v>0</v>
      </c>
      <c r="BL760" s="19" t="s">
        <v>279</v>
      </c>
      <c r="BM760" s="185" t="s">
        <v>1122</v>
      </c>
    </row>
    <row r="761" spans="1:65" s="2" customFormat="1" ht="10">
      <c r="A761" s="36"/>
      <c r="B761" s="37"/>
      <c r="C761" s="38"/>
      <c r="D761" s="187" t="s">
        <v>155</v>
      </c>
      <c r="E761" s="38"/>
      <c r="F761" s="188" t="s">
        <v>1121</v>
      </c>
      <c r="G761" s="38"/>
      <c r="H761" s="38"/>
      <c r="I761" s="189"/>
      <c r="J761" s="38"/>
      <c r="K761" s="38"/>
      <c r="L761" s="41"/>
      <c r="M761" s="190"/>
      <c r="N761" s="191"/>
      <c r="O761" s="66"/>
      <c r="P761" s="66"/>
      <c r="Q761" s="66"/>
      <c r="R761" s="66"/>
      <c r="S761" s="66"/>
      <c r="T761" s="67"/>
      <c r="U761" s="36"/>
      <c r="V761" s="36"/>
      <c r="W761" s="36"/>
      <c r="X761" s="36"/>
      <c r="Y761" s="36"/>
      <c r="Z761" s="36"/>
      <c r="AA761" s="36"/>
      <c r="AB761" s="36"/>
      <c r="AC761" s="36"/>
      <c r="AD761" s="36"/>
      <c r="AE761" s="36"/>
      <c r="AT761" s="19" t="s">
        <v>155</v>
      </c>
      <c r="AU761" s="19" t="s">
        <v>153</v>
      </c>
    </row>
    <row r="762" spans="1:65" s="2" customFormat="1" ht="16.5" customHeight="1">
      <c r="A762" s="36"/>
      <c r="B762" s="37"/>
      <c r="C762" s="175" t="s">
        <v>1123</v>
      </c>
      <c r="D762" s="175" t="s">
        <v>147</v>
      </c>
      <c r="E762" s="176" t="s">
        <v>1124</v>
      </c>
      <c r="F762" s="177" t="s">
        <v>1125</v>
      </c>
      <c r="G762" s="178" t="s">
        <v>300</v>
      </c>
      <c r="H762" s="179">
        <v>3</v>
      </c>
      <c r="I762" s="180"/>
      <c r="J762" s="179">
        <f>ROUND(I762*H762,0)</f>
        <v>0</v>
      </c>
      <c r="K762" s="177" t="s">
        <v>20</v>
      </c>
      <c r="L762" s="41"/>
      <c r="M762" s="181" t="s">
        <v>20</v>
      </c>
      <c r="N762" s="182" t="s">
        <v>44</v>
      </c>
      <c r="O762" s="66"/>
      <c r="P762" s="183">
        <f>O762*H762</f>
        <v>0</v>
      </c>
      <c r="Q762" s="183">
        <v>0</v>
      </c>
      <c r="R762" s="183">
        <f>Q762*H762</f>
        <v>0</v>
      </c>
      <c r="S762" s="183">
        <v>0</v>
      </c>
      <c r="T762" s="184">
        <f>S762*H762</f>
        <v>0</v>
      </c>
      <c r="U762" s="36"/>
      <c r="V762" s="36"/>
      <c r="W762" s="36"/>
      <c r="X762" s="36"/>
      <c r="Y762" s="36"/>
      <c r="Z762" s="36"/>
      <c r="AA762" s="36"/>
      <c r="AB762" s="36"/>
      <c r="AC762" s="36"/>
      <c r="AD762" s="36"/>
      <c r="AE762" s="36"/>
      <c r="AR762" s="185" t="s">
        <v>279</v>
      </c>
      <c r="AT762" s="185" t="s">
        <v>147</v>
      </c>
      <c r="AU762" s="185" t="s">
        <v>153</v>
      </c>
      <c r="AY762" s="19" t="s">
        <v>145</v>
      </c>
      <c r="BE762" s="186">
        <f>IF(N762="základní",J762,0)</f>
        <v>0</v>
      </c>
      <c r="BF762" s="186">
        <f>IF(N762="snížená",J762,0)</f>
        <v>0</v>
      </c>
      <c r="BG762" s="186">
        <f>IF(N762="zákl. přenesená",J762,0)</f>
        <v>0</v>
      </c>
      <c r="BH762" s="186">
        <f>IF(N762="sníž. přenesená",J762,0)</f>
        <v>0</v>
      </c>
      <c r="BI762" s="186">
        <f>IF(N762="nulová",J762,0)</f>
        <v>0</v>
      </c>
      <c r="BJ762" s="19" t="s">
        <v>153</v>
      </c>
      <c r="BK762" s="186">
        <f>ROUND(I762*H762,0)</f>
        <v>0</v>
      </c>
      <c r="BL762" s="19" t="s">
        <v>279</v>
      </c>
      <c r="BM762" s="185" t="s">
        <v>1126</v>
      </c>
    </row>
    <row r="763" spans="1:65" s="2" customFormat="1" ht="10">
      <c r="A763" s="36"/>
      <c r="B763" s="37"/>
      <c r="C763" s="38"/>
      <c r="D763" s="187" t="s">
        <v>155</v>
      </c>
      <c r="E763" s="38"/>
      <c r="F763" s="188" t="s">
        <v>1125</v>
      </c>
      <c r="G763" s="38"/>
      <c r="H763" s="38"/>
      <c r="I763" s="189"/>
      <c r="J763" s="38"/>
      <c r="K763" s="38"/>
      <c r="L763" s="41"/>
      <c r="M763" s="190"/>
      <c r="N763" s="191"/>
      <c r="O763" s="66"/>
      <c r="P763" s="66"/>
      <c r="Q763" s="66"/>
      <c r="R763" s="66"/>
      <c r="S763" s="66"/>
      <c r="T763" s="67"/>
      <c r="U763" s="36"/>
      <c r="V763" s="36"/>
      <c r="W763" s="36"/>
      <c r="X763" s="36"/>
      <c r="Y763" s="36"/>
      <c r="Z763" s="36"/>
      <c r="AA763" s="36"/>
      <c r="AB763" s="36"/>
      <c r="AC763" s="36"/>
      <c r="AD763" s="36"/>
      <c r="AE763" s="36"/>
      <c r="AT763" s="19" t="s">
        <v>155</v>
      </c>
      <c r="AU763" s="19" t="s">
        <v>153</v>
      </c>
    </row>
    <row r="764" spans="1:65" s="2" customFormat="1" ht="16.5" customHeight="1">
      <c r="A764" s="36"/>
      <c r="B764" s="37"/>
      <c r="C764" s="175" t="s">
        <v>1127</v>
      </c>
      <c r="D764" s="175" t="s">
        <v>147</v>
      </c>
      <c r="E764" s="176" t="s">
        <v>1128</v>
      </c>
      <c r="F764" s="177" t="s">
        <v>1129</v>
      </c>
      <c r="G764" s="178" t="s">
        <v>300</v>
      </c>
      <c r="H764" s="179">
        <v>5</v>
      </c>
      <c r="I764" s="180"/>
      <c r="J764" s="179">
        <f>ROUND(I764*H764,0)</f>
        <v>0</v>
      </c>
      <c r="K764" s="177" t="s">
        <v>20</v>
      </c>
      <c r="L764" s="41"/>
      <c r="M764" s="181" t="s">
        <v>20</v>
      </c>
      <c r="N764" s="182" t="s">
        <v>44</v>
      </c>
      <c r="O764" s="66"/>
      <c r="P764" s="183">
        <f>O764*H764</f>
        <v>0</v>
      </c>
      <c r="Q764" s="183">
        <v>0</v>
      </c>
      <c r="R764" s="183">
        <f>Q764*H764</f>
        <v>0</v>
      </c>
      <c r="S764" s="183">
        <v>0</v>
      </c>
      <c r="T764" s="184">
        <f>S764*H764</f>
        <v>0</v>
      </c>
      <c r="U764" s="36"/>
      <c r="V764" s="36"/>
      <c r="W764" s="36"/>
      <c r="X764" s="36"/>
      <c r="Y764" s="36"/>
      <c r="Z764" s="36"/>
      <c r="AA764" s="36"/>
      <c r="AB764" s="36"/>
      <c r="AC764" s="36"/>
      <c r="AD764" s="36"/>
      <c r="AE764" s="36"/>
      <c r="AR764" s="185" t="s">
        <v>279</v>
      </c>
      <c r="AT764" s="185" t="s">
        <v>147</v>
      </c>
      <c r="AU764" s="185" t="s">
        <v>153</v>
      </c>
      <c r="AY764" s="19" t="s">
        <v>145</v>
      </c>
      <c r="BE764" s="186">
        <f>IF(N764="základní",J764,0)</f>
        <v>0</v>
      </c>
      <c r="BF764" s="186">
        <f>IF(N764="snížená",J764,0)</f>
        <v>0</v>
      </c>
      <c r="BG764" s="186">
        <f>IF(N764="zákl. přenesená",J764,0)</f>
        <v>0</v>
      </c>
      <c r="BH764" s="186">
        <f>IF(N764="sníž. přenesená",J764,0)</f>
        <v>0</v>
      </c>
      <c r="BI764" s="186">
        <f>IF(N764="nulová",J764,0)</f>
        <v>0</v>
      </c>
      <c r="BJ764" s="19" t="s">
        <v>153</v>
      </c>
      <c r="BK764" s="186">
        <f>ROUND(I764*H764,0)</f>
        <v>0</v>
      </c>
      <c r="BL764" s="19" t="s">
        <v>279</v>
      </c>
      <c r="BM764" s="185" t="s">
        <v>1130</v>
      </c>
    </row>
    <row r="765" spans="1:65" s="2" customFormat="1" ht="10">
      <c r="A765" s="36"/>
      <c r="B765" s="37"/>
      <c r="C765" s="38"/>
      <c r="D765" s="187" t="s">
        <v>155</v>
      </c>
      <c r="E765" s="38"/>
      <c r="F765" s="188" t="s">
        <v>1129</v>
      </c>
      <c r="G765" s="38"/>
      <c r="H765" s="38"/>
      <c r="I765" s="189"/>
      <c r="J765" s="38"/>
      <c r="K765" s="38"/>
      <c r="L765" s="41"/>
      <c r="M765" s="190"/>
      <c r="N765" s="191"/>
      <c r="O765" s="66"/>
      <c r="P765" s="66"/>
      <c r="Q765" s="66"/>
      <c r="R765" s="66"/>
      <c r="S765" s="66"/>
      <c r="T765" s="67"/>
      <c r="U765" s="36"/>
      <c r="V765" s="36"/>
      <c r="W765" s="36"/>
      <c r="X765" s="36"/>
      <c r="Y765" s="36"/>
      <c r="Z765" s="36"/>
      <c r="AA765" s="36"/>
      <c r="AB765" s="36"/>
      <c r="AC765" s="36"/>
      <c r="AD765" s="36"/>
      <c r="AE765" s="36"/>
      <c r="AT765" s="19" t="s">
        <v>155</v>
      </c>
      <c r="AU765" s="19" t="s">
        <v>153</v>
      </c>
    </row>
    <row r="766" spans="1:65" s="2" customFormat="1" ht="16.5" customHeight="1">
      <c r="A766" s="36"/>
      <c r="B766" s="37"/>
      <c r="C766" s="175" t="s">
        <v>1131</v>
      </c>
      <c r="D766" s="175" t="s">
        <v>147</v>
      </c>
      <c r="E766" s="176" t="s">
        <v>1132</v>
      </c>
      <c r="F766" s="177" t="s">
        <v>1133</v>
      </c>
      <c r="G766" s="178" t="s">
        <v>300</v>
      </c>
      <c r="H766" s="179">
        <v>20</v>
      </c>
      <c r="I766" s="180"/>
      <c r="J766" s="179">
        <f>ROUND(I766*H766,0)</f>
        <v>0</v>
      </c>
      <c r="K766" s="177" t="s">
        <v>20</v>
      </c>
      <c r="L766" s="41"/>
      <c r="M766" s="181" t="s">
        <v>20</v>
      </c>
      <c r="N766" s="182" t="s">
        <v>44</v>
      </c>
      <c r="O766" s="66"/>
      <c r="P766" s="183">
        <f>O766*H766</f>
        <v>0</v>
      </c>
      <c r="Q766" s="183">
        <v>0</v>
      </c>
      <c r="R766" s="183">
        <f>Q766*H766</f>
        <v>0</v>
      </c>
      <c r="S766" s="183">
        <v>0</v>
      </c>
      <c r="T766" s="184">
        <f>S766*H766</f>
        <v>0</v>
      </c>
      <c r="U766" s="36"/>
      <c r="V766" s="36"/>
      <c r="W766" s="36"/>
      <c r="X766" s="36"/>
      <c r="Y766" s="36"/>
      <c r="Z766" s="36"/>
      <c r="AA766" s="36"/>
      <c r="AB766" s="36"/>
      <c r="AC766" s="36"/>
      <c r="AD766" s="36"/>
      <c r="AE766" s="36"/>
      <c r="AR766" s="185" t="s">
        <v>279</v>
      </c>
      <c r="AT766" s="185" t="s">
        <v>147</v>
      </c>
      <c r="AU766" s="185" t="s">
        <v>153</v>
      </c>
      <c r="AY766" s="19" t="s">
        <v>145</v>
      </c>
      <c r="BE766" s="186">
        <f>IF(N766="základní",J766,0)</f>
        <v>0</v>
      </c>
      <c r="BF766" s="186">
        <f>IF(N766="snížená",J766,0)</f>
        <v>0</v>
      </c>
      <c r="BG766" s="186">
        <f>IF(N766="zákl. přenesená",J766,0)</f>
        <v>0</v>
      </c>
      <c r="BH766" s="186">
        <f>IF(N766="sníž. přenesená",J766,0)</f>
        <v>0</v>
      </c>
      <c r="BI766" s="186">
        <f>IF(N766="nulová",J766,0)</f>
        <v>0</v>
      </c>
      <c r="BJ766" s="19" t="s">
        <v>153</v>
      </c>
      <c r="BK766" s="186">
        <f>ROUND(I766*H766,0)</f>
        <v>0</v>
      </c>
      <c r="BL766" s="19" t="s">
        <v>279</v>
      </c>
      <c r="BM766" s="185" t="s">
        <v>1134</v>
      </c>
    </row>
    <row r="767" spans="1:65" s="2" customFormat="1" ht="10">
      <c r="A767" s="36"/>
      <c r="B767" s="37"/>
      <c r="C767" s="38"/>
      <c r="D767" s="187" t="s">
        <v>155</v>
      </c>
      <c r="E767" s="38"/>
      <c r="F767" s="188" t="s">
        <v>1133</v>
      </c>
      <c r="G767" s="38"/>
      <c r="H767" s="38"/>
      <c r="I767" s="189"/>
      <c r="J767" s="38"/>
      <c r="K767" s="38"/>
      <c r="L767" s="41"/>
      <c r="M767" s="190"/>
      <c r="N767" s="191"/>
      <c r="O767" s="66"/>
      <c r="P767" s="66"/>
      <c r="Q767" s="66"/>
      <c r="R767" s="66"/>
      <c r="S767" s="66"/>
      <c r="T767" s="67"/>
      <c r="U767" s="36"/>
      <c r="V767" s="36"/>
      <c r="W767" s="36"/>
      <c r="X767" s="36"/>
      <c r="Y767" s="36"/>
      <c r="Z767" s="36"/>
      <c r="AA767" s="36"/>
      <c r="AB767" s="36"/>
      <c r="AC767" s="36"/>
      <c r="AD767" s="36"/>
      <c r="AE767" s="36"/>
      <c r="AT767" s="19" t="s">
        <v>155</v>
      </c>
      <c r="AU767" s="19" t="s">
        <v>153</v>
      </c>
    </row>
    <row r="768" spans="1:65" s="2" customFormat="1" ht="16.5" customHeight="1">
      <c r="A768" s="36"/>
      <c r="B768" s="37"/>
      <c r="C768" s="175" t="s">
        <v>1135</v>
      </c>
      <c r="D768" s="175" t="s">
        <v>147</v>
      </c>
      <c r="E768" s="176" t="s">
        <v>1132</v>
      </c>
      <c r="F768" s="177" t="s">
        <v>1133</v>
      </c>
      <c r="G768" s="178" t="s">
        <v>300</v>
      </c>
      <c r="H768" s="179">
        <v>14</v>
      </c>
      <c r="I768" s="180"/>
      <c r="J768" s="179">
        <f>ROUND(I768*H768,0)</f>
        <v>0</v>
      </c>
      <c r="K768" s="177" t="s">
        <v>20</v>
      </c>
      <c r="L768" s="41"/>
      <c r="M768" s="181" t="s">
        <v>20</v>
      </c>
      <c r="N768" s="182" t="s">
        <v>44</v>
      </c>
      <c r="O768" s="66"/>
      <c r="P768" s="183">
        <f>O768*H768</f>
        <v>0</v>
      </c>
      <c r="Q768" s="183">
        <v>0</v>
      </c>
      <c r="R768" s="183">
        <f>Q768*H768</f>
        <v>0</v>
      </c>
      <c r="S768" s="183">
        <v>0</v>
      </c>
      <c r="T768" s="184">
        <f>S768*H768</f>
        <v>0</v>
      </c>
      <c r="U768" s="36"/>
      <c r="V768" s="36"/>
      <c r="W768" s="36"/>
      <c r="X768" s="36"/>
      <c r="Y768" s="36"/>
      <c r="Z768" s="36"/>
      <c r="AA768" s="36"/>
      <c r="AB768" s="36"/>
      <c r="AC768" s="36"/>
      <c r="AD768" s="36"/>
      <c r="AE768" s="36"/>
      <c r="AR768" s="185" t="s">
        <v>279</v>
      </c>
      <c r="AT768" s="185" t="s">
        <v>147</v>
      </c>
      <c r="AU768" s="185" t="s">
        <v>153</v>
      </c>
      <c r="AY768" s="19" t="s">
        <v>145</v>
      </c>
      <c r="BE768" s="186">
        <f>IF(N768="základní",J768,0)</f>
        <v>0</v>
      </c>
      <c r="BF768" s="186">
        <f>IF(N768="snížená",J768,0)</f>
        <v>0</v>
      </c>
      <c r="BG768" s="186">
        <f>IF(N768="zákl. přenesená",J768,0)</f>
        <v>0</v>
      </c>
      <c r="BH768" s="186">
        <f>IF(N768="sníž. přenesená",J768,0)</f>
        <v>0</v>
      </c>
      <c r="BI768" s="186">
        <f>IF(N768="nulová",J768,0)</f>
        <v>0</v>
      </c>
      <c r="BJ768" s="19" t="s">
        <v>153</v>
      </c>
      <c r="BK768" s="186">
        <f>ROUND(I768*H768,0)</f>
        <v>0</v>
      </c>
      <c r="BL768" s="19" t="s">
        <v>279</v>
      </c>
      <c r="BM768" s="185" t="s">
        <v>1136</v>
      </c>
    </row>
    <row r="769" spans="1:65" s="2" customFormat="1" ht="10">
      <c r="A769" s="36"/>
      <c r="B769" s="37"/>
      <c r="C769" s="38"/>
      <c r="D769" s="187" t="s">
        <v>155</v>
      </c>
      <c r="E769" s="38"/>
      <c r="F769" s="188" t="s">
        <v>1133</v>
      </c>
      <c r="G769" s="38"/>
      <c r="H769" s="38"/>
      <c r="I769" s="189"/>
      <c r="J769" s="38"/>
      <c r="K769" s="38"/>
      <c r="L769" s="41"/>
      <c r="M769" s="190"/>
      <c r="N769" s="191"/>
      <c r="O769" s="66"/>
      <c r="P769" s="66"/>
      <c r="Q769" s="66"/>
      <c r="R769" s="66"/>
      <c r="S769" s="66"/>
      <c r="T769" s="67"/>
      <c r="U769" s="36"/>
      <c r="V769" s="36"/>
      <c r="W769" s="36"/>
      <c r="X769" s="36"/>
      <c r="Y769" s="36"/>
      <c r="Z769" s="36"/>
      <c r="AA769" s="36"/>
      <c r="AB769" s="36"/>
      <c r="AC769" s="36"/>
      <c r="AD769" s="36"/>
      <c r="AE769" s="36"/>
      <c r="AT769" s="19" t="s">
        <v>155</v>
      </c>
      <c r="AU769" s="19" t="s">
        <v>153</v>
      </c>
    </row>
    <row r="770" spans="1:65" s="2" customFormat="1" ht="16.5" customHeight="1">
      <c r="A770" s="36"/>
      <c r="B770" s="37"/>
      <c r="C770" s="175" t="s">
        <v>1137</v>
      </c>
      <c r="D770" s="175" t="s">
        <v>147</v>
      </c>
      <c r="E770" s="176" t="s">
        <v>1138</v>
      </c>
      <c r="F770" s="177" t="s">
        <v>1139</v>
      </c>
      <c r="G770" s="178" t="s">
        <v>300</v>
      </c>
      <c r="H770" s="179">
        <v>78</v>
      </c>
      <c r="I770" s="180"/>
      <c r="J770" s="179">
        <f>ROUND(I770*H770,0)</f>
        <v>0</v>
      </c>
      <c r="K770" s="177" t="s">
        <v>20</v>
      </c>
      <c r="L770" s="41"/>
      <c r="M770" s="181" t="s">
        <v>20</v>
      </c>
      <c r="N770" s="182" t="s">
        <v>44</v>
      </c>
      <c r="O770" s="66"/>
      <c r="P770" s="183">
        <f>O770*H770</f>
        <v>0</v>
      </c>
      <c r="Q770" s="183">
        <v>0</v>
      </c>
      <c r="R770" s="183">
        <f>Q770*H770</f>
        <v>0</v>
      </c>
      <c r="S770" s="183">
        <v>0</v>
      </c>
      <c r="T770" s="184">
        <f>S770*H770</f>
        <v>0</v>
      </c>
      <c r="U770" s="36"/>
      <c r="V770" s="36"/>
      <c r="W770" s="36"/>
      <c r="X770" s="36"/>
      <c r="Y770" s="36"/>
      <c r="Z770" s="36"/>
      <c r="AA770" s="36"/>
      <c r="AB770" s="36"/>
      <c r="AC770" s="36"/>
      <c r="AD770" s="36"/>
      <c r="AE770" s="36"/>
      <c r="AR770" s="185" t="s">
        <v>279</v>
      </c>
      <c r="AT770" s="185" t="s">
        <v>147</v>
      </c>
      <c r="AU770" s="185" t="s">
        <v>153</v>
      </c>
      <c r="AY770" s="19" t="s">
        <v>145</v>
      </c>
      <c r="BE770" s="186">
        <f>IF(N770="základní",J770,0)</f>
        <v>0</v>
      </c>
      <c r="BF770" s="186">
        <f>IF(N770="snížená",J770,0)</f>
        <v>0</v>
      </c>
      <c r="BG770" s="186">
        <f>IF(N770="zákl. přenesená",J770,0)</f>
        <v>0</v>
      </c>
      <c r="BH770" s="186">
        <f>IF(N770="sníž. přenesená",J770,0)</f>
        <v>0</v>
      </c>
      <c r="BI770" s="186">
        <f>IF(N770="nulová",J770,0)</f>
        <v>0</v>
      </c>
      <c r="BJ770" s="19" t="s">
        <v>153</v>
      </c>
      <c r="BK770" s="186">
        <f>ROUND(I770*H770,0)</f>
        <v>0</v>
      </c>
      <c r="BL770" s="19" t="s">
        <v>279</v>
      </c>
      <c r="BM770" s="185" t="s">
        <v>1140</v>
      </c>
    </row>
    <row r="771" spans="1:65" s="2" customFormat="1" ht="10">
      <c r="A771" s="36"/>
      <c r="B771" s="37"/>
      <c r="C771" s="38"/>
      <c r="D771" s="187" t="s">
        <v>155</v>
      </c>
      <c r="E771" s="38"/>
      <c r="F771" s="188" t="s">
        <v>1139</v>
      </c>
      <c r="G771" s="38"/>
      <c r="H771" s="38"/>
      <c r="I771" s="189"/>
      <c r="J771" s="38"/>
      <c r="K771" s="38"/>
      <c r="L771" s="41"/>
      <c r="M771" s="190"/>
      <c r="N771" s="191"/>
      <c r="O771" s="66"/>
      <c r="P771" s="66"/>
      <c r="Q771" s="66"/>
      <c r="R771" s="66"/>
      <c r="S771" s="66"/>
      <c r="T771" s="67"/>
      <c r="U771" s="36"/>
      <c r="V771" s="36"/>
      <c r="W771" s="36"/>
      <c r="X771" s="36"/>
      <c r="Y771" s="36"/>
      <c r="Z771" s="36"/>
      <c r="AA771" s="36"/>
      <c r="AB771" s="36"/>
      <c r="AC771" s="36"/>
      <c r="AD771" s="36"/>
      <c r="AE771" s="36"/>
      <c r="AT771" s="19" t="s">
        <v>155</v>
      </c>
      <c r="AU771" s="19" t="s">
        <v>153</v>
      </c>
    </row>
    <row r="772" spans="1:65" s="2" customFormat="1" ht="16.5" customHeight="1">
      <c r="A772" s="36"/>
      <c r="B772" s="37"/>
      <c r="C772" s="175" t="s">
        <v>1141</v>
      </c>
      <c r="D772" s="175" t="s">
        <v>147</v>
      </c>
      <c r="E772" s="176" t="s">
        <v>1142</v>
      </c>
      <c r="F772" s="177" t="s">
        <v>1143</v>
      </c>
      <c r="G772" s="178" t="s">
        <v>300</v>
      </c>
      <c r="H772" s="179">
        <v>10</v>
      </c>
      <c r="I772" s="180"/>
      <c r="J772" s="179">
        <f>ROUND(I772*H772,0)</f>
        <v>0</v>
      </c>
      <c r="K772" s="177" t="s">
        <v>20</v>
      </c>
      <c r="L772" s="41"/>
      <c r="M772" s="181" t="s">
        <v>20</v>
      </c>
      <c r="N772" s="182" t="s">
        <v>44</v>
      </c>
      <c r="O772" s="66"/>
      <c r="P772" s="183">
        <f>O772*H772</f>
        <v>0</v>
      </c>
      <c r="Q772" s="183">
        <v>0</v>
      </c>
      <c r="R772" s="183">
        <f>Q772*H772</f>
        <v>0</v>
      </c>
      <c r="S772" s="183">
        <v>0</v>
      </c>
      <c r="T772" s="184">
        <f>S772*H772</f>
        <v>0</v>
      </c>
      <c r="U772" s="36"/>
      <c r="V772" s="36"/>
      <c r="W772" s="36"/>
      <c r="X772" s="36"/>
      <c r="Y772" s="36"/>
      <c r="Z772" s="36"/>
      <c r="AA772" s="36"/>
      <c r="AB772" s="36"/>
      <c r="AC772" s="36"/>
      <c r="AD772" s="36"/>
      <c r="AE772" s="36"/>
      <c r="AR772" s="185" t="s">
        <v>279</v>
      </c>
      <c r="AT772" s="185" t="s">
        <v>147</v>
      </c>
      <c r="AU772" s="185" t="s">
        <v>153</v>
      </c>
      <c r="AY772" s="19" t="s">
        <v>145</v>
      </c>
      <c r="BE772" s="186">
        <f>IF(N772="základní",J772,0)</f>
        <v>0</v>
      </c>
      <c r="BF772" s="186">
        <f>IF(N772="snížená",J772,0)</f>
        <v>0</v>
      </c>
      <c r="BG772" s="186">
        <f>IF(N772="zákl. přenesená",J772,0)</f>
        <v>0</v>
      </c>
      <c r="BH772" s="186">
        <f>IF(N772="sníž. přenesená",J772,0)</f>
        <v>0</v>
      </c>
      <c r="BI772" s="186">
        <f>IF(N772="nulová",J772,0)</f>
        <v>0</v>
      </c>
      <c r="BJ772" s="19" t="s">
        <v>153</v>
      </c>
      <c r="BK772" s="186">
        <f>ROUND(I772*H772,0)</f>
        <v>0</v>
      </c>
      <c r="BL772" s="19" t="s">
        <v>279</v>
      </c>
      <c r="BM772" s="185" t="s">
        <v>1144</v>
      </c>
    </row>
    <row r="773" spans="1:65" s="2" customFormat="1" ht="10">
      <c r="A773" s="36"/>
      <c r="B773" s="37"/>
      <c r="C773" s="38"/>
      <c r="D773" s="187" t="s">
        <v>155</v>
      </c>
      <c r="E773" s="38"/>
      <c r="F773" s="188" t="s">
        <v>1143</v>
      </c>
      <c r="G773" s="38"/>
      <c r="H773" s="38"/>
      <c r="I773" s="189"/>
      <c r="J773" s="38"/>
      <c r="K773" s="38"/>
      <c r="L773" s="41"/>
      <c r="M773" s="190"/>
      <c r="N773" s="191"/>
      <c r="O773" s="66"/>
      <c r="P773" s="66"/>
      <c r="Q773" s="66"/>
      <c r="R773" s="66"/>
      <c r="S773" s="66"/>
      <c r="T773" s="67"/>
      <c r="U773" s="36"/>
      <c r="V773" s="36"/>
      <c r="W773" s="36"/>
      <c r="X773" s="36"/>
      <c r="Y773" s="36"/>
      <c r="Z773" s="36"/>
      <c r="AA773" s="36"/>
      <c r="AB773" s="36"/>
      <c r="AC773" s="36"/>
      <c r="AD773" s="36"/>
      <c r="AE773" s="36"/>
      <c r="AT773" s="19" t="s">
        <v>155</v>
      </c>
      <c r="AU773" s="19" t="s">
        <v>153</v>
      </c>
    </row>
    <row r="774" spans="1:65" s="2" customFormat="1" ht="16.5" customHeight="1">
      <c r="A774" s="36"/>
      <c r="B774" s="37"/>
      <c r="C774" s="175" t="s">
        <v>1145</v>
      </c>
      <c r="D774" s="175" t="s">
        <v>147</v>
      </c>
      <c r="E774" s="176" t="s">
        <v>1146</v>
      </c>
      <c r="F774" s="177" t="s">
        <v>1147</v>
      </c>
      <c r="G774" s="178" t="s">
        <v>300</v>
      </c>
      <c r="H774" s="179">
        <v>6</v>
      </c>
      <c r="I774" s="180"/>
      <c r="J774" s="179">
        <f>ROUND(I774*H774,0)</f>
        <v>0</v>
      </c>
      <c r="K774" s="177" t="s">
        <v>20</v>
      </c>
      <c r="L774" s="41"/>
      <c r="M774" s="181" t="s">
        <v>20</v>
      </c>
      <c r="N774" s="182" t="s">
        <v>44</v>
      </c>
      <c r="O774" s="66"/>
      <c r="P774" s="183">
        <f>O774*H774</f>
        <v>0</v>
      </c>
      <c r="Q774" s="183">
        <v>0</v>
      </c>
      <c r="R774" s="183">
        <f>Q774*H774</f>
        <v>0</v>
      </c>
      <c r="S774" s="183">
        <v>0</v>
      </c>
      <c r="T774" s="184">
        <f>S774*H774</f>
        <v>0</v>
      </c>
      <c r="U774" s="36"/>
      <c r="V774" s="36"/>
      <c r="W774" s="36"/>
      <c r="X774" s="36"/>
      <c r="Y774" s="36"/>
      <c r="Z774" s="36"/>
      <c r="AA774" s="36"/>
      <c r="AB774" s="36"/>
      <c r="AC774" s="36"/>
      <c r="AD774" s="36"/>
      <c r="AE774" s="36"/>
      <c r="AR774" s="185" t="s">
        <v>279</v>
      </c>
      <c r="AT774" s="185" t="s">
        <v>147</v>
      </c>
      <c r="AU774" s="185" t="s">
        <v>153</v>
      </c>
      <c r="AY774" s="19" t="s">
        <v>145</v>
      </c>
      <c r="BE774" s="186">
        <f>IF(N774="základní",J774,0)</f>
        <v>0</v>
      </c>
      <c r="BF774" s="186">
        <f>IF(N774="snížená",J774,0)</f>
        <v>0</v>
      </c>
      <c r="BG774" s="186">
        <f>IF(N774="zákl. přenesená",J774,0)</f>
        <v>0</v>
      </c>
      <c r="BH774" s="186">
        <f>IF(N774="sníž. přenesená",J774,0)</f>
        <v>0</v>
      </c>
      <c r="BI774" s="186">
        <f>IF(N774="nulová",J774,0)</f>
        <v>0</v>
      </c>
      <c r="BJ774" s="19" t="s">
        <v>153</v>
      </c>
      <c r="BK774" s="186">
        <f>ROUND(I774*H774,0)</f>
        <v>0</v>
      </c>
      <c r="BL774" s="19" t="s">
        <v>279</v>
      </c>
      <c r="BM774" s="185" t="s">
        <v>1148</v>
      </c>
    </row>
    <row r="775" spans="1:65" s="2" customFormat="1" ht="10">
      <c r="A775" s="36"/>
      <c r="B775" s="37"/>
      <c r="C775" s="38"/>
      <c r="D775" s="187" t="s">
        <v>155</v>
      </c>
      <c r="E775" s="38"/>
      <c r="F775" s="188" t="s">
        <v>1147</v>
      </c>
      <c r="G775" s="38"/>
      <c r="H775" s="38"/>
      <c r="I775" s="189"/>
      <c r="J775" s="38"/>
      <c r="K775" s="38"/>
      <c r="L775" s="41"/>
      <c r="M775" s="190"/>
      <c r="N775" s="191"/>
      <c r="O775" s="66"/>
      <c r="P775" s="66"/>
      <c r="Q775" s="66"/>
      <c r="R775" s="66"/>
      <c r="S775" s="66"/>
      <c r="T775" s="67"/>
      <c r="U775" s="36"/>
      <c r="V775" s="36"/>
      <c r="W775" s="36"/>
      <c r="X775" s="36"/>
      <c r="Y775" s="36"/>
      <c r="Z775" s="36"/>
      <c r="AA775" s="36"/>
      <c r="AB775" s="36"/>
      <c r="AC775" s="36"/>
      <c r="AD775" s="36"/>
      <c r="AE775" s="36"/>
      <c r="AT775" s="19" t="s">
        <v>155</v>
      </c>
      <c r="AU775" s="19" t="s">
        <v>153</v>
      </c>
    </row>
    <row r="776" spans="1:65" s="2" customFormat="1" ht="16.5" customHeight="1">
      <c r="A776" s="36"/>
      <c r="B776" s="37"/>
      <c r="C776" s="175" t="s">
        <v>1149</v>
      </c>
      <c r="D776" s="175" t="s">
        <v>147</v>
      </c>
      <c r="E776" s="176" t="s">
        <v>1150</v>
      </c>
      <c r="F776" s="177" t="s">
        <v>1151</v>
      </c>
      <c r="G776" s="178" t="s">
        <v>300</v>
      </c>
      <c r="H776" s="179">
        <v>32</v>
      </c>
      <c r="I776" s="180"/>
      <c r="J776" s="179">
        <f>ROUND(I776*H776,0)</f>
        <v>0</v>
      </c>
      <c r="K776" s="177" t="s">
        <v>20</v>
      </c>
      <c r="L776" s="41"/>
      <c r="M776" s="181" t="s">
        <v>20</v>
      </c>
      <c r="N776" s="182" t="s">
        <v>44</v>
      </c>
      <c r="O776" s="66"/>
      <c r="P776" s="183">
        <f>O776*H776</f>
        <v>0</v>
      </c>
      <c r="Q776" s="183">
        <v>0</v>
      </c>
      <c r="R776" s="183">
        <f>Q776*H776</f>
        <v>0</v>
      </c>
      <c r="S776" s="183">
        <v>0</v>
      </c>
      <c r="T776" s="184">
        <f>S776*H776</f>
        <v>0</v>
      </c>
      <c r="U776" s="36"/>
      <c r="V776" s="36"/>
      <c r="W776" s="36"/>
      <c r="X776" s="36"/>
      <c r="Y776" s="36"/>
      <c r="Z776" s="36"/>
      <c r="AA776" s="36"/>
      <c r="AB776" s="36"/>
      <c r="AC776" s="36"/>
      <c r="AD776" s="36"/>
      <c r="AE776" s="36"/>
      <c r="AR776" s="185" t="s">
        <v>279</v>
      </c>
      <c r="AT776" s="185" t="s">
        <v>147</v>
      </c>
      <c r="AU776" s="185" t="s">
        <v>153</v>
      </c>
      <c r="AY776" s="19" t="s">
        <v>145</v>
      </c>
      <c r="BE776" s="186">
        <f>IF(N776="základní",J776,0)</f>
        <v>0</v>
      </c>
      <c r="BF776" s="186">
        <f>IF(N776="snížená",J776,0)</f>
        <v>0</v>
      </c>
      <c r="BG776" s="186">
        <f>IF(N776="zákl. přenesená",J776,0)</f>
        <v>0</v>
      </c>
      <c r="BH776" s="186">
        <f>IF(N776="sníž. přenesená",J776,0)</f>
        <v>0</v>
      </c>
      <c r="BI776" s="186">
        <f>IF(N776="nulová",J776,0)</f>
        <v>0</v>
      </c>
      <c r="BJ776" s="19" t="s">
        <v>153</v>
      </c>
      <c r="BK776" s="186">
        <f>ROUND(I776*H776,0)</f>
        <v>0</v>
      </c>
      <c r="BL776" s="19" t="s">
        <v>279</v>
      </c>
      <c r="BM776" s="185" t="s">
        <v>1152</v>
      </c>
    </row>
    <row r="777" spans="1:65" s="2" customFormat="1" ht="10">
      <c r="A777" s="36"/>
      <c r="B777" s="37"/>
      <c r="C777" s="38"/>
      <c r="D777" s="187" t="s">
        <v>155</v>
      </c>
      <c r="E777" s="38"/>
      <c r="F777" s="188" t="s">
        <v>1151</v>
      </c>
      <c r="G777" s="38"/>
      <c r="H777" s="38"/>
      <c r="I777" s="189"/>
      <c r="J777" s="38"/>
      <c r="K777" s="38"/>
      <c r="L777" s="41"/>
      <c r="M777" s="190"/>
      <c r="N777" s="191"/>
      <c r="O777" s="66"/>
      <c r="P777" s="66"/>
      <c r="Q777" s="66"/>
      <c r="R777" s="66"/>
      <c r="S777" s="66"/>
      <c r="T777" s="67"/>
      <c r="U777" s="36"/>
      <c r="V777" s="36"/>
      <c r="W777" s="36"/>
      <c r="X777" s="36"/>
      <c r="Y777" s="36"/>
      <c r="Z777" s="36"/>
      <c r="AA777" s="36"/>
      <c r="AB777" s="36"/>
      <c r="AC777" s="36"/>
      <c r="AD777" s="36"/>
      <c r="AE777" s="36"/>
      <c r="AT777" s="19" t="s">
        <v>155</v>
      </c>
      <c r="AU777" s="19" t="s">
        <v>153</v>
      </c>
    </row>
    <row r="778" spans="1:65" s="2" customFormat="1" ht="16.5" customHeight="1">
      <c r="A778" s="36"/>
      <c r="B778" s="37"/>
      <c r="C778" s="175" t="s">
        <v>1153</v>
      </c>
      <c r="D778" s="175" t="s">
        <v>147</v>
      </c>
      <c r="E778" s="176" t="s">
        <v>1154</v>
      </c>
      <c r="F778" s="177" t="s">
        <v>1155</v>
      </c>
      <c r="G778" s="178" t="s">
        <v>300</v>
      </c>
      <c r="H778" s="179">
        <v>20</v>
      </c>
      <c r="I778" s="180"/>
      <c r="J778" s="179">
        <f>ROUND(I778*H778,0)</f>
        <v>0</v>
      </c>
      <c r="K778" s="177" t="s">
        <v>20</v>
      </c>
      <c r="L778" s="41"/>
      <c r="M778" s="181" t="s">
        <v>20</v>
      </c>
      <c r="N778" s="182" t="s">
        <v>44</v>
      </c>
      <c r="O778" s="66"/>
      <c r="P778" s="183">
        <f>O778*H778</f>
        <v>0</v>
      </c>
      <c r="Q778" s="183">
        <v>0</v>
      </c>
      <c r="R778" s="183">
        <f>Q778*H778</f>
        <v>0</v>
      </c>
      <c r="S778" s="183">
        <v>0</v>
      </c>
      <c r="T778" s="184">
        <f>S778*H778</f>
        <v>0</v>
      </c>
      <c r="U778" s="36"/>
      <c r="V778" s="36"/>
      <c r="W778" s="36"/>
      <c r="X778" s="36"/>
      <c r="Y778" s="36"/>
      <c r="Z778" s="36"/>
      <c r="AA778" s="36"/>
      <c r="AB778" s="36"/>
      <c r="AC778" s="36"/>
      <c r="AD778" s="36"/>
      <c r="AE778" s="36"/>
      <c r="AR778" s="185" t="s">
        <v>279</v>
      </c>
      <c r="AT778" s="185" t="s">
        <v>147</v>
      </c>
      <c r="AU778" s="185" t="s">
        <v>153</v>
      </c>
      <c r="AY778" s="19" t="s">
        <v>145</v>
      </c>
      <c r="BE778" s="186">
        <f>IF(N778="základní",J778,0)</f>
        <v>0</v>
      </c>
      <c r="BF778" s="186">
        <f>IF(N778="snížená",J778,0)</f>
        <v>0</v>
      </c>
      <c r="BG778" s="186">
        <f>IF(N778="zákl. přenesená",J778,0)</f>
        <v>0</v>
      </c>
      <c r="BH778" s="186">
        <f>IF(N778="sníž. přenesená",J778,0)</f>
        <v>0</v>
      </c>
      <c r="BI778" s="186">
        <f>IF(N778="nulová",J778,0)</f>
        <v>0</v>
      </c>
      <c r="BJ778" s="19" t="s">
        <v>153</v>
      </c>
      <c r="BK778" s="186">
        <f>ROUND(I778*H778,0)</f>
        <v>0</v>
      </c>
      <c r="BL778" s="19" t="s">
        <v>279</v>
      </c>
      <c r="BM778" s="185" t="s">
        <v>1156</v>
      </c>
    </row>
    <row r="779" spans="1:65" s="2" customFormat="1" ht="10">
      <c r="A779" s="36"/>
      <c r="B779" s="37"/>
      <c r="C779" s="38"/>
      <c r="D779" s="187" t="s">
        <v>155</v>
      </c>
      <c r="E779" s="38"/>
      <c r="F779" s="188" t="s">
        <v>1155</v>
      </c>
      <c r="G779" s="38"/>
      <c r="H779" s="38"/>
      <c r="I779" s="189"/>
      <c r="J779" s="38"/>
      <c r="K779" s="38"/>
      <c r="L779" s="41"/>
      <c r="M779" s="190"/>
      <c r="N779" s="191"/>
      <c r="O779" s="66"/>
      <c r="P779" s="66"/>
      <c r="Q779" s="66"/>
      <c r="R779" s="66"/>
      <c r="S779" s="66"/>
      <c r="T779" s="67"/>
      <c r="U779" s="36"/>
      <c r="V779" s="36"/>
      <c r="W779" s="36"/>
      <c r="X779" s="36"/>
      <c r="Y779" s="36"/>
      <c r="Z779" s="36"/>
      <c r="AA779" s="36"/>
      <c r="AB779" s="36"/>
      <c r="AC779" s="36"/>
      <c r="AD779" s="36"/>
      <c r="AE779" s="36"/>
      <c r="AT779" s="19" t="s">
        <v>155</v>
      </c>
      <c r="AU779" s="19" t="s">
        <v>153</v>
      </c>
    </row>
    <row r="780" spans="1:65" s="2" customFormat="1" ht="16.5" customHeight="1">
      <c r="A780" s="36"/>
      <c r="B780" s="37"/>
      <c r="C780" s="175" t="s">
        <v>1157</v>
      </c>
      <c r="D780" s="175" t="s">
        <v>147</v>
      </c>
      <c r="E780" s="176" t="s">
        <v>1158</v>
      </c>
      <c r="F780" s="177" t="s">
        <v>1159</v>
      </c>
      <c r="G780" s="178" t="s">
        <v>256</v>
      </c>
      <c r="H780" s="179">
        <v>150</v>
      </c>
      <c r="I780" s="180"/>
      <c r="J780" s="179">
        <f>ROUND(I780*H780,0)</f>
        <v>0</v>
      </c>
      <c r="K780" s="177" t="s">
        <v>20</v>
      </c>
      <c r="L780" s="41"/>
      <c r="M780" s="181" t="s">
        <v>20</v>
      </c>
      <c r="N780" s="182" t="s">
        <v>44</v>
      </c>
      <c r="O780" s="66"/>
      <c r="P780" s="183">
        <f>O780*H780</f>
        <v>0</v>
      </c>
      <c r="Q780" s="183">
        <v>0</v>
      </c>
      <c r="R780" s="183">
        <f>Q780*H780</f>
        <v>0</v>
      </c>
      <c r="S780" s="183">
        <v>0</v>
      </c>
      <c r="T780" s="184">
        <f>S780*H780</f>
        <v>0</v>
      </c>
      <c r="U780" s="36"/>
      <c r="V780" s="36"/>
      <c r="W780" s="36"/>
      <c r="X780" s="36"/>
      <c r="Y780" s="36"/>
      <c r="Z780" s="36"/>
      <c r="AA780" s="36"/>
      <c r="AB780" s="36"/>
      <c r="AC780" s="36"/>
      <c r="AD780" s="36"/>
      <c r="AE780" s="36"/>
      <c r="AR780" s="185" t="s">
        <v>279</v>
      </c>
      <c r="AT780" s="185" t="s">
        <v>147</v>
      </c>
      <c r="AU780" s="185" t="s">
        <v>153</v>
      </c>
      <c r="AY780" s="19" t="s">
        <v>145</v>
      </c>
      <c r="BE780" s="186">
        <f>IF(N780="základní",J780,0)</f>
        <v>0</v>
      </c>
      <c r="BF780" s="186">
        <f>IF(N780="snížená",J780,0)</f>
        <v>0</v>
      </c>
      <c r="BG780" s="186">
        <f>IF(N780="zákl. přenesená",J780,0)</f>
        <v>0</v>
      </c>
      <c r="BH780" s="186">
        <f>IF(N780="sníž. přenesená",J780,0)</f>
        <v>0</v>
      </c>
      <c r="BI780" s="186">
        <f>IF(N780="nulová",J780,0)</f>
        <v>0</v>
      </c>
      <c r="BJ780" s="19" t="s">
        <v>153</v>
      </c>
      <c r="BK780" s="186">
        <f>ROUND(I780*H780,0)</f>
        <v>0</v>
      </c>
      <c r="BL780" s="19" t="s">
        <v>279</v>
      </c>
      <c r="BM780" s="185" t="s">
        <v>1160</v>
      </c>
    </row>
    <row r="781" spans="1:65" s="2" customFormat="1" ht="10">
      <c r="A781" s="36"/>
      <c r="B781" s="37"/>
      <c r="C781" s="38"/>
      <c r="D781" s="187" t="s">
        <v>155</v>
      </c>
      <c r="E781" s="38"/>
      <c r="F781" s="188" t="s">
        <v>1159</v>
      </c>
      <c r="G781" s="38"/>
      <c r="H781" s="38"/>
      <c r="I781" s="189"/>
      <c r="J781" s="38"/>
      <c r="K781" s="38"/>
      <c r="L781" s="41"/>
      <c r="M781" s="190"/>
      <c r="N781" s="191"/>
      <c r="O781" s="66"/>
      <c r="P781" s="66"/>
      <c r="Q781" s="66"/>
      <c r="R781" s="66"/>
      <c r="S781" s="66"/>
      <c r="T781" s="67"/>
      <c r="U781" s="36"/>
      <c r="V781" s="36"/>
      <c r="W781" s="36"/>
      <c r="X781" s="36"/>
      <c r="Y781" s="36"/>
      <c r="Z781" s="36"/>
      <c r="AA781" s="36"/>
      <c r="AB781" s="36"/>
      <c r="AC781" s="36"/>
      <c r="AD781" s="36"/>
      <c r="AE781" s="36"/>
      <c r="AT781" s="19" t="s">
        <v>155</v>
      </c>
      <c r="AU781" s="19" t="s">
        <v>153</v>
      </c>
    </row>
    <row r="782" spans="1:65" s="2" customFormat="1" ht="16.5" customHeight="1">
      <c r="A782" s="36"/>
      <c r="B782" s="37"/>
      <c r="C782" s="175" t="s">
        <v>1161</v>
      </c>
      <c r="D782" s="175" t="s">
        <v>147</v>
      </c>
      <c r="E782" s="176" t="s">
        <v>1162</v>
      </c>
      <c r="F782" s="177" t="s">
        <v>1163</v>
      </c>
      <c r="G782" s="178" t="s">
        <v>256</v>
      </c>
      <c r="H782" s="179">
        <v>320</v>
      </c>
      <c r="I782" s="180"/>
      <c r="J782" s="179">
        <f>ROUND(I782*H782,0)</f>
        <v>0</v>
      </c>
      <c r="K782" s="177" t="s">
        <v>20</v>
      </c>
      <c r="L782" s="41"/>
      <c r="M782" s="181" t="s">
        <v>20</v>
      </c>
      <c r="N782" s="182" t="s">
        <v>44</v>
      </c>
      <c r="O782" s="66"/>
      <c r="P782" s="183">
        <f>O782*H782</f>
        <v>0</v>
      </c>
      <c r="Q782" s="183">
        <v>0</v>
      </c>
      <c r="R782" s="183">
        <f>Q782*H782</f>
        <v>0</v>
      </c>
      <c r="S782" s="183">
        <v>0</v>
      </c>
      <c r="T782" s="184">
        <f>S782*H782</f>
        <v>0</v>
      </c>
      <c r="U782" s="36"/>
      <c r="V782" s="36"/>
      <c r="W782" s="36"/>
      <c r="X782" s="36"/>
      <c r="Y782" s="36"/>
      <c r="Z782" s="36"/>
      <c r="AA782" s="36"/>
      <c r="AB782" s="36"/>
      <c r="AC782" s="36"/>
      <c r="AD782" s="36"/>
      <c r="AE782" s="36"/>
      <c r="AR782" s="185" t="s">
        <v>279</v>
      </c>
      <c r="AT782" s="185" t="s">
        <v>147</v>
      </c>
      <c r="AU782" s="185" t="s">
        <v>153</v>
      </c>
      <c r="AY782" s="19" t="s">
        <v>145</v>
      </c>
      <c r="BE782" s="186">
        <f>IF(N782="základní",J782,0)</f>
        <v>0</v>
      </c>
      <c r="BF782" s="186">
        <f>IF(N782="snížená",J782,0)</f>
        <v>0</v>
      </c>
      <c r="BG782" s="186">
        <f>IF(N782="zákl. přenesená",J782,0)</f>
        <v>0</v>
      </c>
      <c r="BH782" s="186">
        <f>IF(N782="sníž. přenesená",J782,0)</f>
        <v>0</v>
      </c>
      <c r="BI782" s="186">
        <f>IF(N782="nulová",J782,0)</f>
        <v>0</v>
      </c>
      <c r="BJ782" s="19" t="s">
        <v>153</v>
      </c>
      <c r="BK782" s="186">
        <f>ROUND(I782*H782,0)</f>
        <v>0</v>
      </c>
      <c r="BL782" s="19" t="s">
        <v>279</v>
      </c>
      <c r="BM782" s="185" t="s">
        <v>1164</v>
      </c>
    </row>
    <row r="783" spans="1:65" s="2" customFormat="1" ht="10">
      <c r="A783" s="36"/>
      <c r="B783" s="37"/>
      <c r="C783" s="38"/>
      <c r="D783" s="187" t="s">
        <v>155</v>
      </c>
      <c r="E783" s="38"/>
      <c r="F783" s="188" t="s">
        <v>1163</v>
      </c>
      <c r="G783" s="38"/>
      <c r="H783" s="38"/>
      <c r="I783" s="189"/>
      <c r="J783" s="38"/>
      <c r="K783" s="38"/>
      <c r="L783" s="41"/>
      <c r="M783" s="190"/>
      <c r="N783" s="191"/>
      <c r="O783" s="66"/>
      <c r="P783" s="66"/>
      <c r="Q783" s="66"/>
      <c r="R783" s="66"/>
      <c r="S783" s="66"/>
      <c r="T783" s="67"/>
      <c r="U783" s="36"/>
      <c r="V783" s="36"/>
      <c r="W783" s="36"/>
      <c r="X783" s="36"/>
      <c r="Y783" s="36"/>
      <c r="Z783" s="36"/>
      <c r="AA783" s="36"/>
      <c r="AB783" s="36"/>
      <c r="AC783" s="36"/>
      <c r="AD783" s="36"/>
      <c r="AE783" s="36"/>
      <c r="AT783" s="19" t="s">
        <v>155</v>
      </c>
      <c r="AU783" s="19" t="s">
        <v>153</v>
      </c>
    </row>
    <row r="784" spans="1:65" s="2" customFormat="1" ht="16.5" customHeight="1">
      <c r="A784" s="36"/>
      <c r="B784" s="37"/>
      <c r="C784" s="175" t="s">
        <v>1165</v>
      </c>
      <c r="D784" s="175" t="s">
        <v>147</v>
      </c>
      <c r="E784" s="176" t="s">
        <v>1166</v>
      </c>
      <c r="F784" s="177" t="s">
        <v>1167</v>
      </c>
      <c r="G784" s="178" t="s">
        <v>256</v>
      </c>
      <c r="H784" s="179">
        <v>48</v>
      </c>
      <c r="I784" s="180"/>
      <c r="J784" s="179">
        <f>ROUND(I784*H784,0)</f>
        <v>0</v>
      </c>
      <c r="K784" s="177" t="s">
        <v>20</v>
      </c>
      <c r="L784" s="41"/>
      <c r="M784" s="181" t="s">
        <v>20</v>
      </c>
      <c r="N784" s="182" t="s">
        <v>44</v>
      </c>
      <c r="O784" s="66"/>
      <c r="P784" s="183">
        <f>O784*H784</f>
        <v>0</v>
      </c>
      <c r="Q784" s="183">
        <v>0</v>
      </c>
      <c r="R784" s="183">
        <f>Q784*H784</f>
        <v>0</v>
      </c>
      <c r="S784" s="183">
        <v>0</v>
      </c>
      <c r="T784" s="184">
        <f>S784*H784</f>
        <v>0</v>
      </c>
      <c r="U784" s="36"/>
      <c r="V784" s="36"/>
      <c r="W784" s="36"/>
      <c r="X784" s="36"/>
      <c r="Y784" s="36"/>
      <c r="Z784" s="36"/>
      <c r="AA784" s="36"/>
      <c r="AB784" s="36"/>
      <c r="AC784" s="36"/>
      <c r="AD784" s="36"/>
      <c r="AE784" s="36"/>
      <c r="AR784" s="185" t="s">
        <v>279</v>
      </c>
      <c r="AT784" s="185" t="s">
        <v>147</v>
      </c>
      <c r="AU784" s="185" t="s">
        <v>153</v>
      </c>
      <c r="AY784" s="19" t="s">
        <v>145</v>
      </c>
      <c r="BE784" s="186">
        <f>IF(N784="základní",J784,0)</f>
        <v>0</v>
      </c>
      <c r="BF784" s="186">
        <f>IF(N784="snížená",J784,0)</f>
        <v>0</v>
      </c>
      <c r="BG784" s="186">
        <f>IF(N784="zákl. přenesená",J784,0)</f>
        <v>0</v>
      </c>
      <c r="BH784" s="186">
        <f>IF(N784="sníž. přenesená",J784,0)</f>
        <v>0</v>
      </c>
      <c r="BI784" s="186">
        <f>IF(N784="nulová",J784,0)</f>
        <v>0</v>
      </c>
      <c r="BJ784" s="19" t="s">
        <v>153</v>
      </c>
      <c r="BK784" s="186">
        <f>ROUND(I784*H784,0)</f>
        <v>0</v>
      </c>
      <c r="BL784" s="19" t="s">
        <v>279</v>
      </c>
      <c r="BM784" s="185" t="s">
        <v>1168</v>
      </c>
    </row>
    <row r="785" spans="1:65" s="2" customFormat="1" ht="10">
      <c r="A785" s="36"/>
      <c r="B785" s="37"/>
      <c r="C785" s="38"/>
      <c r="D785" s="187" t="s">
        <v>155</v>
      </c>
      <c r="E785" s="38"/>
      <c r="F785" s="188" t="s">
        <v>1167</v>
      </c>
      <c r="G785" s="38"/>
      <c r="H785" s="38"/>
      <c r="I785" s="189"/>
      <c r="J785" s="38"/>
      <c r="K785" s="38"/>
      <c r="L785" s="41"/>
      <c r="M785" s="190"/>
      <c r="N785" s="191"/>
      <c r="O785" s="66"/>
      <c r="P785" s="66"/>
      <c r="Q785" s="66"/>
      <c r="R785" s="66"/>
      <c r="S785" s="66"/>
      <c r="T785" s="67"/>
      <c r="U785" s="36"/>
      <c r="V785" s="36"/>
      <c r="W785" s="36"/>
      <c r="X785" s="36"/>
      <c r="Y785" s="36"/>
      <c r="Z785" s="36"/>
      <c r="AA785" s="36"/>
      <c r="AB785" s="36"/>
      <c r="AC785" s="36"/>
      <c r="AD785" s="36"/>
      <c r="AE785" s="36"/>
      <c r="AT785" s="19" t="s">
        <v>155</v>
      </c>
      <c r="AU785" s="19" t="s">
        <v>153</v>
      </c>
    </row>
    <row r="786" spans="1:65" s="2" customFormat="1" ht="16.5" customHeight="1">
      <c r="A786" s="36"/>
      <c r="B786" s="37"/>
      <c r="C786" s="175" t="s">
        <v>1169</v>
      </c>
      <c r="D786" s="175" t="s">
        <v>147</v>
      </c>
      <c r="E786" s="176" t="s">
        <v>1170</v>
      </c>
      <c r="F786" s="177" t="s">
        <v>1171</v>
      </c>
      <c r="G786" s="178" t="s">
        <v>256</v>
      </c>
      <c r="H786" s="179">
        <v>40</v>
      </c>
      <c r="I786" s="180"/>
      <c r="J786" s="179">
        <f>ROUND(I786*H786,0)</f>
        <v>0</v>
      </c>
      <c r="K786" s="177" t="s">
        <v>20</v>
      </c>
      <c r="L786" s="41"/>
      <c r="M786" s="181" t="s">
        <v>20</v>
      </c>
      <c r="N786" s="182" t="s">
        <v>44</v>
      </c>
      <c r="O786" s="66"/>
      <c r="P786" s="183">
        <f>O786*H786</f>
        <v>0</v>
      </c>
      <c r="Q786" s="183">
        <v>0</v>
      </c>
      <c r="R786" s="183">
        <f>Q786*H786</f>
        <v>0</v>
      </c>
      <c r="S786" s="183">
        <v>0</v>
      </c>
      <c r="T786" s="184">
        <f>S786*H786</f>
        <v>0</v>
      </c>
      <c r="U786" s="36"/>
      <c r="V786" s="36"/>
      <c r="W786" s="36"/>
      <c r="X786" s="36"/>
      <c r="Y786" s="36"/>
      <c r="Z786" s="36"/>
      <c r="AA786" s="36"/>
      <c r="AB786" s="36"/>
      <c r="AC786" s="36"/>
      <c r="AD786" s="36"/>
      <c r="AE786" s="36"/>
      <c r="AR786" s="185" t="s">
        <v>279</v>
      </c>
      <c r="AT786" s="185" t="s">
        <v>147</v>
      </c>
      <c r="AU786" s="185" t="s">
        <v>153</v>
      </c>
      <c r="AY786" s="19" t="s">
        <v>145</v>
      </c>
      <c r="BE786" s="186">
        <f>IF(N786="základní",J786,0)</f>
        <v>0</v>
      </c>
      <c r="BF786" s="186">
        <f>IF(N786="snížená",J786,0)</f>
        <v>0</v>
      </c>
      <c r="BG786" s="186">
        <f>IF(N786="zákl. přenesená",J786,0)</f>
        <v>0</v>
      </c>
      <c r="BH786" s="186">
        <f>IF(N786="sníž. přenesená",J786,0)</f>
        <v>0</v>
      </c>
      <c r="BI786" s="186">
        <f>IF(N786="nulová",J786,0)</f>
        <v>0</v>
      </c>
      <c r="BJ786" s="19" t="s">
        <v>153</v>
      </c>
      <c r="BK786" s="186">
        <f>ROUND(I786*H786,0)</f>
        <v>0</v>
      </c>
      <c r="BL786" s="19" t="s">
        <v>279</v>
      </c>
      <c r="BM786" s="185" t="s">
        <v>1172</v>
      </c>
    </row>
    <row r="787" spans="1:65" s="2" customFormat="1" ht="10">
      <c r="A787" s="36"/>
      <c r="B787" s="37"/>
      <c r="C787" s="38"/>
      <c r="D787" s="187" t="s">
        <v>155</v>
      </c>
      <c r="E787" s="38"/>
      <c r="F787" s="188" t="s">
        <v>1171</v>
      </c>
      <c r="G787" s="38"/>
      <c r="H787" s="38"/>
      <c r="I787" s="189"/>
      <c r="J787" s="38"/>
      <c r="K787" s="38"/>
      <c r="L787" s="41"/>
      <c r="M787" s="190"/>
      <c r="N787" s="191"/>
      <c r="O787" s="66"/>
      <c r="P787" s="66"/>
      <c r="Q787" s="66"/>
      <c r="R787" s="66"/>
      <c r="S787" s="66"/>
      <c r="T787" s="67"/>
      <c r="U787" s="36"/>
      <c r="V787" s="36"/>
      <c r="W787" s="36"/>
      <c r="X787" s="36"/>
      <c r="Y787" s="36"/>
      <c r="Z787" s="36"/>
      <c r="AA787" s="36"/>
      <c r="AB787" s="36"/>
      <c r="AC787" s="36"/>
      <c r="AD787" s="36"/>
      <c r="AE787" s="36"/>
      <c r="AT787" s="19" t="s">
        <v>155</v>
      </c>
      <c r="AU787" s="19" t="s">
        <v>153</v>
      </c>
    </row>
    <row r="788" spans="1:65" s="2" customFormat="1" ht="16.5" customHeight="1">
      <c r="A788" s="36"/>
      <c r="B788" s="37"/>
      <c r="C788" s="175" t="s">
        <v>1173</v>
      </c>
      <c r="D788" s="175" t="s">
        <v>147</v>
      </c>
      <c r="E788" s="176" t="s">
        <v>1174</v>
      </c>
      <c r="F788" s="177" t="s">
        <v>1175</v>
      </c>
      <c r="G788" s="178" t="s">
        <v>256</v>
      </c>
      <c r="H788" s="179">
        <v>60</v>
      </c>
      <c r="I788" s="180"/>
      <c r="J788" s="179">
        <f>ROUND(I788*H788,0)</f>
        <v>0</v>
      </c>
      <c r="K788" s="177" t="s">
        <v>20</v>
      </c>
      <c r="L788" s="41"/>
      <c r="M788" s="181" t="s">
        <v>20</v>
      </c>
      <c r="N788" s="182" t="s">
        <v>44</v>
      </c>
      <c r="O788" s="66"/>
      <c r="P788" s="183">
        <f>O788*H788</f>
        <v>0</v>
      </c>
      <c r="Q788" s="183">
        <v>0</v>
      </c>
      <c r="R788" s="183">
        <f>Q788*H788</f>
        <v>0</v>
      </c>
      <c r="S788" s="183">
        <v>0</v>
      </c>
      <c r="T788" s="184">
        <f>S788*H788</f>
        <v>0</v>
      </c>
      <c r="U788" s="36"/>
      <c r="V788" s="36"/>
      <c r="W788" s="36"/>
      <c r="X788" s="36"/>
      <c r="Y788" s="36"/>
      <c r="Z788" s="36"/>
      <c r="AA788" s="36"/>
      <c r="AB788" s="36"/>
      <c r="AC788" s="36"/>
      <c r="AD788" s="36"/>
      <c r="AE788" s="36"/>
      <c r="AR788" s="185" t="s">
        <v>279</v>
      </c>
      <c r="AT788" s="185" t="s">
        <v>147</v>
      </c>
      <c r="AU788" s="185" t="s">
        <v>153</v>
      </c>
      <c r="AY788" s="19" t="s">
        <v>145</v>
      </c>
      <c r="BE788" s="186">
        <f>IF(N788="základní",J788,0)</f>
        <v>0</v>
      </c>
      <c r="BF788" s="186">
        <f>IF(N788="snížená",J788,0)</f>
        <v>0</v>
      </c>
      <c r="BG788" s="186">
        <f>IF(N788="zákl. přenesená",J788,0)</f>
        <v>0</v>
      </c>
      <c r="BH788" s="186">
        <f>IF(N788="sníž. přenesená",J788,0)</f>
        <v>0</v>
      </c>
      <c r="BI788" s="186">
        <f>IF(N788="nulová",J788,0)</f>
        <v>0</v>
      </c>
      <c r="BJ788" s="19" t="s">
        <v>153</v>
      </c>
      <c r="BK788" s="186">
        <f>ROUND(I788*H788,0)</f>
        <v>0</v>
      </c>
      <c r="BL788" s="19" t="s">
        <v>279</v>
      </c>
      <c r="BM788" s="185" t="s">
        <v>1176</v>
      </c>
    </row>
    <row r="789" spans="1:65" s="2" customFormat="1" ht="10">
      <c r="A789" s="36"/>
      <c r="B789" s="37"/>
      <c r="C789" s="38"/>
      <c r="D789" s="187" t="s">
        <v>155</v>
      </c>
      <c r="E789" s="38"/>
      <c r="F789" s="188" t="s">
        <v>1175</v>
      </c>
      <c r="G789" s="38"/>
      <c r="H789" s="38"/>
      <c r="I789" s="189"/>
      <c r="J789" s="38"/>
      <c r="K789" s="38"/>
      <c r="L789" s="41"/>
      <c r="M789" s="190"/>
      <c r="N789" s="191"/>
      <c r="O789" s="66"/>
      <c r="P789" s="66"/>
      <c r="Q789" s="66"/>
      <c r="R789" s="66"/>
      <c r="S789" s="66"/>
      <c r="T789" s="67"/>
      <c r="U789" s="36"/>
      <c r="V789" s="36"/>
      <c r="W789" s="36"/>
      <c r="X789" s="36"/>
      <c r="Y789" s="36"/>
      <c r="Z789" s="36"/>
      <c r="AA789" s="36"/>
      <c r="AB789" s="36"/>
      <c r="AC789" s="36"/>
      <c r="AD789" s="36"/>
      <c r="AE789" s="36"/>
      <c r="AT789" s="19" t="s">
        <v>155</v>
      </c>
      <c r="AU789" s="19" t="s">
        <v>153</v>
      </c>
    </row>
    <row r="790" spans="1:65" s="2" customFormat="1" ht="16.5" customHeight="1">
      <c r="A790" s="36"/>
      <c r="B790" s="37"/>
      <c r="C790" s="175" t="s">
        <v>1177</v>
      </c>
      <c r="D790" s="175" t="s">
        <v>147</v>
      </c>
      <c r="E790" s="176" t="s">
        <v>1178</v>
      </c>
      <c r="F790" s="177" t="s">
        <v>1179</v>
      </c>
      <c r="G790" s="178" t="s">
        <v>256</v>
      </c>
      <c r="H790" s="179">
        <v>60</v>
      </c>
      <c r="I790" s="180"/>
      <c r="J790" s="179">
        <f>ROUND(I790*H790,0)</f>
        <v>0</v>
      </c>
      <c r="K790" s="177" t="s">
        <v>20</v>
      </c>
      <c r="L790" s="41"/>
      <c r="M790" s="181" t="s">
        <v>20</v>
      </c>
      <c r="N790" s="182" t="s">
        <v>44</v>
      </c>
      <c r="O790" s="66"/>
      <c r="P790" s="183">
        <f>O790*H790</f>
        <v>0</v>
      </c>
      <c r="Q790" s="183">
        <v>0</v>
      </c>
      <c r="R790" s="183">
        <f>Q790*H790</f>
        <v>0</v>
      </c>
      <c r="S790" s="183">
        <v>0</v>
      </c>
      <c r="T790" s="184">
        <f>S790*H790</f>
        <v>0</v>
      </c>
      <c r="U790" s="36"/>
      <c r="V790" s="36"/>
      <c r="W790" s="36"/>
      <c r="X790" s="36"/>
      <c r="Y790" s="36"/>
      <c r="Z790" s="36"/>
      <c r="AA790" s="36"/>
      <c r="AB790" s="36"/>
      <c r="AC790" s="36"/>
      <c r="AD790" s="36"/>
      <c r="AE790" s="36"/>
      <c r="AR790" s="185" t="s">
        <v>279</v>
      </c>
      <c r="AT790" s="185" t="s">
        <v>147</v>
      </c>
      <c r="AU790" s="185" t="s">
        <v>153</v>
      </c>
      <c r="AY790" s="19" t="s">
        <v>145</v>
      </c>
      <c r="BE790" s="186">
        <f>IF(N790="základní",J790,0)</f>
        <v>0</v>
      </c>
      <c r="BF790" s="186">
        <f>IF(N790="snížená",J790,0)</f>
        <v>0</v>
      </c>
      <c r="BG790" s="186">
        <f>IF(N790="zákl. přenesená",J790,0)</f>
        <v>0</v>
      </c>
      <c r="BH790" s="186">
        <f>IF(N790="sníž. přenesená",J790,0)</f>
        <v>0</v>
      </c>
      <c r="BI790" s="186">
        <f>IF(N790="nulová",J790,0)</f>
        <v>0</v>
      </c>
      <c r="BJ790" s="19" t="s">
        <v>153</v>
      </c>
      <c r="BK790" s="186">
        <f>ROUND(I790*H790,0)</f>
        <v>0</v>
      </c>
      <c r="BL790" s="19" t="s">
        <v>279</v>
      </c>
      <c r="BM790" s="185" t="s">
        <v>1180</v>
      </c>
    </row>
    <row r="791" spans="1:65" s="2" customFormat="1" ht="10">
      <c r="A791" s="36"/>
      <c r="B791" s="37"/>
      <c r="C791" s="38"/>
      <c r="D791" s="187" t="s">
        <v>155</v>
      </c>
      <c r="E791" s="38"/>
      <c r="F791" s="188" t="s">
        <v>1179</v>
      </c>
      <c r="G791" s="38"/>
      <c r="H791" s="38"/>
      <c r="I791" s="189"/>
      <c r="J791" s="38"/>
      <c r="K791" s="38"/>
      <c r="L791" s="41"/>
      <c r="M791" s="190"/>
      <c r="N791" s="191"/>
      <c r="O791" s="66"/>
      <c r="P791" s="66"/>
      <c r="Q791" s="66"/>
      <c r="R791" s="66"/>
      <c r="S791" s="66"/>
      <c r="T791" s="67"/>
      <c r="U791" s="36"/>
      <c r="V791" s="36"/>
      <c r="W791" s="36"/>
      <c r="X791" s="36"/>
      <c r="Y791" s="36"/>
      <c r="Z791" s="36"/>
      <c r="AA791" s="36"/>
      <c r="AB791" s="36"/>
      <c r="AC791" s="36"/>
      <c r="AD791" s="36"/>
      <c r="AE791" s="36"/>
      <c r="AT791" s="19" t="s">
        <v>155</v>
      </c>
      <c r="AU791" s="19" t="s">
        <v>153</v>
      </c>
    </row>
    <row r="792" spans="1:65" s="2" customFormat="1" ht="16.5" customHeight="1">
      <c r="A792" s="36"/>
      <c r="B792" s="37"/>
      <c r="C792" s="175" t="s">
        <v>1181</v>
      </c>
      <c r="D792" s="175" t="s">
        <v>147</v>
      </c>
      <c r="E792" s="176" t="s">
        <v>1182</v>
      </c>
      <c r="F792" s="177" t="s">
        <v>1183</v>
      </c>
      <c r="G792" s="178" t="s">
        <v>256</v>
      </c>
      <c r="H792" s="179">
        <v>24</v>
      </c>
      <c r="I792" s="180"/>
      <c r="J792" s="179">
        <f>ROUND(I792*H792,0)</f>
        <v>0</v>
      </c>
      <c r="K792" s="177" t="s">
        <v>20</v>
      </c>
      <c r="L792" s="41"/>
      <c r="M792" s="181" t="s">
        <v>20</v>
      </c>
      <c r="N792" s="182" t="s">
        <v>44</v>
      </c>
      <c r="O792" s="66"/>
      <c r="P792" s="183">
        <f>O792*H792</f>
        <v>0</v>
      </c>
      <c r="Q792" s="183">
        <v>0</v>
      </c>
      <c r="R792" s="183">
        <f>Q792*H792</f>
        <v>0</v>
      </c>
      <c r="S792" s="183">
        <v>0</v>
      </c>
      <c r="T792" s="184">
        <f>S792*H792</f>
        <v>0</v>
      </c>
      <c r="U792" s="36"/>
      <c r="V792" s="36"/>
      <c r="W792" s="36"/>
      <c r="X792" s="36"/>
      <c r="Y792" s="36"/>
      <c r="Z792" s="36"/>
      <c r="AA792" s="36"/>
      <c r="AB792" s="36"/>
      <c r="AC792" s="36"/>
      <c r="AD792" s="36"/>
      <c r="AE792" s="36"/>
      <c r="AR792" s="185" t="s">
        <v>279</v>
      </c>
      <c r="AT792" s="185" t="s">
        <v>147</v>
      </c>
      <c r="AU792" s="185" t="s">
        <v>153</v>
      </c>
      <c r="AY792" s="19" t="s">
        <v>145</v>
      </c>
      <c r="BE792" s="186">
        <f>IF(N792="základní",J792,0)</f>
        <v>0</v>
      </c>
      <c r="BF792" s="186">
        <f>IF(N792="snížená",J792,0)</f>
        <v>0</v>
      </c>
      <c r="BG792" s="186">
        <f>IF(N792="zákl. přenesená",J792,0)</f>
        <v>0</v>
      </c>
      <c r="BH792" s="186">
        <f>IF(N792="sníž. přenesená",J792,0)</f>
        <v>0</v>
      </c>
      <c r="BI792" s="186">
        <f>IF(N792="nulová",J792,0)</f>
        <v>0</v>
      </c>
      <c r="BJ792" s="19" t="s">
        <v>153</v>
      </c>
      <c r="BK792" s="186">
        <f>ROUND(I792*H792,0)</f>
        <v>0</v>
      </c>
      <c r="BL792" s="19" t="s">
        <v>279</v>
      </c>
      <c r="BM792" s="185" t="s">
        <v>1184</v>
      </c>
    </row>
    <row r="793" spans="1:65" s="2" customFormat="1" ht="10">
      <c r="A793" s="36"/>
      <c r="B793" s="37"/>
      <c r="C793" s="38"/>
      <c r="D793" s="187" t="s">
        <v>155</v>
      </c>
      <c r="E793" s="38"/>
      <c r="F793" s="188" t="s">
        <v>1183</v>
      </c>
      <c r="G793" s="38"/>
      <c r="H793" s="38"/>
      <c r="I793" s="189"/>
      <c r="J793" s="38"/>
      <c r="K793" s="38"/>
      <c r="L793" s="41"/>
      <c r="M793" s="190"/>
      <c r="N793" s="191"/>
      <c r="O793" s="66"/>
      <c r="P793" s="66"/>
      <c r="Q793" s="66"/>
      <c r="R793" s="66"/>
      <c r="S793" s="66"/>
      <c r="T793" s="67"/>
      <c r="U793" s="36"/>
      <c r="V793" s="36"/>
      <c r="W793" s="36"/>
      <c r="X793" s="36"/>
      <c r="Y793" s="36"/>
      <c r="Z793" s="36"/>
      <c r="AA793" s="36"/>
      <c r="AB793" s="36"/>
      <c r="AC793" s="36"/>
      <c r="AD793" s="36"/>
      <c r="AE793" s="36"/>
      <c r="AT793" s="19" t="s">
        <v>155</v>
      </c>
      <c r="AU793" s="19" t="s">
        <v>153</v>
      </c>
    </row>
    <row r="794" spans="1:65" s="2" customFormat="1" ht="16.5" customHeight="1">
      <c r="A794" s="36"/>
      <c r="B794" s="37"/>
      <c r="C794" s="175" t="s">
        <v>1185</v>
      </c>
      <c r="D794" s="175" t="s">
        <v>147</v>
      </c>
      <c r="E794" s="176" t="s">
        <v>1186</v>
      </c>
      <c r="F794" s="177" t="s">
        <v>1187</v>
      </c>
      <c r="G794" s="178" t="s">
        <v>256</v>
      </c>
      <c r="H794" s="179">
        <v>480</v>
      </c>
      <c r="I794" s="180"/>
      <c r="J794" s="179">
        <f>ROUND(I794*H794,0)</f>
        <v>0</v>
      </c>
      <c r="K794" s="177" t="s">
        <v>20</v>
      </c>
      <c r="L794" s="41"/>
      <c r="M794" s="181" t="s">
        <v>20</v>
      </c>
      <c r="N794" s="182" t="s">
        <v>44</v>
      </c>
      <c r="O794" s="66"/>
      <c r="P794" s="183">
        <f>O794*H794</f>
        <v>0</v>
      </c>
      <c r="Q794" s="183">
        <v>0</v>
      </c>
      <c r="R794" s="183">
        <f>Q794*H794</f>
        <v>0</v>
      </c>
      <c r="S794" s="183">
        <v>0</v>
      </c>
      <c r="T794" s="184">
        <f>S794*H794</f>
        <v>0</v>
      </c>
      <c r="U794" s="36"/>
      <c r="V794" s="36"/>
      <c r="W794" s="36"/>
      <c r="X794" s="36"/>
      <c r="Y794" s="36"/>
      <c r="Z794" s="36"/>
      <c r="AA794" s="36"/>
      <c r="AB794" s="36"/>
      <c r="AC794" s="36"/>
      <c r="AD794" s="36"/>
      <c r="AE794" s="36"/>
      <c r="AR794" s="185" t="s">
        <v>279</v>
      </c>
      <c r="AT794" s="185" t="s">
        <v>147</v>
      </c>
      <c r="AU794" s="185" t="s">
        <v>153</v>
      </c>
      <c r="AY794" s="19" t="s">
        <v>145</v>
      </c>
      <c r="BE794" s="186">
        <f>IF(N794="základní",J794,0)</f>
        <v>0</v>
      </c>
      <c r="BF794" s="186">
        <f>IF(N794="snížená",J794,0)</f>
        <v>0</v>
      </c>
      <c r="BG794" s="186">
        <f>IF(N794="zákl. přenesená",J794,0)</f>
        <v>0</v>
      </c>
      <c r="BH794" s="186">
        <f>IF(N794="sníž. přenesená",J794,0)</f>
        <v>0</v>
      </c>
      <c r="BI794" s="186">
        <f>IF(N794="nulová",J794,0)</f>
        <v>0</v>
      </c>
      <c r="BJ794" s="19" t="s">
        <v>153</v>
      </c>
      <c r="BK794" s="186">
        <f>ROUND(I794*H794,0)</f>
        <v>0</v>
      </c>
      <c r="BL794" s="19" t="s">
        <v>279</v>
      </c>
      <c r="BM794" s="185" t="s">
        <v>1188</v>
      </c>
    </row>
    <row r="795" spans="1:65" s="2" customFormat="1" ht="10">
      <c r="A795" s="36"/>
      <c r="B795" s="37"/>
      <c r="C795" s="38"/>
      <c r="D795" s="187" t="s">
        <v>155</v>
      </c>
      <c r="E795" s="38"/>
      <c r="F795" s="188" t="s">
        <v>1189</v>
      </c>
      <c r="G795" s="38"/>
      <c r="H795" s="38"/>
      <c r="I795" s="189"/>
      <c r="J795" s="38"/>
      <c r="K795" s="38"/>
      <c r="L795" s="41"/>
      <c r="M795" s="190"/>
      <c r="N795" s="191"/>
      <c r="O795" s="66"/>
      <c r="P795" s="66"/>
      <c r="Q795" s="66"/>
      <c r="R795" s="66"/>
      <c r="S795" s="66"/>
      <c r="T795" s="67"/>
      <c r="U795" s="36"/>
      <c r="V795" s="36"/>
      <c r="W795" s="36"/>
      <c r="X795" s="36"/>
      <c r="Y795" s="36"/>
      <c r="Z795" s="36"/>
      <c r="AA795" s="36"/>
      <c r="AB795" s="36"/>
      <c r="AC795" s="36"/>
      <c r="AD795" s="36"/>
      <c r="AE795" s="36"/>
      <c r="AT795" s="19" t="s">
        <v>155</v>
      </c>
      <c r="AU795" s="19" t="s">
        <v>153</v>
      </c>
    </row>
    <row r="796" spans="1:65" s="2" customFormat="1" ht="16.5" customHeight="1">
      <c r="A796" s="36"/>
      <c r="B796" s="37"/>
      <c r="C796" s="175" t="s">
        <v>1190</v>
      </c>
      <c r="D796" s="175" t="s">
        <v>147</v>
      </c>
      <c r="E796" s="176" t="s">
        <v>1191</v>
      </c>
      <c r="F796" s="177" t="s">
        <v>1192</v>
      </c>
      <c r="G796" s="178" t="s">
        <v>256</v>
      </c>
      <c r="H796" s="179">
        <v>50</v>
      </c>
      <c r="I796" s="180"/>
      <c r="J796" s="179">
        <f>ROUND(I796*H796,0)</f>
        <v>0</v>
      </c>
      <c r="K796" s="177" t="s">
        <v>20</v>
      </c>
      <c r="L796" s="41"/>
      <c r="M796" s="181" t="s">
        <v>20</v>
      </c>
      <c r="N796" s="182" t="s">
        <v>44</v>
      </c>
      <c r="O796" s="66"/>
      <c r="P796" s="183">
        <f>O796*H796</f>
        <v>0</v>
      </c>
      <c r="Q796" s="183">
        <v>0</v>
      </c>
      <c r="R796" s="183">
        <f>Q796*H796</f>
        <v>0</v>
      </c>
      <c r="S796" s="183">
        <v>0</v>
      </c>
      <c r="T796" s="184">
        <f>S796*H796</f>
        <v>0</v>
      </c>
      <c r="U796" s="36"/>
      <c r="V796" s="36"/>
      <c r="W796" s="36"/>
      <c r="X796" s="36"/>
      <c r="Y796" s="36"/>
      <c r="Z796" s="36"/>
      <c r="AA796" s="36"/>
      <c r="AB796" s="36"/>
      <c r="AC796" s="36"/>
      <c r="AD796" s="36"/>
      <c r="AE796" s="36"/>
      <c r="AR796" s="185" t="s">
        <v>279</v>
      </c>
      <c r="AT796" s="185" t="s">
        <v>147</v>
      </c>
      <c r="AU796" s="185" t="s">
        <v>153</v>
      </c>
      <c r="AY796" s="19" t="s">
        <v>145</v>
      </c>
      <c r="BE796" s="186">
        <f>IF(N796="základní",J796,0)</f>
        <v>0</v>
      </c>
      <c r="BF796" s="186">
        <f>IF(N796="snížená",J796,0)</f>
        <v>0</v>
      </c>
      <c r="BG796" s="186">
        <f>IF(N796="zákl. přenesená",J796,0)</f>
        <v>0</v>
      </c>
      <c r="BH796" s="186">
        <f>IF(N796="sníž. přenesená",J796,0)</f>
        <v>0</v>
      </c>
      <c r="BI796" s="186">
        <f>IF(N796="nulová",J796,0)</f>
        <v>0</v>
      </c>
      <c r="BJ796" s="19" t="s">
        <v>153</v>
      </c>
      <c r="BK796" s="186">
        <f>ROUND(I796*H796,0)</f>
        <v>0</v>
      </c>
      <c r="BL796" s="19" t="s">
        <v>279</v>
      </c>
      <c r="BM796" s="185" t="s">
        <v>1193</v>
      </c>
    </row>
    <row r="797" spans="1:65" s="2" customFormat="1" ht="10">
      <c r="A797" s="36"/>
      <c r="B797" s="37"/>
      <c r="C797" s="38"/>
      <c r="D797" s="187" t="s">
        <v>155</v>
      </c>
      <c r="E797" s="38"/>
      <c r="F797" s="188" t="s">
        <v>1192</v>
      </c>
      <c r="G797" s="38"/>
      <c r="H797" s="38"/>
      <c r="I797" s="189"/>
      <c r="J797" s="38"/>
      <c r="K797" s="38"/>
      <c r="L797" s="41"/>
      <c r="M797" s="190"/>
      <c r="N797" s="191"/>
      <c r="O797" s="66"/>
      <c r="P797" s="66"/>
      <c r="Q797" s="66"/>
      <c r="R797" s="66"/>
      <c r="S797" s="66"/>
      <c r="T797" s="67"/>
      <c r="U797" s="36"/>
      <c r="V797" s="36"/>
      <c r="W797" s="36"/>
      <c r="X797" s="36"/>
      <c r="Y797" s="36"/>
      <c r="Z797" s="36"/>
      <c r="AA797" s="36"/>
      <c r="AB797" s="36"/>
      <c r="AC797" s="36"/>
      <c r="AD797" s="36"/>
      <c r="AE797" s="36"/>
      <c r="AT797" s="19" t="s">
        <v>155</v>
      </c>
      <c r="AU797" s="19" t="s">
        <v>153</v>
      </c>
    </row>
    <row r="798" spans="1:65" s="2" customFormat="1" ht="16.5" customHeight="1">
      <c r="A798" s="36"/>
      <c r="B798" s="37"/>
      <c r="C798" s="175" t="s">
        <v>1194</v>
      </c>
      <c r="D798" s="175" t="s">
        <v>147</v>
      </c>
      <c r="E798" s="176" t="s">
        <v>1195</v>
      </c>
      <c r="F798" s="177" t="s">
        <v>1196</v>
      </c>
      <c r="G798" s="178" t="s">
        <v>256</v>
      </c>
      <c r="H798" s="179">
        <v>16</v>
      </c>
      <c r="I798" s="180"/>
      <c r="J798" s="179">
        <f>ROUND(I798*H798,0)</f>
        <v>0</v>
      </c>
      <c r="K798" s="177" t="s">
        <v>20</v>
      </c>
      <c r="L798" s="41"/>
      <c r="M798" s="181" t="s">
        <v>20</v>
      </c>
      <c r="N798" s="182" t="s">
        <v>44</v>
      </c>
      <c r="O798" s="66"/>
      <c r="P798" s="183">
        <f>O798*H798</f>
        <v>0</v>
      </c>
      <c r="Q798" s="183">
        <v>0</v>
      </c>
      <c r="R798" s="183">
        <f>Q798*H798</f>
        <v>0</v>
      </c>
      <c r="S798" s="183">
        <v>0</v>
      </c>
      <c r="T798" s="184">
        <f>S798*H798</f>
        <v>0</v>
      </c>
      <c r="U798" s="36"/>
      <c r="V798" s="36"/>
      <c r="W798" s="36"/>
      <c r="X798" s="36"/>
      <c r="Y798" s="36"/>
      <c r="Z798" s="36"/>
      <c r="AA798" s="36"/>
      <c r="AB798" s="36"/>
      <c r="AC798" s="36"/>
      <c r="AD798" s="36"/>
      <c r="AE798" s="36"/>
      <c r="AR798" s="185" t="s">
        <v>279</v>
      </c>
      <c r="AT798" s="185" t="s">
        <v>147</v>
      </c>
      <c r="AU798" s="185" t="s">
        <v>153</v>
      </c>
      <c r="AY798" s="19" t="s">
        <v>145</v>
      </c>
      <c r="BE798" s="186">
        <f>IF(N798="základní",J798,0)</f>
        <v>0</v>
      </c>
      <c r="BF798" s="186">
        <f>IF(N798="snížená",J798,0)</f>
        <v>0</v>
      </c>
      <c r="BG798" s="186">
        <f>IF(N798="zákl. přenesená",J798,0)</f>
        <v>0</v>
      </c>
      <c r="BH798" s="186">
        <f>IF(N798="sníž. přenesená",J798,0)</f>
        <v>0</v>
      </c>
      <c r="BI798" s="186">
        <f>IF(N798="nulová",J798,0)</f>
        <v>0</v>
      </c>
      <c r="BJ798" s="19" t="s">
        <v>153</v>
      </c>
      <c r="BK798" s="186">
        <f>ROUND(I798*H798,0)</f>
        <v>0</v>
      </c>
      <c r="BL798" s="19" t="s">
        <v>279</v>
      </c>
      <c r="BM798" s="185" t="s">
        <v>1197</v>
      </c>
    </row>
    <row r="799" spans="1:65" s="2" customFormat="1" ht="10">
      <c r="A799" s="36"/>
      <c r="B799" s="37"/>
      <c r="C799" s="38"/>
      <c r="D799" s="187" t="s">
        <v>155</v>
      </c>
      <c r="E799" s="38"/>
      <c r="F799" s="188" t="s">
        <v>1196</v>
      </c>
      <c r="G799" s="38"/>
      <c r="H799" s="38"/>
      <c r="I799" s="189"/>
      <c r="J799" s="38"/>
      <c r="K799" s="38"/>
      <c r="L799" s="41"/>
      <c r="M799" s="190"/>
      <c r="N799" s="191"/>
      <c r="O799" s="66"/>
      <c r="P799" s="66"/>
      <c r="Q799" s="66"/>
      <c r="R799" s="66"/>
      <c r="S799" s="66"/>
      <c r="T799" s="67"/>
      <c r="U799" s="36"/>
      <c r="V799" s="36"/>
      <c r="W799" s="36"/>
      <c r="X799" s="36"/>
      <c r="Y799" s="36"/>
      <c r="Z799" s="36"/>
      <c r="AA799" s="36"/>
      <c r="AB799" s="36"/>
      <c r="AC799" s="36"/>
      <c r="AD799" s="36"/>
      <c r="AE799" s="36"/>
      <c r="AT799" s="19" t="s">
        <v>155</v>
      </c>
      <c r="AU799" s="19" t="s">
        <v>153</v>
      </c>
    </row>
    <row r="800" spans="1:65" s="2" customFormat="1" ht="16.5" customHeight="1">
      <c r="A800" s="36"/>
      <c r="B800" s="37"/>
      <c r="C800" s="175" t="s">
        <v>1198</v>
      </c>
      <c r="D800" s="175" t="s">
        <v>147</v>
      </c>
      <c r="E800" s="176" t="s">
        <v>1199</v>
      </c>
      <c r="F800" s="177" t="s">
        <v>1200</v>
      </c>
      <c r="G800" s="178" t="s">
        <v>256</v>
      </c>
      <c r="H800" s="179">
        <v>46</v>
      </c>
      <c r="I800" s="180"/>
      <c r="J800" s="179">
        <f>ROUND(I800*H800,0)</f>
        <v>0</v>
      </c>
      <c r="K800" s="177" t="s">
        <v>20</v>
      </c>
      <c r="L800" s="41"/>
      <c r="M800" s="181" t="s">
        <v>20</v>
      </c>
      <c r="N800" s="182" t="s">
        <v>44</v>
      </c>
      <c r="O800" s="66"/>
      <c r="P800" s="183">
        <f>O800*H800</f>
        <v>0</v>
      </c>
      <c r="Q800" s="183">
        <v>0</v>
      </c>
      <c r="R800" s="183">
        <f>Q800*H800</f>
        <v>0</v>
      </c>
      <c r="S800" s="183">
        <v>0</v>
      </c>
      <c r="T800" s="184">
        <f>S800*H800</f>
        <v>0</v>
      </c>
      <c r="U800" s="36"/>
      <c r="V800" s="36"/>
      <c r="W800" s="36"/>
      <c r="X800" s="36"/>
      <c r="Y800" s="36"/>
      <c r="Z800" s="36"/>
      <c r="AA800" s="36"/>
      <c r="AB800" s="36"/>
      <c r="AC800" s="36"/>
      <c r="AD800" s="36"/>
      <c r="AE800" s="36"/>
      <c r="AR800" s="185" t="s">
        <v>279</v>
      </c>
      <c r="AT800" s="185" t="s">
        <v>147</v>
      </c>
      <c r="AU800" s="185" t="s">
        <v>153</v>
      </c>
      <c r="AY800" s="19" t="s">
        <v>145</v>
      </c>
      <c r="BE800" s="186">
        <f>IF(N800="základní",J800,0)</f>
        <v>0</v>
      </c>
      <c r="BF800" s="186">
        <f>IF(N800="snížená",J800,0)</f>
        <v>0</v>
      </c>
      <c r="BG800" s="186">
        <f>IF(N800="zákl. přenesená",J800,0)</f>
        <v>0</v>
      </c>
      <c r="BH800" s="186">
        <f>IF(N800="sníž. přenesená",J800,0)</f>
        <v>0</v>
      </c>
      <c r="BI800" s="186">
        <f>IF(N800="nulová",J800,0)</f>
        <v>0</v>
      </c>
      <c r="BJ800" s="19" t="s">
        <v>153</v>
      </c>
      <c r="BK800" s="186">
        <f>ROUND(I800*H800,0)</f>
        <v>0</v>
      </c>
      <c r="BL800" s="19" t="s">
        <v>279</v>
      </c>
      <c r="BM800" s="185" t="s">
        <v>1201</v>
      </c>
    </row>
    <row r="801" spans="1:65" s="2" customFormat="1" ht="10">
      <c r="A801" s="36"/>
      <c r="B801" s="37"/>
      <c r="C801" s="38"/>
      <c r="D801" s="187" t="s">
        <v>155</v>
      </c>
      <c r="E801" s="38"/>
      <c r="F801" s="188" t="s">
        <v>1200</v>
      </c>
      <c r="G801" s="38"/>
      <c r="H801" s="38"/>
      <c r="I801" s="189"/>
      <c r="J801" s="38"/>
      <c r="K801" s="38"/>
      <c r="L801" s="41"/>
      <c r="M801" s="190"/>
      <c r="N801" s="191"/>
      <c r="O801" s="66"/>
      <c r="P801" s="66"/>
      <c r="Q801" s="66"/>
      <c r="R801" s="66"/>
      <c r="S801" s="66"/>
      <c r="T801" s="67"/>
      <c r="U801" s="36"/>
      <c r="V801" s="36"/>
      <c r="W801" s="36"/>
      <c r="X801" s="36"/>
      <c r="Y801" s="36"/>
      <c r="Z801" s="36"/>
      <c r="AA801" s="36"/>
      <c r="AB801" s="36"/>
      <c r="AC801" s="36"/>
      <c r="AD801" s="36"/>
      <c r="AE801" s="36"/>
      <c r="AT801" s="19" t="s">
        <v>155</v>
      </c>
      <c r="AU801" s="19" t="s">
        <v>153</v>
      </c>
    </row>
    <row r="802" spans="1:65" s="2" customFormat="1" ht="16.5" customHeight="1">
      <c r="A802" s="36"/>
      <c r="B802" s="37"/>
      <c r="C802" s="175" t="s">
        <v>1202</v>
      </c>
      <c r="D802" s="175" t="s">
        <v>147</v>
      </c>
      <c r="E802" s="176" t="s">
        <v>1203</v>
      </c>
      <c r="F802" s="177" t="s">
        <v>1204</v>
      </c>
      <c r="G802" s="178" t="s">
        <v>256</v>
      </c>
      <c r="H802" s="179">
        <v>240</v>
      </c>
      <c r="I802" s="180"/>
      <c r="J802" s="179">
        <f>ROUND(I802*H802,0)</f>
        <v>0</v>
      </c>
      <c r="K802" s="177" t="s">
        <v>20</v>
      </c>
      <c r="L802" s="41"/>
      <c r="M802" s="181" t="s">
        <v>20</v>
      </c>
      <c r="N802" s="182" t="s">
        <v>44</v>
      </c>
      <c r="O802" s="66"/>
      <c r="P802" s="183">
        <f>O802*H802</f>
        <v>0</v>
      </c>
      <c r="Q802" s="183">
        <v>0</v>
      </c>
      <c r="R802" s="183">
        <f>Q802*H802</f>
        <v>0</v>
      </c>
      <c r="S802" s="183">
        <v>0</v>
      </c>
      <c r="T802" s="184">
        <f>S802*H802</f>
        <v>0</v>
      </c>
      <c r="U802" s="36"/>
      <c r="V802" s="36"/>
      <c r="W802" s="36"/>
      <c r="X802" s="36"/>
      <c r="Y802" s="36"/>
      <c r="Z802" s="36"/>
      <c r="AA802" s="36"/>
      <c r="AB802" s="36"/>
      <c r="AC802" s="36"/>
      <c r="AD802" s="36"/>
      <c r="AE802" s="36"/>
      <c r="AR802" s="185" t="s">
        <v>279</v>
      </c>
      <c r="AT802" s="185" t="s">
        <v>147</v>
      </c>
      <c r="AU802" s="185" t="s">
        <v>153</v>
      </c>
      <c r="AY802" s="19" t="s">
        <v>145</v>
      </c>
      <c r="BE802" s="186">
        <f>IF(N802="základní",J802,0)</f>
        <v>0</v>
      </c>
      <c r="BF802" s="186">
        <f>IF(N802="snížená",J802,0)</f>
        <v>0</v>
      </c>
      <c r="BG802" s="186">
        <f>IF(N802="zákl. přenesená",J802,0)</f>
        <v>0</v>
      </c>
      <c r="BH802" s="186">
        <f>IF(N802="sníž. přenesená",J802,0)</f>
        <v>0</v>
      </c>
      <c r="BI802" s="186">
        <f>IF(N802="nulová",J802,0)</f>
        <v>0</v>
      </c>
      <c r="BJ802" s="19" t="s">
        <v>153</v>
      </c>
      <c r="BK802" s="186">
        <f>ROUND(I802*H802,0)</f>
        <v>0</v>
      </c>
      <c r="BL802" s="19" t="s">
        <v>279</v>
      </c>
      <c r="BM802" s="185" t="s">
        <v>1205</v>
      </c>
    </row>
    <row r="803" spans="1:65" s="2" customFormat="1" ht="10">
      <c r="A803" s="36"/>
      <c r="B803" s="37"/>
      <c r="C803" s="38"/>
      <c r="D803" s="187" t="s">
        <v>155</v>
      </c>
      <c r="E803" s="38"/>
      <c r="F803" s="188" t="s">
        <v>1204</v>
      </c>
      <c r="G803" s="38"/>
      <c r="H803" s="38"/>
      <c r="I803" s="189"/>
      <c r="J803" s="38"/>
      <c r="K803" s="38"/>
      <c r="L803" s="41"/>
      <c r="M803" s="190"/>
      <c r="N803" s="191"/>
      <c r="O803" s="66"/>
      <c r="P803" s="66"/>
      <c r="Q803" s="66"/>
      <c r="R803" s="66"/>
      <c r="S803" s="66"/>
      <c r="T803" s="67"/>
      <c r="U803" s="36"/>
      <c r="V803" s="36"/>
      <c r="W803" s="36"/>
      <c r="X803" s="36"/>
      <c r="Y803" s="36"/>
      <c r="Z803" s="36"/>
      <c r="AA803" s="36"/>
      <c r="AB803" s="36"/>
      <c r="AC803" s="36"/>
      <c r="AD803" s="36"/>
      <c r="AE803" s="36"/>
      <c r="AT803" s="19" t="s">
        <v>155</v>
      </c>
      <c r="AU803" s="19" t="s">
        <v>153</v>
      </c>
    </row>
    <row r="804" spans="1:65" s="2" customFormat="1" ht="16.5" customHeight="1">
      <c r="A804" s="36"/>
      <c r="B804" s="37"/>
      <c r="C804" s="175" t="s">
        <v>1206</v>
      </c>
      <c r="D804" s="175" t="s">
        <v>147</v>
      </c>
      <c r="E804" s="176" t="s">
        <v>1207</v>
      </c>
      <c r="F804" s="177" t="s">
        <v>1208</v>
      </c>
      <c r="G804" s="178" t="s">
        <v>256</v>
      </c>
      <c r="H804" s="179">
        <v>8</v>
      </c>
      <c r="I804" s="180"/>
      <c r="J804" s="179">
        <f>ROUND(I804*H804,0)</f>
        <v>0</v>
      </c>
      <c r="K804" s="177" t="s">
        <v>20</v>
      </c>
      <c r="L804" s="41"/>
      <c r="M804" s="181" t="s">
        <v>20</v>
      </c>
      <c r="N804" s="182" t="s">
        <v>44</v>
      </c>
      <c r="O804" s="66"/>
      <c r="P804" s="183">
        <f>O804*H804</f>
        <v>0</v>
      </c>
      <c r="Q804" s="183">
        <v>0</v>
      </c>
      <c r="R804" s="183">
        <f>Q804*H804</f>
        <v>0</v>
      </c>
      <c r="S804" s="183">
        <v>0</v>
      </c>
      <c r="T804" s="184">
        <f>S804*H804</f>
        <v>0</v>
      </c>
      <c r="U804" s="36"/>
      <c r="V804" s="36"/>
      <c r="W804" s="36"/>
      <c r="X804" s="36"/>
      <c r="Y804" s="36"/>
      <c r="Z804" s="36"/>
      <c r="AA804" s="36"/>
      <c r="AB804" s="36"/>
      <c r="AC804" s="36"/>
      <c r="AD804" s="36"/>
      <c r="AE804" s="36"/>
      <c r="AR804" s="185" t="s">
        <v>279</v>
      </c>
      <c r="AT804" s="185" t="s">
        <v>147</v>
      </c>
      <c r="AU804" s="185" t="s">
        <v>153</v>
      </c>
      <c r="AY804" s="19" t="s">
        <v>145</v>
      </c>
      <c r="BE804" s="186">
        <f>IF(N804="základní",J804,0)</f>
        <v>0</v>
      </c>
      <c r="BF804" s="186">
        <f>IF(N804="snížená",J804,0)</f>
        <v>0</v>
      </c>
      <c r="BG804" s="186">
        <f>IF(N804="zákl. přenesená",J804,0)</f>
        <v>0</v>
      </c>
      <c r="BH804" s="186">
        <f>IF(N804="sníž. přenesená",J804,0)</f>
        <v>0</v>
      </c>
      <c r="BI804" s="186">
        <f>IF(N804="nulová",J804,0)</f>
        <v>0</v>
      </c>
      <c r="BJ804" s="19" t="s">
        <v>153</v>
      </c>
      <c r="BK804" s="186">
        <f>ROUND(I804*H804,0)</f>
        <v>0</v>
      </c>
      <c r="BL804" s="19" t="s">
        <v>279</v>
      </c>
      <c r="BM804" s="185" t="s">
        <v>1209</v>
      </c>
    </row>
    <row r="805" spans="1:65" s="2" customFormat="1" ht="10">
      <c r="A805" s="36"/>
      <c r="B805" s="37"/>
      <c r="C805" s="38"/>
      <c r="D805" s="187" t="s">
        <v>155</v>
      </c>
      <c r="E805" s="38"/>
      <c r="F805" s="188" t="s">
        <v>1208</v>
      </c>
      <c r="G805" s="38"/>
      <c r="H805" s="38"/>
      <c r="I805" s="189"/>
      <c r="J805" s="38"/>
      <c r="K805" s="38"/>
      <c r="L805" s="41"/>
      <c r="M805" s="190"/>
      <c r="N805" s="191"/>
      <c r="O805" s="66"/>
      <c r="P805" s="66"/>
      <c r="Q805" s="66"/>
      <c r="R805" s="66"/>
      <c r="S805" s="66"/>
      <c r="T805" s="67"/>
      <c r="U805" s="36"/>
      <c r="V805" s="36"/>
      <c r="W805" s="36"/>
      <c r="X805" s="36"/>
      <c r="Y805" s="36"/>
      <c r="Z805" s="36"/>
      <c r="AA805" s="36"/>
      <c r="AB805" s="36"/>
      <c r="AC805" s="36"/>
      <c r="AD805" s="36"/>
      <c r="AE805" s="36"/>
      <c r="AT805" s="19" t="s">
        <v>155</v>
      </c>
      <c r="AU805" s="19" t="s">
        <v>153</v>
      </c>
    </row>
    <row r="806" spans="1:65" s="2" customFormat="1" ht="16.5" customHeight="1">
      <c r="A806" s="36"/>
      <c r="B806" s="37"/>
      <c r="C806" s="175" t="s">
        <v>1210</v>
      </c>
      <c r="D806" s="175" t="s">
        <v>147</v>
      </c>
      <c r="E806" s="176" t="s">
        <v>1211</v>
      </c>
      <c r="F806" s="177" t="s">
        <v>1212</v>
      </c>
      <c r="G806" s="178" t="s">
        <v>256</v>
      </c>
      <c r="H806" s="179">
        <v>40</v>
      </c>
      <c r="I806" s="180"/>
      <c r="J806" s="179">
        <f>ROUND(I806*H806,0)</f>
        <v>0</v>
      </c>
      <c r="K806" s="177" t="s">
        <v>20</v>
      </c>
      <c r="L806" s="41"/>
      <c r="M806" s="181" t="s">
        <v>20</v>
      </c>
      <c r="N806" s="182" t="s">
        <v>44</v>
      </c>
      <c r="O806" s="66"/>
      <c r="P806" s="183">
        <f>O806*H806</f>
        <v>0</v>
      </c>
      <c r="Q806" s="183">
        <v>0</v>
      </c>
      <c r="R806" s="183">
        <f>Q806*H806</f>
        <v>0</v>
      </c>
      <c r="S806" s="183">
        <v>0</v>
      </c>
      <c r="T806" s="184">
        <f>S806*H806</f>
        <v>0</v>
      </c>
      <c r="U806" s="36"/>
      <c r="V806" s="36"/>
      <c r="W806" s="36"/>
      <c r="X806" s="36"/>
      <c r="Y806" s="36"/>
      <c r="Z806" s="36"/>
      <c r="AA806" s="36"/>
      <c r="AB806" s="36"/>
      <c r="AC806" s="36"/>
      <c r="AD806" s="36"/>
      <c r="AE806" s="36"/>
      <c r="AR806" s="185" t="s">
        <v>279</v>
      </c>
      <c r="AT806" s="185" t="s">
        <v>147</v>
      </c>
      <c r="AU806" s="185" t="s">
        <v>153</v>
      </c>
      <c r="AY806" s="19" t="s">
        <v>145</v>
      </c>
      <c r="BE806" s="186">
        <f>IF(N806="základní",J806,0)</f>
        <v>0</v>
      </c>
      <c r="BF806" s="186">
        <f>IF(N806="snížená",J806,0)</f>
        <v>0</v>
      </c>
      <c r="BG806" s="186">
        <f>IF(N806="zákl. přenesená",J806,0)</f>
        <v>0</v>
      </c>
      <c r="BH806" s="186">
        <f>IF(N806="sníž. přenesená",J806,0)</f>
        <v>0</v>
      </c>
      <c r="BI806" s="186">
        <f>IF(N806="nulová",J806,0)</f>
        <v>0</v>
      </c>
      <c r="BJ806" s="19" t="s">
        <v>153</v>
      </c>
      <c r="BK806" s="186">
        <f>ROUND(I806*H806,0)</f>
        <v>0</v>
      </c>
      <c r="BL806" s="19" t="s">
        <v>279</v>
      </c>
      <c r="BM806" s="185" t="s">
        <v>1213</v>
      </c>
    </row>
    <row r="807" spans="1:65" s="2" customFormat="1" ht="10">
      <c r="A807" s="36"/>
      <c r="B807" s="37"/>
      <c r="C807" s="38"/>
      <c r="D807" s="187" t="s">
        <v>155</v>
      </c>
      <c r="E807" s="38"/>
      <c r="F807" s="188" t="s">
        <v>1212</v>
      </c>
      <c r="G807" s="38"/>
      <c r="H807" s="38"/>
      <c r="I807" s="189"/>
      <c r="J807" s="38"/>
      <c r="K807" s="38"/>
      <c r="L807" s="41"/>
      <c r="M807" s="190"/>
      <c r="N807" s="191"/>
      <c r="O807" s="66"/>
      <c r="P807" s="66"/>
      <c r="Q807" s="66"/>
      <c r="R807" s="66"/>
      <c r="S807" s="66"/>
      <c r="T807" s="67"/>
      <c r="U807" s="36"/>
      <c r="V807" s="36"/>
      <c r="W807" s="36"/>
      <c r="X807" s="36"/>
      <c r="Y807" s="36"/>
      <c r="Z807" s="36"/>
      <c r="AA807" s="36"/>
      <c r="AB807" s="36"/>
      <c r="AC807" s="36"/>
      <c r="AD807" s="36"/>
      <c r="AE807" s="36"/>
      <c r="AT807" s="19" t="s">
        <v>155</v>
      </c>
      <c r="AU807" s="19" t="s">
        <v>153</v>
      </c>
    </row>
    <row r="808" spans="1:65" s="2" customFormat="1" ht="16.5" customHeight="1">
      <c r="A808" s="36"/>
      <c r="B808" s="37"/>
      <c r="C808" s="175" t="s">
        <v>1214</v>
      </c>
      <c r="D808" s="175" t="s">
        <v>147</v>
      </c>
      <c r="E808" s="176" t="s">
        <v>1215</v>
      </c>
      <c r="F808" s="177" t="s">
        <v>1216</v>
      </c>
      <c r="G808" s="178" t="s">
        <v>256</v>
      </c>
      <c r="H808" s="179">
        <v>560</v>
      </c>
      <c r="I808" s="180"/>
      <c r="J808" s="179">
        <f>ROUND(I808*H808,0)</f>
        <v>0</v>
      </c>
      <c r="K808" s="177" t="s">
        <v>20</v>
      </c>
      <c r="L808" s="41"/>
      <c r="M808" s="181" t="s">
        <v>20</v>
      </c>
      <c r="N808" s="182" t="s">
        <v>44</v>
      </c>
      <c r="O808" s="66"/>
      <c r="P808" s="183">
        <f>O808*H808</f>
        <v>0</v>
      </c>
      <c r="Q808" s="183">
        <v>0</v>
      </c>
      <c r="R808" s="183">
        <f>Q808*H808</f>
        <v>0</v>
      </c>
      <c r="S808" s="183">
        <v>0</v>
      </c>
      <c r="T808" s="184">
        <f>S808*H808</f>
        <v>0</v>
      </c>
      <c r="U808" s="36"/>
      <c r="V808" s="36"/>
      <c r="W808" s="36"/>
      <c r="X808" s="36"/>
      <c r="Y808" s="36"/>
      <c r="Z808" s="36"/>
      <c r="AA808" s="36"/>
      <c r="AB808" s="36"/>
      <c r="AC808" s="36"/>
      <c r="AD808" s="36"/>
      <c r="AE808" s="36"/>
      <c r="AR808" s="185" t="s">
        <v>279</v>
      </c>
      <c r="AT808" s="185" t="s">
        <v>147</v>
      </c>
      <c r="AU808" s="185" t="s">
        <v>153</v>
      </c>
      <c r="AY808" s="19" t="s">
        <v>145</v>
      </c>
      <c r="BE808" s="186">
        <f>IF(N808="základní",J808,0)</f>
        <v>0</v>
      </c>
      <c r="BF808" s="186">
        <f>IF(N808="snížená",J808,0)</f>
        <v>0</v>
      </c>
      <c r="BG808" s="186">
        <f>IF(N808="zákl. přenesená",J808,0)</f>
        <v>0</v>
      </c>
      <c r="BH808" s="186">
        <f>IF(N808="sníž. přenesená",J808,0)</f>
        <v>0</v>
      </c>
      <c r="BI808" s="186">
        <f>IF(N808="nulová",J808,0)</f>
        <v>0</v>
      </c>
      <c r="BJ808" s="19" t="s">
        <v>153</v>
      </c>
      <c r="BK808" s="186">
        <f>ROUND(I808*H808,0)</f>
        <v>0</v>
      </c>
      <c r="BL808" s="19" t="s">
        <v>279</v>
      </c>
      <c r="BM808" s="185" t="s">
        <v>1217</v>
      </c>
    </row>
    <row r="809" spans="1:65" s="2" customFormat="1" ht="10">
      <c r="A809" s="36"/>
      <c r="B809" s="37"/>
      <c r="C809" s="38"/>
      <c r="D809" s="187" t="s">
        <v>155</v>
      </c>
      <c r="E809" s="38"/>
      <c r="F809" s="188" t="s">
        <v>1218</v>
      </c>
      <c r="G809" s="38"/>
      <c r="H809" s="38"/>
      <c r="I809" s="189"/>
      <c r="J809" s="38"/>
      <c r="K809" s="38"/>
      <c r="L809" s="41"/>
      <c r="M809" s="190"/>
      <c r="N809" s="191"/>
      <c r="O809" s="66"/>
      <c r="P809" s="66"/>
      <c r="Q809" s="66"/>
      <c r="R809" s="66"/>
      <c r="S809" s="66"/>
      <c r="T809" s="67"/>
      <c r="U809" s="36"/>
      <c r="V809" s="36"/>
      <c r="W809" s="36"/>
      <c r="X809" s="36"/>
      <c r="Y809" s="36"/>
      <c r="Z809" s="36"/>
      <c r="AA809" s="36"/>
      <c r="AB809" s="36"/>
      <c r="AC809" s="36"/>
      <c r="AD809" s="36"/>
      <c r="AE809" s="36"/>
      <c r="AT809" s="19" t="s">
        <v>155</v>
      </c>
      <c r="AU809" s="19" t="s">
        <v>153</v>
      </c>
    </row>
    <row r="810" spans="1:65" s="2" customFormat="1" ht="16.5" customHeight="1">
      <c r="A810" s="36"/>
      <c r="B810" s="37"/>
      <c r="C810" s="175" t="s">
        <v>1219</v>
      </c>
      <c r="D810" s="175" t="s">
        <v>147</v>
      </c>
      <c r="E810" s="176" t="s">
        <v>1220</v>
      </c>
      <c r="F810" s="177" t="s">
        <v>1221</v>
      </c>
      <c r="G810" s="178" t="s">
        <v>300</v>
      </c>
      <c r="H810" s="179">
        <v>19</v>
      </c>
      <c r="I810" s="180"/>
      <c r="J810" s="179">
        <f>ROUND(I810*H810,0)</f>
        <v>0</v>
      </c>
      <c r="K810" s="177" t="s">
        <v>20</v>
      </c>
      <c r="L810" s="41"/>
      <c r="M810" s="181" t="s">
        <v>20</v>
      </c>
      <c r="N810" s="182" t="s">
        <v>44</v>
      </c>
      <c r="O810" s="66"/>
      <c r="P810" s="183">
        <f>O810*H810</f>
        <v>0</v>
      </c>
      <c r="Q810" s="183">
        <v>0</v>
      </c>
      <c r="R810" s="183">
        <f>Q810*H810</f>
        <v>0</v>
      </c>
      <c r="S810" s="183">
        <v>0</v>
      </c>
      <c r="T810" s="184">
        <f>S810*H810</f>
        <v>0</v>
      </c>
      <c r="U810" s="36"/>
      <c r="V810" s="36"/>
      <c r="W810" s="36"/>
      <c r="X810" s="36"/>
      <c r="Y810" s="36"/>
      <c r="Z810" s="36"/>
      <c r="AA810" s="36"/>
      <c r="AB810" s="36"/>
      <c r="AC810" s="36"/>
      <c r="AD810" s="36"/>
      <c r="AE810" s="36"/>
      <c r="AR810" s="185" t="s">
        <v>279</v>
      </c>
      <c r="AT810" s="185" t="s">
        <v>147</v>
      </c>
      <c r="AU810" s="185" t="s">
        <v>153</v>
      </c>
      <c r="AY810" s="19" t="s">
        <v>145</v>
      </c>
      <c r="BE810" s="186">
        <f>IF(N810="základní",J810,0)</f>
        <v>0</v>
      </c>
      <c r="BF810" s="186">
        <f>IF(N810="snížená",J810,0)</f>
        <v>0</v>
      </c>
      <c r="BG810" s="186">
        <f>IF(N810="zákl. přenesená",J810,0)</f>
        <v>0</v>
      </c>
      <c r="BH810" s="186">
        <f>IF(N810="sníž. přenesená",J810,0)</f>
        <v>0</v>
      </c>
      <c r="BI810" s="186">
        <f>IF(N810="nulová",J810,0)</f>
        <v>0</v>
      </c>
      <c r="BJ810" s="19" t="s">
        <v>153</v>
      </c>
      <c r="BK810" s="186">
        <f>ROUND(I810*H810,0)</f>
        <v>0</v>
      </c>
      <c r="BL810" s="19" t="s">
        <v>279</v>
      </c>
      <c r="BM810" s="185" t="s">
        <v>1222</v>
      </c>
    </row>
    <row r="811" spans="1:65" s="2" customFormat="1" ht="10">
      <c r="A811" s="36"/>
      <c r="B811" s="37"/>
      <c r="C811" s="38"/>
      <c r="D811" s="187" t="s">
        <v>155</v>
      </c>
      <c r="E811" s="38"/>
      <c r="F811" s="188" t="s">
        <v>1221</v>
      </c>
      <c r="G811" s="38"/>
      <c r="H811" s="38"/>
      <c r="I811" s="189"/>
      <c r="J811" s="38"/>
      <c r="K811" s="38"/>
      <c r="L811" s="41"/>
      <c r="M811" s="190"/>
      <c r="N811" s="191"/>
      <c r="O811" s="66"/>
      <c r="P811" s="66"/>
      <c r="Q811" s="66"/>
      <c r="R811" s="66"/>
      <c r="S811" s="66"/>
      <c r="T811" s="67"/>
      <c r="U811" s="36"/>
      <c r="V811" s="36"/>
      <c r="W811" s="36"/>
      <c r="X811" s="36"/>
      <c r="Y811" s="36"/>
      <c r="Z811" s="36"/>
      <c r="AA811" s="36"/>
      <c r="AB811" s="36"/>
      <c r="AC811" s="36"/>
      <c r="AD811" s="36"/>
      <c r="AE811" s="36"/>
      <c r="AT811" s="19" t="s">
        <v>155</v>
      </c>
      <c r="AU811" s="19" t="s">
        <v>153</v>
      </c>
    </row>
    <row r="812" spans="1:65" s="2" customFormat="1" ht="16.5" customHeight="1">
      <c r="A812" s="36"/>
      <c r="B812" s="37"/>
      <c r="C812" s="175" t="s">
        <v>1223</v>
      </c>
      <c r="D812" s="175" t="s">
        <v>147</v>
      </c>
      <c r="E812" s="176" t="s">
        <v>1224</v>
      </c>
      <c r="F812" s="177" t="s">
        <v>1225</v>
      </c>
      <c r="G812" s="178" t="s">
        <v>300</v>
      </c>
      <c r="H812" s="179">
        <v>5</v>
      </c>
      <c r="I812" s="180"/>
      <c r="J812" s="179">
        <f>ROUND(I812*H812,0)</f>
        <v>0</v>
      </c>
      <c r="K812" s="177" t="s">
        <v>20</v>
      </c>
      <c r="L812" s="41"/>
      <c r="M812" s="181" t="s">
        <v>20</v>
      </c>
      <c r="N812" s="182" t="s">
        <v>44</v>
      </c>
      <c r="O812" s="66"/>
      <c r="P812" s="183">
        <f>O812*H812</f>
        <v>0</v>
      </c>
      <c r="Q812" s="183">
        <v>0</v>
      </c>
      <c r="R812" s="183">
        <f>Q812*H812</f>
        <v>0</v>
      </c>
      <c r="S812" s="183">
        <v>0</v>
      </c>
      <c r="T812" s="184">
        <f>S812*H812</f>
        <v>0</v>
      </c>
      <c r="U812" s="36"/>
      <c r="V812" s="36"/>
      <c r="W812" s="36"/>
      <c r="X812" s="36"/>
      <c r="Y812" s="36"/>
      <c r="Z812" s="36"/>
      <c r="AA812" s="36"/>
      <c r="AB812" s="36"/>
      <c r="AC812" s="36"/>
      <c r="AD812" s="36"/>
      <c r="AE812" s="36"/>
      <c r="AR812" s="185" t="s">
        <v>279</v>
      </c>
      <c r="AT812" s="185" t="s">
        <v>147</v>
      </c>
      <c r="AU812" s="185" t="s">
        <v>153</v>
      </c>
      <c r="AY812" s="19" t="s">
        <v>145</v>
      </c>
      <c r="BE812" s="186">
        <f>IF(N812="základní",J812,0)</f>
        <v>0</v>
      </c>
      <c r="BF812" s="186">
        <f>IF(N812="snížená",J812,0)</f>
        <v>0</v>
      </c>
      <c r="BG812" s="186">
        <f>IF(N812="zákl. přenesená",J812,0)</f>
        <v>0</v>
      </c>
      <c r="BH812" s="186">
        <f>IF(N812="sníž. přenesená",J812,0)</f>
        <v>0</v>
      </c>
      <c r="BI812" s="186">
        <f>IF(N812="nulová",J812,0)</f>
        <v>0</v>
      </c>
      <c r="BJ812" s="19" t="s">
        <v>153</v>
      </c>
      <c r="BK812" s="186">
        <f>ROUND(I812*H812,0)</f>
        <v>0</v>
      </c>
      <c r="BL812" s="19" t="s">
        <v>279</v>
      </c>
      <c r="BM812" s="185" t="s">
        <v>1226</v>
      </c>
    </row>
    <row r="813" spans="1:65" s="2" customFormat="1" ht="10">
      <c r="A813" s="36"/>
      <c r="B813" s="37"/>
      <c r="C813" s="38"/>
      <c r="D813" s="187" t="s">
        <v>155</v>
      </c>
      <c r="E813" s="38"/>
      <c r="F813" s="188" t="s">
        <v>1225</v>
      </c>
      <c r="G813" s="38"/>
      <c r="H813" s="38"/>
      <c r="I813" s="189"/>
      <c r="J813" s="38"/>
      <c r="K813" s="38"/>
      <c r="L813" s="41"/>
      <c r="M813" s="190"/>
      <c r="N813" s="191"/>
      <c r="O813" s="66"/>
      <c r="P813" s="66"/>
      <c r="Q813" s="66"/>
      <c r="R813" s="66"/>
      <c r="S813" s="66"/>
      <c r="T813" s="67"/>
      <c r="U813" s="36"/>
      <c r="V813" s="36"/>
      <c r="W813" s="36"/>
      <c r="X813" s="36"/>
      <c r="Y813" s="36"/>
      <c r="Z813" s="36"/>
      <c r="AA813" s="36"/>
      <c r="AB813" s="36"/>
      <c r="AC813" s="36"/>
      <c r="AD813" s="36"/>
      <c r="AE813" s="36"/>
      <c r="AT813" s="19" t="s">
        <v>155</v>
      </c>
      <c r="AU813" s="19" t="s">
        <v>153</v>
      </c>
    </row>
    <row r="814" spans="1:65" s="2" customFormat="1" ht="16.5" customHeight="1">
      <c r="A814" s="36"/>
      <c r="B814" s="37"/>
      <c r="C814" s="175" t="s">
        <v>1227</v>
      </c>
      <c r="D814" s="175" t="s">
        <v>147</v>
      </c>
      <c r="E814" s="176" t="s">
        <v>1228</v>
      </c>
      <c r="F814" s="177" t="s">
        <v>1229</v>
      </c>
      <c r="G814" s="178" t="s">
        <v>300</v>
      </c>
      <c r="H814" s="179">
        <v>3</v>
      </c>
      <c r="I814" s="180"/>
      <c r="J814" s="179">
        <f>ROUND(I814*H814,0)</f>
        <v>0</v>
      </c>
      <c r="K814" s="177" t="s">
        <v>20</v>
      </c>
      <c r="L814" s="41"/>
      <c r="M814" s="181" t="s">
        <v>20</v>
      </c>
      <c r="N814" s="182" t="s">
        <v>44</v>
      </c>
      <c r="O814" s="66"/>
      <c r="P814" s="183">
        <f>O814*H814</f>
        <v>0</v>
      </c>
      <c r="Q814" s="183">
        <v>0</v>
      </c>
      <c r="R814" s="183">
        <f>Q814*H814</f>
        <v>0</v>
      </c>
      <c r="S814" s="183">
        <v>0</v>
      </c>
      <c r="T814" s="184">
        <f>S814*H814</f>
        <v>0</v>
      </c>
      <c r="U814" s="36"/>
      <c r="V814" s="36"/>
      <c r="W814" s="36"/>
      <c r="X814" s="36"/>
      <c r="Y814" s="36"/>
      <c r="Z814" s="36"/>
      <c r="AA814" s="36"/>
      <c r="AB814" s="36"/>
      <c r="AC814" s="36"/>
      <c r="AD814" s="36"/>
      <c r="AE814" s="36"/>
      <c r="AR814" s="185" t="s">
        <v>279</v>
      </c>
      <c r="AT814" s="185" t="s">
        <v>147</v>
      </c>
      <c r="AU814" s="185" t="s">
        <v>153</v>
      </c>
      <c r="AY814" s="19" t="s">
        <v>145</v>
      </c>
      <c r="BE814" s="186">
        <f>IF(N814="základní",J814,0)</f>
        <v>0</v>
      </c>
      <c r="BF814" s="186">
        <f>IF(N814="snížená",J814,0)</f>
        <v>0</v>
      </c>
      <c r="BG814" s="186">
        <f>IF(N814="zákl. přenesená",J814,0)</f>
        <v>0</v>
      </c>
      <c r="BH814" s="186">
        <f>IF(N814="sníž. přenesená",J814,0)</f>
        <v>0</v>
      </c>
      <c r="BI814" s="186">
        <f>IF(N814="nulová",J814,0)</f>
        <v>0</v>
      </c>
      <c r="BJ814" s="19" t="s">
        <v>153</v>
      </c>
      <c r="BK814" s="186">
        <f>ROUND(I814*H814,0)</f>
        <v>0</v>
      </c>
      <c r="BL814" s="19" t="s">
        <v>279</v>
      </c>
      <c r="BM814" s="185" t="s">
        <v>1230</v>
      </c>
    </row>
    <row r="815" spans="1:65" s="2" customFormat="1" ht="10">
      <c r="A815" s="36"/>
      <c r="B815" s="37"/>
      <c r="C815" s="38"/>
      <c r="D815" s="187" t="s">
        <v>155</v>
      </c>
      <c r="E815" s="38"/>
      <c r="F815" s="188" t="s">
        <v>1229</v>
      </c>
      <c r="G815" s="38"/>
      <c r="H815" s="38"/>
      <c r="I815" s="189"/>
      <c r="J815" s="38"/>
      <c r="K815" s="38"/>
      <c r="L815" s="41"/>
      <c r="M815" s="190"/>
      <c r="N815" s="191"/>
      <c r="O815" s="66"/>
      <c r="P815" s="66"/>
      <c r="Q815" s="66"/>
      <c r="R815" s="66"/>
      <c r="S815" s="66"/>
      <c r="T815" s="67"/>
      <c r="U815" s="36"/>
      <c r="V815" s="36"/>
      <c r="W815" s="36"/>
      <c r="X815" s="36"/>
      <c r="Y815" s="36"/>
      <c r="Z815" s="36"/>
      <c r="AA815" s="36"/>
      <c r="AB815" s="36"/>
      <c r="AC815" s="36"/>
      <c r="AD815" s="36"/>
      <c r="AE815" s="36"/>
      <c r="AT815" s="19" t="s">
        <v>155</v>
      </c>
      <c r="AU815" s="19" t="s">
        <v>153</v>
      </c>
    </row>
    <row r="816" spans="1:65" s="2" customFormat="1" ht="16.5" customHeight="1">
      <c r="A816" s="36"/>
      <c r="B816" s="37"/>
      <c r="C816" s="175" t="s">
        <v>1231</v>
      </c>
      <c r="D816" s="175" t="s">
        <v>147</v>
      </c>
      <c r="E816" s="176" t="s">
        <v>1232</v>
      </c>
      <c r="F816" s="177" t="s">
        <v>1233</v>
      </c>
      <c r="G816" s="178" t="s">
        <v>300</v>
      </c>
      <c r="H816" s="179">
        <v>1</v>
      </c>
      <c r="I816" s="180"/>
      <c r="J816" s="179">
        <f>ROUND(I816*H816,0)</f>
        <v>0</v>
      </c>
      <c r="K816" s="177" t="s">
        <v>20</v>
      </c>
      <c r="L816" s="41"/>
      <c r="M816" s="181" t="s">
        <v>20</v>
      </c>
      <c r="N816" s="182" t="s">
        <v>44</v>
      </c>
      <c r="O816" s="66"/>
      <c r="P816" s="183">
        <f>O816*H816</f>
        <v>0</v>
      </c>
      <c r="Q816" s="183">
        <v>0</v>
      </c>
      <c r="R816" s="183">
        <f>Q816*H816</f>
        <v>0</v>
      </c>
      <c r="S816" s="183">
        <v>0</v>
      </c>
      <c r="T816" s="184">
        <f>S816*H816</f>
        <v>0</v>
      </c>
      <c r="U816" s="36"/>
      <c r="V816" s="36"/>
      <c r="W816" s="36"/>
      <c r="X816" s="36"/>
      <c r="Y816" s="36"/>
      <c r="Z816" s="36"/>
      <c r="AA816" s="36"/>
      <c r="AB816" s="36"/>
      <c r="AC816" s="36"/>
      <c r="AD816" s="36"/>
      <c r="AE816" s="36"/>
      <c r="AR816" s="185" t="s">
        <v>279</v>
      </c>
      <c r="AT816" s="185" t="s">
        <v>147</v>
      </c>
      <c r="AU816" s="185" t="s">
        <v>153</v>
      </c>
      <c r="AY816" s="19" t="s">
        <v>145</v>
      </c>
      <c r="BE816" s="186">
        <f>IF(N816="základní",J816,0)</f>
        <v>0</v>
      </c>
      <c r="BF816" s="186">
        <f>IF(N816="snížená",J816,0)</f>
        <v>0</v>
      </c>
      <c r="BG816" s="186">
        <f>IF(N816="zákl. přenesená",J816,0)</f>
        <v>0</v>
      </c>
      <c r="BH816" s="186">
        <f>IF(N816="sníž. přenesená",J816,0)</f>
        <v>0</v>
      </c>
      <c r="BI816" s="186">
        <f>IF(N816="nulová",J816,0)</f>
        <v>0</v>
      </c>
      <c r="BJ816" s="19" t="s">
        <v>153</v>
      </c>
      <c r="BK816" s="186">
        <f>ROUND(I816*H816,0)</f>
        <v>0</v>
      </c>
      <c r="BL816" s="19" t="s">
        <v>279</v>
      </c>
      <c r="BM816" s="185" t="s">
        <v>1234</v>
      </c>
    </row>
    <row r="817" spans="1:65" s="2" customFormat="1" ht="10">
      <c r="A817" s="36"/>
      <c r="B817" s="37"/>
      <c r="C817" s="38"/>
      <c r="D817" s="187" t="s">
        <v>155</v>
      </c>
      <c r="E817" s="38"/>
      <c r="F817" s="188" t="s">
        <v>1233</v>
      </c>
      <c r="G817" s="38"/>
      <c r="H817" s="38"/>
      <c r="I817" s="189"/>
      <c r="J817" s="38"/>
      <c r="K817" s="38"/>
      <c r="L817" s="41"/>
      <c r="M817" s="190"/>
      <c r="N817" s="191"/>
      <c r="O817" s="66"/>
      <c r="P817" s="66"/>
      <c r="Q817" s="66"/>
      <c r="R817" s="66"/>
      <c r="S817" s="66"/>
      <c r="T817" s="67"/>
      <c r="U817" s="36"/>
      <c r="V817" s="36"/>
      <c r="W817" s="36"/>
      <c r="X817" s="36"/>
      <c r="Y817" s="36"/>
      <c r="Z817" s="36"/>
      <c r="AA817" s="36"/>
      <c r="AB817" s="36"/>
      <c r="AC817" s="36"/>
      <c r="AD817" s="36"/>
      <c r="AE817" s="36"/>
      <c r="AT817" s="19" t="s">
        <v>155</v>
      </c>
      <c r="AU817" s="19" t="s">
        <v>153</v>
      </c>
    </row>
    <row r="818" spans="1:65" s="2" customFormat="1" ht="16.5" customHeight="1">
      <c r="A818" s="36"/>
      <c r="B818" s="37"/>
      <c r="C818" s="175" t="s">
        <v>1235</v>
      </c>
      <c r="D818" s="175" t="s">
        <v>147</v>
      </c>
      <c r="E818" s="176" t="s">
        <v>1236</v>
      </c>
      <c r="F818" s="177" t="s">
        <v>1237</v>
      </c>
      <c r="G818" s="178" t="s">
        <v>300</v>
      </c>
      <c r="H818" s="179">
        <v>3</v>
      </c>
      <c r="I818" s="180"/>
      <c r="J818" s="179">
        <f>ROUND(I818*H818,0)</f>
        <v>0</v>
      </c>
      <c r="K818" s="177" t="s">
        <v>20</v>
      </c>
      <c r="L818" s="41"/>
      <c r="M818" s="181" t="s">
        <v>20</v>
      </c>
      <c r="N818" s="182" t="s">
        <v>44</v>
      </c>
      <c r="O818" s="66"/>
      <c r="P818" s="183">
        <f>O818*H818</f>
        <v>0</v>
      </c>
      <c r="Q818" s="183">
        <v>0</v>
      </c>
      <c r="R818" s="183">
        <f>Q818*H818</f>
        <v>0</v>
      </c>
      <c r="S818" s="183">
        <v>0</v>
      </c>
      <c r="T818" s="184">
        <f>S818*H818</f>
        <v>0</v>
      </c>
      <c r="U818" s="36"/>
      <c r="V818" s="36"/>
      <c r="W818" s="36"/>
      <c r="X818" s="36"/>
      <c r="Y818" s="36"/>
      <c r="Z818" s="36"/>
      <c r="AA818" s="36"/>
      <c r="AB818" s="36"/>
      <c r="AC818" s="36"/>
      <c r="AD818" s="36"/>
      <c r="AE818" s="36"/>
      <c r="AR818" s="185" t="s">
        <v>279</v>
      </c>
      <c r="AT818" s="185" t="s">
        <v>147</v>
      </c>
      <c r="AU818" s="185" t="s">
        <v>153</v>
      </c>
      <c r="AY818" s="19" t="s">
        <v>145</v>
      </c>
      <c r="BE818" s="186">
        <f>IF(N818="základní",J818,0)</f>
        <v>0</v>
      </c>
      <c r="BF818" s="186">
        <f>IF(N818="snížená",J818,0)</f>
        <v>0</v>
      </c>
      <c r="BG818" s="186">
        <f>IF(N818="zákl. přenesená",J818,0)</f>
        <v>0</v>
      </c>
      <c r="BH818" s="186">
        <f>IF(N818="sníž. přenesená",J818,0)</f>
        <v>0</v>
      </c>
      <c r="BI818" s="186">
        <f>IF(N818="nulová",J818,0)</f>
        <v>0</v>
      </c>
      <c r="BJ818" s="19" t="s">
        <v>153</v>
      </c>
      <c r="BK818" s="186">
        <f>ROUND(I818*H818,0)</f>
        <v>0</v>
      </c>
      <c r="BL818" s="19" t="s">
        <v>279</v>
      </c>
      <c r="BM818" s="185" t="s">
        <v>1238</v>
      </c>
    </row>
    <row r="819" spans="1:65" s="2" customFormat="1" ht="10">
      <c r="A819" s="36"/>
      <c r="B819" s="37"/>
      <c r="C819" s="38"/>
      <c r="D819" s="187" t="s">
        <v>155</v>
      </c>
      <c r="E819" s="38"/>
      <c r="F819" s="188" t="s">
        <v>1237</v>
      </c>
      <c r="G819" s="38"/>
      <c r="H819" s="38"/>
      <c r="I819" s="189"/>
      <c r="J819" s="38"/>
      <c r="K819" s="38"/>
      <c r="L819" s="41"/>
      <c r="M819" s="190"/>
      <c r="N819" s="191"/>
      <c r="O819" s="66"/>
      <c r="P819" s="66"/>
      <c r="Q819" s="66"/>
      <c r="R819" s="66"/>
      <c r="S819" s="66"/>
      <c r="T819" s="67"/>
      <c r="U819" s="36"/>
      <c r="V819" s="36"/>
      <c r="W819" s="36"/>
      <c r="X819" s="36"/>
      <c r="Y819" s="36"/>
      <c r="Z819" s="36"/>
      <c r="AA819" s="36"/>
      <c r="AB819" s="36"/>
      <c r="AC819" s="36"/>
      <c r="AD819" s="36"/>
      <c r="AE819" s="36"/>
      <c r="AT819" s="19" t="s">
        <v>155</v>
      </c>
      <c r="AU819" s="19" t="s">
        <v>153</v>
      </c>
    </row>
    <row r="820" spans="1:65" s="2" customFormat="1" ht="16.5" customHeight="1">
      <c r="A820" s="36"/>
      <c r="B820" s="37"/>
      <c r="C820" s="175" t="s">
        <v>1239</v>
      </c>
      <c r="D820" s="175" t="s">
        <v>147</v>
      </c>
      <c r="E820" s="176" t="s">
        <v>1240</v>
      </c>
      <c r="F820" s="177" t="s">
        <v>1241</v>
      </c>
      <c r="G820" s="178" t="s">
        <v>256</v>
      </c>
      <c r="H820" s="179">
        <v>100</v>
      </c>
      <c r="I820" s="180"/>
      <c r="J820" s="179">
        <f>ROUND(I820*H820,0)</f>
        <v>0</v>
      </c>
      <c r="K820" s="177" t="s">
        <v>20</v>
      </c>
      <c r="L820" s="41"/>
      <c r="M820" s="181" t="s">
        <v>20</v>
      </c>
      <c r="N820" s="182" t="s">
        <v>44</v>
      </c>
      <c r="O820" s="66"/>
      <c r="P820" s="183">
        <f>O820*H820</f>
        <v>0</v>
      </c>
      <c r="Q820" s="183">
        <v>0</v>
      </c>
      <c r="R820" s="183">
        <f>Q820*H820</f>
        <v>0</v>
      </c>
      <c r="S820" s="183">
        <v>0</v>
      </c>
      <c r="T820" s="184">
        <f>S820*H820</f>
        <v>0</v>
      </c>
      <c r="U820" s="36"/>
      <c r="V820" s="36"/>
      <c r="W820" s="36"/>
      <c r="X820" s="36"/>
      <c r="Y820" s="36"/>
      <c r="Z820" s="36"/>
      <c r="AA820" s="36"/>
      <c r="AB820" s="36"/>
      <c r="AC820" s="36"/>
      <c r="AD820" s="36"/>
      <c r="AE820" s="36"/>
      <c r="AR820" s="185" t="s">
        <v>279</v>
      </c>
      <c r="AT820" s="185" t="s">
        <v>147</v>
      </c>
      <c r="AU820" s="185" t="s">
        <v>153</v>
      </c>
      <c r="AY820" s="19" t="s">
        <v>145</v>
      </c>
      <c r="BE820" s="186">
        <f>IF(N820="základní",J820,0)</f>
        <v>0</v>
      </c>
      <c r="BF820" s="186">
        <f>IF(N820="snížená",J820,0)</f>
        <v>0</v>
      </c>
      <c r="BG820" s="186">
        <f>IF(N820="zákl. přenesená",J820,0)</f>
        <v>0</v>
      </c>
      <c r="BH820" s="186">
        <f>IF(N820="sníž. přenesená",J820,0)</f>
        <v>0</v>
      </c>
      <c r="BI820" s="186">
        <f>IF(N820="nulová",J820,0)</f>
        <v>0</v>
      </c>
      <c r="BJ820" s="19" t="s">
        <v>153</v>
      </c>
      <c r="BK820" s="186">
        <f>ROUND(I820*H820,0)</f>
        <v>0</v>
      </c>
      <c r="BL820" s="19" t="s">
        <v>279</v>
      </c>
      <c r="BM820" s="185" t="s">
        <v>1242</v>
      </c>
    </row>
    <row r="821" spans="1:65" s="2" customFormat="1" ht="10">
      <c r="A821" s="36"/>
      <c r="B821" s="37"/>
      <c r="C821" s="38"/>
      <c r="D821" s="187" t="s">
        <v>155</v>
      </c>
      <c r="E821" s="38"/>
      <c r="F821" s="188" t="s">
        <v>1241</v>
      </c>
      <c r="G821" s="38"/>
      <c r="H821" s="38"/>
      <c r="I821" s="189"/>
      <c r="J821" s="38"/>
      <c r="K821" s="38"/>
      <c r="L821" s="41"/>
      <c r="M821" s="190"/>
      <c r="N821" s="191"/>
      <c r="O821" s="66"/>
      <c r="P821" s="66"/>
      <c r="Q821" s="66"/>
      <c r="R821" s="66"/>
      <c r="S821" s="66"/>
      <c r="T821" s="67"/>
      <c r="U821" s="36"/>
      <c r="V821" s="36"/>
      <c r="W821" s="36"/>
      <c r="X821" s="36"/>
      <c r="Y821" s="36"/>
      <c r="Z821" s="36"/>
      <c r="AA821" s="36"/>
      <c r="AB821" s="36"/>
      <c r="AC821" s="36"/>
      <c r="AD821" s="36"/>
      <c r="AE821" s="36"/>
      <c r="AT821" s="19" t="s">
        <v>155</v>
      </c>
      <c r="AU821" s="19" t="s">
        <v>153</v>
      </c>
    </row>
    <row r="822" spans="1:65" s="2" customFormat="1" ht="16.5" customHeight="1">
      <c r="A822" s="36"/>
      <c r="B822" s="37"/>
      <c r="C822" s="175" t="s">
        <v>1243</v>
      </c>
      <c r="D822" s="175" t="s">
        <v>147</v>
      </c>
      <c r="E822" s="176" t="s">
        <v>1240</v>
      </c>
      <c r="F822" s="177" t="s">
        <v>1241</v>
      </c>
      <c r="G822" s="178" t="s">
        <v>256</v>
      </c>
      <c r="H822" s="179">
        <v>80</v>
      </c>
      <c r="I822" s="180"/>
      <c r="J822" s="179">
        <f>ROUND(I822*H822,0)</f>
        <v>0</v>
      </c>
      <c r="K822" s="177" t="s">
        <v>20</v>
      </c>
      <c r="L822" s="41"/>
      <c r="M822" s="181" t="s">
        <v>20</v>
      </c>
      <c r="N822" s="182" t="s">
        <v>44</v>
      </c>
      <c r="O822" s="66"/>
      <c r="P822" s="183">
        <f>O822*H822</f>
        <v>0</v>
      </c>
      <c r="Q822" s="183">
        <v>0</v>
      </c>
      <c r="R822" s="183">
        <f>Q822*H822</f>
        <v>0</v>
      </c>
      <c r="S822" s="183">
        <v>0</v>
      </c>
      <c r="T822" s="184">
        <f>S822*H822</f>
        <v>0</v>
      </c>
      <c r="U822" s="36"/>
      <c r="V822" s="36"/>
      <c r="W822" s="36"/>
      <c r="X822" s="36"/>
      <c r="Y822" s="36"/>
      <c r="Z822" s="36"/>
      <c r="AA822" s="36"/>
      <c r="AB822" s="36"/>
      <c r="AC822" s="36"/>
      <c r="AD822" s="36"/>
      <c r="AE822" s="36"/>
      <c r="AR822" s="185" t="s">
        <v>279</v>
      </c>
      <c r="AT822" s="185" t="s">
        <v>147</v>
      </c>
      <c r="AU822" s="185" t="s">
        <v>153</v>
      </c>
      <c r="AY822" s="19" t="s">
        <v>145</v>
      </c>
      <c r="BE822" s="186">
        <f>IF(N822="základní",J822,0)</f>
        <v>0</v>
      </c>
      <c r="BF822" s="186">
        <f>IF(N822="snížená",J822,0)</f>
        <v>0</v>
      </c>
      <c r="BG822" s="186">
        <f>IF(N822="zákl. přenesená",J822,0)</f>
        <v>0</v>
      </c>
      <c r="BH822" s="186">
        <f>IF(N822="sníž. přenesená",J822,0)</f>
        <v>0</v>
      </c>
      <c r="BI822" s="186">
        <f>IF(N822="nulová",J822,0)</f>
        <v>0</v>
      </c>
      <c r="BJ822" s="19" t="s">
        <v>153</v>
      </c>
      <c r="BK822" s="186">
        <f>ROUND(I822*H822,0)</f>
        <v>0</v>
      </c>
      <c r="BL822" s="19" t="s">
        <v>279</v>
      </c>
      <c r="BM822" s="185" t="s">
        <v>1244</v>
      </c>
    </row>
    <row r="823" spans="1:65" s="2" customFormat="1" ht="10">
      <c r="A823" s="36"/>
      <c r="B823" s="37"/>
      <c r="C823" s="38"/>
      <c r="D823" s="187" t="s">
        <v>155</v>
      </c>
      <c r="E823" s="38"/>
      <c r="F823" s="188" t="s">
        <v>1241</v>
      </c>
      <c r="G823" s="38"/>
      <c r="H823" s="38"/>
      <c r="I823" s="189"/>
      <c r="J823" s="38"/>
      <c r="K823" s="38"/>
      <c r="L823" s="41"/>
      <c r="M823" s="190"/>
      <c r="N823" s="191"/>
      <c r="O823" s="66"/>
      <c r="P823" s="66"/>
      <c r="Q823" s="66"/>
      <c r="R823" s="66"/>
      <c r="S823" s="66"/>
      <c r="T823" s="67"/>
      <c r="U823" s="36"/>
      <c r="V823" s="36"/>
      <c r="W823" s="36"/>
      <c r="X823" s="36"/>
      <c r="Y823" s="36"/>
      <c r="Z823" s="36"/>
      <c r="AA823" s="36"/>
      <c r="AB823" s="36"/>
      <c r="AC823" s="36"/>
      <c r="AD823" s="36"/>
      <c r="AE823" s="36"/>
      <c r="AT823" s="19" t="s">
        <v>155</v>
      </c>
      <c r="AU823" s="19" t="s">
        <v>153</v>
      </c>
    </row>
    <row r="824" spans="1:65" s="2" customFormat="1" ht="16.5" customHeight="1">
      <c r="A824" s="36"/>
      <c r="B824" s="37"/>
      <c r="C824" s="175" t="s">
        <v>1245</v>
      </c>
      <c r="D824" s="175" t="s">
        <v>147</v>
      </c>
      <c r="E824" s="176" t="s">
        <v>1246</v>
      </c>
      <c r="F824" s="177" t="s">
        <v>1247</v>
      </c>
      <c r="G824" s="178" t="s">
        <v>300</v>
      </c>
      <c r="H824" s="179">
        <v>80</v>
      </c>
      <c r="I824" s="180"/>
      <c r="J824" s="179">
        <f>ROUND(I824*H824,0)</f>
        <v>0</v>
      </c>
      <c r="K824" s="177" t="s">
        <v>20</v>
      </c>
      <c r="L824" s="41"/>
      <c r="M824" s="181" t="s">
        <v>20</v>
      </c>
      <c r="N824" s="182" t="s">
        <v>44</v>
      </c>
      <c r="O824" s="66"/>
      <c r="P824" s="183">
        <f>O824*H824</f>
        <v>0</v>
      </c>
      <c r="Q824" s="183">
        <v>0</v>
      </c>
      <c r="R824" s="183">
        <f>Q824*H824</f>
        <v>0</v>
      </c>
      <c r="S824" s="183">
        <v>0</v>
      </c>
      <c r="T824" s="184">
        <f>S824*H824</f>
        <v>0</v>
      </c>
      <c r="U824" s="36"/>
      <c r="V824" s="36"/>
      <c r="W824" s="36"/>
      <c r="X824" s="36"/>
      <c r="Y824" s="36"/>
      <c r="Z824" s="36"/>
      <c r="AA824" s="36"/>
      <c r="AB824" s="36"/>
      <c r="AC824" s="36"/>
      <c r="AD824" s="36"/>
      <c r="AE824" s="36"/>
      <c r="AR824" s="185" t="s">
        <v>279</v>
      </c>
      <c r="AT824" s="185" t="s">
        <v>147</v>
      </c>
      <c r="AU824" s="185" t="s">
        <v>153</v>
      </c>
      <c r="AY824" s="19" t="s">
        <v>145</v>
      </c>
      <c r="BE824" s="186">
        <f>IF(N824="základní",J824,0)</f>
        <v>0</v>
      </c>
      <c r="BF824" s="186">
        <f>IF(N824="snížená",J824,0)</f>
        <v>0</v>
      </c>
      <c r="BG824" s="186">
        <f>IF(N824="zákl. přenesená",J824,0)</f>
        <v>0</v>
      </c>
      <c r="BH824" s="186">
        <f>IF(N824="sníž. přenesená",J824,0)</f>
        <v>0</v>
      </c>
      <c r="BI824" s="186">
        <f>IF(N824="nulová",J824,0)</f>
        <v>0</v>
      </c>
      <c r="BJ824" s="19" t="s">
        <v>153</v>
      </c>
      <c r="BK824" s="186">
        <f>ROUND(I824*H824,0)</f>
        <v>0</v>
      </c>
      <c r="BL824" s="19" t="s">
        <v>279</v>
      </c>
      <c r="BM824" s="185" t="s">
        <v>1248</v>
      </c>
    </row>
    <row r="825" spans="1:65" s="2" customFormat="1" ht="10">
      <c r="A825" s="36"/>
      <c r="B825" s="37"/>
      <c r="C825" s="38"/>
      <c r="D825" s="187" t="s">
        <v>155</v>
      </c>
      <c r="E825" s="38"/>
      <c r="F825" s="188" t="s">
        <v>1247</v>
      </c>
      <c r="G825" s="38"/>
      <c r="H825" s="38"/>
      <c r="I825" s="189"/>
      <c r="J825" s="38"/>
      <c r="K825" s="38"/>
      <c r="L825" s="41"/>
      <c r="M825" s="190"/>
      <c r="N825" s="191"/>
      <c r="O825" s="66"/>
      <c r="P825" s="66"/>
      <c r="Q825" s="66"/>
      <c r="R825" s="66"/>
      <c r="S825" s="66"/>
      <c r="T825" s="67"/>
      <c r="U825" s="36"/>
      <c r="V825" s="36"/>
      <c r="W825" s="36"/>
      <c r="X825" s="36"/>
      <c r="Y825" s="36"/>
      <c r="Z825" s="36"/>
      <c r="AA825" s="36"/>
      <c r="AB825" s="36"/>
      <c r="AC825" s="36"/>
      <c r="AD825" s="36"/>
      <c r="AE825" s="36"/>
      <c r="AT825" s="19" t="s">
        <v>155</v>
      </c>
      <c r="AU825" s="19" t="s">
        <v>153</v>
      </c>
    </row>
    <row r="826" spans="1:65" s="2" customFormat="1" ht="16.5" customHeight="1">
      <c r="A826" s="36"/>
      <c r="B826" s="37"/>
      <c r="C826" s="175" t="s">
        <v>1249</v>
      </c>
      <c r="D826" s="175" t="s">
        <v>147</v>
      </c>
      <c r="E826" s="176" t="s">
        <v>1250</v>
      </c>
      <c r="F826" s="177" t="s">
        <v>1251</v>
      </c>
      <c r="G826" s="178" t="s">
        <v>256</v>
      </c>
      <c r="H826" s="179">
        <v>80</v>
      </c>
      <c r="I826" s="180"/>
      <c r="J826" s="179">
        <f>ROUND(I826*H826,0)</f>
        <v>0</v>
      </c>
      <c r="K826" s="177" t="s">
        <v>20</v>
      </c>
      <c r="L826" s="41"/>
      <c r="M826" s="181" t="s">
        <v>20</v>
      </c>
      <c r="N826" s="182" t="s">
        <v>44</v>
      </c>
      <c r="O826" s="66"/>
      <c r="P826" s="183">
        <f>O826*H826</f>
        <v>0</v>
      </c>
      <c r="Q826" s="183">
        <v>0</v>
      </c>
      <c r="R826" s="183">
        <f>Q826*H826</f>
        <v>0</v>
      </c>
      <c r="S826" s="183">
        <v>0</v>
      </c>
      <c r="T826" s="184">
        <f>S826*H826</f>
        <v>0</v>
      </c>
      <c r="U826" s="36"/>
      <c r="V826" s="36"/>
      <c r="W826" s="36"/>
      <c r="X826" s="36"/>
      <c r="Y826" s="36"/>
      <c r="Z826" s="36"/>
      <c r="AA826" s="36"/>
      <c r="AB826" s="36"/>
      <c r="AC826" s="36"/>
      <c r="AD826" s="36"/>
      <c r="AE826" s="36"/>
      <c r="AR826" s="185" t="s">
        <v>279</v>
      </c>
      <c r="AT826" s="185" t="s">
        <v>147</v>
      </c>
      <c r="AU826" s="185" t="s">
        <v>153</v>
      </c>
      <c r="AY826" s="19" t="s">
        <v>145</v>
      </c>
      <c r="BE826" s="186">
        <f>IF(N826="základní",J826,0)</f>
        <v>0</v>
      </c>
      <c r="BF826" s="186">
        <f>IF(N826="snížená",J826,0)</f>
        <v>0</v>
      </c>
      <c r="BG826" s="186">
        <f>IF(N826="zákl. přenesená",J826,0)</f>
        <v>0</v>
      </c>
      <c r="BH826" s="186">
        <f>IF(N826="sníž. přenesená",J826,0)</f>
        <v>0</v>
      </c>
      <c r="BI826" s="186">
        <f>IF(N826="nulová",J826,0)</f>
        <v>0</v>
      </c>
      <c r="BJ826" s="19" t="s">
        <v>153</v>
      </c>
      <c r="BK826" s="186">
        <f>ROUND(I826*H826,0)</f>
        <v>0</v>
      </c>
      <c r="BL826" s="19" t="s">
        <v>279</v>
      </c>
      <c r="BM826" s="185" t="s">
        <v>1252</v>
      </c>
    </row>
    <row r="827" spans="1:65" s="2" customFormat="1" ht="10">
      <c r="A827" s="36"/>
      <c r="B827" s="37"/>
      <c r="C827" s="38"/>
      <c r="D827" s="187" t="s">
        <v>155</v>
      </c>
      <c r="E827" s="38"/>
      <c r="F827" s="188" t="s">
        <v>1251</v>
      </c>
      <c r="G827" s="38"/>
      <c r="H827" s="38"/>
      <c r="I827" s="189"/>
      <c r="J827" s="38"/>
      <c r="K827" s="38"/>
      <c r="L827" s="41"/>
      <c r="M827" s="190"/>
      <c r="N827" s="191"/>
      <c r="O827" s="66"/>
      <c r="P827" s="66"/>
      <c r="Q827" s="66"/>
      <c r="R827" s="66"/>
      <c r="S827" s="66"/>
      <c r="T827" s="67"/>
      <c r="U827" s="36"/>
      <c r="V827" s="36"/>
      <c r="W827" s="36"/>
      <c r="X827" s="36"/>
      <c r="Y827" s="36"/>
      <c r="Z827" s="36"/>
      <c r="AA827" s="36"/>
      <c r="AB827" s="36"/>
      <c r="AC827" s="36"/>
      <c r="AD827" s="36"/>
      <c r="AE827" s="36"/>
      <c r="AT827" s="19" t="s">
        <v>155</v>
      </c>
      <c r="AU827" s="19" t="s">
        <v>153</v>
      </c>
    </row>
    <row r="828" spans="1:65" s="2" customFormat="1" ht="16.5" customHeight="1">
      <c r="A828" s="36"/>
      <c r="B828" s="37"/>
      <c r="C828" s="175" t="s">
        <v>1253</v>
      </c>
      <c r="D828" s="175" t="s">
        <v>147</v>
      </c>
      <c r="E828" s="176" t="s">
        <v>1254</v>
      </c>
      <c r="F828" s="177" t="s">
        <v>1255</v>
      </c>
      <c r="G828" s="178" t="s">
        <v>300</v>
      </c>
      <c r="H828" s="179">
        <v>12</v>
      </c>
      <c r="I828" s="180"/>
      <c r="J828" s="179">
        <f>ROUND(I828*H828,0)</f>
        <v>0</v>
      </c>
      <c r="K828" s="177" t="s">
        <v>20</v>
      </c>
      <c r="L828" s="41"/>
      <c r="M828" s="181" t="s">
        <v>20</v>
      </c>
      <c r="N828" s="182" t="s">
        <v>44</v>
      </c>
      <c r="O828" s="66"/>
      <c r="P828" s="183">
        <f>O828*H828</f>
        <v>0</v>
      </c>
      <c r="Q828" s="183">
        <v>0</v>
      </c>
      <c r="R828" s="183">
        <f>Q828*H828</f>
        <v>0</v>
      </c>
      <c r="S828" s="183">
        <v>0</v>
      </c>
      <c r="T828" s="184">
        <f>S828*H828</f>
        <v>0</v>
      </c>
      <c r="U828" s="36"/>
      <c r="V828" s="36"/>
      <c r="W828" s="36"/>
      <c r="X828" s="36"/>
      <c r="Y828" s="36"/>
      <c r="Z828" s="36"/>
      <c r="AA828" s="36"/>
      <c r="AB828" s="36"/>
      <c r="AC828" s="36"/>
      <c r="AD828" s="36"/>
      <c r="AE828" s="36"/>
      <c r="AR828" s="185" t="s">
        <v>279</v>
      </c>
      <c r="AT828" s="185" t="s">
        <v>147</v>
      </c>
      <c r="AU828" s="185" t="s">
        <v>153</v>
      </c>
      <c r="AY828" s="19" t="s">
        <v>145</v>
      </c>
      <c r="BE828" s="186">
        <f>IF(N828="základní",J828,0)</f>
        <v>0</v>
      </c>
      <c r="BF828" s="186">
        <f>IF(N828="snížená",J828,0)</f>
        <v>0</v>
      </c>
      <c r="BG828" s="186">
        <f>IF(N828="zákl. přenesená",J828,0)</f>
        <v>0</v>
      </c>
      <c r="BH828" s="186">
        <f>IF(N828="sníž. přenesená",J828,0)</f>
        <v>0</v>
      </c>
      <c r="BI828" s="186">
        <f>IF(N828="nulová",J828,0)</f>
        <v>0</v>
      </c>
      <c r="BJ828" s="19" t="s">
        <v>153</v>
      </c>
      <c r="BK828" s="186">
        <f>ROUND(I828*H828,0)</f>
        <v>0</v>
      </c>
      <c r="BL828" s="19" t="s">
        <v>279</v>
      </c>
      <c r="BM828" s="185" t="s">
        <v>1256</v>
      </c>
    </row>
    <row r="829" spans="1:65" s="2" customFormat="1" ht="10">
      <c r="A829" s="36"/>
      <c r="B829" s="37"/>
      <c r="C829" s="38"/>
      <c r="D829" s="187" t="s">
        <v>155</v>
      </c>
      <c r="E829" s="38"/>
      <c r="F829" s="188" t="s">
        <v>1255</v>
      </c>
      <c r="G829" s="38"/>
      <c r="H829" s="38"/>
      <c r="I829" s="189"/>
      <c r="J829" s="38"/>
      <c r="K829" s="38"/>
      <c r="L829" s="41"/>
      <c r="M829" s="190"/>
      <c r="N829" s="191"/>
      <c r="O829" s="66"/>
      <c r="P829" s="66"/>
      <c r="Q829" s="66"/>
      <c r="R829" s="66"/>
      <c r="S829" s="66"/>
      <c r="T829" s="67"/>
      <c r="U829" s="36"/>
      <c r="V829" s="36"/>
      <c r="W829" s="36"/>
      <c r="X829" s="36"/>
      <c r="Y829" s="36"/>
      <c r="Z829" s="36"/>
      <c r="AA829" s="36"/>
      <c r="AB829" s="36"/>
      <c r="AC829" s="36"/>
      <c r="AD829" s="36"/>
      <c r="AE829" s="36"/>
      <c r="AT829" s="19" t="s">
        <v>155</v>
      </c>
      <c r="AU829" s="19" t="s">
        <v>153</v>
      </c>
    </row>
    <row r="830" spans="1:65" s="2" customFormat="1" ht="16.5" customHeight="1">
      <c r="A830" s="36"/>
      <c r="B830" s="37"/>
      <c r="C830" s="175" t="s">
        <v>1257</v>
      </c>
      <c r="D830" s="175" t="s">
        <v>147</v>
      </c>
      <c r="E830" s="176" t="s">
        <v>1254</v>
      </c>
      <c r="F830" s="177" t="s">
        <v>1255</v>
      </c>
      <c r="G830" s="178" t="s">
        <v>300</v>
      </c>
      <c r="H830" s="179">
        <v>184</v>
      </c>
      <c r="I830" s="180"/>
      <c r="J830" s="179">
        <f>ROUND(I830*H830,0)</f>
        <v>0</v>
      </c>
      <c r="K830" s="177" t="s">
        <v>20</v>
      </c>
      <c r="L830" s="41"/>
      <c r="M830" s="181" t="s">
        <v>20</v>
      </c>
      <c r="N830" s="182" t="s">
        <v>44</v>
      </c>
      <c r="O830" s="66"/>
      <c r="P830" s="183">
        <f>O830*H830</f>
        <v>0</v>
      </c>
      <c r="Q830" s="183">
        <v>0</v>
      </c>
      <c r="R830" s="183">
        <f>Q830*H830</f>
        <v>0</v>
      </c>
      <c r="S830" s="183">
        <v>0</v>
      </c>
      <c r="T830" s="184">
        <f>S830*H830</f>
        <v>0</v>
      </c>
      <c r="U830" s="36"/>
      <c r="V830" s="36"/>
      <c r="W830" s="36"/>
      <c r="X830" s="36"/>
      <c r="Y830" s="36"/>
      <c r="Z830" s="36"/>
      <c r="AA830" s="36"/>
      <c r="AB830" s="36"/>
      <c r="AC830" s="36"/>
      <c r="AD830" s="36"/>
      <c r="AE830" s="36"/>
      <c r="AR830" s="185" t="s">
        <v>279</v>
      </c>
      <c r="AT830" s="185" t="s">
        <v>147</v>
      </c>
      <c r="AU830" s="185" t="s">
        <v>153</v>
      </c>
      <c r="AY830" s="19" t="s">
        <v>145</v>
      </c>
      <c r="BE830" s="186">
        <f>IF(N830="základní",J830,0)</f>
        <v>0</v>
      </c>
      <c r="BF830" s="186">
        <f>IF(N830="snížená",J830,0)</f>
        <v>0</v>
      </c>
      <c r="BG830" s="186">
        <f>IF(N830="zákl. přenesená",J830,0)</f>
        <v>0</v>
      </c>
      <c r="BH830" s="186">
        <f>IF(N830="sníž. přenesená",J830,0)</f>
        <v>0</v>
      </c>
      <c r="BI830" s="186">
        <f>IF(N830="nulová",J830,0)</f>
        <v>0</v>
      </c>
      <c r="BJ830" s="19" t="s">
        <v>153</v>
      </c>
      <c r="BK830" s="186">
        <f>ROUND(I830*H830,0)</f>
        <v>0</v>
      </c>
      <c r="BL830" s="19" t="s">
        <v>279</v>
      </c>
      <c r="BM830" s="185" t="s">
        <v>1258</v>
      </c>
    </row>
    <row r="831" spans="1:65" s="2" customFormat="1" ht="10">
      <c r="A831" s="36"/>
      <c r="B831" s="37"/>
      <c r="C831" s="38"/>
      <c r="D831" s="187" t="s">
        <v>155</v>
      </c>
      <c r="E831" s="38"/>
      <c r="F831" s="188" t="s">
        <v>1255</v>
      </c>
      <c r="G831" s="38"/>
      <c r="H831" s="38"/>
      <c r="I831" s="189"/>
      <c r="J831" s="38"/>
      <c r="K831" s="38"/>
      <c r="L831" s="41"/>
      <c r="M831" s="190"/>
      <c r="N831" s="191"/>
      <c r="O831" s="66"/>
      <c r="P831" s="66"/>
      <c r="Q831" s="66"/>
      <c r="R831" s="66"/>
      <c r="S831" s="66"/>
      <c r="T831" s="67"/>
      <c r="U831" s="36"/>
      <c r="V831" s="36"/>
      <c r="W831" s="36"/>
      <c r="X831" s="36"/>
      <c r="Y831" s="36"/>
      <c r="Z831" s="36"/>
      <c r="AA831" s="36"/>
      <c r="AB831" s="36"/>
      <c r="AC831" s="36"/>
      <c r="AD831" s="36"/>
      <c r="AE831" s="36"/>
      <c r="AT831" s="19" t="s">
        <v>155</v>
      </c>
      <c r="AU831" s="19" t="s">
        <v>153</v>
      </c>
    </row>
    <row r="832" spans="1:65" s="2" customFormat="1" ht="16.5" customHeight="1">
      <c r="A832" s="36"/>
      <c r="B832" s="37"/>
      <c r="C832" s="175" t="s">
        <v>1259</v>
      </c>
      <c r="D832" s="175" t="s">
        <v>147</v>
      </c>
      <c r="E832" s="176" t="s">
        <v>1260</v>
      </c>
      <c r="F832" s="177" t="s">
        <v>1261</v>
      </c>
      <c r="G832" s="178" t="s">
        <v>300</v>
      </c>
      <c r="H832" s="179">
        <v>3</v>
      </c>
      <c r="I832" s="180"/>
      <c r="J832" s="179">
        <f>ROUND(I832*H832,0)</f>
        <v>0</v>
      </c>
      <c r="K832" s="177" t="s">
        <v>20</v>
      </c>
      <c r="L832" s="41"/>
      <c r="M832" s="181" t="s">
        <v>20</v>
      </c>
      <c r="N832" s="182" t="s">
        <v>44</v>
      </c>
      <c r="O832" s="66"/>
      <c r="P832" s="183">
        <f>O832*H832</f>
        <v>0</v>
      </c>
      <c r="Q832" s="183">
        <v>0</v>
      </c>
      <c r="R832" s="183">
        <f>Q832*H832</f>
        <v>0</v>
      </c>
      <c r="S832" s="183">
        <v>0</v>
      </c>
      <c r="T832" s="184">
        <f>S832*H832</f>
        <v>0</v>
      </c>
      <c r="U832" s="36"/>
      <c r="V832" s="36"/>
      <c r="W832" s="36"/>
      <c r="X832" s="36"/>
      <c r="Y832" s="36"/>
      <c r="Z832" s="36"/>
      <c r="AA832" s="36"/>
      <c r="AB832" s="36"/>
      <c r="AC832" s="36"/>
      <c r="AD832" s="36"/>
      <c r="AE832" s="36"/>
      <c r="AR832" s="185" t="s">
        <v>279</v>
      </c>
      <c r="AT832" s="185" t="s">
        <v>147</v>
      </c>
      <c r="AU832" s="185" t="s">
        <v>153</v>
      </c>
      <c r="AY832" s="19" t="s">
        <v>145</v>
      </c>
      <c r="BE832" s="186">
        <f>IF(N832="základní",J832,0)</f>
        <v>0</v>
      </c>
      <c r="BF832" s="186">
        <f>IF(N832="snížená",J832,0)</f>
        <v>0</v>
      </c>
      <c r="BG832" s="186">
        <f>IF(N832="zákl. přenesená",J832,0)</f>
        <v>0</v>
      </c>
      <c r="BH832" s="186">
        <f>IF(N832="sníž. přenesená",J832,0)</f>
        <v>0</v>
      </c>
      <c r="BI832" s="186">
        <f>IF(N832="nulová",J832,0)</f>
        <v>0</v>
      </c>
      <c r="BJ832" s="19" t="s">
        <v>153</v>
      </c>
      <c r="BK832" s="186">
        <f>ROUND(I832*H832,0)</f>
        <v>0</v>
      </c>
      <c r="BL832" s="19" t="s">
        <v>279</v>
      </c>
      <c r="BM832" s="185" t="s">
        <v>1262</v>
      </c>
    </row>
    <row r="833" spans="1:65" s="2" customFormat="1" ht="10">
      <c r="A833" s="36"/>
      <c r="B833" s="37"/>
      <c r="C833" s="38"/>
      <c r="D833" s="187" t="s">
        <v>155</v>
      </c>
      <c r="E833" s="38"/>
      <c r="F833" s="188" t="s">
        <v>1261</v>
      </c>
      <c r="G833" s="38"/>
      <c r="H833" s="38"/>
      <c r="I833" s="189"/>
      <c r="J833" s="38"/>
      <c r="K833" s="38"/>
      <c r="L833" s="41"/>
      <c r="M833" s="190"/>
      <c r="N833" s="191"/>
      <c r="O833" s="66"/>
      <c r="P833" s="66"/>
      <c r="Q833" s="66"/>
      <c r="R833" s="66"/>
      <c r="S833" s="66"/>
      <c r="T833" s="67"/>
      <c r="U833" s="36"/>
      <c r="V833" s="36"/>
      <c r="W833" s="36"/>
      <c r="X833" s="36"/>
      <c r="Y833" s="36"/>
      <c r="Z833" s="36"/>
      <c r="AA833" s="36"/>
      <c r="AB833" s="36"/>
      <c r="AC833" s="36"/>
      <c r="AD833" s="36"/>
      <c r="AE833" s="36"/>
      <c r="AT833" s="19" t="s">
        <v>155</v>
      </c>
      <c r="AU833" s="19" t="s">
        <v>153</v>
      </c>
    </row>
    <row r="834" spans="1:65" s="2" customFormat="1" ht="16.5" customHeight="1">
      <c r="A834" s="36"/>
      <c r="B834" s="37"/>
      <c r="C834" s="175" t="s">
        <v>1263</v>
      </c>
      <c r="D834" s="175" t="s">
        <v>147</v>
      </c>
      <c r="E834" s="176" t="s">
        <v>1264</v>
      </c>
      <c r="F834" s="177" t="s">
        <v>1265</v>
      </c>
      <c r="G834" s="178" t="s">
        <v>300</v>
      </c>
      <c r="H834" s="179">
        <v>18</v>
      </c>
      <c r="I834" s="180"/>
      <c r="J834" s="179">
        <f>ROUND(I834*H834,0)</f>
        <v>0</v>
      </c>
      <c r="K834" s="177" t="s">
        <v>20</v>
      </c>
      <c r="L834" s="41"/>
      <c r="M834" s="181" t="s">
        <v>20</v>
      </c>
      <c r="N834" s="182" t="s">
        <v>44</v>
      </c>
      <c r="O834" s="66"/>
      <c r="P834" s="183">
        <f>O834*H834</f>
        <v>0</v>
      </c>
      <c r="Q834" s="183">
        <v>0</v>
      </c>
      <c r="R834" s="183">
        <f>Q834*H834</f>
        <v>0</v>
      </c>
      <c r="S834" s="183">
        <v>0</v>
      </c>
      <c r="T834" s="184">
        <f>S834*H834</f>
        <v>0</v>
      </c>
      <c r="U834" s="36"/>
      <c r="V834" s="36"/>
      <c r="W834" s="36"/>
      <c r="X834" s="36"/>
      <c r="Y834" s="36"/>
      <c r="Z834" s="36"/>
      <c r="AA834" s="36"/>
      <c r="AB834" s="36"/>
      <c r="AC834" s="36"/>
      <c r="AD834" s="36"/>
      <c r="AE834" s="36"/>
      <c r="AR834" s="185" t="s">
        <v>279</v>
      </c>
      <c r="AT834" s="185" t="s">
        <v>147</v>
      </c>
      <c r="AU834" s="185" t="s">
        <v>153</v>
      </c>
      <c r="AY834" s="19" t="s">
        <v>145</v>
      </c>
      <c r="BE834" s="186">
        <f>IF(N834="základní",J834,0)</f>
        <v>0</v>
      </c>
      <c r="BF834" s="186">
        <f>IF(N834="snížená",J834,0)</f>
        <v>0</v>
      </c>
      <c r="BG834" s="186">
        <f>IF(N834="zákl. přenesená",J834,0)</f>
        <v>0</v>
      </c>
      <c r="BH834" s="186">
        <f>IF(N834="sníž. přenesená",J834,0)</f>
        <v>0</v>
      </c>
      <c r="BI834" s="186">
        <f>IF(N834="nulová",J834,0)</f>
        <v>0</v>
      </c>
      <c r="BJ834" s="19" t="s">
        <v>153</v>
      </c>
      <c r="BK834" s="186">
        <f>ROUND(I834*H834,0)</f>
        <v>0</v>
      </c>
      <c r="BL834" s="19" t="s">
        <v>279</v>
      </c>
      <c r="BM834" s="185" t="s">
        <v>1266</v>
      </c>
    </row>
    <row r="835" spans="1:65" s="2" customFormat="1" ht="10">
      <c r="A835" s="36"/>
      <c r="B835" s="37"/>
      <c r="C835" s="38"/>
      <c r="D835" s="187" t="s">
        <v>155</v>
      </c>
      <c r="E835" s="38"/>
      <c r="F835" s="188" t="s">
        <v>1265</v>
      </c>
      <c r="G835" s="38"/>
      <c r="H835" s="38"/>
      <c r="I835" s="189"/>
      <c r="J835" s="38"/>
      <c r="K835" s="38"/>
      <c r="L835" s="41"/>
      <c r="M835" s="190"/>
      <c r="N835" s="191"/>
      <c r="O835" s="66"/>
      <c r="P835" s="66"/>
      <c r="Q835" s="66"/>
      <c r="R835" s="66"/>
      <c r="S835" s="66"/>
      <c r="T835" s="67"/>
      <c r="U835" s="36"/>
      <c r="V835" s="36"/>
      <c r="W835" s="36"/>
      <c r="X835" s="36"/>
      <c r="Y835" s="36"/>
      <c r="Z835" s="36"/>
      <c r="AA835" s="36"/>
      <c r="AB835" s="36"/>
      <c r="AC835" s="36"/>
      <c r="AD835" s="36"/>
      <c r="AE835" s="36"/>
      <c r="AT835" s="19" t="s">
        <v>155</v>
      </c>
      <c r="AU835" s="19" t="s">
        <v>153</v>
      </c>
    </row>
    <row r="836" spans="1:65" s="2" customFormat="1" ht="16.5" customHeight="1">
      <c r="A836" s="36"/>
      <c r="B836" s="37"/>
      <c r="C836" s="175" t="s">
        <v>1267</v>
      </c>
      <c r="D836" s="175" t="s">
        <v>147</v>
      </c>
      <c r="E836" s="176" t="s">
        <v>1268</v>
      </c>
      <c r="F836" s="177" t="s">
        <v>1269</v>
      </c>
      <c r="G836" s="178" t="s">
        <v>256</v>
      </c>
      <c r="H836" s="179">
        <v>60</v>
      </c>
      <c r="I836" s="180"/>
      <c r="J836" s="179">
        <f>ROUND(I836*H836,0)</f>
        <v>0</v>
      </c>
      <c r="K836" s="177" t="s">
        <v>20</v>
      </c>
      <c r="L836" s="41"/>
      <c r="M836" s="181" t="s">
        <v>20</v>
      </c>
      <c r="N836" s="182" t="s">
        <v>44</v>
      </c>
      <c r="O836" s="66"/>
      <c r="P836" s="183">
        <f>O836*H836</f>
        <v>0</v>
      </c>
      <c r="Q836" s="183">
        <v>0</v>
      </c>
      <c r="R836" s="183">
        <f>Q836*H836</f>
        <v>0</v>
      </c>
      <c r="S836" s="183">
        <v>0</v>
      </c>
      <c r="T836" s="184">
        <f>S836*H836</f>
        <v>0</v>
      </c>
      <c r="U836" s="36"/>
      <c r="V836" s="36"/>
      <c r="W836" s="36"/>
      <c r="X836" s="36"/>
      <c r="Y836" s="36"/>
      <c r="Z836" s="36"/>
      <c r="AA836" s="36"/>
      <c r="AB836" s="36"/>
      <c r="AC836" s="36"/>
      <c r="AD836" s="36"/>
      <c r="AE836" s="36"/>
      <c r="AR836" s="185" t="s">
        <v>279</v>
      </c>
      <c r="AT836" s="185" t="s">
        <v>147</v>
      </c>
      <c r="AU836" s="185" t="s">
        <v>153</v>
      </c>
      <c r="AY836" s="19" t="s">
        <v>145</v>
      </c>
      <c r="BE836" s="186">
        <f>IF(N836="základní",J836,0)</f>
        <v>0</v>
      </c>
      <c r="BF836" s="186">
        <f>IF(N836="snížená",J836,0)</f>
        <v>0</v>
      </c>
      <c r="BG836" s="186">
        <f>IF(N836="zákl. přenesená",J836,0)</f>
        <v>0</v>
      </c>
      <c r="BH836" s="186">
        <f>IF(N836="sníž. přenesená",J836,0)</f>
        <v>0</v>
      </c>
      <c r="BI836" s="186">
        <f>IF(N836="nulová",J836,0)</f>
        <v>0</v>
      </c>
      <c r="BJ836" s="19" t="s">
        <v>153</v>
      </c>
      <c r="BK836" s="186">
        <f>ROUND(I836*H836,0)</f>
        <v>0</v>
      </c>
      <c r="BL836" s="19" t="s">
        <v>279</v>
      </c>
      <c r="BM836" s="185" t="s">
        <v>1270</v>
      </c>
    </row>
    <row r="837" spans="1:65" s="2" customFormat="1" ht="10">
      <c r="A837" s="36"/>
      <c r="B837" s="37"/>
      <c r="C837" s="38"/>
      <c r="D837" s="187" t="s">
        <v>155</v>
      </c>
      <c r="E837" s="38"/>
      <c r="F837" s="188" t="s">
        <v>1269</v>
      </c>
      <c r="G837" s="38"/>
      <c r="H837" s="38"/>
      <c r="I837" s="189"/>
      <c r="J837" s="38"/>
      <c r="K837" s="38"/>
      <c r="L837" s="41"/>
      <c r="M837" s="190"/>
      <c r="N837" s="191"/>
      <c r="O837" s="66"/>
      <c r="P837" s="66"/>
      <c r="Q837" s="66"/>
      <c r="R837" s="66"/>
      <c r="S837" s="66"/>
      <c r="T837" s="67"/>
      <c r="U837" s="36"/>
      <c r="V837" s="36"/>
      <c r="W837" s="36"/>
      <c r="X837" s="36"/>
      <c r="Y837" s="36"/>
      <c r="Z837" s="36"/>
      <c r="AA837" s="36"/>
      <c r="AB837" s="36"/>
      <c r="AC837" s="36"/>
      <c r="AD837" s="36"/>
      <c r="AE837" s="36"/>
      <c r="AT837" s="19" t="s">
        <v>155</v>
      </c>
      <c r="AU837" s="19" t="s">
        <v>153</v>
      </c>
    </row>
    <row r="838" spans="1:65" s="2" customFormat="1" ht="16.5" customHeight="1">
      <c r="A838" s="36"/>
      <c r="B838" s="37"/>
      <c r="C838" s="175" t="s">
        <v>1271</v>
      </c>
      <c r="D838" s="175" t="s">
        <v>147</v>
      </c>
      <c r="E838" s="176" t="s">
        <v>1272</v>
      </c>
      <c r="F838" s="177" t="s">
        <v>1273</v>
      </c>
      <c r="G838" s="178" t="s">
        <v>300</v>
      </c>
      <c r="H838" s="179">
        <v>2</v>
      </c>
      <c r="I838" s="180"/>
      <c r="J838" s="179">
        <f>ROUND(I838*H838,0)</f>
        <v>0</v>
      </c>
      <c r="K838" s="177" t="s">
        <v>20</v>
      </c>
      <c r="L838" s="41"/>
      <c r="M838" s="181" t="s">
        <v>20</v>
      </c>
      <c r="N838" s="182" t="s">
        <v>44</v>
      </c>
      <c r="O838" s="66"/>
      <c r="P838" s="183">
        <f>O838*H838</f>
        <v>0</v>
      </c>
      <c r="Q838" s="183">
        <v>0</v>
      </c>
      <c r="R838" s="183">
        <f>Q838*H838</f>
        <v>0</v>
      </c>
      <c r="S838" s="183">
        <v>0</v>
      </c>
      <c r="T838" s="184">
        <f>S838*H838</f>
        <v>0</v>
      </c>
      <c r="U838" s="36"/>
      <c r="V838" s="36"/>
      <c r="W838" s="36"/>
      <c r="X838" s="36"/>
      <c r="Y838" s="36"/>
      <c r="Z838" s="36"/>
      <c r="AA838" s="36"/>
      <c r="AB838" s="36"/>
      <c r="AC838" s="36"/>
      <c r="AD838" s="36"/>
      <c r="AE838" s="36"/>
      <c r="AR838" s="185" t="s">
        <v>279</v>
      </c>
      <c r="AT838" s="185" t="s">
        <v>147</v>
      </c>
      <c r="AU838" s="185" t="s">
        <v>153</v>
      </c>
      <c r="AY838" s="19" t="s">
        <v>145</v>
      </c>
      <c r="BE838" s="186">
        <f>IF(N838="základní",J838,0)</f>
        <v>0</v>
      </c>
      <c r="BF838" s="186">
        <f>IF(N838="snížená",J838,0)</f>
        <v>0</v>
      </c>
      <c r="BG838" s="186">
        <f>IF(N838="zákl. přenesená",J838,0)</f>
        <v>0</v>
      </c>
      <c r="BH838" s="186">
        <f>IF(N838="sníž. přenesená",J838,0)</f>
        <v>0</v>
      </c>
      <c r="BI838" s="186">
        <f>IF(N838="nulová",J838,0)</f>
        <v>0</v>
      </c>
      <c r="BJ838" s="19" t="s">
        <v>153</v>
      </c>
      <c r="BK838" s="186">
        <f>ROUND(I838*H838,0)</f>
        <v>0</v>
      </c>
      <c r="BL838" s="19" t="s">
        <v>279</v>
      </c>
      <c r="BM838" s="185" t="s">
        <v>1274</v>
      </c>
    </row>
    <row r="839" spans="1:65" s="2" customFormat="1" ht="10">
      <c r="A839" s="36"/>
      <c r="B839" s="37"/>
      <c r="C839" s="38"/>
      <c r="D839" s="187" t="s">
        <v>155</v>
      </c>
      <c r="E839" s="38"/>
      <c r="F839" s="188" t="s">
        <v>1273</v>
      </c>
      <c r="G839" s="38"/>
      <c r="H839" s="38"/>
      <c r="I839" s="189"/>
      <c r="J839" s="38"/>
      <c r="K839" s="38"/>
      <c r="L839" s="41"/>
      <c r="M839" s="190"/>
      <c r="N839" s="191"/>
      <c r="O839" s="66"/>
      <c r="P839" s="66"/>
      <c r="Q839" s="66"/>
      <c r="R839" s="66"/>
      <c r="S839" s="66"/>
      <c r="T839" s="67"/>
      <c r="U839" s="36"/>
      <c r="V839" s="36"/>
      <c r="W839" s="36"/>
      <c r="X839" s="36"/>
      <c r="Y839" s="36"/>
      <c r="Z839" s="36"/>
      <c r="AA839" s="36"/>
      <c r="AB839" s="36"/>
      <c r="AC839" s="36"/>
      <c r="AD839" s="36"/>
      <c r="AE839" s="36"/>
      <c r="AT839" s="19" t="s">
        <v>155</v>
      </c>
      <c r="AU839" s="19" t="s">
        <v>153</v>
      </c>
    </row>
    <row r="840" spans="1:65" s="2" customFormat="1" ht="16.5" customHeight="1">
      <c r="A840" s="36"/>
      <c r="B840" s="37"/>
      <c r="C840" s="175" t="s">
        <v>1275</v>
      </c>
      <c r="D840" s="175" t="s">
        <v>147</v>
      </c>
      <c r="E840" s="176" t="s">
        <v>1276</v>
      </c>
      <c r="F840" s="177" t="s">
        <v>1277</v>
      </c>
      <c r="G840" s="178" t="s">
        <v>300</v>
      </c>
      <c r="H840" s="179">
        <v>1</v>
      </c>
      <c r="I840" s="180"/>
      <c r="J840" s="179">
        <f>ROUND(I840*H840,0)</f>
        <v>0</v>
      </c>
      <c r="K840" s="177" t="s">
        <v>20</v>
      </c>
      <c r="L840" s="41"/>
      <c r="M840" s="181" t="s">
        <v>20</v>
      </c>
      <c r="N840" s="182" t="s">
        <v>44</v>
      </c>
      <c r="O840" s="66"/>
      <c r="P840" s="183">
        <f>O840*H840</f>
        <v>0</v>
      </c>
      <c r="Q840" s="183">
        <v>0</v>
      </c>
      <c r="R840" s="183">
        <f>Q840*H840</f>
        <v>0</v>
      </c>
      <c r="S840" s="183">
        <v>0</v>
      </c>
      <c r="T840" s="184">
        <f>S840*H840</f>
        <v>0</v>
      </c>
      <c r="U840" s="36"/>
      <c r="V840" s="36"/>
      <c r="W840" s="36"/>
      <c r="X840" s="36"/>
      <c r="Y840" s="36"/>
      <c r="Z840" s="36"/>
      <c r="AA840" s="36"/>
      <c r="AB840" s="36"/>
      <c r="AC840" s="36"/>
      <c r="AD840" s="36"/>
      <c r="AE840" s="36"/>
      <c r="AR840" s="185" t="s">
        <v>279</v>
      </c>
      <c r="AT840" s="185" t="s">
        <v>147</v>
      </c>
      <c r="AU840" s="185" t="s">
        <v>153</v>
      </c>
      <c r="AY840" s="19" t="s">
        <v>145</v>
      </c>
      <c r="BE840" s="186">
        <f>IF(N840="základní",J840,0)</f>
        <v>0</v>
      </c>
      <c r="BF840" s="186">
        <f>IF(N840="snížená",J840,0)</f>
        <v>0</v>
      </c>
      <c r="BG840" s="186">
        <f>IF(N840="zákl. přenesená",J840,0)</f>
        <v>0</v>
      </c>
      <c r="BH840" s="186">
        <f>IF(N840="sníž. přenesená",J840,0)</f>
        <v>0</v>
      </c>
      <c r="BI840" s="186">
        <f>IF(N840="nulová",J840,0)</f>
        <v>0</v>
      </c>
      <c r="BJ840" s="19" t="s">
        <v>153</v>
      </c>
      <c r="BK840" s="186">
        <f>ROUND(I840*H840,0)</f>
        <v>0</v>
      </c>
      <c r="BL840" s="19" t="s">
        <v>279</v>
      </c>
      <c r="BM840" s="185" t="s">
        <v>1278</v>
      </c>
    </row>
    <row r="841" spans="1:65" s="2" customFormat="1" ht="10">
      <c r="A841" s="36"/>
      <c r="B841" s="37"/>
      <c r="C841" s="38"/>
      <c r="D841" s="187" t="s">
        <v>155</v>
      </c>
      <c r="E841" s="38"/>
      <c r="F841" s="188" t="s">
        <v>1279</v>
      </c>
      <c r="G841" s="38"/>
      <c r="H841" s="38"/>
      <c r="I841" s="189"/>
      <c r="J841" s="38"/>
      <c r="K841" s="38"/>
      <c r="L841" s="41"/>
      <c r="M841" s="190"/>
      <c r="N841" s="191"/>
      <c r="O841" s="66"/>
      <c r="P841" s="66"/>
      <c r="Q841" s="66"/>
      <c r="R841" s="66"/>
      <c r="S841" s="66"/>
      <c r="T841" s="67"/>
      <c r="U841" s="36"/>
      <c r="V841" s="36"/>
      <c r="W841" s="36"/>
      <c r="X841" s="36"/>
      <c r="Y841" s="36"/>
      <c r="Z841" s="36"/>
      <c r="AA841" s="36"/>
      <c r="AB841" s="36"/>
      <c r="AC841" s="36"/>
      <c r="AD841" s="36"/>
      <c r="AE841" s="36"/>
      <c r="AT841" s="19" t="s">
        <v>155</v>
      </c>
      <c r="AU841" s="19" t="s">
        <v>153</v>
      </c>
    </row>
    <row r="842" spans="1:65" s="2" customFormat="1" ht="16.5" customHeight="1">
      <c r="A842" s="36"/>
      <c r="B842" s="37"/>
      <c r="C842" s="175" t="s">
        <v>1280</v>
      </c>
      <c r="D842" s="175" t="s">
        <v>147</v>
      </c>
      <c r="E842" s="176" t="s">
        <v>1281</v>
      </c>
      <c r="F842" s="177" t="s">
        <v>1282</v>
      </c>
      <c r="G842" s="178" t="s">
        <v>300</v>
      </c>
      <c r="H842" s="179">
        <v>3</v>
      </c>
      <c r="I842" s="180"/>
      <c r="J842" s="179">
        <f>ROUND(I842*H842,0)</f>
        <v>0</v>
      </c>
      <c r="K842" s="177" t="s">
        <v>20</v>
      </c>
      <c r="L842" s="41"/>
      <c r="M842" s="181" t="s">
        <v>20</v>
      </c>
      <c r="N842" s="182" t="s">
        <v>44</v>
      </c>
      <c r="O842" s="66"/>
      <c r="P842" s="183">
        <f>O842*H842</f>
        <v>0</v>
      </c>
      <c r="Q842" s="183">
        <v>0</v>
      </c>
      <c r="R842" s="183">
        <f>Q842*H842</f>
        <v>0</v>
      </c>
      <c r="S842" s="183">
        <v>0</v>
      </c>
      <c r="T842" s="184">
        <f>S842*H842</f>
        <v>0</v>
      </c>
      <c r="U842" s="36"/>
      <c r="V842" s="36"/>
      <c r="W842" s="36"/>
      <c r="X842" s="36"/>
      <c r="Y842" s="36"/>
      <c r="Z842" s="36"/>
      <c r="AA842" s="36"/>
      <c r="AB842" s="36"/>
      <c r="AC842" s="36"/>
      <c r="AD842" s="36"/>
      <c r="AE842" s="36"/>
      <c r="AR842" s="185" t="s">
        <v>279</v>
      </c>
      <c r="AT842" s="185" t="s">
        <v>147</v>
      </c>
      <c r="AU842" s="185" t="s">
        <v>153</v>
      </c>
      <c r="AY842" s="19" t="s">
        <v>145</v>
      </c>
      <c r="BE842" s="186">
        <f>IF(N842="základní",J842,0)</f>
        <v>0</v>
      </c>
      <c r="BF842" s="186">
        <f>IF(N842="snížená",J842,0)</f>
        <v>0</v>
      </c>
      <c r="BG842" s="186">
        <f>IF(N842="zákl. přenesená",J842,0)</f>
        <v>0</v>
      </c>
      <c r="BH842" s="186">
        <f>IF(N842="sníž. přenesená",J842,0)</f>
        <v>0</v>
      </c>
      <c r="BI842" s="186">
        <f>IF(N842="nulová",J842,0)</f>
        <v>0</v>
      </c>
      <c r="BJ842" s="19" t="s">
        <v>153</v>
      </c>
      <c r="BK842" s="186">
        <f>ROUND(I842*H842,0)</f>
        <v>0</v>
      </c>
      <c r="BL842" s="19" t="s">
        <v>279</v>
      </c>
      <c r="BM842" s="185" t="s">
        <v>1283</v>
      </c>
    </row>
    <row r="843" spans="1:65" s="2" customFormat="1" ht="10">
      <c r="A843" s="36"/>
      <c r="B843" s="37"/>
      <c r="C843" s="38"/>
      <c r="D843" s="187" t="s">
        <v>155</v>
      </c>
      <c r="E843" s="38"/>
      <c r="F843" s="188" t="s">
        <v>1282</v>
      </c>
      <c r="G843" s="38"/>
      <c r="H843" s="38"/>
      <c r="I843" s="189"/>
      <c r="J843" s="38"/>
      <c r="K843" s="38"/>
      <c r="L843" s="41"/>
      <c r="M843" s="190"/>
      <c r="N843" s="191"/>
      <c r="O843" s="66"/>
      <c r="P843" s="66"/>
      <c r="Q843" s="66"/>
      <c r="R843" s="66"/>
      <c r="S843" s="66"/>
      <c r="T843" s="67"/>
      <c r="U843" s="36"/>
      <c r="V843" s="36"/>
      <c r="W843" s="36"/>
      <c r="X843" s="36"/>
      <c r="Y843" s="36"/>
      <c r="Z843" s="36"/>
      <c r="AA843" s="36"/>
      <c r="AB843" s="36"/>
      <c r="AC843" s="36"/>
      <c r="AD843" s="36"/>
      <c r="AE843" s="36"/>
      <c r="AT843" s="19" t="s">
        <v>155</v>
      </c>
      <c r="AU843" s="19" t="s">
        <v>153</v>
      </c>
    </row>
    <row r="844" spans="1:65" s="2" customFormat="1" ht="16.5" customHeight="1">
      <c r="A844" s="36"/>
      <c r="B844" s="37"/>
      <c r="C844" s="175" t="s">
        <v>1284</v>
      </c>
      <c r="D844" s="175" t="s">
        <v>147</v>
      </c>
      <c r="E844" s="176" t="s">
        <v>1285</v>
      </c>
      <c r="F844" s="177" t="s">
        <v>1286</v>
      </c>
      <c r="G844" s="178" t="s">
        <v>300</v>
      </c>
      <c r="H844" s="179">
        <v>2</v>
      </c>
      <c r="I844" s="180"/>
      <c r="J844" s="179">
        <f>ROUND(I844*H844,0)</f>
        <v>0</v>
      </c>
      <c r="K844" s="177" t="s">
        <v>20</v>
      </c>
      <c r="L844" s="41"/>
      <c r="M844" s="181" t="s">
        <v>20</v>
      </c>
      <c r="N844" s="182" t="s">
        <v>44</v>
      </c>
      <c r="O844" s="66"/>
      <c r="P844" s="183">
        <f>O844*H844</f>
        <v>0</v>
      </c>
      <c r="Q844" s="183">
        <v>0</v>
      </c>
      <c r="R844" s="183">
        <f>Q844*H844</f>
        <v>0</v>
      </c>
      <c r="S844" s="183">
        <v>0</v>
      </c>
      <c r="T844" s="184">
        <f>S844*H844</f>
        <v>0</v>
      </c>
      <c r="U844" s="36"/>
      <c r="V844" s="36"/>
      <c r="W844" s="36"/>
      <c r="X844" s="36"/>
      <c r="Y844" s="36"/>
      <c r="Z844" s="36"/>
      <c r="AA844" s="36"/>
      <c r="AB844" s="36"/>
      <c r="AC844" s="36"/>
      <c r="AD844" s="36"/>
      <c r="AE844" s="36"/>
      <c r="AR844" s="185" t="s">
        <v>279</v>
      </c>
      <c r="AT844" s="185" t="s">
        <v>147</v>
      </c>
      <c r="AU844" s="185" t="s">
        <v>153</v>
      </c>
      <c r="AY844" s="19" t="s">
        <v>145</v>
      </c>
      <c r="BE844" s="186">
        <f>IF(N844="základní",J844,0)</f>
        <v>0</v>
      </c>
      <c r="BF844" s="186">
        <f>IF(N844="snížená",J844,0)</f>
        <v>0</v>
      </c>
      <c r="BG844" s="186">
        <f>IF(N844="zákl. přenesená",J844,0)</f>
        <v>0</v>
      </c>
      <c r="BH844" s="186">
        <f>IF(N844="sníž. přenesená",J844,0)</f>
        <v>0</v>
      </c>
      <c r="BI844" s="186">
        <f>IF(N844="nulová",J844,0)</f>
        <v>0</v>
      </c>
      <c r="BJ844" s="19" t="s">
        <v>153</v>
      </c>
      <c r="BK844" s="186">
        <f>ROUND(I844*H844,0)</f>
        <v>0</v>
      </c>
      <c r="BL844" s="19" t="s">
        <v>279</v>
      </c>
      <c r="BM844" s="185" t="s">
        <v>1287</v>
      </c>
    </row>
    <row r="845" spans="1:65" s="2" customFormat="1" ht="10">
      <c r="A845" s="36"/>
      <c r="B845" s="37"/>
      <c r="C845" s="38"/>
      <c r="D845" s="187" t="s">
        <v>155</v>
      </c>
      <c r="E845" s="38"/>
      <c r="F845" s="188" t="s">
        <v>1286</v>
      </c>
      <c r="G845" s="38"/>
      <c r="H845" s="38"/>
      <c r="I845" s="189"/>
      <c r="J845" s="38"/>
      <c r="K845" s="38"/>
      <c r="L845" s="41"/>
      <c r="M845" s="190"/>
      <c r="N845" s="191"/>
      <c r="O845" s="66"/>
      <c r="P845" s="66"/>
      <c r="Q845" s="66"/>
      <c r="R845" s="66"/>
      <c r="S845" s="66"/>
      <c r="T845" s="67"/>
      <c r="U845" s="36"/>
      <c r="V845" s="36"/>
      <c r="W845" s="36"/>
      <c r="X845" s="36"/>
      <c r="Y845" s="36"/>
      <c r="Z845" s="36"/>
      <c r="AA845" s="36"/>
      <c r="AB845" s="36"/>
      <c r="AC845" s="36"/>
      <c r="AD845" s="36"/>
      <c r="AE845" s="36"/>
      <c r="AT845" s="19" t="s">
        <v>155</v>
      </c>
      <c r="AU845" s="19" t="s">
        <v>153</v>
      </c>
    </row>
    <row r="846" spans="1:65" s="2" customFormat="1" ht="16.5" customHeight="1">
      <c r="A846" s="36"/>
      <c r="B846" s="37"/>
      <c r="C846" s="175" t="s">
        <v>1288</v>
      </c>
      <c r="D846" s="175" t="s">
        <v>147</v>
      </c>
      <c r="E846" s="176" t="s">
        <v>1289</v>
      </c>
      <c r="F846" s="177" t="s">
        <v>1290</v>
      </c>
      <c r="G846" s="178" t="s">
        <v>300</v>
      </c>
      <c r="H846" s="179">
        <v>4</v>
      </c>
      <c r="I846" s="180"/>
      <c r="J846" s="179">
        <f>ROUND(I846*H846,0)</f>
        <v>0</v>
      </c>
      <c r="K846" s="177" t="s">
        <v>20</v>
      </c>
      <c r="L846" s="41"/>
      <c r="M846" s="181" t="s">
        <v>20</v>
      </c>
      <c r="N846" s="182" t="s">
        <v>44</v>
      </c>
      <c r="O846" s="66"/>
      <c r="P846" s="183">
        <f>O846*H846</f>
        <v>0</v>
      </c>
      <c r="Q846" s="183">
        <v>0</v>
      </c>
      <c r="R846" s="183">
        <f>Q846*H846</f>
        <v>0</v>
      </c>
      <c r="S846" s="183">
        <v>0</v>
      </c>
      <c r="T846" s="184">
        <f>S846*H846</f>
        <v>0</v>
      </c>
      <c r="U846" s="36"/>
      <c r="V846" s="36"/>
      <c r="W846" s="36"/>
      <c r="X846" s="36"/>
      <c r="Y846" s="36"/>
      <c r="Z846" s="36"/>
      <c r="AA846" s="36"/>
      <c r="AB846" s="36"/>
      <c r="AC846" s="36"/>
      <c r="AD846" s="36"/>
      <c r="AE846" s="36"/>
      <c r="AR846" s="185" t="s">
        <v>279</v>
      </c>
      <c r="AT846" s="185" t="s">
        <v>147</v>
      </c>
      <c r="AU846" s="185" t="s">
        <v>153</v>
      </c>
      <c r="AY846" s="19" t="s">
        <v>145</v>
      </c>
      <c r="BE846" s="186">
        <f>IF(N846="základní",J846,0)</f>
        <v>0</v>
      </c>
      <c r="BF846" s="186">
        <f>IF(N846="snížená",J846,0)</f>
        <v>0</v>
      </c>
      <c r="BG846" s="186">
        <f>IF(N846="zákl. přenesená",J846,0)</f>
        <v>0</v>
      </c>
      <c r="BH846" s="186">
        <f>IF(N846="sníž. přenesená",J846,0)</f>
        <v>0</v>
      </c>
      <c r="BI846" s="186">
        <f>IF(N846="nulová",J846,0)</f>
        <v>0</v>
      </c>
      <c r="BJ846" s="19" t="s">
        <v>153</v>
      </c>
      <c r="BK846" s="186">
        <f>ROUND(I846*H846,0)</f>
        <v>0</v>
      </c>
      <c r="BL846" s="19" t="s">
        <v>279</v>
      </c>
      <c r="BM846" s="185" t="s">
        <v>1291</v>
      </c>
    </row>
    <row r="847" spans="1:65" s="2" customFormat="1" ht="10">
      <c r="A847" s="36"/>
      <c r="B847" s="37"/>
      <c r="C847" s="38"/>
      <c r="D847" s="187" t="s">
        <v>155</v>
      </c>
      <c r="E847" s="38"/>
      <c r="F847" s="188" t="s">
        <v>1290</v>
      </c>
      <c r="G847" s="38"/>
      <c r="H847" s="38"/>
      <c r="I847" s="189"/>
      <c r="J847" s="38"/>
      <c r="K847" s="38"/>
      <c r="L847" s="41"/>
      <c r="M847" s="190"/>
      <c r="N847" s="191"/>
      <c r="O847" s="66"/>
      <c r="P847" s="66"/>
      <c r="Q847" s="66"/>
      <c r="R847" s="66"/>
      <c r="S847" s="66"/>
      <c r="T847" s="67"/>
      <c r="U847" s="36"/>
      <c r="V847" s="36"/>
      <c r="W847" s="36"/>
      <c r="X847" s="36"/>
      <c r="Y847" s="36"/>
      <c r="Z847" s="36"/>
      <c r="AA847" s="36"/>
      <c r="AB847" s="36"/>
      <c r="AC847" s="36"/>
      <c r="AD847" s="36"/>
      <c r="AE847" s="36"/>
      <c r="AT847" s="19" t="s">
        <v>155</v>
      </c>
      <c r="AU847" s="19" t="s">
        <v>153</v>
      </c>
    </row>
    <row r="848" spans="1:65" s="2" customFormat="1" ht="16.5" customHeight="1">
      <c r="A848" s="36"/>
      <c r="B848" s="37"/>
      <c r="C848" s="175" t="s">
        <v>1292</v>
      </c>
      <c r="D848" s="175" t="s">
        <v>147</v>
      </c>
      <c r="E848" s="176" t="s">
        <v>1293</v>
      </c>
      <c r="F848" s="177" t="s">
        <v>1294</v>
      </c>
      <c r="G848" s="178" t="s">
        <v>300</v>
      </c>
      <c r="H848" s="179">
        <v>20</v>
      </c>
      <c r="I848" s="180"/>
      <c r="J848" s="179">
        <f>ROUND(I848*H848,0)</f>
        <v>0</v>
      </c>
      <c r="K848" s="177" t="s">
        <v>20</v>
      </c>
      <c r="L848" s="41"/>
      <c r="M848" s="181" t="s">
        <v>20</v>
      </c>
      <c r="N848" s="182" t="s">
        <v>44</v>
      </c>
      <c r="O848" s="66"/>
      <c r="P848" s="183">
        <f>O848*H848</f>
        <v>0</v>
      </c>
      <c r="Q848" s="183">
        <v>0</v>
      </c>
      <c r="R848" s="183">
        <f>Q848*H848</f>
        <v>0</v>
      </c>
      <c r="S848" s="183">
        <v>0</v>
      </c>
      <c r="T848" s="184">
        <f>S848*H848</f>
        <v>0</v>
      </c>
      <c r="U848" s="36"/>
      <c r="V848" s="36"/>
      <c r="W848" s="36"/>
      <c r="X848" s="36"/>
      <c r="Y848" s="36"/>
      <c r="Z848" s="36"/>
      <c r="AA848" s="36"/>
      <c r="AB848" s="36"/>
      <c r="AC848" s="36"/>
      <c r="AD848" s="36"/>
      <c r="AE848" s="36"/>
      <c r="AR848" s="185" t="s">
        <v>279</v>
      </c>
      <c r="AT848" s="185" t="s">
        <v>147</v>
      </c>
      <c r="AU848" s="185" t="s">
        <v>153</v>
      </c>
      <c r="AY848" s="19" t="s">
        <v>145</v>
      </c>
      <c r="BE848" s="186">
        <f>IF(N848="základní",J848,0)</f>
        <v>0</v>
      </c>
      <c r="BF848" s="186">
        <f>IF(N848="snížená",J848,0)</f>
        <v>0</v>
      </c>
      <c r="BG848" s="186">
        <f>IF(N848="zákl. přenesená",J848,0)</f>
        <v>0</v>
      </c>
      <c r="BH848" s="186">
        <f>IF(N848="sníž. přenesená",J848,0)</f>
        <v>0</v>
      </c>
      <c r="BI848" s="186">
        <f>IF(N848="nulová",J848,0)</f>
        <v>0</v>
      </c>
      <c r="BJ848" s="19" t="s">
        <v>153</v>
      </c>
      <c r="BK848" s="186">
        <f>ROUND(I848*H848,0)</f>
        <v>0</v>
      </c>
      <c r="BL848" s="19" t="s">
        <v>279</v>
      </c>
      <c r="BM848" s="185" t="s">
        <v>1295</v>
      </c>
    </row>
    <row r="849" spans="1:65" s="2" customFormat="1" ht="10">
      <c r="A849" s="36"/>
      <c r="B849" s="37"/>
      <c r="C849" s="38"/>
      <c r="D849" s="187" t="s">
        <v>155</v>
      </c>
      <c r="E849" s="38"/>
      <c r="F849" s="188" t="s">
        <v>1294</v>
      </c>
      <c r="G849" s="38"/>
      <c r="H849" s="38"/>
      <c r="I849" s="189"/>
      <c r="J849" s="38"/>
      <c r="K849" s="38"/>
      <c r="L849" s="41"/>
      <c r="M849" s="190"/>
      <c r="N849" s="191"/>
      <c r="O849" s="66"/>
      <c r="P849" s="66"/>
      <c r="Q849" s="66"/>
      <c r="R849" s="66"/>
      <c r="S849" s="66"/>
      <c r="T849" s="67"/>
      <c r="U849" s="36"/>
      <c r="V849" s="36"/>
      <c r="W849" s="36"/>
      <c r="X849" s="36"/>
      <c r="Y849" s="36"/>
      <c r="Z849" s="36"/>
      <c r="AA849" s="36"/>
      <c r="AB849" s="36"/>
      <c r="AC849" s="36"/>
      <c r="AD849" s="36"/>
      <c r="AE849" s="36"/>
      <c r="AT849" s="19" t="s">
        <v>155</v>
      </c>
      <c r="AU849" s="19" t="s">
        <v>153</v>
      </c>
    </row>
    <row r="850" spans="1:65" s="2" customFormat="1" ht="16.5" customHeight="1">
      <c r="A850" s="36"/>
      <c r="B850" s="37"/>
      <c r="C850" s="175" t="s">
        <v>1296</v>
      </c>
      <c r="D850" s="175" t="s">
        <v>147</v>
      </c>
      <c r="E850" s="176" t="s">
        <v>1293</v>
      </c>
      <c r="F850" s="177" t="s">
        <v>1294</v>
      </c>
      <c r="G850" s="178" t="s">
        <v>300</v>
      </c>
      <c r="H850" s="179">
        <v>14</v>
      </c>
      <c r="I850" s="180"/>
      <c r="J850" s="179">
        <f>ROUND(I850*H850,0)</f>
        <v>0</v>
      </c>
      <c r="K850" s="177" t="s">
        <v>20</v>
      </c>
      <c r="L850" s="41"/>
      <c r="M850" s="181" t="s">
        <v>20</v>
      </c>
      <c r="N850" s="182" t="s">
        <v>44</v>
      </c>
      <c r="O850" s="66"/>
      <c r="P850" s="183">
        <f>O850*H850</f>
        <v>0</v>
      </c>
      <c r="Q850" s="183">
        <v>0</v>
      </c>
      <c r="R850" s="183">
        <f>Q850*H850</f>
        <v>0</v>
      </c>
      <c r="S850" s="183">
        <v>0</v>
      </c>
      <c r="T850" s="184">
        <f>S850*H850</f>
        <v>0</v>
      </c>
      <c r="U850" s="36"/>
      <c r="V850" s="36"/>
      <c r="W850" s="36"/>
      <c r="X850" s="36"/>
      <c r="Y850" s="36"/>
      <c r="Z850" s="36"/>
      <c r="AA850" s="36"/>
      <c r="AB850" s="36"/>
      <c r="AC850" s="36"/>
      <c r="AD850" s="36"/>
      <c r="AE850" s="36"/>
      <c r="AR850" s="185" t="s">
        <v>279</v>
      </c>
      <c r="AT850" s="185" t="s">
        <v>147</v>
      </c>
      <c r="AU850" s="185" t="s">
        <v>153</v>
      </c>
      <c r="AY850" s="19" t="s">
        <v>145</v>
      </c>
      <c r="BE850" s="186">
        <f>IF(N850="základní",J850,0)</f>
        <v>0</v>
      </c>
      <c r="BF850" s="186">
        <f>IF(N850="snížená",J850,0)</f>
        <v>0</v>
      </c>
      <c r="BG850" s="186">
        <f>IF(N850="zákl. přenesená",J850,0)</f>
        <v>0</v>
      </c>
      <c r="BH850" s="186">
        <f>IF(N850="sníž. přenesená",J850,0)</f>
        <v>0</v>
      </c>
      <c r="BI850" s="186">
        <f>IF(N850="nulová",J850,0)</f>
        <v>0</v>
      </c>
      <c r="BJ850" s="19" t="s">
        <v>153</v>
      </c>
      <c r="BK850" s="186">
        <f>ROUND(I850*H850,0)</f>
        <v>0</v>
      </c>
      <c r="BL850" s="19" t="s">
        <v>279</v>
      </c>
      <c r="BM850" s="185" t="s">
        <v>1297</v>
      </c>
    </row>
    <row r="851" spans="1:65" s="2" customFormat="1" ht="10">
      <c r="A851" s="36"/>
      <c r="B851" s="37"/>
      <c r="C851" s="38"/>
      <c r="D851" s="187" t="s">
        <v>155</v>
      </c>
      <c r="E851" s="38"/>
      <c r="F851" s="188" t="s">
        <v>1294</v>
      </c>
      <c r="G851" s="38"/>
      <c r="H851" s="38"/>
      <c r="I851" s="189"/>
      <c r="J851" s="38"/>
      <c r="K851" s="38"/>
      <c r="L851" s="41"/>
      <c r="M851" s="190"/>
      <c r="N851" s="191"/>
      <c r="O851" s="66"/>
      <c r="P851" s="66"/>
      <c r="Q851" s="66"/>
      <c r="R851" s="66"/>
      <c r="S851" s="66"/>
      <c r="T851" s="67"/>
      <c r="U851" s="36"/>
      <c r="V851" s="36"/>
      <c r="W851" s="36"/>
      <c r="X851" s="36"/>
      <c r="Y851" s="36"/>
      <c r="Z851" s="36"/>
      <c r="AA851" s="36"/>
      <c r="AB851" s="36"/>
      <c r="AC851" s="36"/>
      <c r="AD851" s="36"/>
      <c r="AE851" s="36"/>
      <c r="AT851" s="19" t="s">
        <v>155</v>
      </c>
      <c r="AU851" s="19" t="s">
        <v>153</v>
      </c>
    </row>
    <row r="852" spans="1:65" s="2" customFormat="1" ht="16.5" customHeight="1">
      <c r="A852" s="36"/>
      <c r="B852" s="37"/>
      <c r="C852" s="175" t="s">
        <v>1298</v>
      </c>
      <c r="D852" s="175" t="s">
        <v>147</v>
      </c>
      <c r="E852" s="176" t="s">
        <v>1299</v>
      </c>
      <c r="F852" s="177" t="s">
        <v>1300</v>
      </c>
      <c r="G852" s="178" t="s">
        <v>300</v>
      </c>
      <c r="H852" s="179">
        <v>8</v>
      </c>
      <c r="I852" s="180"/>
      <c r="J852" s="179">
        <f>ROUND(I852*H852,0)</f>
        <v>0</v>
      </c>
      <c r="K852" s="177" t="s">
        <v>20</v>
      </c>
      <c r="L852" s="41"/>
      <c r="M852" s="181" t="s">
        <v>20</v>
      </c>
      <c r="N852" s="182" t="s">
        <v>44</v>
      </c>
      <c r="O852" s="66"/>
      <c r="P852" s="183">
        <f>O852*H852</f>
        <v>0</v>
      </c>
      <c r="Q852" s="183">
        <v>0</v>
      </c>
      <c r="R852" s="183">
        <f>Q852*H852</f>
        <v>0</v>
      </c>
      <c r="S852" s="183">
        <v>0</v>
      </c>
      <c r="T852" s="184">
        <f>S852*H852</f>
        <v>0</v>
      </c>
      <c r="U852" s="36"/>
      <c r="V852" s="36"/>
      <c r="W852" s="36"/>
      <c r="X852" s="36"/>
      <c r="Y852" s="36"/>
      <c r="Z852" s="36"/>
      <c r="AA852" s="36"/>
      <c r="AB852" s="36"/>
      <c r="AC852" s="36"/>
      <c r="AD852" s="36"/>
      <c r="AE852" s="36"/>
      <c r="AR852" s="185" t="s">
        <v>279</v>
      </c>
      <c r="AT852" s="185" t="s">
        <v>147</v>
      </c>
      <c r="AU852" s="185" t="s">
        <v>153</v>
      </c>
      <c r="AY852" s="19" t="s">
        <v>145</v>
      </c>
      <c r="BE852" s="186">
        <f>IF(N852="základní",J852,0)</f>
        <v>0</v>
      </c>
      <c r="BF852" s="186">
        <f>IF(N852="snížená",J852,0)</f>
        <v>0</v>
      </c>
      <c r="BG852" s="186">
        <f>IF(N852="zákl. přenesená",J852,0)</f>
        <v>0</v>
      </c>
      <c r="BH852" s="186">
        <f>IF(N852="sníž. přenesená",J852,0)</f>
        <v>0</v>
      </c>
      <c r="BI852" s="186">
        <f>IF(N852="nulová",J852,0)</f>
        <v>0</v>
      </c>
      <c r="BJ852" s="19" t="s">
        <v>153</v>
      </c>
      <c r="BK852" s="186">
        <f>ROUND(I852*H852,0)</f>
        <v>0</v>
      </c>
      <c r="BL852" s="19" t="s">
        <v>279</v>
      </c>
      <c r="BM852" s="185" t="s">
        <v>1301</v>
      </c>
    </row>
    <row r="853" spans="1:65" s="2" customFormat="1" ht="10">
      <c r="A853" s="36"/>
      <c r="B853" s="37"/>
      <c r="C853" s="38"/>
      <c r="D853" s="187" t="s">
        <v>155</v>
      </c>
      <c r="E853" s="38"/>
      <c r="F853" s="188" t="s">
        <v>1300</v>
      </c>
      <c r="G853" s="38"/>
      <c r="H853" s="38"/>
      <c r="I853" s="189"/>
      <c r="J853" s="38"/>
      <c r="K853" s="38"/>
      <c r="L853" s="41"/>
      <c r="M853" s="190"/>
      <c r="N853" s="191"/>
      <c r="O853" s="66"/>
      <c r="P853" s="66"/>
      <c r="Q853" s="66"/>
      <c r="R853" s="66"/>
      <c r="S853" s="66"/>
      <c r="T853" s="67"/>
      <c r="U853" s="36"/>
      <c r="V853" s="36"/>
      <c r="W853" s="36"/>
      <c r="X853" s="36"/>
      <c r="Y853" s="36"/>
      <c r="Z853" s="36"/>
      <c r="AA853" s="36"/>
      <c r="AB853" s="36"/>
      <c r="AC853" s="36"/>
      <c r="AD853" s="36"/>
      <c r="AE853" s="36"/>
      <c r="AT853" s="19" t="s">
        <v>155</v>
      </c>
      <c r="AU853" s="19" t="s">
        <v>153</v>
      </c>
    </row>
    <row r="854" spans="1:65" s="2" customFormat="1" ht="16.5" customHeight="1">
      <c r="A854" s="36"/>
      <c r="B854" s="37"/>
      <c r="C854" s="175" t="s">
        <v>1302</v>
      </c>
      <c r="D854" s="175" t="s">
        <v>147</v>
      </c>
      <c r="E854" s="176" t="s">
        <v>1303</v>
      </c>
      <c r="F854" s="177" t="s">
        <v>1304</v>
      </c>
      <c r="G854" s="178" t="s">
        <v>256</v>
      </c>
      <c r="H854" s="179">
        <v>1.61</v>
      </c>
      <c r="I854" s="180"/>
      <c r="J854" s="179">
        <f>ROUND(I854*H854,0)</f>
        <v>0</v>
      </c>
      <c r="K854" s="177" t="s">
        <v>20</v>
      </c>
      <c r="L854" s="41"/>
      <c r="M854" s="181" t="s">
        <v>20</v>
      </c>
      <c r="N854" s="182" t="s">
        <v>44</v>
      </c>
      <c r="O854" s="66"/>
      <c r="P854" s="183">
        <f>O854*H854</f>
        <v>0</v>
      </c>
      <c r="Q854" s="183">
        <v>0</v>
      </c>
      <c r="R854" s="183">
        <f>Q854*H854</f>
        <v>0</v>
      </c>
      <c r="S854" s="183">
        <v>0</v>
      </c>
      <c r="T854" s="184">
        <f>S854*H854</f>
        <v>0</v>
      </c>
      <c r="U854" s="36"/>
      <c r="V854" s="36"/>
      <c r="W854" s="36"/>
      <c r="X854" s="36"/>
      <c r="Y854" s="36"/>
      <c r="Z854" s="36"/>
      <c r="AA854" s="36"/>
      <c r="AB854" s="36"/>
      <c r="AC854" s="36"/>
      <c r="AD854" s="36"/>
      <c r="AE854" s="36"/>
      <c r="AR854" s="185" t="s">
        <v>279</v>
      </c>
      <c r="AT854" s="185" t="s">
        <v>147</v>
      </c>
      <c r="AU854" s="185" t="s">
        <v>153</v>
      </c>
      <c r="AY854" s="19" t="s">
        <v>145</v>
      </c>
      <c r="BE854" s="186">
        <f>IF(N854="základní",J854,0)</f>
        <v>0</v>
      </c>
      <c r="BF854" s="186">
        <f>IF(N854="snížená",J854,0)</f>
        <v>0</v>
      </c>
      <c r="BG854" s="186">
        <f>IF(N854="zákl. přenesená",J854,0)</f>
        <v>0</v>
      </c>
      <c r="BH854" s="186">
        <f>IF(N854="sníž. přenesená",J854,0)</f>
        <v>0</v>
      </c>
      <c r="BI854" s="186">
        <f>IF(N854="nulová",J854,0)</f>
        <v>0</v>
      </c>
      <c r="BJ854" s="19" t="s">
        <v>153</v>
      </c>
      <c r="BK854" s="186">
        <f>ROUND(I854*H854,0)</f>
        <v>0</v>
      </c>
      <c r="BL854" s="19" t="s">
        <v>279</v>
      </c>
      <c r="BM854" s="185" t="s">
        <v>1305</v>
      </c>
    </row>
    <row r="855" spans="1:65" s="2" customFormat="1" ht="10">
      <c r="A855" s="36"/>
      <c r="B855" s="37"/>
      <c r="C855" s="38"/>
      <c r="D855" s="187" t="s">
        <v>155</v>
      </c>
      <c r="E855" s="38"/>
      <c r="F855" s="188" t="s">
        <v>1304</v>
      </c>
      <c r="G855" s="38"/>
      <c r="H855" s="38"/>
      <c r="I855" s="189"/>
      <c r="J855" s="38"/>
      <c r="K855" s="38"/>
      <c r="L855" s="41"/>
      <c r="M855" s="190"/>
      <c r="N855" s="191"/>
      <c r="O855" s="66"/>
      <c r="P855" s="66"/>
      <c r="Q855" s="66"/>
      <c r="R855" s="66"/>
      <c r="S855" s="66"/>
      <c r="T855" s="67"/>
      <c r="U855" s="36"/>
      <c r="V855" s="36"/>
      <c r="W855" s="36"/>
      <c r="X855" s="36"/>
      <c r="Y855" s="36"/>
      <c r="Z855" s="36"/>
      <c r="AA855" s="36"/>
      <c r="AB855" s="36"/>
      <c r="AC855" s="36"/>
      <c r="AD855" s="36"/>
      <c r="AE855" s="36"/>
      <c r="AT855" s="19" t="s">
        <v>155</v>
      </c>
      <c r="AU855" s="19" t="s">
        <v>153</v>
      </c>
    </row>
    <row r="856" spans="1:65" s="2" customFormat="1" ht="16.5" customHeight="1">
      <c r="A856" s="36"/>
      <c r="B856" s="37"/>
      <c r="C856" s="175" t="s">
        <v>1306</v>
      </c>
      <c r="D856" s="175" t="s">
        <v>147</v>
      </c>
      <c r="E856" s="176" t="s">
        <v>1307</v>
      </c>
      <c r="F856" s="177" t="s">
        <v>1308</v>
      </c>
      <c r="G856" s="178" t="s">
        <v>256</v>
      </c>
      <c r="H856" s="179">
        <v>2.66</v>
      </c>
      <c r="I856" s="180"/>
      <c r="J856" s="179">
        <f>ROUND(I856*H856,0)</f>
        <v>0</v>
      </c>
      <c r="K856" s="177" t="s">
        <v>20</v>
      </c>
      <c r="L856" s="41"/>
      <c r="M856" s="181" t="s">
        <v>20</v>
      </c>
      <c r="N856" s="182" t="s">
        <v>44</v>
      </c>
      <c r="O856" s="66"/>
      <c r="P856" s="183">
        <f>O856*H856</f>
        <v>0</v>
      </c>
      <c r="Q856" s="183">
        <v>0</v>
      </c>
      <c r="R856" s="183">
        <f>Q856*H856</f>
        <v>0</v>
      </c>
      <c r="S856" s="183">
        <v>0</v>
      </c>
      <c r="T856" s="184">
        <f>S856*H856</f>
        <v>0</v>
      </c>
      <c r="U856" s="36"/>
      <c r="V856" s="36"/>
      <c r="W856" s="36"/>
      <c r="X856" s="36"/>
      <c r="Y856" s="36"/>
      <c r="Z856" s="36"/>
      <c r="AA856" s="36"/>
      <c r="AB856" s="36"/>
      <c r="AC856" s="36"/>
      <c r="AD856" s="36"/>
      <c r="AE856" s="36"/>
      <c r="AR856" s="185" t="s">
        <v>279</v>
      </c>
      <c r="AT856" s="185" t="s">
        <v>147</v>
      </c>
      <c r="AU856" s="185" t="s">
        <v>153</v>
      </c>
      <c r="AY856" s="19" t="s">
        <v>145</v>
      </c>
      <c r="BE856" s="186">
        <f>IF(N856="základní",J856,0)</f>
        <v>0</v>
      </c>
      <c r="BF856" s="186">
        <f>IF(N856="snížená",J856,0)</f>
        <v>0</v>
      </c>
      <c r="BG856" s="186">
        <f>IF(N856="zákl. přenesená",J856,0)</f>
        <v>0</v>
      </c>
      <c r="BH856" s="186">
        <f>IF(N856="sníž. přenesená",J856,0)</f>
        <v>0</v>
      </c>
      <c r="BI856" s="186">
        <f>IF(N856="nulová",J856,0)</f>
        <v>0</v>
      </c>
      <c r="BJ856" s="19" t="s">
        <v>153</v>
      </c>
      <c r="BK856" s="186">
        <f>ROUND(I856*H856,0)</f>
        <v>0</v>
      </c>
      <c r="BL856" s="19" t="s">
        <v>279</v>
      </c>
      <c r="BM856" s="185" t="s">
        <v>1309</v>
      </c>
    </row>
    <row r="857" spans="1:65" s="2" customFormat="1" ht="10">
      <c r="A857" s="36"/>
      <c r="B857" s="37"/>
      <c r="C857" s="38"/>
      <c r="D857" s="187" t="s">
        <v>155</v>
      </c>
      <c r="E857" s="38"/>
      <c r="F857" s="188" t="s">
        <v>1310</v>
      </c>
      <c r="G857" s="38"/>
      <c r="H857" s="38"/>
      <c r="I857" s="189"/>
      <c r="J857" s="38"/>
      <c r="K857" s="38"/>
      <c r="L857" s="41"/>
      <c r="M857" s="190"/>
      <c r="N857" s="191"/>
      <c r="O857" s="66"/>
      <c r="P857" s="66"/>
      <c r="Q857" s="66"/>
      <c r="R857" s="66"/>
      <c r="S857" s="66"/>
      <c r="T857" s="67"/>
      <c r="U857" s="36"/>
      <c r="V857" s="36"/>
      <c r="W857" s="36"/>
      <c r="X857" s="36"/>
      <c r="Y857" s="36"/>
      <c r="Z857" s="36"/>
      <c r="AA857" s="36"/>
      <c r="AB857" s="36"/>
      <c r="AC857" s="36"/>
      <c r="AD857" s="36"/>
      <c r="AE857" s="36"/>
      <c r="AT857" s="19" t="s">
        <v>155</v>
      </c>
      <c r="AU857" s="19" t="s">
        <v>153</v>
      </c>
    </row>
    <row r="858" spans="1:65" s="2" customFormat="1" ht="16.5" customHeight="1">
      <c r="A858" s="36"/>
      <c r="B858" s="37"/>
      <c r="C858" s="175" t="s">
        <v>1311</v>
      </c>
      <c r="D858" s="175" t="s">
        <v>147</v>
      </c>
      <c r="E858" s="176" t="s">
        <v>1307</v>
      </c>
      <c r="F858" s="177" t="s">
        <v>1308</v>
      </c>
      <c r="G858" s="178" t="s">
        <v>256</v>
      </c>
      <c r="H858" s="179">
        <v>2.1</v>
      </c>
      <c r="I858" s="180"/>
      <c r="J858" s="179">
        <f>ROUND(I858*H858,0)</f>
        <v>0</v>
      </c>
      <c r="K858" s="177" t="s">
        <v>20</v>
      </c>
      <c r="L858" s="41"/>
      <c r="M858" s="181" t="s">
        <v>20</v>
      </c>
      <c r="N858" s="182" t="s">
        <v>44</v>
      </c>
      <c r="O858" s="66"/>
      <c r="P858" s="183">
        <f>O858*H858</f>
        <v>0</v>
      </c>
      <c r="Q858" s="183">
        <v>0</v>
      </c>
      <c r="R858" s="183">
        <f>Q858*H858</f>
        <v>0</v>
      </c>
      <c r="S858" s="183">
        <v>0</v>
      </c>
      <c r="T858" s="184">
        <f>S858*H858</f>
        <v>0</v>
      </c>
      <c r="U858" s="36"/>
      <c r="V858" s="36"/>
      <c r="W858" s="36"/>
      <c r="X858" s="36"/>
      <c r="Y858" s="36"/>
      <c r="Z858" s="36"/>
      <c r="AA858" s="36"/>
      <c r="AB858" s="36"/>
      <c r="AC858" s="36"/>
      <c r="AD858" s="36"/>
      <c r="AE858" s="36"/>
      <c r="AR858" s="185" t="s">
        <v>279</v>
      </c>
      <c r="AT858" s="185" t="s">
        <v>147</v>
      </c>
      <c r="AU858" s="185" t="s">
        <v>153</v>
      </c>
      <c r="AY858" s="19" t="s">
        <v>145</v>
      </c>
      <c r="BE858" s="186">
        <f>IF(N858="základní",J858,0)</f>
        <v>0</v>
      </c>
      <c r="BF858" s="186">
        <f>IF(N858="snížená",J858,0)</f>
        <v>0</v>
      </c>
      <c r="BG858" s="186">
        <f>IF(N858="zákl. přenesená",J858,0)</f>
        <v>0</v>
      </c>
      <c r="BH858" s="186">
        <f>IF(N858="sníž. přenesená",J858,0)</f>
        <v>0</v>
      </c>
      <c r="BI858" s="186">
        <f>IF(N858="nulová",J858,0)</f>
        <v>0</v>
      </c>
      <c r="BJ858" s="19" t="s">
        <v>153</v>
      </c>
      <c r="BK858" s="186">
        <f>ROUND(I858*H858,0)</f>
        <v>0</v>
      </c>
      <c r="BL858" s="19" t="s">
        <v>279</v>
      </c>
      <c r="BM858" s="185" t="s">
        <v>1312</v>
      </c>
    </row>
    <row r="859" spans="1:65" s="2" customFormat="1" ht="10">
      <c r="A859" s="36"/>
      <c r="B859" s="37"/>
      <c r="C859" s="38"/>
      <c r="D859" s="187" t="s">
        <v>155</v>
      </c>
      <c r="E859" s="38"/>
      <c r="F859" s="188" t="s">
        <v>1310</v>
      </c>
      <c r="G859" s="38"/>
      <c r="H859" s="38"/>
      <c r="I859" s="189"/>
      <c r="J859" s="38"/>
      <c r="K859" s="38"/>
      <c r="L859" s="41"/>
      <c r="M859" s="190"/>
      <c r="N859" s="191"/>
      <c r="O859" s="66"/>
      <c r="P859" s="66"/>
      <c r="Q859" s="66"/>
      <c r="R859" s="66"/>
      <c r="S859" s="66"/>
      <c r="T859" s="67"/>
      <c r="U859" s="36"/>
      <c r="V859" s="36"/>
      <c r="W859" s="36"/>
      <c r="X859" s="36"/>
      <c r="Y859" s="36"/>
      <c r="Z859" s="36"/>
      <c r="AA859" s="36"/>
      <c r="AB859" s="36"/>
      <c r="AC859" s="36"/>
      <c r="AD859" s="36"/>
      <c r="AE859" s="36"/>
      <c r="AT859" s="19" t="s">
        <v>155</v>
      </c>
      <c r="AU859" s="19" t="s">
        <v>153</v>
      </c>
    </row>
    <row r="860" spans="1:65" s="2" customFormat="1" ht="16.5" customHeight="1">
      <c r="A860" s="36"/>
      <c r="B860" s="37"/>
      <c r="C860" s="175" t="s">
        <v>1313</v>
      </c>
      <c r="D860" s="175" t="s">
        <v>147</v>
      </c>
      <c r="E860" s="176" t="s">
        <v>1307</v>
      </c>
      <c r="F860" s="177" t="s">
        <v>1308</v>
      </c>
      <c r="G860" s="178" t="s">
        <v>256</v>
      </c>
      <c r="H860" s="179">
        <v>2.8</v>
      </c>
      <c r="I860" s="180"/>
      <c r="J860" s="179">
        <f>ROUND(I860*H860,0)</f>
        <v>0</v>
      </c>
      <c r="K860" s="177" t="s">
        <v>20</v>
      </c>
      <c r="L860" s="41"/>
      <c r="M860" s="181" t="s">
        <v>20</v>
      </c>
      <c r="N860" s="182" t="s">
        <v>44</v>
      </c>
      <c r="O860" s="66"/>
      <c r="P860" s="183">
        <f>O860*H860</f>
        <v>0</v>
      </c>
      <c r="Q860" s="183">
        <v>0</v>
      </c>
      <c r="R860" s="183">
        <f>Q860*H860</f>
        <v>0</v>
      </c>
      <c r="S860" s="183">
        <v>0</v>
      </c>
      <c r="T860" s="184">
        <f>S860*H860</f>
        <v>0</v>
      </c>
      <c r="U860" s="36"/>
      <c r="V860" s="36"/>
      <c r="W860" s="36"/>
      <c r="X860" s="36"/>
      <c r="Y860" s="36"/>
      <c r="Z860" s="36"/>
      <c r="AA860" s="36"/>
      <c r="AB860" s="36"/>
      <c r="AC860" s="36"/>
      <c r="AD860" s="36"/>
      <c r="AE860" s="36"/>
      <c r="AR860" s="185" t="s">
        <v>279</v>
      </c>
      <c r="AT860" s="185" t="s">
        <v>147</v>
      </c>
      <c r="AU860" s="185" t="s">
        <v>153</v>
      </c>
      <c r="AY860" s="19" t="s">
        <v>145</v>
      </c>
      <c r="BE860" s="186">
        <f>IF(N860="základní",J860,0)</f>
        <v>0</v>
      </c>
      <c r="BF860" s="186">
        <f>IF(N860="snížená",J860,0)</f>
        <v>0</v>
      </c>
      <c r="BG860" s="186">
        <f>IF(N860="zákl. přenesená",J860,0)</f>
        <v>0</v>
      </c>
      <c r="BH860" s="186">
        <f>IF(N860="sníž. přenesená",J860,0)</f>
        <v>0</v>
      </c>
      <c r="BI860" s="186">
        <f>IF(N860="nulová",J860,0)</f>
        <v>0</v>
      </c>
      <c r="BJ860" s="19" t="s">
        <v>153</v>
      </c>
      <c r="BK860" s="186">
        <f>ROUND(I860*H860,0)</f>
        <v>0</v>
      </c>
      <c r="BL860" s="19" t="s">
        <v>279</v>
      </c>
      <c r="BM860" s="185" t="s">
        <v>1314</v>
      </c>
    </row>
    <row r="861" spans="1:65" s="2" customFormat="1" ht="10">
      <c r="A861" s="36"/>
      <c r="B861" s="37"/>
      <c r="C861" s="38"/>
      <c r="D861" s="187" t="s">
        <v>155</v>
      </c>
      <c r="E861" s="38"/>
      <c r="F861" s="188" t="s">
        <v>1310</v>
      </c>
      <c r="G861" s="38"/>
      <c r="H861" s="38"/>
      <c r="I861" s="189"/>
      <c r="J861" s="38"/>
      <c r="K861" s="38"/>
      <c r="L861" s="41"/>
      <c r="M861" s="190"/>
      <c r="N861" s="191"/>
      <c r="O861" s="66"/>
      <c r="P861" s="66"/>
      <c r="Q861" s="66"/>
      <c r="R861" s="66"/>
      <c r="S861" s="66"/>
      <c r="T861" s="67"/>
      <c r="U861" s="36"/>
      <c r="V861" s="36"/>
      <c r="W861" s="36"/>
      <c r="X861" s="36"/>
      <c r="Y861" s="36"/>
      <c r="Z861" s="36"/>
      <c r="AA861" s="36"/>
      <c r="AB861" s="36"/>
      <c r="AC861" s="36"/>
      <c r="AD861" s="36"/>
      <c r="AE861" s="36"/>
      <c r="AT861" s="19" t="s">
        <v>155</v>
      </c>
      <c r="AU861" s="19" t="s">
        <v>153</v>
      </c>
    </row>
    <row r="862" spans="1:65" s="2" customFormat="1" ht="16.5" customHeight="1">
      <c r="A862" s="36"/>
      <c r="B862" s="37"/>
      <c r="C862" s="175" t="s">
        <v>1315</v>
      </c>
      <c r="D862" s="175" t="s">
        <v>147</v>
      </c>
      <c r="E862" s="176" t="s">
        <v>1307</v>
      </c>
      <c r="F862" s="177" t="s">
        <v>1308</v>
      </c>
      <c r="G862" s="178" t="s">
        <v>256</v>
      </c>
      <c r="H862" s="179">
        <v>5</v>
      </c>
      <c r="I862" s="180"/>
      <c r="J862" s="179">
        <f>ROUND(I862*H862,0)</f>
        <v>0</v>
      </c>
      <c r="K862" s="177" t="s">
        <v>20</v>
      </c>
      <c r="L862" s="41"/>
      <c r="M862" s="181" t="s">
        <v>20</v>
      </c>
      <c r="N862" s="182" t="s">
        <v>44</v>
      </c>
      <c r="O862" s="66"/>
      <c r="P862" s="183">
        <f>O862*H862</f>
        <v>0</v>
      </c>
      <c r="Q862" s="183">
        <v>0</v>
      </c>
      <c r="R862" s="183">
        <f>Q862*H862</f>
        <v>0</v>
      </c>
      <c r="S862" s="183">
        <v>0</v>
      </c>
      <c r="T862" s="184">
        <f>S862*H862</f>
        <v>0</v>
      </c>
      <c r="U862" s="36"/>
      <c r="V862" s="36"/>
      <c r="W862" s="36"/>
      <c r="X862" s="36"/>
      <c r="Y862" s="36"/>
      <c r="Z862" s="36"/>
      <c r="AA862" s="36"/>
      <c r="AB862" s="36"/>
      <c r="AC862" s="36"/>
      <c r="AD862" s="36"/>
      <c r="AE862" s="36"/>
      <c r="AR862" s="185" t="s">
        <v>279</v>
      </c>
      <c r="AT862" s="185" t="s">
        <v>147</v>
      </c>
      <c r="AU862" s="185" t="s">
        <v>153</v>
      </c>
      <c r="AY862" s="19" t="s">
        <v>145</v>
      </c>
      <c r="BE862" s="186">
        <f>IF(N862="základní",J862,0)</f>
        <v>0</v>
      </c>
      <c r="BF862" s="186">
        <f>IF(N862="snížená",J862,0)</f>
        <v>0</v>
      </c>
      <c r="BG862" s="186">
        <f>IF(N862="zákl. přenesená",J862,0)</f>
        <v>0</v>
      </c>
      <c r="BH862" s="186">
        <f>IF(N862="sníž. přenesená",J862,0)</f>
        <v>0</v>
      </c>
      <c r="BI862" s="186">
        <f>IF(N862="nulová",J862,0)</f>
        <v>0</v>
      </c>
      <c r="BJ862" s="19" t="s">
        <v>153</v>
      </c>
      <c r="BK862" s="186">
        <f>ROUND(I862*H862,0)</f>
        <v>0</v>
      </c>
      <c r="BL862" s="19" t="s">
        <v>279</v>
      </c>
      <c r="BM862" s="185" t="s">
        <v>1316</v>
      </c>
    </row>
    <row r="863" spans="1:65" s="2" customFormat="1" ht="10">
      <c r="A863" s="36"/>
      <c r="B863" s="37"/>
      <c r="C863" s="38"/>
      <c r="D863" s="187" t="s">
        <v>155</v>
      </c>
      <c r="E863" s="38"/>
      <c r="F863" s="188" t="s">
        <v>1310</v>
      </c>
      <c r="G863" s="38"/>
      <c r="H863" s="38"/>
      <c r="I863" s="189"/>
      <c r="J863" s="38"/>
      <c r="K863" s="38"/>
      <c r="L863" s="41"/>
      <c r="M863" s="190"/>
      <c r="N863" s="191"/>
      <c r="O863" s="66"/>
      <c r="P863" s="66"/>
      <c r="Q863" s="66"/>
      <c r="R863" s="66"/>
      <c r="S863" s="66"/>
      <c r="T863" s="67"/>
      <c r="U863" s="36"/>
      <c r="V863" s="36"/>
      <c r="W863" s="36"/>
      <c r="X863" s="36"/>
      <c r="Y863" s="36"/>
      <c r="Z863" s="36"/>
      <c r="AA863" s="36"/>
      <c r="AB863" s="36"/>
      <c r="AC863" s="36"/>
      <c r="AD863" s="36"/>
      <c r="AE863" s="36"/>
      <c r="AT863" s="19" t="s">
        <v>155</v>
      </c>
      <c r="AU863" s="19" t="s">
        <v>153</v>
      </c>
    </row>
    <row r="864" spans="1:65" s="2" customFormat="1" ht="16.5" customHeight="1">
      <c r="A864" s="36"/>
      <c r="B864" s="37"/>
      <c r="C864" s="175" t="s">
        <v>1317</v>
      </c>
      <c r="D864" s="175" t="s">
        <v>147</v>
      </c>
      <c r="E864" s="176" t="s">
        <v>1318</v>
      </c>
      <c r="F864" s="177" t="s">
        <v>1319</v>
      </c>
      <c r="G864" s="178" t="s">
        <v>300</v>
      </c>
      <c r="H864" s="179">
        <v>2</v>
      </c>
      <c r="I864" s="180"/>
      <c r="J864" s="179">
        <f>ROUND(I864*H864,0)</f>
        <v>0</v>
      </c>
      <c r="K864" s="177" t="s">
        <v>20</v>
      </c>
      <c r="L864" s="41"/>
      <c r="M864" s="181" t="s">
        <v>20</v>
      </c>
      <c r="N864" s="182" t="s">
        <v>44</v>
      </c>
      <c r="O864" s="66"/>
      <c r="P864" s="183">
        <f>O864*H864</f>
        <v>0</v>
      </c>
      <c r="Q864" s="183">
        <v>0</v>
      </c>
      <c r="R864" s="183">
        <f>Q864*H864</f>
        <v>0</v>
      </c>
      <c r="S864" s="183">
        <v>0</v>
      </c>
      <c r="T864" s="184">
        <f>S864*H864</f>
        <v>0</v>
      </c>
      <c r="U864" s="36"/>
      <c r="V864" s="36"/>
      <c r="W864" s="36"/>
      <c r="X864" s="36"/>
      <c r="Y864" s="36"/>
      <c r="Z864" s="36"/>
      <c r="AA864" s="36"/>
      <c r="AB864" s="36"/>
      <c r="AC864" s="36"/>
      <c r="AD864" s="36"/>
      <c r="AE864" s="36"/>
      <c r="AR864" s="185" t="s">
        <v>279</v>
      </c>
      <c r="AT864" s="185" t="s">
        <v>147</v>
      </c>
      <c r="AU864" s="185" t="s">
        <v>153</v>
      </c>
      <c r="AY864" s="19" t="s">
        <v>145</v>
      </c>
      <c r="BE864" s="186">
        <f>IF(N864="základní",J864,0)</f>
        <v>0</v>
      </c>
      <c r="BF864" s="186">
        <f>IF(N864="snížená",J864,0)</f>
        <v>0</v>
      </c>
      <c r="BG864" s="186">
        <f>IF(N864="zákl. přenesená",J864,0)</f>
        <v>0</v>
      </c>
      <c r="BH864" s="186">
        <f>IF(N864="sníž. přenesená",J864,0)</f>
        <v>0</v>
      </c>
      <c r="BI864" s="186">
        <f>IF(N864="nulová",J864,0)</f>
        <v>0</v>
      </c>
      <c r="BJ864" s="19" t="s">
        <v>153</v>
      </c>
      <c r="BK864" s="186">
        <f>ROUND(I864*H864,0)</f>
        <v>0</v>
      </c>
      <c r="BL864" s="19" t="s">
        <v>279</v>
      </c>
      <c r="BM864" s="185" t="s">
        <v>1320</v>
      </c>
    </row>
    <row r="865" spans="1:65" s="2" customFormat="1" ht="10">
      <c r="A865" s="36"/>
      <c r="B865" s="37"/>
      <c r="C865" s="38"/>
      <c r="D865" s="187" t="s">
        <v>155</v>
      </c>
      <c r="E865" s="38"/>
      <c r="F865" s="188" t="s">
        <v>1319</v>
      </c>
      <c r="G865" s="38"/>
      <c r="H865" s="38"/>
      <c r="I865" s="189"/>
      <c r="J865" s="38"/>
      <c r="K865" s="38"/>
      <c r="L865" s="41"/>
      <c r="M865" s="190"/>
      <c r="N865" s="191"/>
      <c r="O865" s="66"/>
      <c r="P865" s="66"/>
      <c r="Q865" s="66"/>
      <c r="R865" s="66"/>
      <c r="S865" s="66"/>
      <c r="T865" s="67"/>
      <c r="U865" s="36"/>
      <c r="V865" s="36"/>
      <c r="W865" s="36"/>
      <c r="X865" s="36"/>
      <c r="Y865" s="36"/>
      <c r="Z865" s="36"/>
      <c r="AA865" s="36"/>
      <c r="AB865" s="36"/>
      <c r="AC865" s="36"/>
      <c r="AD865" s="36"/>
      <c r="AE865" s="36"/>
      <c r="AT865" s="19" t="s">
        <v>155</v>
      </c>
      <c r="AU865" s="19" t="s">
        <v>153</v>
      </c>
    </row>
    <row r="866" spans="1:65" s="2" customFormat="1" ht="16.5" customHeight="1">
      <c r="A866" s="36"/>
      <c r="B866" s="37"/>
      <c r="C866" s="175" t="s">
        <v>1321</v>
      </c>
      <c r="D866" s="175" t="s">
        <v>147</v>
      </c>
      <c r="E866" s="176" t="s">
        <v>1322</v>
      </c>
      <c r="F866" s="177" t="s">
        <v>1323</v>
      </c>
      <c r="G866" s="178" t="s">
        <v>300</v>
      </c>
      <c r="H866" s="179">
        <v>4</v>
      </c>
      <c r="I866" s="180"/>
      <c r="J866" s="179">
        <f>ROUND(I866*H866,0)</f>
        <v>0</v>
      </c>
      <c r="K866" s="177" t="s">
        <v>20</v>
      </c>
      <c r="L866" s="41"/>
      <c r="M866" s="181" t="s">
        <v>20</v>
      </c>
      <c r="N866" s="182" t="s">
        <v>44</v>
      </c>
      <c r="O866" s="66"/>
      <c r="P866" s="183">
        <f>O866*H866</f>
        <v>0</v>
      </c>
      <c r="Q866" s="183">
        <v>0</v>
      </c>
      <c r="R866" s="183">
        <f>Q866*H866</f>
        <v>0</v>
      </c>
      <c r="S866" s="183">
        <v>0</v>
      </c>
      <c r="T866" s="184">
        <f>S866*H866</f>
        <v>0</v>
      </c>
      <c r="U866" s="36"/>
      <c r="V866" s="36"/>
      <c r="W866" s="36"/>
      <c r="X866" s="36"/>
      <c r="Y866" s="36"/>
      <c r="Z866" s="36"/>
      <c r="AA866" s="36"/>
      <c r="AB866" s="36"/>
      <c r="AC866" s="36"/>
      <c r="AD866" s="36"/>
      <c r="AE866" s="36"/>
      <c r="AR866" s="185" t="s">
        <v>279</v>
      </c>
      <c r="AT866" s="185" t="s">
        <v>147</v>
      </c>
      <c r="AU866" s="185" t="s">
        <v>153</v>
      </c>
      <c r="AY866" s="19" t="s">
        <v>145</v>
      </c>
      <c r="BE866" s="186">
        <f>IF(N866="základní",J866,0)</f>
        <v>0</v>
      </c>
      <c r="BF866" s="186">
        <f>IF(N866="snížená",J866,0)</f>
        <v>0</v>
      </c>
      <c r="BG866" s="186">
        <f>IF(N866="zákl. přenesená",J866,0)</f>
        <v>0</v>
      </c>
      <c r="BH866" s="186">
        <f>IF(N866="sníž. přenesená",J866,0)</f>
        <v>0</v>
      </c>
      <c r="BI866" s="186">
        <f>IF(N866="nulová",J866,0)</f>
        <v>0</v>
      </c>
      <c r="BJ866" s="19" t="s">
        <v>153</v>
      </c>
      <c r="BK866" s="186">
        <f>ROUND(I866*H866,0)</f>
        <v>0</v>
      </c>
      <c r="BL866" s="19" t="s">
        <v>279</v>
      </c>
      <c r="BM866" s="185" t="s">
        <v>1324</v>
      </c>
    </row>
    <row r="867" spans="1:65" s="2" customFormat="1" ht="10">
      <c r="A867" s="36"/>
      <c r="B867" s="37"/>
      <c r="C867" s="38"/>
      <c r="D867" s="187" t="s">
        <v>155</v>
      </c>
      <c r="E867" s="38"/>
      <c r="F867" s="188" t="s">
        <v>1323</v>
      </c>
      <c r="G867" s="38"/>
      <c r="H867" s="38"/>
      <c r="I867" s="189"/>
      <c r="J867" s="38"/>
      <c r="K867" s="38"/>
      <c r="L867" s="41"/>
      <c r="M867" s="190"/>
      <c r="N867" s="191"/>
      <c r="O867" s="66"/>
      <c r="P867" s="66"/>
      <c r="Q867" s="66"/>
      <c r="R867" s="66"/>
      <c r="S867" s="66"/>
      <c r="T867" s="67"/>
      <c r="U867" s="36"/>
      <c r="V867" s="36"/>
      <c r="W867" s="36"/>
      <c r="X867" s="36"/>
      <c r="Y867" s="36"/>
      <c r="Z867" s="36"/>
      <c r="AA867" s="36"/>
      <c r="AB867" s="36"/>
      <c r="AC867" s="36"/>
      <c r="AD867" s="36"/>
      <c r="AE867" s="36"/>
      <c r="AT867" s="19" t="s">
        <v>155</v>
      </c>
      <c r="AU867" s="19" t="s">
        <v>153</v>
      </c>
    </row>
    <row r="868" spans="1:65" s="2" customFormat="1" ht="16.5" customHeight="1">
      <c r="A868" s="36"/>
      <c r="B868" s="37"/>
      <c r="C868" s="175" t="s">
        <v>1325</v>
      </c>
      <c r="D868" s="175" t="s">
        <v>147</v>
      </c>
      <c r="E868" s="176" t="s">
        <v>1326</v>
      </c>
      <c r="F868" s="177" t="s">
        <v>1327</v>
      </c>
      <c r="G868" s="178" t="s">
        <v>256</v>
      </c>
      <c r="H868" s="179">
        <v>76</v>
      </c>
      <c r="I868" s="180"/>
      <c r="J868" s="179">
        <f>ROUND(I868*H868,0)</f>
        <v>0</v>
      </c>
      <c r="K868" s="177" t="s">
        <v>20</v>
      </c>
      <c r="L868" s="41"/>
      <c r="M868" s="181" t="s">
        <v>20</v>
      </c>
      <c r="N868" s="182" t="s">
        <v>44</v>
      </c>
      <c r="O868" s="66"/>
      <c r="P868" s="183">
        <f>O868*H868</f>
        <v>0</v>
      </c>
      <c r="Q868" s="183">
        <v>0</v>
      </c>
      <c r="R868" s="183">
        <f>Q868*H868</f>
        <v>0</v>
      </c>
      <c r="S868" s="183">
        <v>0</v>
      </c>
      <c r="T868" s="184">
        <f>S868*H868</f>
        <v>0</v>
      </c>
      <c r="U868" s="36"/>
      <c r="V868" s="36"/>
      <c r="W868" s="36"/>
      <c r="X868" s="36"/>
      <c r="Y868" s="36"/>
      <c r="Z868" s="36"/>
      <c r="AA868" s="36"/>
      <c r="AB868" s="36"/>
      <c r="AC868" s="36"/>
      <c r="AD868" s="36"/>
      <c r="AE868" s="36"/>
      <c r="AR868" s="185" t="s">
        <v>279</v>
      </c>
      <c r="AT868" s="185" t="s">
        <v>147</v>
      </c>
      <c r="AU868" s="185" t="s">
        <v>153</v>
      </c>
      <c r="AY868" s="19" t="s">
        <v>145</v>
      </c>
      <c r="BE868" s="186">
        <f>IF(N868="základní",J868,0)</f>
        <v>0</v>
      </c>
      <c r="BF868" s="186">
        <f>IF(N868="snížená",J868,0)</f>
        <v>0</v>
      </c>
      <c r="BG868" s="186">
        <f>IF(N868="zákl. přenesená",J868,0)</f>
        <v>0</v>
      </c>
      <c r="BH868" s="186">
        <f>IF(N868="sníž. přenesená",J868,0)</f>
        <v>0</v>
      </c>
      <c r="BI868" s="186">
        <f>IF(N868="nulová",J868,0)</f>
        <v>0</v>
      </c>
      <c r="BJ868" s="19" t="s">
        <v>153</v>
      </c>
      <c r="BK868" s="186">
        <f>ROUND(I868*H868,0)</f>
        <v>0</v>
      </c>
      <c r="BL868" s="19" t="s">
        <v>279</v>
      </c>
      <c r="BM868" s="185" t="s">
        <v>1328</v>
      </c>
    </row>
    <row r="869" spans="1:65" s="2" customFormat="1" ht="10">
      <c r="A869" s="36"/>
      <c r="B869" s="37"/>
      <c r="C869" s="38"/>
      <c r="D869" s="187" t="s">
        <v>155</v>
      </c>
      <c r="E869" s="38"/>
      <c r="F869" s="188" t="s">
        <v>1329</v>
      </c>
      <c r="G869" s="38"/>
      <c r="H869" s="38"/>
      <c r="I869" s="189"/>
      <c r="J869" s="38"/>
      <c r="K869" s="38"/>
      <c r="L869" s="41"/>
      <c r="M869" s="190"/>
      <c r="N869" s="191"/>
      <c r="O869" s="66"/>
      <c r="P869" s="66"/>
      <c r="Q869" s="66"/>
      <c r="R869" s="66"/>
      <c r="S869" s="66"/>
      <c r="T869" s="67"/>
      <c r="U869" s="36"/>
      <c r="V869" s="36"/>
      <c r="W869" s="36"/>
      <c r="X869" s="36"/>
      <c r="Y869" s="36"/>
      <c r="Z869" s="36"/>
      <c r="AA869" s="36"/>
      <c r="AB869" s="36"/>
      <c r="AC869" s="36"/>
      <c r="AD869" s="36"/>
      <c r="AE869" s="36"/>
      <c r="AT869" s="19" t="s">
        <v>155</v>
      </c>
      <c r="AU869" s="19" t="s">
        <v>153</v>
      </c>
    </row>
    <row r="870" spans="1:65" s="2" customFormat="1" ht="16.5" customHeight="1">
      <c r="A870" s="36"/>
      <c r="B870" s="37"/>
      <c r="C870" s="175" t="s">
        <v>1330</v>
      </c>
      <c r="D870" s="175" t="s">
        <v>147</v>
      </c>
      <c r="E870" s="176" t="s">
        <v>1331</v>
      </c>
      <c r="F870" s="177" t="s">
        <v>1332</v>
      </c>
      <c r="G870" s="178" t="s">
        <v>256</v>
      </c>
      <c r="H870" s="179">
        <v>4</v>
      </c>
      <c r="I870" s="180"/>
      <c r="J870" s="179">
        <f>ROUND(I870*H870,0)</f>
        <v>0</v>
      </c>
      <c r="K870" s="177" t="s">
        <v>20</v>
      </c>
      <c r="L870" s="41"/>
      <c r="M870" s="181" t="s">
        <v>20</v>
      </c>
      <c r="N870" s="182" t="s">
        <v>44</v>
      </c>
      <c r="O870" s="66"/>
      <c r="P870" s="183">
        <f>O870*H870</f>
        <v>0</v>
      </c>
      <c r="Q870" s="183">
        <v>0</v>
      </c>
      <c r="R870" s="183">
        <f>Q870*H870</f>
        <v>0</v>
      </c>
      <c r="S870" s="183">
        <v>0</v>
      </c>
      <c r="T870" s="184">
        <f>S870*H870</f>
        <v>0</v>
      </c>
      <c r="U870" s="36"/>
      <c r="V870" s="36"/>
      <c r="W870" s="36"/>
      <c r="X870" s="36"/>
      <c r="Y870" s="36"/>
      <c r="Z870" s="36"/>
      <c r="AA870" s="36"/>
      <c r="AB870" s="36"/>
      <c r="AC870" s="36"/>
      <c r="AD870" s="36"/>
      <c r="AE870" s="36"/>
      <c r="AR870" s="185" t="s">
        <v>279</v>
      </c>
      <c r="AT870" s="185" t="s">
        <v>147</v>
      </c>
      <c r="AU870" s="185" t="s">
        <v>153</v>
      </c>
      <c r="AY870" s="19" t="s">
        <v>145</v>
      </c>
      <c r="BE870" s="186">
        <f>IF(N870="základní",J870,0)</f>
        <v>0</v>
      </c>
      <c r="BF870" s="186">
        <f>IF(N870="snížená",J870,0)</f>
        <v>0</v>
      </c>
      <c r="BG870" s="186">
        <f>IF(N870="zákl. přenesená",J870,0)</f>
        <v>0</v>
      </c>
      <c r="BH870" s="186">
        <f>IF(N870="sníž. přenesená",J870,0)</f>
        <v>0</v>
      </c>
      <c r="BI870" s="186">
        <f>IF(N870="nulová",J870,0)</f>
        <v>0</v>
      </c>
      <c r="BJ870" s="19" t="s">
        <v>153</v>
      </c>
      <c r="BK870" s="186">
        <f>ROUND(I870*H870,0)</f>
        <v>0</v>
      </c>
      <c r="BL870" s="19" t="s">
        <v>279</v>
      </c>
      <c r="BM870" s="185" t="s">
        <v>1333</v>
      </c>
    </row>
    <row r="871" spans="1:65" s="2" customFormat="1" ht="10">
      <c r="A871" s="36"/>
      <c r="B871" s="37"/>
      <c r="C871" s="38"/>
      <c r="D871" s="187" t="s">
        <v>155</v>
      </c>
      <c r="E871" s="38"/>
      <c r="F871" s="188" t="s">
        <v>1332</v>
      </c>
      <c r="G871" s="38"/>
      <c r="H871" s="38"/>
      <c r="I871" s="189"/>
      <c r="J871" s="38"/>
      <c r="K871" s="38"/>
      <c r="L871" s="41"/>
      <c r="M871" s="190"/>
      <c r="N871" s="191"/>
      <c r="O871" s="66"/>
      <c r="P871" s="66"/>
      <c r="Q871" s="66"/>
      <c r="R871" s="66"/>
      <c r="S871" s="66"/>
      <c r="T871" s="67"/>
      <c r="U871" s="36"/>
      <c r="V871" s="36"/>
      <c r="W871" s="36"/>
      <c r="X871" s="36"/>
      <c r="Y871" s="36"/>
      <c r="Z871" s="36"/>
      <c r="AA871" s="36"/>
      <c r="AB871" s="36"/>
      <c r="AC871" s="36"/>
      <c r="AD871" s="36"/>
      <c r="AE871" s="36"/>
      <c r="AT871" s="19" t="s">
        <v>155</v>
      </c>
      <c r="AU871" s="19" t="s">
        <v>153</v>
      </c>
    </row>
    <row r="872" spans="1:65" s="2" customFormat="1" ht="16.5" customHeight="1">
      <c r="A872" s="36"/>
      <c r="B872" s="37"/>
      <c r="C872" s="175" t="s">
        <v>1334</v>
      </c>
      <c r="D872" s="175" t="s">
        <v>147</v>
      </c>
      <c r="E872" s="176" t="s">
        <v>1335</v>
      </c>
      <c r="F872" s="177" t="s">
        <v>1336</v>
      </c>
      <c r="G872" s="178" t="s">
        <v>300</v>
      </c>
      <c r="H872" s="179">
        <v>16</v>
      </c>
      <c r="I872" s="180"/>
      <c r="J872" s="179">
        <f>ROUND(I872*H872,0)</f>
        <v>0</v>
      </c>
      <c r="K872" s="177" t="s">
        <v>20</v>
      </c>
      <c r="L872" s="41"/>
      <c r="M872" s="181" t="s">
        <v>20</v>
      </c>
      <c r="N872" s="182" t="s">
        <v>44</v>
      </c>
      <c r="O872" s="66"/>
      <c r="P872" s="183">
        <f>O872*H872</f>
        <v>0</v>
      </c>
      <c r="Q872" s="183">
        <v>0</v>
      </c>
      <c r="R872" s="183">
        <f>Q872*H872</f>
        <v>0</v>
      </c>
      <c r="S872" s="183">
        <v>0</v>
      </c>
      <c r="T872" s="184">
        <f>S872*H872</f>
        <v>0</v>
      </c>
      <c r="U872" s="36"/>
      <c r="V872" s="36"/>
      <c r="W872" s="36"/>
      <c r="X872" s="36"/>
      <c r="Y872" s="36"/>
      <c r="Z872" s="36"/>
      <c r="AA872" s="36"/>
      <c r="AB872" s="36"/>
      <c r="AC872" s="36"/>
      <c r="AD872" s="36"/>
      <c r="AE872" s="36"/>
      <c r="AR872" s="185" t="s">
        <v>279</v>
      </c>
      <c r="AT872" s="185" t="s">
        <v>147</v>
      </c>
      <c r="AU872" s="185" t="s">
        <v>153</v>
      </c>
      <c r="AY872" s="19" t="s">
        <v>145</v>
      </c>
      <c r="BE872" s="186">
        <f>IF(N872="základní",J872,0)</f>
        <v>0</v>
      </c>
      <c r="BF872" s="186">
        <f>IF(N872="snížená",J872,0)</f>
        <v>0</v>
      </c>
      <c r="BG872" s="186">
        <f>IF(N872="zákl. přenesená",J872,0)</f>
        <v>0</v>
      </c>
      <c r="BH872" s="186">
        <f>IF(N872="sníž. přenesená",J872,0)</f>
        <v>0</v>
      </c>
      <c r="BI872" s="186">
        <f>IF(N872="nulová",J872,0)</f>
        <v>0</v>
      </c>
      <c r="BJ872" s="19" t="s">
        <v>153</v>
      </c>
      <c r="BK872" s="186">
        <f>ROUND(I872*H872,0)</f>
        <v>0</v>
      </c>
      <c r="BL872" s="19" t="s">
        <v>279</v>
      </c>
      <c r="BM872" s="185" t="s">
        <v>1337</v>
      </c>
    </row>
    <row r="873" spans="1:65" s="2" customFormat="1" ht="10">
      <c r="A873" s="36"/>
      <c r="B873" s="37"/>
      <c r="C873" s="38"/>
      <c r="D873" s="187" t="s">
        <v>155</v>
      </c>
      <c r="E873" s="38"/>
      <c r="F873" s="188" t="s">
        <v>1336</v>
      </c>
      <c r="G873" s="38"/>
      <c r="H873" s="38"/>
      <c r="I873" s="189"/>
      <c r="J873" s="38"/>
      <c r="K873" s="38"/>
      <c r="L873" s="41"/>
      <c r="M873" s="190"/>
      <c r="N873" s="191"/>
      <c r="O873" s="66"/>
      <c r="P873" s="66"/>
      <c r="Q873" s="66"/>
      <c r="R873" s="66"/>
      <c r="S873" s="66"/>
      <c r="T873" s="67"/>
      <c r="U873" s="36"/>
      <c r="V873" s="36"/>
      <c r="W873" s="36"/>
      <c r="X873" s="36"/>
      <c r="Y873" s="36"/>
      <c r="Z873" s="36"/>
      <c r="AA873" s="36"/>
      <c r="AB873" s="36"/>
      <c r="AC873" s="36"/>
      <c r="AD873" s="36"/>
      <c r="AE873" s="36"/>
      <c r="AT873" s="19" t="s">
        <v>155</v>
      </c>
      <c r="AU873" s="19" t="s">
        <v>153</v>
      </c>
    </row>
    <row r="874" spans="1:65" s="2" customFormat="1" ht="16.5" customHeight="1">
      <c r="A874" s="36"/>
      <c r="B874" s="37"/>
      <c r="C874" s="175" t="s">
        <v>1338</v>
      </c>
      <c r="D874" s="175" t="s">
        <v>147</v>
      </c>
      <c r="E874" s="176" t="s">
        <v>1339</v>
      </c>
      <c r="F874" s="177" t="s">
        <v>1340</v>
      </c>
      <c r="G874" s="178" t="s">
        <v>256</v>
      </c>
      <c r="H874" s="179">
        <v>100</v>
      </c>
      <c r="I874" s="180"/>
      <c r="J874" s="179">
        <f>ROUND(I874*H874,0)</f>
        <v>0</v>
      </c>
      <c r="K874" s="177" t="s">
        <v>20</v>
      </c>
      <c r="L874" s="41"/>
      <c r="M874" s="181" t="s">
        <v>20</v>
      </c>
      <c r="N874" s="182" t="s">
        <v>44</v>
      </c>
      <c r="O874" s="66"/>
      <c r="P874" s="183">
        <f>O874*H874</f>
        <v>0</v>
      </c>
      <c r="Q874" s="183">
        <v>0</v>
      </c>
      <c r="R874" s="183">
        <f>Q874*H874</f>
        <v>0</v>
      </c>
      <c r="S874" s="183">
        <v>0</v>
      </c>
      <c r="T874" s="184">
        <f>S874*H874</f>
        <v>0</v>
      </c>
      <c r="U874" s="36"/>
      <c r="V874" s="36"/>
      <c r="W874" s="36"/>
      <c r="X874" s="36"/>
      <c r="Y874" s="36"/>
      <c r="Z874" s="36"/>
      <c r="AA874" s="36"/>
      <c r="AB874" s="36"/>
      <c r="AC874" s="36"/>
      <c r="AD874" s="36"/>
      <c r="AE874" s="36"/>
      <c r="AR874" s="185" t="s">
        <v>279</v>
      </c>
      <c r="AT874" s="185" t="s">
        <v>147</v>
      </c>
      <c r="AU874" s="185" t="s">
        <v>153</v>
      </c>
      <c r="AY874" s="19" t="s">
        <v>145</v>
      </c>
      <c r="BE874" s="186">
        <f>IF(N874="základní",J874,0)</f>
        <v>0</v>
      </c>
      <c r="BF874" s="186">
        <f>IF(N874="snížená",J874,0)</f>
        <v>0</v>
      </c>
      <c r="BG874" s="186">
        <f>IF(N874="zákl. přenesená",J874,0)</f>
        <v>0</v>
      </c>
      <c r="BH874" s="186">
        <f>IF(N874="sníž. přenesená",J874,0)</f>
        <v>0</v>
      </c>
      <c r="BI874" s="186">
        <f>IF(N874="nulová",J874,0)</f>
        <v>0</v>
      </c>
      <c r="BJ874" s="19" t="s">
        <v>153</v>
      </c>
      <c r="BK874" s="186">
        <f>ROUND(I874*H874,0)</f>
        <v>0</v>
      </c>
      <c r="BL874" s="19" t="s">
        <v>279</v>
      </c>
      <c r="BM874" s="185" t="s">
        <v>1341</v>
      </c>
    </row>
    <row r="875" spans="1:65" s="2" customFormat="1" ht="10">
      <c r="A875" s="36"/>
      <c r="B875" s="37"/>
      <c r="C875" s="38"/>
      <c r="D875" s="187" t="s">
        <v>155</v>
      </c>
      <c r="E875" s="38"/>
      <c r="F875" s="188" t="s">
        <v>1340</v>
      </c>
      <c r="G875" s="38"/>
      <c r="H875" s="38"/>
      <c r="I875" s="189"/>
      <c r="J875" s="38"/>
      <c r="K875" s="38"/>
      <c r="L875" s="41"/>
      <c r="M875" s="190"/>
      <c r="N875" s="191"/>
      <c r="O875" s="66"/>
      <c r="P875" s="66"/>
      <c r="Q875" s="66"/>
      <c r="R875" s="66"/>
      <c r="S875" s="66"/>
      <c r="T875" s="67"/>
      <c r="U875" s="36"/>
      <c r="V875" s="36"/>
      <c r="W875" s="36"/>
      <c r="X875" s="36"/>
      <c r="Y875" s="36"/>
      <c r="Z875" s="36"/>
      <c r="AA875" s="36"/>
      <c r="AB875" s="36"/>
      <c r="AC875" s="36"/>
      <c r="AD875" s="36"/>
      <c r="AE875" s="36"/>
      <c r="AT875" s="19" t="s">
        <v>155</v>
      </c>
      <c r="AU875" s="19" t="s">
        <v>153</v>
      </c>
    </row>
    <row r="876" spans="1:65" s="2" customFormat="1" ht="16.5" customHeight="1">
      <c r="A876" s="36"/>
      <c r="B876" s="37"/>
      <c r="C876" s="175" t="s">
        <v>1342</v>
      </c>
      <c r="D876" s="175" t="s">
        <v>147</v>
      </c>
      <c r="E876" s="176" t="s">
        <v>1343</v>
      </c>
      <c r="F876" s="177" t="s">
        <v>1344</v>
      </c>
      <c r="G876" s="178" t="s">
        <v>300</v>
      </c>
      <c r="H876" s="179">
        <v>1</v>
      </c>
      <c r="I876" s="180"/>
      <c r="J876" s="179">
        <f>ROUND(I876*H876,0)</f>
        <v>0</v>
      </c>
      <c r="K876" s="177" t="s">
        <v>20</v>
      </c>
      <c r="L876" s="41"/>
      <c r="M876" s="181" t="s">
        <v>20</v>
      </c>
      <c r="N876" s="182" t="s">
        <v>44</v>
      </c>
      <c r="O876" s="66"/>
      <c r="P876" s="183">
        <f>O876*H876</f>
        <v>0</v>
      </c>
      <c r="Q876" s="183">
        <v>0</v>
      </c>
      <c r="R876" s="183">
        <f>Q876*H876</f>
        <v>0</v>
      </c>
      <c r="S876" s="183">
        <v>0</v>
      </c>
      <c r="T876" s="184">
        <f>S876*H876</f>
        <v>0</v>
      </c>
      <c r="U876" s="36"/>
      <c r="V876" s="36"/>
      <c r="W876" s="36"/>
      <c r="X876" s="36"/>
      <c r="Y876" s="36"/>
      <c r="Z876" s="36"/>
      <c r="AA876" s="36"/>
      <c r="AB876" s="36"/>
      <c r="AC876" s="36"/>
      <c r="AD876" s="36"/>
      <c r="AE876" s="36"/>
      <c r="AR876" s="185" t="s">
        <v>279</v>
      </c>
      <c r="AT876" s="185" t="s">
        <v>147</v>
      </c>
      <c r="AU876" s="185" t="s">
        <v>153</v>
      </c>
      <c r="AY876" s="19" t="s">
        <v>145</v>
      </c>
      <c r="BE876" s="186">
        <f>IF(N876="základní",J876,0)</f>
        <v>0</v>
      </c>
      <c r="BF876" s="186">
        <f>IF(N876="snížená",J876,0)</f>
        <v>0</v>
      </c>
      <c r="BG876" s="186">
        <f>IF(N876="zákl. přenesená",J876,0)</f>
        <v>0</v>
      </c>
      <c r="BH876" s="186">
        <f>IF(N876="sníž. přenesená",J876,0)</f>
        <v>0</v>
      </c>
      <c r="BI876" s="186">
        <f>IF(N876="nulová",J876,0)</f>
        <v>0</v>
      </c>
      <c r="BJ876" s="19" t="s">
        <v>153</v>
      </c>
      <c r="BK876" s="186">
        <f>ROUND(I876*H876,0)</f>
        <v>0</v>
      </c>
      <c r="BL876" s="19" t="s">
        <v>279</v>
      </c>
      <c r="BM876" s="185" t="s">
        <v>1345</v>
      </c>
    </row>
    <row r="877" spans="1:65" s="2" customFormat="1" ht="10">
      <c r="A877" s="36"/>
      <c r="B877" s="37"/>
      <c r="C877" s="38"/>
      <c r="D877" s="187" t="s">
        <v>155</v>
      </c>
      <c r="E877" s="38"/>
      <c r="F877" s="188" t="s">
        <v>1344</v>
      </c>
      <c r="G877" s="38"/>
      <c r="H877" s="38"/>
      <c r="I877" s="189"/>
      <c r="J877" s="38"/>
      <c r="K877" s="38"/>
      <c r="L877" s="41"/>
      <c r="M877" s="190"/>
      <c r="N877" s="191"/>
      <c r="O877" s="66"/>
      <c r="P877" s="66"/>
      <c r="Q877" s="66"/>
      <c r="R877" s="66"/>
      <c r="S877" s="66"/>
      <c r="T877" s="67"/>
      <c r="U877" s="36"/>
      <c r="V877" s="36"/>
      <c r="W877" s="36"/>
      <c r="X877" s="36"/>
      <c r="Y877" s="36"/>
      <c r="Z877" s="36"/>
      <c r="AA877" s="36"/>
      <c r="AB877" s="36"/>
      <c r="AC877" s="36"/>
      <c r="AD877" s="36"/>
      <c r="AE877" s="36"/>
      <c r="AT877" s="19" t="s">
        <v>155</v>
      </c>
      <c r="AU877" s="19" t="s">
        <v>153</v>
      </c>
    </row>
    <row r="878" spans="1:65" s="2" customFormat="1" ht="16.5" customHeight="1">
      <c r="A878" s="36"/>
      <c r="B878" s="37"/>
      <c r="C878" s="175" t="s">
        <v>1346</v>
      </c>
      <c r="D878" s="175" t="s">
        <v>147</v>
      </c>
      <c r="E878" s="176" t="s">
        <v>1347</v>
      </c>
      <c r="F878" s="177" t="s">
        <v>1348</v>
      </c>
      <c r="G878" s="178" t="s">
        <v>300</v>
      </c>
      <c r="H878" s="179">
        <v>5</v>
      </c>
      <c r="I878" s="180"/>
      <c r="J878" s="179">
        <f>ROUND(I878*H878,0)</f>
        <v>0</v>
      </c>
      <c r="K878" s="177" t="s">
        <v>20</v>
      </c>
      <c r="L878" s="41"/>
      <c r="M878" s="181" t="s">
        <v>20</v>
      </c>
      <c r="N878" s="182" t="s">
        <v>44</v>
      </c>
      <c r="O878" s="66"/>
      <c r="P878" s="183">
        <f>O878*H878</f>
        <v>0</v>
      </c>
      <c r="Q878" s="183">
        <v>0</v>
      </c>
      <c r="R878" s="183">
        <f>Q878*H878</f>
        <v>0</v>
      </c>
      <c r="S878" s="183">
        <v>0</v>
      </c>
      <c r="T878" s="184">
        <f>S878*H878</f>
        <v>0</v>
      </c>
      <c r="U878" s="36"/>
      <c r="V878" s="36"/>
      <c r="W878" s="36"/>
      <c r="X878" s="36"/>
      <c r="Y878" s="36"/>
      <c r="Z878" s="36"/>
      <c r="AA878" s="36"/>
      <c r="AB878" s="36"/>
      <c r="AC878" s="36"/>
      <c r="AD878" s="36"/>
      <c r="AE878" s="36"/>
      <c r="AR878" s="185" t="s">
        <v>279</v>
      </c>
      <c r="AT878" s="185" t="s">
        <v>147</v>
      </c>
      <c r="AU878" s="185" t="s">
        <v>153</v>
      </c>
      <c r="AY878" s="19" t="s">
        <v>145</v>
      </c>
      <c r="BE878" s="186">
        <f>IF(N878="základní",J878,0)</f>
        <v>0</v>
      </c>
      <c r="BF878" s="186">
        <f>IF(N878="snížená",J878,0)</f>
        <v>0</v>
      </c>
      <c r="BG878" s="186">
        <f>IF(N878="zákl. přenesená",J878,0)</f>
        <v>0</v>
      </c>
      <c r="BH878" s="186">
        <f>IF(N878="sníž. přenesená",J878,0)</f>
        <v>0</v>
      </c>
      <c r="BI878" s="186">
        <f>IF(N878="nulová",J878,0)</f>
        <v>0</v>
      </c>
      <c r="BJ878" s="19" t="s">
        <v>153</v>
      </c>
      <c r="BK878" s="186">
        <f>ROUND(I878*H878,0)</f>
        <v>0</v>
      </c>
      <c r="BL878" s="19" t="s">
        <v>279</v>
      </c>
      <c r="BM878" s="185" t="s">
        <v>1349</v>
      </c>
    </row>
    <row r="879" spans="1:65" s="2" customFormat="1" ht="10">
      <c r="A879" s="36"/>
      <c r="B879" s="37"/>
      <c r="C879" s="38"/>
      <c r="D879" s="187" t="s">
        <v>155</v>
      </c>
      <c r="E879" s="38"/>
      <c r="F879" s="188" t="s">
        <v>1348</v>
      </c>
      <c r="G879" s="38"/>
      <c r="H879" s="38"/>
      <c r="I879" s="189"/>
      <c r="J879" s="38"/>
      <c r="K879" s="38"/>
      <c r="L879" s="41"/>
      <c r="M879" s="190"/>
      <c r="N879" s="191"/>
      <c r="O879" s="66"/>
      <c r="P879" s="66"/>
      <c r="Q879" s="66"/>
      <c r="R879" s="66"/>
      <c r="S879" s="66"/>
      <c r="T879" s="67"/>
      <c r="U879" s="36"/>
      <c r="V879" s="36"/>
      <c r="W879" s="36"/>
      <c r="X879" s="36"/>
      <c r="Y879" s="36"/>
      <c r="Z879" s="36"/>
      <c r="AA879" s="36"/>
      <c r="AB879" s="36"/>
      <c r="AC879" s="36"/>
      <c r="AD879" s="36"/>
      <c r="AE879" s="36"/>
      <c r="AT879" s="19" t="s">
        <v>155</v>
      </c>
      <c r="AU879" s="19" t="s">
        <v>153</v>
      </c>
    </row>
    <row r="880" spans="1:65" s="2" customFormat="1" ht="16.5" customHeight="1">
      <c r="A880" s="36"/>
      <c r="B880" s="37"/>
      <c r="C880" s="175" t="s">
        <v>1350</v>
      </c>
      <c r="D880" s="175" t="s">
        <v>147</v>
      </c>
      <c r="E880" s="176" t="s">
        <v>1351</v>
      </c>
      <c r="F880" s="177" t="s">
        <v>1352</v>
      </c>
      <c r="G880" s="178" t="s">
        <v>256</v>
      </c>
      <c r="H880" s="179">
        <v>14</v>
      </c>
      <c r="I880" s="180"/>
      <c r="J880" s="179">
        <f>ROUND(I880*H880,0)</f>
        <v>0</v>
      </c>
      <c r="K880" s="177" t="s">
        <v>20</v>
      </c>
      <c r="L880" s="41"/>
      <c r="M880" s="181" t="s">
        <v>20</v>
      </c>
      <c r="N880" s="182" t="s">
        <v>44</v>
      </c>
      <c r="O880" s="66"/>
      <c r="P880" s="183">
        <f>O880*H880</f>
        <v>0</v>
      </c>
      <c r="Q880" s="183">
        <v>0</v>
      </c>
      <c r="R880" s="183">
        <f>Q880*H880</f>
        <v>0</v>
      </c>
      <c r="S880" s="183">
        <v>0</v>
      </c>
      <c r="T880" s="184">
        <f>S880*H880</f>
        <v>0</v>
      </c>
      <c r="U880" s="36"/>
      <c r="V880" s="36"/>
      <c r="W880" s="36"/>
      <c r="X880" s="36"/>
      <c r="Y880" s="36"/>
      <c r="Z880" s="36"/>
      <c r="AA880" s="36"/>
      <c r="AB880" s="36"/>
      <c r="AC880" s="36"/>
      <c r="AD880" s="36"/>
      <c r="AE880" s="36"/>
      <c r="AR880" s="185" t="s">
        <v>279</v>
      </c>
      <c r="AT880" s="185" t="s">
        <v>147</v>
      </c>
      <c r="AU880" s="185" t="s">
        <v>153</v>
      </c>
      <c r="AY880" s="19" t="s">
        <v>145</v>
      </c>
      <c r="BE880" s="186">
        <f>IF(N880="základní",J880,0)</f>
        <v>0</v>
      </c>
      <c r="BF880" s="186">
        <f>IF(N880="snížená",J880,0)</f>
        <v>0</v>
      </c>
      <c r="BG880" s="186">
        <f>IF(N880="zákl. přenesená",J880,0)</f>
        <v>0</v>
      </c>
      <c r="BH880" s="186">
        <f>IF(N880="sníž. přenesená",J880,0)</f>
        <v>0</v>
      </c>
      <c r="BI880" s="186">
        <f>IF(N880="nulová",J880,0)</f>
        <v>0</v>
      </c>
      <c r="BJ880" s="19" t="s">
        <v>153</v>
      </c>
      <c r="BK880" s="186">
        <f>ROUND(I880*H880,0)</f>
        <v>0</v>
      </c>
      <c r="BL880" s="19" t="s">
        <v>279</v>
      </c>
      <c r="BM880" s="185" t="s">
        <v>1353</v>
      </c>
    </row>
    <row r="881" spans="1:65" s="2" customFormat="1" ht="10">
      <c r="A881" s="36"/>
      <c r="B881" s="37"/>
      <c r="C881" s="38"/>
      <c r="D881" s="187" t="s">
        <v>155</v>
      </c>
      <c r="E881" s="38"/>
      <c r="F881" s="188" t="s">
        <v>1352</v>
      </c>
      <c r="G881" s="38"/>
      <c r="H881" s="38"/>
      <c r="I881" s="189"/>
      <c r="J881" s="38"/>
      <c r="K881" s="38"/>
      <c r="L881" s="41"/>
      <c r="M881" s="190"/>
      <c r="N881" s="191"/>
      <c r="O881" s="66"/>
      <c r="P881" s="66"/>
      <c r="Q881" s="66"/>
      <c r="R881" s="66"/>
      <c r="S881" s="66"/>
      <c r="T881" s="67"/>
      <c r="U881" s="36"/>
      <c r="V881" s="36"/>
      <c r="W881" s="36"/>
      <c r="X881" s="36"/>
      <c r="Y881" s="36"/>
      <c r="Z881" s="36"/>
      <c r="AA881" s="36"/>
      <c r="AB881" s="36"/>
      <c r="AC881" s="36"/>
      <c r="AD881" s="36"/>
      <c r="AE881" s="36"/>
      <c r="AT881" s="19" t="s">
        <v>155</v>
      </c>
      <c r="AU881" s="19" t="s">
        <v>153</v>
      </c>
    </row>
    <row r="882" spans="1:65" s="2" customFormat="1" ht="16.5" customHeight="1">
      <c r="A882" s="36"/>
      <c r="B882" s="37"/>
      <c r="C882" s="175" t="s">
        <v>1354</v>
      </c>
      <c r="D882" s="175" t="s">
        <v>147</v>
      </c>
      <c r="E882" s="176" t="s">
        <v>1355</v>
      </c>
      <c r="F882" s="177" t="s">
        <v>1356</v>
      </c>
      <c r="G882" s="178" t="s">
        <v>300</v>
      </c>
      <c r="H882" s="179">
        <v>23</v>
      </c>
      <c r="I882" s="180"/>
      <c r="J882" s="179">
        <f>ROUND(I882*H882,0)</f>
        <v>0</v>
      </c>
      <c r="K882" s="177" t="s">
        <v>20</v>
      </c>
      <c r="L882" s="41"/>
      <c r="M882" s="181" t="s">
        <v>20</v>
      </c>
      <c r="N882" s="182" t="s">
        <v>44</v>
      </c>
      <c r="O882" s="66"/>
      <c r="P882" s="183">
        <f>O882*H882</f>
        <v>0</v>
      </c>
      <c r="Q882" s="183">
        <v>0</v>
      </c>
      <c r="R882" s="183">
        <f>Q882*H882</f>
        <v>0</v>
      </c>
      <c r="S882" s="183">
        <v>0</v>
      </c>
      <c r="T882" s="184">
        <f>S882*H882</f>
        <v>0</v>
      </c>
      <c r="U882" s="36"/>
      <c r="V882" s="36"/>
      <c r="W882" s="36"/>
      <c r="X882" s="36"/>
      <c r="Y882" s="36"/>
      <c r="Z882" s="36"/>
      <c r="AA882" s="36"/>
      <c r="AB882" s="36"/>
      <c r="AC882" s="36"/>
      <c r="AD882" s="36"/>
      <c r="AE882" s="36"/>
      <c r="AR882" s="185" t="s">
        <v>279</v>
      </c>
      <c r="AT882" s="185" t="s">
        <v>147</v>
      </c>
      <c r="AU882" s="185" t="s">
        <v>153</v>
      </c>
      <c r="AY882" s="19" t="s">
        <v>145</v>
      </c>
      <c r="BE882" s="186">
        <f>IF(N882="základní",J882,0)</f>
        <v>0</v>
      </c>
      <c r="BF882" s="186">
        <f>IF(N882="snížená",J882,0)</f>
        <v>0</v>
      </c>
      <c r="BG882" s="186">
        <f>IF(N882="zákl. přenesená",J882,0)</f>
        <v>0</v>
      </c>
      <c r="BH882" s="186">
        <f>IF(N882="sníž. přenesená",J882,0)</f>
        <v>0</v>
      </c>
      <c r="BI882" s="186">
        <f>IF(N882="nulová",J882,0)</f>
        <v>0</v>
      </c>
      <c r="BJ882" s="19" t="s">
        <v>153</v>
      </c>
      <c r="BK882" s="186">
        <f>ROUND(I882*H882,0)</f>
        <v>0</v>
      </c>
      <c r="BL882" s="19" t="s">
        <v>279</v>
      </c>
      <c r="BM882" s="185" t="s">
        <v>1357</v>
      </c>
    </row>
    <row r="883" spans="1:65" s="2" customFormat="1" ht="10">
      <c r="A883" s="36"/>
      <c r="B883" s="37"/>
      <c r="C883" s="38"/>
      <c r="D883" s="187" t="s">
        <v>155</v>
      </c>
      <c r="E883" s="38"/>
      <c r="F883" s="188" t="s">
        <v>1356</v>
      </c>
      <c r="G883" s="38"/>
      <c r="H883" s="38"/>
      <c r="I883" s="189"/>
      <c r="J883" s="38"/>
      <c r="K883" s="38"/>
      <c r="L883" s="41"/>
      <c r="M883" s="190"/>
      <c r="N883" s="191"/>
      <c r="O883" s="66"/>
      <c r="P883" s="66"/>
      <c r="Q883" s="66"/>
      <c r="R883" s="66"/>
      <c r="S883" s="66"/>
      <c r="T883" s="67"/>
      <c r="U883" s="36"/>
      <c r="V883" s="36"/>
      <c r="W883" s="36"/>
      <c r="X883" s="36"/>
      <c r="Y883" s="36"/>
      <c r="Z883" s="36"/>
      <c r="AA883" s="36"/>
      <c r="AB883" s="36"/>
      <c r="AC883" s="36"/>
      <c r="AD883" s="36"/>
      <c r="AE883" s="36"/>
      <c r="AT883" s="19" t="s">
        <v>155</v>
      </c>
      <c r="AU883" s="19" t="s">
        <v>153</v>
      </c>
    </row>
    <row r="884" spans="1:65" s="2" customFormat="1" ht="16.5" customHeight="1">
      <c r="A884" s="36"/>
      <c r="B884" s="37"/>
      <c r="C884" s="175" t="s">
        <v>1358</v>
      </c>
      <c r="D884" s="175" t="s">
        <v>147</v>
      </c>
      <c r="E884" s="176" t="s">
        <v>1359</v>
      </c>
      <c r="F884" s="177" t="s">
        <v>1360</v>
      </c>
      <c r="G884" s="178" t="s">
        <v>300</v>
      </c>
      <c r="H884" s="179">
        <v>3</v>
      </c>
      <c r="I884" s="180"/>
      <c r="J884" s="179">
        <f>ROUND(I884*H884,0)</f>
        <v>0</v>
      </c>
      <c r="K884" s="177" t="s">
        <v>20</v>
      </c>
      <c r="L884" s="41"/>
      <c r="M884" s="181" t="s">
        <v>20</v>
      </c>
      <c r="N884" s="182" t="s">
        <v>44</v>
      </c>
      <c r="O884" s="66"/>
      <c r="P884" s="183">
        <f>O884*H884</f>
        <v>0</v>
      </c>
      <c r="Q884" s="183">
        <v>0</v>
      </c>
      <c r="R884" s="183">
        <f>Q884*H884</f>
        <v>0</v>
      </c>
      <c r="S884" s="183">
        <v>0</v>
      </c>
      <c r="T884" s="184">
        <f>S884*H884</f>
        <v>0</v>
      </c>
      <c r="U884" s="36"/>
      <c r="V884" s="36"/>
      <c r="W884" s="36"/>
      <c r="X884" s="36"/>
      <c r="Y884" s="36"/>
      <c r="Z884" s="36"/>
      <c r="AA884" s="36"/>
      <c r="AB884" s="36"/>
      <c r="AC884" s="36"/>
      <c r="AD884" s="36"/>
      <c r="AE884" s="36"/>
      <c r="AR884" s="185" t="s">
        <v>279</v>
      </c>
      <c r="AT884" s="185" t="s">
        <v>147</v>
      </c>
      <c r="AU884" s="185" t="s">
        <v>153</v>
      </c>
      <c r="AY884" s="19" t="s">
        <v>145</v>
      </c>
      <c r="BE884" s="186">
        <f>IF(N884="základní",J884,0)</f>
        <v>0</v>
      </c>
      <c r="BF884" s="186">
        <f>IF(N884="snížená",J884,0)</f>
        <v>0</v>
      </c>
      <c r="BG884" s="186">
        <f>IF(N884="zákl. přenesená",J884,0)</f>
        <v>0</v>
      </c>
      <c r="BH884" s="186">
        <f>IF(N884="sníž. přenesená",J884,0)</f>
        <v>0</v>
      </c>
      <c r="BI884" s="186">
        <f>IF(N884="nulová",J884,0)</f>
        <v>0</v>
      </c>
      <c r="BJ884" s="19" t="s">
        <v>153</v>
      </c>
      <c r="BK884" s="186">
        <f>ROUND(I884*H884,0)</f>
        <v>0</v>
      </c>
      <c r="BL884" s="19" t="s">
        <v>279</v>
      </c>
      <c r="BM884" s="185" t="s">
        <v>1361</v>
      </c>
    </row>
    <row r="885" spans="1:65" s="2" customFormat="1" ht="10">
      <c r="A885" s="36"/>
      <c r="B885" s="37"/>
      <c r="C885" s="38"/>
      <c r="D885" s="187" t="s">
        <v>155</v>
      </c>
      <c r="E885" s="38"/>
      <c r="F885" s="188" t="s">
        <v>1360</v>
      </c>
      <c r="G885" s="38"/>
      <c r="H885" s="38"/>
      <c r="I885" s="189"/>
      <c r="J885" s="38"/>
      <c r="K885" s="38"/>
      <c r="L885" s="41"/>
      <c r="M885" s="190"/>
      <c r="N885" s="191"/>
      <c r="O885" s="66"/>
      <c r="P885" s="66"/>
      <c r="Q885" s="66"/>
      <c r="R885" s="66"/>
      <c r="S885" s="66"/>
      <c r="T885" s="67"/>
      <c r="U885" s="36"/>
      <c r="V885" s="36"/>
      <c r="W885" s="36"/>
      <c r="X885" s="36"/>
      <c r="Y885" s="36"/>
      <c r="Z885" s="36"/>
      <c r="AA885" s="36"/>
      <c r="AB885" s="36"/>
      <c r="AC885" s="36"/>
      <c r="AD885" s="36"/>
      <c r="AE885" s="36"/>
      <c r="AT885" s="19" t="s">
        <v>155</v>
      </c>
      <c r="AU885" s="19" t="s">
        <v>153</v>
      </c>
    </row>
    <row r="886" spans="1:65" s="2" customFormat="1" ht="16.5" customHeight="1">
      <c r="A886" s="36"/>
      <c r="B886" s="37"/>
      <c r="C886" s="175" t="s">
        <v>1362</v>
      </c>
      <c r="D886" s="175" t="s">
        <v>147</v>
      </c>
      <c r="E886" s="176" t="s">
        <v>1363</v>
      </c>
      <c r="F886" s="177" t="s">
        <v>1364</v>
      </c>
      <c r="G886" s="178" t="s">
        <v>300</v>
      </c>
      <c r="H886" s="179">
        <v>30</v>
      </c>
      <c r="I886" s="180"/>
      <c r="J886" s="179">
        <f>ROUND(I886*H886,0)</f>
        <v>0</v>
      </c>
      <c r="K886" s="177" t="s">
        <v>20</v>
      </c>
      <c r="L886" s="41"/>
      <c r="M886" s="181" t="s">
        <v>20</v>
      </c>
      <c r="N886" s="182" t="s">
        <v>44</v>
      </c>
      <c r="O886" s="66"/>
      <c r="P886" s="183">
        <f>O886*H886</f>
        <v>0</v>
      </c>
      <c r="Q886" s="183">
        <v>0</v>
      </c>
      <c r="R886" s="183">
        <f>Q886*H886</f>
        <v>0</v>
      </c>
      <c r="S886" s="183">
        <v>0</v>
      </c>
      <c r="T886" s="184">
        <f>S886*H886</f>
        <v>0</v>
      </c>
      <c r="U886" s="36"/>
      <c r="V886" s="36"/>
      <c r="W886" s="36"/>
      <c r="X886" s="36"/>
      <c r="Y886" s="36"/>
      <c r="Z886" s="36"/>
      <c r="AA886" s="36"/>
      <c r="AB886" s="36"/>
      <c r="AC886" s="36"/>
      <c r="AD886" s="36"/>
      <c r="AE886" s="36"/>
      <c r="AR886" s="185" t="s">
        <v>279</v>
      </c>
      <c r="AT886" s="185" t="s">
        <v>147</v>
      </c>
      <c r="AU886" s="185" t="s">
        <v>153</v>
      </c>
      <c r="AY886" s="19" t="s">
        <v>145</v>
      </c>
      <c r="BE886" s="186">
        <f>IF(N886="základní",J886,0)</f>
        <v>0</v>
      </c>
      <c r="BF886" s="186">
        <f>IF(N886="snížená",J886,0)</f>
        <v>0</v>
      </c>
      <c r="BG886" s="186">
        <f>IF(N886="zákl. přenesená",J886,0)</f>
        <v>0</v>
      </c>
      <c r="BH886" s="186">
        <f>IF(N886="sníž. přenesená",J886,0)</f>
        <v>0</v>
      </c>
      <c r="BI886" s="186">
        <f>IF(N886="nulová",J886,0)</f>
        <v>0</v>
      </c>
      <c r="BJ886" s="19" t="s">
        <v>153</v>
      </c>
      <c r="BK886" s="186">
        <f>ROUND(I886*H886,0)</f>
        <v>0</v>
      </c>
      <c r="BL886" s="19" t="s">
        <v>279</v>
      </c>
      <c r="BM886" s="185" t="s">
        <v>1365</v>
      </c>
    </row>
    <row r="887" spans="1:65" s="2" customFormat="1" ht="10">
      <c r="A887" s="36"/>
      <c r="B887" s="37"/>
      <c r="C887" s="38"/>
      <c r="D887" s="187" t="s">
        <v>155</v>
      </c>
      <c r="E887" s="38"/>
      <c r="F887" s="188" t="s">
        <v>1364</v>
      </c>
      <c r="G887" s="38"/>
      <c r="H887" s="38"/>
      <c r="I887" s="189"/>
      <c r="J887" s="38"/>
      <c r="K887" s="38"/>
      <c r="L887" s="41"/>
      <c r="M887" s="190"/>
      <c r="N887" s="191"/>
      <c r="O887" s="66"/>
      <c r="P887" s="66"/>
      <c r="Q887" s="66"/>
      <c r="R887" s="66"/>
      <c r="S887" s="66"/>
      <c r="T887" s="67"/>
      <c r="U887" s="36"/>
      <c r="V887" s="36"/>
      <c r="W887" s="36"/>
      <c r="X887" s="36"/>
      <c r="Y887" s="36"/>
      <c r="Z887" s="36"/>
      <c r="AA887" s="36"/>
      <c r="AB887" s="36"/>
      <c r="AC887" s="36"/>
      <c r="AD887" s="36"/>
      <c r="AE887" s="36"/>
      <c r="AT887" s="19" t="s">
        <v>155</v>
      </c>
      <c r="AU887" s="19" t="s">
        <v>153</v>
      </c>
    </row>
    <row r="888" spans="1:65" s="2" customFormat="1" ht="16.5" customHeight="1">
      <c r="A888" s="36"/>
      <c r="B888" s="37"/>
      <c r="C888" s="175" t="s">
        <v>1366</v>
      </c>
      <c r="D888" s="175" t="s">
        <v>147</v>
      </c>
      <c r="E888" s="176" t="s">
        <v>1367</v>
      </c>
      <c r="F888" s="177" t="s">
        <v>1368</v>
      </c>
      <c r="G888" s="178" t="s">
        <v>300</v>
      </c>
      <c r="H888" s="179">
        <v>17</v>
      </c>
      <c r="I888" s="180"/>
      <c r="J888" s="179">
        <f>ROUND(I888*H888,0)</f>
        <v>0</v>
      </c>
      <c r="K888" s="177" t="s">
        <v>20</v>
      </c>
      <c r="L888" s="41"/>
      <c r="M888" s="181" t="s">
        <v>20</v>
      </c>
      <c r="N888" s="182" t="s">
        <v>44</v>
      </c>
      <c r="O888" s="66"/>
      <c r="P888" s="183">
        <f>O888*H888</f>
        <v>0</v>
      </c>
      <c r="Q888" s="183">
        <v>0</v>
      </c>
      <c r="R888" s="183">
        <f>Q888*H888</f>
        <v>0</v>
      </c>
      <c r="S888" s="183">
        <v>0</v>
      </c>
      <c r="T888" s="184">
        <f>S888*H888</f>
        <v>0</v>
      </c>
      <c r="U888" s="36"/>
      <c r="V888" s="36"/>
      <c r="W888" s="36"/>
      <c r="X888" s="36"/>
      <c r="Y888" s="36"/>
      <c r="Z888" s="36"/>
      <c r="AA888" s="36"/>
      <c r="AB888" s="36"/>
      <c r="AC888" s="36"/>
      <c r="AD888" s="36"/>
      <c r="AE888" s="36"/>
      <c r="AR888" s="185" t="s">
        <v>279</v>
      </c>
      <c r="AT888" s="185" t="s">
        <v>147</v>
      </c>
      <c r="AU888" s="185" t="s">
        <v>153</v>
      </c>
      <c r="AY888" s="19" t="s">
        <v>145</v>
      </c>
      <c r="BE888" s="186">
        <f>IF(N888="základní",J888,0)</f>
        <v>0</v>
      </c>
      <c r="BF888" s="186">
        <f>IF(N888="snížená",J888,0)</f>
        <v>0</v>
      </c>
      <c r="BG888" s="186">
        <f>IF(N888="zákl. přenesená",J888,0)</f>
        <v>0</v>
      </c>
      <c r="BH888" s="186">
        <f>IF(N888="sníž. přenesená",J888,0)</f>
        <v>0</v>
      </c>
      <c r="BI888" s="186">
        <f>IF(N888="nulová",J888,0)</f>
        <v>0</v>
      </c>
      <c r="BJ888" s="19" t="s">
        <v>153</v>
      </c>
      <c r="BK888" s="186">
        <f>ROUND(I888*H888,0)</f>
        <v>0</v>
      </c>
      <c r="BL888" s="19" t="s">
        <v>279</v>
      </c>
      <c r="BM888" s="185" t="s">
        <v>1369</v>
      </c>
    </row>
    <row r="889" spans="1:65" s="2" customFormat="1" ht="10">
      <c r="A889" s="36"/>
      <c r="B889" s="37"/>
      <c r="C889" s="38"/>
      <c r="D889" s="187" t="s">
        <v>155</v>
      </c>
      <c r="E889" s="38"/>
      <c r="F889" s="188" t="s">
        <v>1368</v>
      </c>
      <c r="G889" s="38"/>
      <c r="H889" s="38"/>
      <c r="I889" s="189"/>
      <c r="J889" s="38"/>
      <c r="K889" s="38"/>
      <c r="L889" s="41"/>
      <c r="M889" s="190"/>
      <c r="N889" s="191"/>
      <c r="O889" s="66"/>
      <c r="P889" s="66"/>
      <c r="Q889" s="66"/>
      <c r="R889" s="66"/>
      <c r="S889" s="66"/>
      <c r="T889" s="67"/>
      <c r="U889" s="36"/>
      <c r="V889" s="36"/>
      <c r="W889" s="36"/>
      <c r="X889" s="36"/>
      <c r="Y889" s="36"/>
      <c r="Z889" s="36"/>
      <c r="AA889" s="36"/>
      <c r="AB889" s="36"/>
      <c r="AC889" s="36"/>
      <c r="AD889" s="36"/>
      <c r="AE889" s="36"/>
      <c r="AT889" s="19" t="s">
        <v>155</v>
      </c>
      <c r="AU889" s="19" t="s">
        <v>153</v>
      </c>
    </row>
    <row r="890" spans="1:65" s="2" customFormat="1" ht="16.5" customHeight="1">
      <c r="A890" s="36"/>
      <c r="B890" s="37"/>
      <c r="C890" s="175" t="s">
        <v>1370</v>
      </c>
      <c r="D890" s="175" t="s">
        <v>147</v>
      </c>
      <c r="E890" s="176" t="s">
        <v>1371</v>
      </c>
      <c r="F890" s="177" t="s">
        <v>1372</v>
      </c>
      <c r="G890" s="178" t="s">
        <v>300</v>
      </c>
      <c r="H890" s="179">
        <v>3</v>
      </c>
      <c r="I890" s="180"/>
      <c r="J890" s="179">
        <f>ROUND(I890*H890,0)</f>
        <v>0</v>
      </c>
      <c r="K890" s="177" t="s">
        <v>20</v>
      </c>
      <c r="L890" s="41"/>
      <c r="M890" s="181" t="s">
        <v>20</v>
      </c>
      <c r="N890" s="182" t="s">
        <v>44</v>
      </c>
      <c r="O890" s="66"/>
      <c r="P890" s="183">
        <f>O890*H890</f>
        <v>0</v>
      </c>
      <c r="Q890" s="183">
        <v>0</v>
      </c>
      <c r="R890" s="183">
        <f>Q890*H890</f>
        <v>0</v>
      </c>
      <c r="S890" s="183">
        <v>0</v>
      </c>
      <c r="T890" s="184">
        <f>S890*H890</f>
        <v>0</v>
      </c>
      <c r="U890" s="36"/>
      <c r="V890" s="36"/>
      <c r="W890" s="36"/>
      <c r="X890" s="36"/>
      <c r="Y890" s="36"/>
      <c r="Z890" s="36"/>
      <c r="AA890" s="36"/>
      <c r="AB890" s="36"/>
      <c r="AC890" s="36"/>
      <c r="AD890" s="36"/>
      <c r="AE890" s="36"/>
      <c r="AR890" s="185" t="s">
        <v>279</v>
      </c>
      <c r="AT890" s="185" t="s">
        <v>147</v>
      </c>
      <c r="AU890" s="185" t="s">
        <v>153</v>
      </c>
      <c r="AY890" s="19" t="s">
        <v>145</v>
      </c>
      <c r="BE890" s="186">
        <f>IF(N890="základní",J890,0)</f>
        <v>0</v>
      </c>
      <c r="BF890" s="186">
        <f>IF(N890="snížená",J890,0)</f>
        <v>0</v>
      </c>
      <c r="BG890" s="186">
        <f>IF(N890="zákl. přenesená",J890,0)</f>
        <v>0</v>
      </c>
      <c r="BH890" s="186">
        <f>IF(N890="sníž. přenesená",J890,0)</f>
        <v>0</v>
      </c>
      <c r="BI890" s="186">
        <f>IF(N890="nulová",J890,0)</f>
        <v>0</v>
      </c>
      <c r="BJ890" s="19" t="s">
        <v>153</v>
      </c>
      <c r="BK890" s="186">
        <f>ROUND(I890*H890,0)</f>
        <v>0</v>
      </c>
      <c r="BL890" s="19" t="s">
        <v>279</v>
      </c>
      <c r="BM890" s="185" t="s">
        <v>1373</v>
      </c>
    </row>
    <row r="891" spans="1:65" s="2" customFormat="1" ht="10">
      <c r="A891" s="36"/>
      <c r="B891" s="37"/>
      <c r="C891" s="38"/>
      <c r="D891" s="187" t="s">
        <v>155</v>
      </c>
      <c r="E891" s="38"/>
      <c r="F891" s="188" t="s">
        <v>1372</v>
      </c>
      <c r="G891" s="38"/>
      <c r="H891" s="38"/>
      <c r="I891" s="189"/>
      <c r="J891" s="38"/>
      <c r="K891" s="38"/>
      <c r="L891" s="41"/>
      <c r="M891" s="190"/>
      <c r="N891" s="191"/>
      <c r="O891" s="66"/>
      <c r="P891" s="66"/>
      <c r="Q891" s="66"/>
      <c r="R891" s="66"/>
      <c r="S891" s="66"/>
      <c r="T891" s="67"/>
      <c r="U891" s="36"/>
      <c r="V891" s="36"/>
      <c r="W891" s="36"/>
      <c r="X891" s="36"/>
      <c r="Y891" s="36"/>
      <c r="Z891" s="36"/>
      <c r="AA891" s="36"/>
      <c r="AB891" s="36"/>
      <c r="AC891" s="36"/>
      <c r="AD891" s="36"/>
      <c r="AE891" s="36"/>
      <c r="AT891" s="19" t="s">
        <v>155</v>
      </c>
      <c r="AU891" s="19" t="s">
        <v>153</v>
      </c>
    </row>
    <row r="892" spans="1:65" s="2" customFormat="1" ht="16.5" customHeight="1">
      <c r="A892" s="36"/>
      <c r="B892" s="37"/>
      <c r="C892" s="175" t="s">
        <v>1374</v>
      </c>
      <c r="D892" s="175" t="s">
        <v>147</v>
      </c>
      <c r="E892" s="176" t="s">
        <v>1375</v>
      </c>
      <c r="F892" s="177" t="s">
        <v>1376</v>
      </c>
      <c r="G892" s="178" t="s">
        <v>300</v>
      </c>
      <c r="H892" s="179">
        <v>4</v>
      </c>
      <c r="I892" s="180"/>
      <c r="J892" s="179">
        <f>ROUND(I892*H892,0)</f>
        <v>0</v>
      </c>
      <c r="K892" s="177" t="s">
        <v>20</v>
      </c>
      <c r="L892" s="41"/>
      <c r="M892" s="181" t="s">
        <v>20</v>
      </c>
      <c r="N892" s="182" t="s">
        <v>44</v>
      </c>
      <c r="O892" s="66"/>
      <c r="P892" s="183">
        <f>O892*H892</f>
        <v>0</v>
      </c>
      <c r="Q892" s="183">
        <v>0</v>
      </c>
      <c r="R892" s="183">
        <f>Q892*H892</f>
        <v>0</v>
      </c>
      <c r="S892" s="183">
        <v>0</v>
      </c>
      <c r="T892" s="184">
        <f>S892*H892</f>
        <v>0</v>
      </c>
      <c r="U892" s="36"/>
      <c r="V892" s="36"/>
      <c r="W892" s="36"/>
      <c r="X892" s="36"/>
      <c r="Y892" s="36"/>
      <c r="Z892" s="36"/>
      <c r="AA892" s="36"/>
      <c r="AB892" s="36"/>
      <c r="AC892" s="36"/>
      <c r="AD892" s="36"/>
      <c r="AE892" s="36"/>
      <c r="AR892" s="185" t="s">
        <v>279</v>
      </c>
      <c r="AT892" s="185" t="s">
        <v>147</v>
      </c>
      <c r="AU892" s="185" t="s">
        <v>153</v>
      </c>
      <c r="AY892" s="19" t="s">
        <v>145</v>
      </c>
      <c r="BE892" s="186">
        <f>IF(N892="základní",J892,0)</f>
        <v>0</v>
      </c>
      <c r="BF892" s="186">
        <f>IF(N892="snížená",J892,0)</f>
        <v>0</v>
      </c>
      <c r="BG892" s="186">
        <f>IF(N892="zákl. přenesená",J892,0)</f>
        <v>0</v>
      </c>
      <c r="BH892" s="186">
        <f>IF(N892="sníž. přenesená",J892,0)</f>
        <v>0</v>
      </c>
      <c r="BI892" s="186">
        <f>IF(N892="nulová",J892,0)</f>
        <v>0</v>
      </c>
      <c r="BJ892" s="19" t="s">
        <v>153</v>
      </c>
      <c r="BK892" s="186">
        <f>ROUND(I892*H892,0)</f>
        <v>0</v>
      </c>
      <c r="BL892" s="19" t="s">
        <v>279</v>
      </c>
      <c r="BM892" s="185" t="s">
        <v>1377</v>
      </c>
    </row>
    <row r="893" spans="1:65" s="2" customFormat="1" ht="10">
      <c r="A893" s="36"/>
      <c r="B893" s="37"/>
      <c r="C893" s="38"/>
      <c r="D893" s="187" t="s">
        <v>155</v>
      </c>
      <c r="E893" s="38"/>
      <c r="F893" s="188" t="s">
        <v>1376</v>
      </c>
      <c r="G893" s="38"/>
      <c r="H893" s="38"/>
      <c r="I893" s="189"/>
      <c r="J893" s="38"/>
      <c r="K893" s="38"/>
      <c r="L893" s="41"/>
      <c r="M893" s="190"/>
      <c r="N893" s="191"/>
      <c r="O893" s="66"/>
      <c r="P893" s="66"/>
      <c r="Q893" s="66"/>
      <c r="R893" s="66"/>
      <c r="S893" s="66"/>
      <c r="T893" s="67"/>
      <c r="U893" s="36"/>
      <c r="V893" s="36"/>
      <c r="W893" s="36"/>
      <c r="X893" s="36"/>
      <c r="Y893" s="36"/>
      <c r="Z893" s="36"/>
      <c r="AA893" s="36"/>
      <c r="AB893" s="36"/>
      <c r="AC893" s="36"/>
      <c r="AD893" s="36"/>
      <c r="AE893" s="36"/>
      <c r="AT893" s="19" t="s">
        <v>155</v>
      </c>
      <c r="AU893" s="19" t="s">
        <v>153</v>
      </c>
    </row>
    <row r="894" spans="1:65" s="2" customFormat="1" ht="16.5" customHeight="1">
      <c r="A894" s="36"/>
      <c r="B894" s="37"/>
      <c r="C894" s="175" t="s">
        <v>1378</v>
      </c>
      <c r="D894" s="175" t="s">
        <v>147</v>
      </c>
      <c r="E894" s="176" t="s">
        <v>1379</v>
      </c>
      <c r="F894" s="177" t="s">
        <v>755</v>
      </c>
      <c r="G894" s="178" t="s">
        <v>300</v>
      </c>
      <c r="H894" s="179">
        <v>94</v>
      </c>
      <c r="I894" s="180"/>
      <c r="J894" s="179">
        <f>ROUND(I894*H894,0)</f>
        <v>0</v>
      </c>
      <c r="K894" s="177" t="s">
        <v>20</v>
      </c>
      <c r="L894" s="41"/>
      <c r="M894" s="181" t="s">
        <v>20</v>
      </c>
      <c r="N894" s="182" t="s">
        <v>44</v>
      </c>
      <c r="O894" s="66"/>
      <c r="P894" s="183">
        <f>O894*H894</f>
        <v>0</v>
      </c>
      <c r="Q894" s="183">
        <v>0</v>
      </c>
      <c r="R894" s="183">
        <f>Q894*H894</f>
        <v>0</v>
      </c>
      <c r="S894" s="183">
        <v>0</v>
      </c>
      <c r="T894" s="184">
        <f>S894*H894</f>
        <v>0</v>
      </c>
      <c r="U894" s="36"/>
      <c r="V894" s="36"/>
      <c r="W894" s="36"/>
      <c r="X894" s="36"/>
      <c r="Y894" s="36"/>
      <c r="Z894" s="36"/>
      <c r="AA894" s="36"/>
      <c r="AB894" s="36"/>
      <c r="AC894" s="36"/>
      <c r="AD894" s="36"/>
      <c r="AE894" s="36"/>
      <c r="AR894" s="185" t="s">
        <v>279</v>
      </c>
      <c r="AT894" s="185" t="s">
        <v>147</v>
      </c>
      <c r="AU894" s="185" t="s">
        <v>153</v>
      </c>
      <c r="AY894" s="19" t="s">
        <v>145</v>
      </c>
      <c r="BE894" s="186">
        <f>IF(N894="základní",J894,0)</f>
        <v>0</v>
      </c>
      <c r="BF894" s="186">
        <f>IF(N894="snížená",J894,0)</f>
        <v>0</v>
      </c>
      <c r="BG894" s="186">
        <f>IF(N894="zákl. přenesená",J894,0)</f>
        <v>0</v>
      </c>
      <c r="BH894" s="186">
        <f>IF(N894="sníž. přenesená",J894,0)</f>
        <v>0</v>
      </c>
      <c r="BI894" s="186">
        <f>IF(N894="nulová",J894,0)</f>
        <v>0</v>
      </c>
      <c r="BJ894" s="19" t="s">
        <v>153</v>
      </c>
      <c r="BK894" s="186">
        <f>ROUND(I894*H894,0)</f>
        <v>0</v>
      </c>
      <c r="BL894" s="19" t="s">
        <v>279</v>
      </c>
      <c r="BM894" s="185" t="s">
        <v>1380</v>
      </c>
    </row>
    <row r="895" spans="1:65" s="2" customFormat="1" ht="10">
      <c r="A895" s="36"/>
      <c r="B895" s="37"/>
      <c r="C895" s="38"/>
      <c r="D895" s="187" t="s">
        <v>155</v>
      </c>
      <c r="E895" s="38"/>
      <c r="F895" s="188" t="s">
        <v>755</v>
      </c>
      <c r="G895" s="38"/>
      <c r="H895" s="38"/>
      <c r="I895" s="189"/>
      <c r="J895" s="38"/>
      <c r="K895" s="38"/>
      <c r="L895" s="41"/>
      <c r="M895" s="190"/>
      <c r="N895" s="191"/>
      <c r="O895" s="66"/>
      <c r="P895" s="66"/>
      <c r="Q895" s="66"/>
      <c r="R895" s="66"/>
      <c r="S895" s="66"/>
      <c r="T895" s="67"/>
      <c r="U895" s="36"/>
      <c r="V895" s="36"/>
      <c r="W895" s="36"/>
      <c r="X895" s="36"/>
      <c r="Y895" s="36"/>
      <c r="Z895" s="36"/>
      <c r="AA895" s="36"/>
      <c r="AB895" s="36"/>
      <c r="AC895" s="36"/>
      <c r="AD895" s="36"/>
      <c r="AE895" s="36"/>
      <c r="AT895" s="19" t="s">
        <v>155</v>
      </c>
      <c r="AU895" s="19" t="s">
        <v>153</v>
      </c>
    </row>
    <row r="896" spans="1:65" s="2" customFormat="1" ht="16.5" customHeight="1">
      <c r="A896" s="36"/>
      <c r="B896" s="37"/>
      <c r="C896" s="175" t="s">
        <v>1381</v>
      </c>
      <c r="D896" s="175" t="s">
        <v>147</v>
      </c>
      <c r="E896" s="176" t="s">
        <v>1382</v>
      </c>
      <c r="F896" s="177" t="s">
        <v>1383</v>
      </c>
      <c r="G896" s="178" t="s">
        <v>300</v>
      </c>
      <c r="H896" s="179">
        <v>1</v>
      </c>
      <c r="I896" s="180"/>
      <c r="J896" s="179">
        <f>ROUND(I896*H896,0)</f>
        <v>0</v>
      </c>
      <c r="K896" s="177" t="s">
        <v>20</v>
      </c>
      <c r="L896" s="41"/>
      <c r="M896" s="181" t="s">
        <v>20</v>
      </c>
      <c r="N896" s="182" t="s">
        <v>44</v>
      </c>
      <c r="O896" s="66"/>
      <c r="P896" s="183">
        <f>O896*H896</f>
        <v>0</v>
      </c>
      <c r="Q896" s="183">
        <v>0</v>
      </c>
      <c r="R896" s="183">
        <f>Q896*H896</f>
        <v>0</v>
      </c>
      <c r="S896" s="183">
        <v>0</v>
      </c>
      <c r="T896" s="184">
        <f>S896*H896</f>
        <v>0</v>
      </c>
      <c r="U896" s="36"/>
      <c r="V896" s="36"/>
      <c r="W896" s="36"/>
      <c r="X896" s="36"/>
      <c r="Y896" s="36"/>
      <c r="Z896" s="36"/>
      <c r="AA896" s="36"/>
      <c r="AB896" s="36"/>
      <c r="AC896" s="36"/>
      <c r="AD896" s="36"/>
      <c r="AE896" s="36"/>
      <c r="AR896" s="185" t="s">
        <v>279</v>
      </c>
      <c r="AT896" s="185" t="s">
        <v>147</v>
      </c>
      <c r="AU896" s="185" t="s">
        <v>153</v>
      </c>
      <c r="AY896" s="19" t="s">
        <v>145</v>
      </c>
      <c r="BE896" s="186">
        <f>IF(N896="základní",J896,0)</f>
        <v>0</v>
      </c>
      <c r="BF896" s="186">
        <f>IF(N896="snížená",J896,0)</f>
        <v>0</v>
      </c>
      <c r="BG896" s="186">
        <f>IF(N896="zákl. přenesená",J896,0)</f>
        <v>0</v>
      </c>
      <c r="BH896" s="186">
        <f>IF(N896="sníž. přenesená",J896,0)</f>
        <v>0</v>
      </c>
      <c r="BI896" s="186">
        <f>IF(N896="nulová",J896,0)</f>
        <v>0</v>
      </c>
      <c r="BJ896" s="19" t="s">
        <v>153</v>
      </c>
      <c r="BK896" s="186">
        <f>ROUND(I896*H896,0)</f>
        <v>0</v>
      </c>
      <c r="BL896" s="19" t="s">
        <v>279</v>
      </c>
      <c r="BM896" s="185" t="s">
        <v>1384</v>
      </c>
    </row>
    <row r="897" spans="1:65" s="2" customFormat="1" ht="10">
      <c r="A897" s="36"/>
      <c r="B897" s="37"/>
      <c r="C897" s="38"/>
      <c r="D897" s="187" t="s">
        <v>155</v>
      </c>
      <c r="E897" s="38"/>
      <c r="F897" s="188" t="s">
        <v>1383</v>
      </c>
      <c r="G897" s="38"/>
      <c r="H897" s="38"/>
      <c r="I897" s="189"/>
      <c r="J897" s="38"/>
      <c r="K897" s="38"/>
      <c r="L897" s="41"/>
      <c r="M897" s="190"/>
      <c r="N897" s="191"/>
      <c r="O897" s="66"/>
      <c r="P897" s="66"/>
      <c r="Q897" s="66"/>
      <c r="R897" s="66"/>
      <c r="S897" s="66"/>
      <c r="T897" s="67"/>
      <c r="U897" s="36"/>
      <c r="V897" s="36"/>
      <c r="W897" s="36"/>
      <c r="X897" s="36"/>
      <c r="Y897" s="36"/>
      <c r="Z897" s="36"/>
      <c r="AA897" s="36"/>
      <c r="AB897" s="36"/>
      <c r="AC897" s="36"/>
      <c r="AD897" s="36"/>
      <c r="AE897" s="36"/>
      <c r="AT897" s="19" t="s">
        <v>155</v>
      </c>
      <c r="AU897" s="19" t="s">
        <v>153</v>
      </c>
    </row>
    <row r="898" spans="1:65" s="2" customFormat="1" ht="16.5" customHeight="1">
      <c r="A898" s="36"/>
      <c r="B898" s="37"/>
      <c r="C898" s="175" t="s">
        <v>1385</v>
      </c>
      <c r="D898" s="175" t="s">
        <v>147</v>
      </c>
      <c r="E898" s="176" t="s">
        <v>1386</v>
      </c>
      <c r="F898" s="177" t="s">
        <v>1387</v>
      </c>
      <c r="G898" s="178" t="s">
        <v>300</v>
      </c>
      <c r="H898" s="179">
        <v>20</v>
      </c>
      <c r="I898" s="180"/>
      <c r="J898" s="179">
        <f>ROUND(I898*H898,0)</f>
        <v>0</v>
      </c>
      <c r="K898" s="177" t="s">
        <v>20</v>
      </c>
      <c r="L898" s="41"/>
      <c r="M898" s="181" t="s">
        <v>20</v>
      </c>
      <c r="N898" s="182" t="s">
        <v>44</v>
      </c>
      <c r="O898" s="66"/>
      <c r="P898" s="183">
        <f>O898*H898</f>
        <v>0</v>
      </c>
      <c r="Q898" s="183">
        <v>0</v>
      </c>
      <c r="R898" s="183">
        <f>Q898*H898</f>
        <v>0</v>
      </c>
      <c r="S898" s="183">
        <v>0</v>
      </c>
      <c r="T898" s="184">
        <f>S898*H898</f>
        <v>0</v>
      </c>
      <c r="U898" s="36"/>
      <c r="V898" s="36"/>
      <c r="W898" s="36"/>
      <c r="X898" s="36"/>
      <c r="Y898" s="36"/>
      <c r="Z898" s="36"/>
      <c r="AA898" s="36"/>
      <c r="AB898" s="36"/>
      <c r="AC898" s="36"/>
      <c r="AD898" s="36"/>
      <c r="AE898" s="36"/>
      <c r="AR898" s="185" t="s">
        <v>279</v>
      </c>
      <c r="AT898" s="185" t="s">
        <v>147</v>
      </c>
      <c r="AU898" s="185" t="s">
        <v>153</v>
      </c>
      <c r="AY898" s="19" t="s">
        <v>145</v>
      </c>
      <c r="BE898" s="186">
        <f>IF(N898="základní",J898,0)</f>
        <v>0</v>
      </c>
      <c r="BF898" s="186">
        <f>IF(N898="snížená",J898,0)</f>
        <v>0</v>
      </c>
      <c r="BG898" s="186">
        <f>IF(N898="zákl. přenesená",J898,0)</f>
        <v>0</v>
      </c>
      <c r="BH898" s="186">
        <f>IF(N898="sníž. přenesená",J898,0)</f>
        <v>0</v>
      </c>
      <c r="BI898" s="186">
        <f>IF(N898="nulová",J898,0)</f>
        <v>0</v>
      </c>
      <c r="BJ898" s="19" t="s">
        <v>153</v>
      </c>
      <c r="BK898" s="186">
        <f>ROUND(I898*H898,0)</f>
        <v>0</v>
      </c>
      <c r="BL898" s="19" t="s">
        <v>279</v>
      </c>
      <c r="BM898" s="185" t="s">
        <v>1388</v>
      </c>
    </row>
    <row r="899" spans="1:65" s="2" customFormat="1" ht="10">
      <c r="A899" s="36"/>
      <c r="B899" s="37"/>
      <c r="C899" s="38"/>
      <c r="D899" s="187" t="s">
        <v>155</v>
      </c>
      <c r="E899" s="38"/>
      <c r="F899" s="188" t="s">
        <v>1387</v>
      </c>
      <c r="G899" s="38"/>
      <c r="H899" s="38"/>
      <c r="I899" s="189"/>
      <c r="J899" s="38"/>
      <c r="K899" s="38"/>
      <c r="L899" s="41"/>
      <c r="M899" s="190"/>
      <c r="N899" s="191"/>
      <c r="O899" s="66"/>
      <c r="P899" s="66"/>
      <c r="Q899" s="66"/>
      <c r="R899" s="66"/>
      <c r="S899" s="66"/>
      <c r="T899" s="67"/>
      <c r="U899" s="36"/>
      <c r="V899" s="36"/>
      <c r="W899" s="36"/>
      <c r="X899" s="36"/>
      <c r="Y899" s="36"/>
      <c r="Z899" s="36"/>
      <c r="AA899" s="36"/>
      <c r="AB899" s="36"/>
      <c r="AC899" s="36"/>
      <c r="AD899" s="36"/>
      <c r="AE899" s="36"/>
      <c r="AT899" s="19" t="s">
        <v>155</v>
      </c>
      <c r="AU899" s="19" t="s">
        <v>153</v>
      </c>
    </row>
    <row r="900" spans="1:65" s="2" customFormat="1" ht="16.5" customHeight="1">
      <c r="A900" s="36"/>
      <c r="B900" s="37"/>
      <c r="C900" s="175" t="s">
        <v>1389</v>
      </c>
      <c r="D900" s="175" t="s">
        <v>147</v>
      </c>
      <c r="E900" s="176" t="s">
        <v>1390</v>
      </c>
      <c r="F900" s="177" t="s">
        <v>1391</v>
      </c>
      <c r="G900" s="178" t="s">
        <v>300</v>
      </c>
      <c r="H900" s="179">
        <v>28</v>
      </c>
      <c r="I900" s="180"/>
      <c r="J900" s="179">
        <f>ROUND(I900*H900,0)</f>
        <v>0</v>
      </c>
      <c r="K900" s="177" t="s">
        <v>20</v>
      </c>
      <c r="L900" s="41"/>
      <c r="M900" s="181" t="s">
        <v>20</v>
      </c>
      <c r="N900" s="182" t="s">
        <v>44</v>
      </c>
      <c r="O900" s="66"/>
      <c r="P900" s="183">
        <f>O900*H900</f>
        <v>0</v>
      </c>
      <c r="Q900" s="183">
        <v>0</v>
      </c>
      <c r="R900" s="183">
        <f>Q900*H900</f>
        <v>0</v>
      </c>
      <c r="S900" s="183">
        <v>0</v>
      </c>
      <c r="T900" s="184">
        <f>S900*H900</f>
        <v>0</v>
      </c>
      <c r="U900" s="36"/>
      <c r="V900" s="36"/>
      <c r="W900" s="36"/>
      <c r="X900" s="36"/>
      <c r="Y900" s="36"/>
      <c r="Z900" s="36"/>
      <c r="AA900" s="36"/>
      <c r="AB900" s="36"/>
      <c r="AC900" s="36"/>
      <c r="AD900" s="36"/>
      <c r="AE900" s="36"/>
      <c r="AR900" s="185" t="s">
        <v>279</v>
      </c>
      <c r="AT900" s="185" t="s">
        <v>147</v>
      </c>
      <c r="AU900" s="185" t="s">
        <v>153</v>
      </c>
      <c r="AY900" s="19" t="s">
        <v>145</v>
      </c>
      <c r="BE900" s="186">
        <f>IF(N900="základní",J900,0)</f>
        <v>0</v>
      </c>
      <c r="BF900" s="186">
        <f>IF(N900="snížená",J900,0)</f>
        <v>0</v>
      </c>
      <c r="BG900" s="186">
        <f>IF(N900="zákl. přenesená",J900,0)</f>
        <v>0</v>
      </c>
      <c r="BH900" s="186">
        <f>IF(N900="sníž. přenesená",J900,0)</f>
        <v>0</v>
      </c>
      <c r="BI900" s="186">
        <f>IF(N900="nulová",J900,0)</f>
        <v>0</v>
      </c>
      <c r="BJ900" s="19" t="s">
        <v>153</v>
      </c>
      <c r="BK900" s="186">
        <f>ROUND(I900*H900,0)</f>
        <v>0</v>
      </c>
      <c r="BL900" s="19" t="s">
        <v>279</v>
      </c>
      <c r="BM900" s="185" t="s">
        <v>1392</v>
      </c>
    </row>
    <row r="901" spans="1:65" s="2" customFormat="1" ht="10">
      <c r="A901" s="36"/>
      <c r="B901" s="37"/>
      <c r="C901" s="38"/>
      <c r="D901" s="187" t="s">
        <v>155</v>
      </c>
      <c r="E901" s="38"/>
      <c r="F901" s="188" t="s">
        <v>1391</v>
      </c>
      <c r="G901" s="38"/>
      <c r="H901" s="38"/>
      <c r="I901" s="189"/>
      <c r="J901" s="38"/>
      <c r="K901" s="38"/>
      <c r="L901" s="41"/>
      <c r="M901" s="190"/>
      <c r="N901" s="191"/>
      <c r="O901" s="66"/>
      <c r="P901" s="66"/>
      <c r="Q901" s="66"/>
      <c r="R901" s="66"/>
      <c r="S901" s="66"/>
      <c r="T901" s="67"/>
      <c r="U901" s="36"/>
      <c r="V901" s="36"/>
      <c r="W901" s="36"/>
      <c r="X901" s="36"/>
      <c r="Y901" s="36"/>
      <c r="Z901" s="36"/>
      <c r="AA901" s="36"/>
      <c r="AB901" s="36"/>
      <c r="AC901" s="36"/>
      <c r="AD901" s="36"/>
      <c r="AE901" s="36"/>
      <c r="AT901" s="19" t="s">
        <v>155</v>
      </c>
      <c r="AU901" s="19" t="s">
        <v>153</v>
      </c>
    </row>
    <row r="902" spans="1:65" s="2" customFormat="1" ht="16.5" customHeight="1">
      <c r="A902" s="36"/>
      <c r="B902" s="37"/>
      <c r="C902" s="175" t="s">
        <v>1393</v>
      </c>
      <c r="D902" s="175" t="s">
        <v>147</v>
      </c>
      <c r="E902" s="176" t="s">
        <v>1394</v>
      </c>
      <c r="F902" s="177" t="s">
        <v>1395</v>
      </c>
      <c r="G902" s="178" t="s">
        <v>300</v>
      </c>
      <c r="H902" s="179">
        <v>4</v>
      </c>
      <c r="I902" s="180"/>
      <c r="J902" s="179">
        <f>ROUND(I902*H902,0)</f>
        <v>0</v>
      </c>
      <c r="K902" s="177" t="s">
        <v>20</v>
      </c>
      <c r="L902" s="41"/>
      <c r="M902" s="181" t="s">
        <v>20</v>
      </c>
      <c r="N902" s="182" t="s">
        <v>44</v>
      </c>
      <c r="O902" s="66"/>
      <c r="P902" s="183">
        <f>O902*H902</f>
        <v>0</v>
      </c>
      <c r="Q902" s="183">
        <v>0</v>
      </c>
      <c r="R902" s="183">
        <f>Q902*H902</f>
        <v>0</v>
      </c>
      <c r="S902" s="183">
        <v>0</v>
      </c>
      <c r="T902" s="184">
        <f>S902*H902</f>
        <v>0</v>
      </c>
      <c r="U902" s="36"/>
      <c r="V902" s="36"/>
      <c r="W902" s="36"/>
      <c r="X902" s="36"/>
      <c r="Y902" s="36"/>
      <c r="Z902" s="36"/>
      <c r="AA902" s="36"/>
      <c r="AB902" s="36"/>
      <c r="AC902" s="36"/>
      <c r="AD902" s="36"/>
      <c r="AE902" s="36"/>
      <c r="AR902" s="185" t="s">
        <v>279</v>
      </c>
      <c r="AT902" s="185" t="s">
        <v>147</v>
      </c>
      <c r="AU902" s="185" t="s">
        <v>153</v>
      </c>
      <c r="AY902" s="19" t="s">
        <v>145</v>
      </c>
      <c r="BE902" s="186">
        <f>IF(N902="základní",J902,0)</f>
        <v>0</v>
      </c>
      <c r="BF902" s="186">
        <f>IF(N902="snížená",J902,0)</f>
        <v>0</v>
      </c>
      <c r="BG902" s="186">
        <f>IF(N902="zákl. přenesená",J902,0)</f>
        <v>0</v>
      </c>
      <c r="BH902" s="186">
        <f>IF(N902="sníž. přenesená",J902,0)</f>
        <v>0</v>
      </c>
      <c r="BI902" s="186">
        <f>IF(N902="nulová",J902,0)</f>
        <v>0</v>
      </c>
      <c r="BJ902" s="19" t="s">
        <v>153</v>
      </c>
      <c r="BK902" s="186">
        <f>ROUND(I902*H902,0)</f>
        <v>0</v>
      </c>
      <c r="BL902" s="19" t="s">
        <v>279</v>
      </c>
      <c r="BM902" s="185" t="s">
        <v>1396</v>
      </c>
    </row>
    <row r="903" spans="1:65" s="2" customFormat="1" ht="10">
      <c r="A903" s="36"/>
      <c r="B903" s="37"/>
      <c r="C903" s="38"/>
      <c r="D903" s="187" t="s">
        <v>155</v>
      </c>
      <c r="E903" s="38"/>
      <c r="F903" s="188" t="s">
        <v>1395</v>
      </c>
      <c r="G903" s="38"/>
      <c r="H903" s="38"/>
      <c r="I903" s="189"/>
      <c r="J903" s="38"/>
      <c r="K903" s="38"/>
      <c r="L903" s="41"/>
      <c r="M903" s="190"/>
      <c r="N903" s="191"/>
      <c r="O903" s="66"/>
      <c r="P903" s="66"/>
      <c r="Q903" s="66"/>
      <c r="R903" s="66"/>
      <c r="S903" s="66"/>
      <c r="T903" s="67"/>
      <c r="U903" s="36"/>
      <c r="V903" s="36"/>
      <c r="W903" s="36"/>
      <c r="X903" s="36"/>
      <c r="Y903" s="36"/>
      <c r="Z903" s="36"/>
      <c r="AA903" s="36"/>
      <c r="AB903" s="36"/>
      <c r="AC903" s="36"/>
      <c r="AD903" s="36"/>
      <c r="AE903" s="36"/>
      <c r="AT903" s="19" t="s">
        <v>155</v>
      </c>
      <c r="AU903" s="19" t="s">
        <v>153</v>
      </c>
    </row>
    <row r="904" spans="1:65" s="2" customFormat="1" ht="16.5" customHeight="1">
      <c r="A904" s="36"/>
      <c r="B904" s="37"/>
      <c r="C904" s="175" t="s">
        <v>1397</v>
      </c>
      <c r="D904" s="175" t="s">
        <v>147</v>
      </c>
      <c r="E904" s="176" t="s">
        <v>1253</v>
      </c>
      <c r="F904" s="177" t="s">
        <v>1398</v>
      </c>
      <c r="G904" s="178" t="s">
        <v>305</v>
      </c>
      <c r="H904" s="179">
        <v>1</v>
      </c>
      <c r="I904" s="180"/>
      <c r="J904" s="179">
        <f>ROUND(I904*H904,0)</f>
        <v>0</v>
      </c>
      <c r="K904" s="177" t="s">
        <v>20</v>
      </c>
      <c r="L904" s="41"/>
      <c r="M904" s="181" t="s">
        <v>20</v>
      </c>
      <c r="N904" s="182" t="s">
        <v>44</v>
      </c>
      <c r="O904" s="66"/>
      <c r="P904" s="183">
        <f>O904*H904</f>
        <v>0</v>
      </c>
      <c r="Q904" s="183">
        <v>0</v>
      </c>
      <c r="R904" s="183">
        <f>Q904*H904</f>
        <v>0</v>
      </c>
      <c r="S904" s="183">
        <v>0</v>
      </c>
      <c r="T904" s="184">
        <f>S904*H904</f>
        <v>0</v>
      </c>
      <c r="U904" s="36"/>
      <c r="V904" s="36"/>
      <c r="W904" s="36"/>
      <c r="X904" s="36"/>
      <c r="Y904" s="36"/>
      <c r="Z904" s="36"/>
      <c r="AA904" s="36"/>
      <c r="AB904" s="36"/>
      <c r="AC904" s="36"/>
      <c r="AD904" s="36"/>
      <c r="AE904" s="36"/>
      <c r="AR904" s="185" t="s">
        <v>279</v>
      </c>
      <c r="AT904" s="185" t="s">
        <v>147</v>
      </c>
      <c r="AU904" s="185" t="s">
        <v>153</v>
      </c>
      <c r="AY904" s="19" t="s">
        <v>145</v>
      </c>
      <c r="BE904" s="186">
        <f>IF(N904="základní",J904,0)</f>
        <v>0</v>
      </c>
      <c r="BF904" s="186">
        <f>IF(N904="snížená",J904,0)</f>
        <v>0</v>
      </c>
      <c r="BG904" s="186">
        <f>IF(N904="zákl. přenesená",J904,0)</f>
        <v>0</v>
      </c>
      <c r="BH904" s="186">
        <f>IF(N904="sníž. přenesená",J904,0)</f>
        <v>0</v>
      </c>
      <c r="BI904" s="186">
        <f>IF(N904="nulová",J904,0)</f>
        <v>0</v>
      </c>
      <c r="BJ904" s="19" t="s">
        <v>153</v>
      </c>
      <c r="BK904" s="186">
        <f>ROUND(I904*H904,0)</f>
        <v>0</v>
      </c>
      <c r="BL904" s="19" t="s">
        <v>279</v>
      </c>
      <c r="BM904" s="185" t="s">
        <v>1399</v>
      </c>
    </row>
    <row r="905" spans="1:65" s="2" customFormat="1" ht="10">
      <c r="A905" s="36"/>
      <c r="B905" s="37"/>
      <c r="C905" s="38"/>
      <c r="D905" s="187" t="s">
        <v>155</v>
      </c>
      <c r="E905" s="38"/>
      <c r="F905" s="188" t="s">
        <v>1398</v>
      </c>
      <c r="G905" s="38"/>
      <c r="H905" s="38"/>
      <c r="I905" s="189"/>
      <c r="J905" s="38"/>
      <c r="K905" s="38"/>
      <c r="L905" s="41"/>
      <c r="M905" s="190"/>
      <c r="N905" s="191"/>
      <c r="O905" s="66"/>
      <c r="P905" s="66"/>
      <c r="Q905" s="66"/>
      <c r="R905" s="66"/>
      <c r="S905" s="66"/>
      <c r="T905" s="67"/>
      <c r="U905" s="36"/>
      <c r="V905" s="36"/>
      <c r="W905" s="36"/>
      <c r="X905" s="36"/>
      <c r="Y905" s="36"/>
      <c r="Z905" s="36"/>
      <c r="AA905" s="36"/>
      <c r="AB905" s="36"/>
      <c r="AC905" s="36"/>
      <c r="AD905" s="36"/>
      <c r="AE905" s="36"/>
      <c r="AT905" s="19" t="s">
        <v>155</v>
      </c>
      <c r="AU905" s="19" t="s">
        <v>153</v>
      </c>
    </row>
    <row r="906" spans="1:65" s="2" customFormat="1" ht="16.5" customHeight="1">
      <c r="A906" s="36"/>
      <c r="B906" s="37"/>
      <c r="C906" s="175" t="s">
        <v>1400</v>
      </c>
      <c r="D906" s="175" t="s">
        <v>147</v>
      </c>
      <c r="E906" s="176" t="s">
        <v>1401</v>
      </c>
      <c r="F906" s="177" t="s">
        <v>1402</v>
      </c>
      <c r="G906" s="178" t="s">
        <v>256</v>
      </c>
      <c r="H906" s="179">
        <v>80</v>
      </c>
      <c r="I906" s="180"/>
      <c r="J906" s="179">
        <f>ROUND(I906*H906,0)</f>
        <v>0</v>
      </c>
      <c r="K906" s="177" t="s">
        <v>20</v>
      </c>
      <c r="L906" s="41"/>
      <c r="M906" s="181" t="s">
        <v>20</v>
      </c>
      <c r="N906" s="182" t="s">
        <v>44</v>
      </c>
      <c r="O906" s="66"/>
      <c r="P906" s="183">
        <f>O906*H906</f>
        <v>0</v>
      </c>
      <c r="Q906" s="183">
        <v>0</v>
      </c>
      <c r="R906" s="183">
        <f>Q906*H906</f>
        <v>0</v>
      </c>
      <c r="S906" s="183">
        <v>0</v>
      </c>
      <c r="T906" s="184">
        <f>S906*H906</f>
        <v>0</v>
      </c>
      <c r="U906" s="36"/>
      <c r="V906" s="36"/>
      <c r="W906" s="36"/>
      <c r="X906" s="36"/>
      <c r="Y906" s="36"/>
      <c r="Z906" s="36"/>
      <c r="AA906" s="36"/>
      <c r="AB906" s="36"/>
      <c r="AC906" s="36"/>
      <c r="AD906" s="36"/>
      <c r="AE906" s="36"/>
      <c r="AR906" s="185" t="s">
        <v>279</v>
      </c>
      <c r="AT906" s="185" t="s">
        <v>147</v>
      </c>
      <c r="AU906" s="185" t="s">
        <v>153</v>
      </c>
      <c r="AY906" s="19" t="s">
        <v>145</v>
      </c>
      <c r="BE906" s="186">
        <f>IF(N906="základní",J906,0)</f>
        <v>0</v>
      </c>
      <c r="BF906" s="186">
        <f>IF(N906="snížená",J906,0)</f>
        <v>0</v>
      </c>
      <c r="BG906" s="186">
        <f>IF(N906="zákl. přenesená",J906,0)</f>
        <v>0</v>
      </c>
      <c r="BH906" s="186">
        <f>IF(N906="sníž. přenesená",J906,0)</f>
        <v>0</v>
      </c>
      <c r="BI906" s="186">
        <f>IF(N906="nulová",J906,0)</f>
        <v>0</v>
      </c>
      <c r="BJ906" s="19" t="s">
        <v>153</v>
      </c>
      <c r="BK906" s="186">
        <f>ROUND(I906*H906,0)</f>
        <v>0</v>
      </c>
      <c r="BL906" s="19" t="s">
        <v>279</v>
      </c>
      <c r="BM906" s="185" t="s">
        <v>1403</v>
      </c>
    </row>
    <row r="907" spans="1:65" s="2" customFormat="1" ht="10">
      <c r="A907" s="36"/>
      <c r="B907" s="37"/>
      <c r="C907" s="38"/>
      <c r="D907" s="187" t="s">
        <v>155</v>
      </c>
      <c r="E907" s="38"/>
      <c r="F907" s="188" t="s">
        <v>1402</v>
      </c>
      <c r="G907" s="38"/>
      <c r="H907" s="38"/>
      <c r="I907" s="189"/>
      <c r="J907" s="38"/>
      <c r="K907" s="38"/>
      <c r="L907" s="41"/>
      <c r="M907" s="190"/>
      <c r="N907" s="191"/>
      <c r="O907" s="66"/>
      <c r="P907" s="66"/>
      <c r="Q907" s="66"/>
      <c r="R907" s="66"/>
      <c r="S907" s="66"/>
      <c r="T907" s="67"/>
      <c r="U907" s="36"/>
      <c r="V907" s="36"/>
      <c r="W907" s="36"/>
      <c r="X907" s="36"/>
      <c r="Y907" s="36"/>
      <c r="Z907" s="36"/>
      <c r="AA907" s="36"/>
      <c r="AB907" s="36"/>
      <c r="AC907" s="36"/>
      <c r="AD907" s="36"/>
      <c r="AE907" s="36"/>
      <c r="AT907" s="19" t="s">
        <v>155</v>
      </c>
      <c r="AU907" s="19" t="s">
        <v>153</v>
      </c>
    </row>
    <row r="908" spans="1:65" s="2" customFormat="1" ht="16.5" customHeight="1">
      <c r="A908" s="36"/>
      <c r="B908" s="37"/>
      <c r="C908" s="175" t="s">
        <v>1404</v>
      </c>
      <c r="D908" s="175" t="s">
        <v>147</v>
      </c>
      <c r="E908" s="176" t="s">
        <v>1405</v>
      </c>
      <c r="F908" s="177" t="s">
        <v>1406</v>
      </c>
      <c r="G908" s="178" t="s">
        <v>256</v>
      </c>
      <c r="H908" s="179">
        <v>80</v>
      </c>
      <c r="I908" s="180"/>
      <c r="J908" s="179">
        <f>ROUND(I908*H908,0)</f>
        <v>0</v>
      </c>
      <c r="K908" s="177" t="s">
        <v>20</v>
      </c>
      <c r="L908" s="41"/>
      <c r="M908" s="181" t="s">
        <v>20</v>
      </c>
      <c r="N908" s="182" t="s">
        <v>44</v>
      </c>
      <c r="O908" s="66"/>
      <c r="P908" s="183">
        <f>O908*H908</f>
        <v>0</v>
      </c>
      <c r="Q908" s="183">
        <v>0</v>
      </c>
      <c r="R908" s="183">
        <f>Q908*H908</f>
        <v>0</v>
      </c>
      <c r="S908" s="183">
        <v>0</v>
      </c>
      <c r="T908" s="184">
        <f>S908*H908</f>
        <v>0</v>
      </c>
      <c r="U908" s="36"/>
      <c r="V908" s="36"/>
      <c r="W908" s="36"/>
      <c r="X908" s="36"/>
      <c r="Y908" s="36"/>
      <c r="Z908" s="36"/>
      <c r="AA908" s="36"/>
      <c r="AB908" s="36"/>
      <c r="AC908" s="36"/>
      <c r="AD908" s="36"/>
      <c r="AE908" s="36"/>
      <c r="AR908" s="185" t="s">
        <v>279</v>
      </c>
      <c r="AT908" s="185" t="s">
        <v>147</v>
      </c>
      <c r="AU908" s="185" t="s">
        <v>153</v>
      </c>
      <c r="AY908" s="19" t="s">
        <v>145</v>
      </c>
      <c r="BE908" s="186">
        <f>IF(N908="základní",J908,0)</f>
        <v>0</v>
      </c>
      <c r="BF908" s="186">
        <f>IF(N908="snížená",J908,0)</f>
        <v>0</v>
      </c>
      <c r="BG908" s="186">
        <f>IF(N908="zákl. přenesená",J908,0)</f>
        <v>0</v>
      </c>
      <c r="BH908" s="186">
        <f>IF(N908="sníž. přenesená",J908,0)</f>
        <v>0</v>
      </c>
      <c r="BI908" s="186">
        <f>IF(N908="nulová",J908,0)</f>
        <v>0</v>
      </c>
      <c r="BJ908" s="19" t="s">
        <v>153</v>
      </c>
      <c r="BK908" s="186">
        <f>ROUND(I908*H908,0)</f>
        <v>0</v>
      </c>
      <c r="BL908" s="19" t="s">
        <v>279</v>
      </c>
      <c r="BM908" s="185" t="s">
        <v>1407</v>
      </c>
    </row>
    <row r="909" spans="1:65" s="2" customFormat="1" ht="10">
      <c r="A909" s="36"/>
      <c r="B909" s="37"/>
      <c r="C909" s="38"/>
      <c r="D909" s="187" t="s">
        <v>155</v>
      </c>
      <c r="E909" s="38"/>
      <c r="F909" s="188" t="s">
        <v>1406</v>
      </c>
      <c r="G909" s="38"/>
      <c r="H909" s="38"/>
      <c r="I909" s="189"/>
      <c r="J909" s="38"/>
      <c r="K909" s="38"/>
      <c r="L909" s="41"/>
      <c r="M909" s="190"/>
      <c r="N909" s="191"/>
      <c r="O909" s="66"/>
      <c r="P909" s="66"/>
      <c r="Q909" s="66"/>
      <c r="R909" s="66"/>
      <c r="S909" s="66"/>
      <c r="T909" s="67"/>
      <c r="U909" s="36"/>
      <c r="V909" s="36"/>
      <c r="W909" s="36"/>
      <c r="X909" s="36"/>
      <c r="Y909" s="36"/>
      <c r="Z909" s="36"/>
      <c r="AA909" s="36"/>
      <c r="AB909" s="36"/>
      <c r="AC909" s="36"/>
      <c r="AD909" s="36"/>
      <c r="AE909" s="36"/>
      <c r="AT909" s="19" t="s">
        <v>155</v>
      </c>
      <c r="AU909" s="19" t="s">
        <v>153</v>
      </c>
    </row>
    <row r="910" spans="1:65" s="2" customFormat="1" ht="16.5" customHeight="1">
      <c r="A910" s="36"/>
      <c r="B910" s="37"/>
      <c r="C910" s="175" t="s">
        <v>1408</v>
      </c>
      <c r="D910" s="175" t="s">
        <v>147</v>
      </c>
      <c r="E910" s="176" t="s">
        <v>1409</v>
      </c>
      <c r="F910" s="177" t="s">
        <v>1410</v>
      </c>
      <c r="G910" s="178" t="s">
        <v>256</v>
      </c>
      <c r="H910" s="179">
        <v>60</v>
      </c>
      <c r="I910" s="180"/>
      <c r="J910" s="179">
        <f>ROUND(I910*H910,0)</f>
        <v>0</v>
      </c>
      <c r="K910" s="177" t="s">
        <v>20</v>
      </c>
      <c r="L910" s="41"/>
      <c r="M910" s="181" t="s">
        <v>20</v>
      </c>
      <c r="N910" s="182" t="s">
        <v>44</v>
      </c>
      <c r="O910" s="66"/>
      <c r="P910" s="183">
        <f>O910*H910</f>
        <v>0</v>
      </c>
      <c r="Q910" s="183">
        <v>0</v>
      </c>
      <c r="R910" s="183">
        <f>Q910*H910</f>
        <v>0</v>
      </c>
      <c r="S910" s="183">
        <v>0</v>
      </c>
      <c r="T910" s="184">
        <f>S910*H910</f>
        <v>0</v>
      </c>
      <c r="U910" s="36"/>
      <c r="V910" s="36"/>
      <c r="W910" s="36"/>
      <c r="X910" s="36"/>
      <c r="Y910" s="36"/>
      <c r="Z910" s="36"/>
      <c r="AA910" s="36"/>
      <c r="AB910" s="36"/>
      <c r="AC910" s="36"/>
      <c r="AD910" s="36"/>
      <c r="AE910" s="36"/>
      <c r="AR910" s="185" t="s">
        <v>279</v>
      </c>
      <c r="AT910" s="185" t="s">
        <v>147</v>
      </c>
      <c r="AU910" s="185" t="s">
        <v>153</v>
      </c>
      <c r="AY910" s="19" t="s">
        <v>145</v>
      </c>
      <c r="BE910" s="186">
        <f>IF(N910="základní",J910,0)</f>
        <v>0</v>
      </c>
      <c r="BF910" s="186">
        <f>IF(N910="snížená",J910,0)</f>
        <v>0</v>
      </c>
      <c r="BG910" s="186">
        <f>IF(N910="zákl. přenesená",J910,0)</f>
        <v>0</v>
      </c>
      <c r="BH910" s="186">
        <f>IF(N910="sníž. přenesená",J910,0)</f>
        <v>0</v>
      </c>
      <c r="BI910" s="186">
        <f>IF(N910="nulová",J910,0)</f>
        <v>0</v>
      </c>
      <c r="BJ910" s="19" t="s">
        <v>153</v>
      </c>
      <c r="BK910" s="186">
        <f>ROUND(I910*H910,0)</f>
        <v>0</v>
      </c>
      <c r="BL910" s="19" t="s">
        <v>279</v>
      </c>
      <c r="BM910" s="185" t="s">
        <v>1411</v>
      </c>
    </row>
    <row r="911" spans="1:65" s="2" customFormat="1" ht="10">
      <c r="A911" s="36"/>
      <c r="B911" s="37"/>
      <c r="C911" s="38"/>
      <c r="D911" s="187" t="s">
        <v>155</v>
      </c>
      <c r="E911" s="38"/>
      <c r="F911" s="188" t="s">
        <v>1410</v>
      </c>
      <c r="G911" s="38"/>
      <c r="H911" s="38"/>
      <c r="I911" s="189"/>
      <c r="J911" s="38"/>
      <c r="K911" s="38"/>
      <c r="L911" s="41"/>
      <c r="M911" s="190"/>
      <c r="N911" s="191"/>
      <c r="O911" s="66"/>
      <c r="P911" s="66"/>
      <c r="Q911" s="66"/>
      <c r="R911" s="66"/>
      <c r="S911" s="66"/>
      <c r="T911" s="67"/>
      <c r="U911" s="36"/>
      <c r="V911" s="36"/>
      <c r="W911" s="36"/>
      <c r="X911" s="36"/>
      <c r="Y911" s="36"/>
      <c r="Z911" s="36"/>
      <c r="AA911" s="36"/>
      <c r="AB911" s="36"/>
      <c r="AC911" s="36"/>
      <c r="AD911" s="36"/>
      <c r="AE911" s="36"/>
      <c r="AT911" s="19" t="s">
        <v>155</v>
      </c>
      <c r="AU911" s="19" t="s">
        <v>153</v>
      </c>
    </row>
    <row r="912" spans="1:65" s="2" customFormat="1" ht="16.5" customHeight="1">
      <c r="A912" s="36"/>
      <c r="B912" s="37"/>
      <c r="C912" s="175" t="s">
        <v>1412</v>
      </c>
      <c r="D912" s="175" t="s">
        <v>147</v>
      </c>
      <c r="E912" s="176" t="s">
        <v>1413</v>
      </c>
      <c r="F912" s="177" t="s">
        <v>1414</v>
      </c>
      <c r="G912" s="178" t="s">
        <v>300</v>
      </c>
      <c r="H912" s="179">
        <v>12</v>
      </c>
      <c r="I912" s="180"/>
      <c r="J912" s="179">
        <f>ROUND(I912*H912,0)</f>
        <v>0</v>
      </c>
      <c r="K912" s="177" t="s">
        <v>20</v>
      </c>
      <c r="L912" s="41"/>
      <c r="M912" s="181" t="s">
        <v>20</v>
      </c>
      <c r="N912" s="182" t="s">
        <v>44</v>
      </c>
      <c r="O912" s="66"/>
      <c r="P912" s="183">
        <f>O912*H912</f>
        <v>0</v>
      </c>
      <c r="Q912" s="183">
        <v>0</v>
      </c>
      <c r="R912" s="183">
        <f>Q912*H912</f>
        <v>0</v>
      </c>
      <c r="S912" s="183">
        <v>0</v>
      </c>
      <c r="T912" s="184">
        <f>S912*H912</f>
        <v>0</v>
      </c>
      <c r="U912" s="36"/>
      <c r="V912" s="36"/>
      <c r="W912" s="36"/>
      <c r="X912" s="36"/>
      <c r="Y912" s="36"/>
      <c r="Z912" s="36"/>
      <c r="AA912" s="36"/>
      <c r="AB912" s="36"/>
      <c r="AC912" s="36"/>
      <c r="AD912" s="36"/>
      <c r="AE912" s="36"/>
      <c r="AR912" s="185" t="s">
        <v>279</v>
      </c>
      <c r="AT912" s="185" t="s">
        <v>147</v>
      </c>
      <c r="AU912" s="185" t="s">
        <v>153</v>
      </c>
      <c r="AY912" s="19" t="s">
        <v>145</v>
      </c>
      <c r="BE912" s="186">
        <f>IF(N912="základní",J912,0)</f>
        <v>0</v>
      </c>
      <c r="BF912" s="186">
        <f>IF(N912="snížená",J912,0)</f>
        <v>0</v>
      </c>
      <c r="BG912" s="186">
        <f>IF(N912="zákl. přenesená",J912,0)</f>
        <v>0</v>
      </c>
      <c r="BH912" s="186">
        <f>IF(N912="sníž. přenesená",J912,0)</f>
        <v>0</v>
      </c>
      <c r="BI912" s="186">
        <f>IF(N912="nulová",J912,0)</f>
        <v>0</v>
      </c>
      <c r="BJ912" s="19" t="s">
        <v>153</v>
      </c>
      <c r="BK912" s="186">
        <f>ROUND(I912*H912,0)</f>
        <v>0</v>
      </c>
      <c r="BL912" s="19" t="s">
        <v>279</v>
      </c>
      <c r="BM912" s="185" t="s">
        <v>1415</v>
      </c>
    </row>
    <row r="913" spans="1:65" s="2" customFormat="1" ht="10">
      <c r="A913" s="36"/>
      <c r="B913" s="37"/>
      <c r="C913" s="38"/>
      <c r="D913" s="187" t="s">
        <v>155</v>
      </c>
      <c r="E913" s="38"/>
      <c r="F913" s="188" t="s">
        <v>1414</v>
      </c>
      <c r="G913" s="38"/>
      <c r="H913" s="38"/>
      <c r="I913" s="189"/>
      <c r="J913" s="38"/>
      <c r="K913" s="38"/>
      <c r="L913" s="41"/>
      <c r="M913" s="190"/>
      <c r="N913" s="191"/>
      <c r="O913" s="66"/>
      <c r="P913" s="66"/>
      <c r="Q913" s="66"/>
      <c r="R913" s="66"/>
      <c r="S913" s="66"/>
      <c r="T913" s="67"/>
      <c r="U913" s="36"/>
      <c r="V913" s="36"/>
      <c r="W913" s="36"/>
      <c r="X913" s="36"/>
      <c r="Y913" s="36"/>
      <c r="Z913" s="36"/>
      <c r="AA913" s="36"/>
      <c r="AB913" s="36"/>
      <c r="AC913" s="36"/>
      <c r="AD913" s="36"/>
      <c r="AE913" s="36"/>
      <c r="AT913" s="19" t="s">
        <v>155</v>
      </c>
      <c r="AU913" s="19" t="s">
        <v>153</v>
      </c>
    </row>
    <row r="914" spans="1:65" s="2" customFormat="1" ht="16.5" customHeight="1">
      <c r="A914" s="36"/>
      <c r="B914" s="37"/>
      <c r="C914" s="175" t="s">
        <v>1416</v>
      </c>
      <c r="D914" s="175" t="s">
        <v>147</v>
      </c>
      <c r="E914" s="176" t="s">
        <v>1413</v>
      </c>
      <c r="F914" s="177" t="s">
        <v>1414</v>
      </c>
      <c r="G914" s="178" t="s">
        <v>300</v>
      </c>
      <c r="H914" s="179">
        <v>16</v>
      </c>
      <c r="I914" s="180"/>
      <c r="J914" s="179">
        <f>ROUND(I914*H914,0)</f>
        <v>0</v>
      </c>
      <c r="K914" s="177" t="s">
        <v>20</v>
      </c>
      <c r="L914" s="41"/>
      <c r="M914" s="181" t="s">
        <v>20</v>
      </c>
      <c r="N914" s="182" t="s">
        <v>44</v>
      </c>
      <c r="O914" s="66"/>
      <c r="P914" s="183">
        <f>O914*H914</f>
        <v>0</v>
      </c>
      <c r="Q914" s="183">
        <v>0</v>
      </c>
      <c r="R914" s="183">
        <f>Q914*H914</f>
        <v>0</v>
      </c>
      <c r="S914" s="183">
        <v>0</v>
      </c>
      <c r="T914" s="184">
        <f>S914*H914</f>
        <v>0</v>
      </c>
      <c r="U914" s="36"/>
      <c r="V914" s="36"/>
      <c r="W914" s="36"/>
      <c r="X914" s="36"/>
      <c r="Y914" s="36"/>
      <c r="Z914" s="36"/>
      <c r="AA914" s="36"/>
      <c r="AB914" s="36"/>
      <c r="AC914" s="36"/>
      <c r="AD914" s="36"/>
      <c r="AE914" s="36"/>
      <c r="AR914" s="185" t="s">
        <v>279</v>
      </c>
      <c r="AT914" s="185" t="s">
        <v>147</v>
      </c>
      <c r="AU914" s="185" t="s">
        <v>153</v>
      </c>
      <c r="AY914" s="19" t="s">
        <v>145</v>
      </c>
      <c r="BE914" s="186">
        <f>IF(N914="základní",J914,0)</f>
        <v>0</v>
      </c>
      <c r="BF914" s="186">
        <f>IF(N914="snížená",J914,0)</f>
        <v>0</v>
      </c>
      <c r="BG914" s="186">
        <f>IF(N914="zákl. přenesená",J914,0)</f>
        <v>0</v>
      </c>
      <c r="BH914" s="186">
        <f>IF(N914="sníž. přenesená",J914,0)</f>
        <v>0</v>
      </c>
      <c r="BI914" s="186">
        <f>IF(N914="nulová",J914,0)</f>
        <v>0</v>
      </c>
      <c r="BJ914" s="19" t="s">
        <v>153</v>
      </c>
      <c r="BK914" s="186">
        <f>ROUND(I914*H914,0)</f>
        <v>0</v>
      </c>
      <c r="BL914" s="19" t="s">
        <v>279</v>
      </c>
      <c r="BM914" s="185" t="s">
        <v>1417</v>
      </c>
    </row>
    <row r="915" spans="1:65" s="2" customFormat="1" ht="10">
      <c r="A915" s="36"/>
      <c r="B915" s="37"/>
      <c r="C915" s="38"/>
      <c r="D915" s="187" t="s">
        <v>155</v>
      </c>
      <c r="E915" s="38"/>
      <c r="F915" s="188" t="s">
        <v>1414</v>
      </c>
      <c r="G915" s="38"/>
      <c r="H915" s="38"/>
      <c r="I915" s="189"/>
      <c r="J915" s="38"/>
      <c r="K915" s="38"/>
      <c r="L915" s="41"/>
      <c r="M915" s="190"/>
      <c r="N915" s="191"/>
      <c r="O915" s="66"/>
      <c r="P915" s="66"/>
      <c r="Q915" s="66"/>
      <c r="R915" s="66"/>
      <c r="S915" s="66"/>
      <c r="T915" s="67"/>
      <c r="U915" s="36"/>
      <c r="V915" s="36"/>
      <c r="W915" s="36"/>
      <c r="X915" s="36"/>
      <c r="Y915" s="36"/>
      <c r="Z915" s="36"/>
      <c r="AA915" s="36"/>
      <c r="AB915" s="36"/>
      <c r="AC915" s="36"/>
      <c r="AD915" s="36"/>
      <c r="AE915" s="36"/>
      <c r="AT915" s="19" t="s">
        <v>155</v>
      </c>
      <c r="AU915" s="19" t="s">
        <v>153</v>
      </c>
    </row>
    <row r="916" spans="1:65" s="2" customFormat="1" ht="16.5" customHeight="1">
      <c r="A916" s="36"/>
      <c r="B916" s="37"/>
      <c r="C916" s="175" t="s">
        <v>1418</v>
      </c>
      <c r="D916" s="175" t="s">
        <v>147</v>
      </c>
      <c r="E916" s="176" t="s">
        <v>1413</v>
      </c>
      <c r="F916" s="177" t="s">
        <v>1414</v>
      </c>
      <c r="G916" s="178" t="s">
        <v>300</v>
      </c>
      <c r="H916" s="179">
        <v>184</v>
      </c>
      <c r="I916" s="180"/>
      <c r="J916" s="179">
        <f>ROUND(I916*H916,0)</f>
        <v>0</v>
      </c>
      <c r="K916" s="177" t="s">
        <v>20</v>
      </c>
      <c r="L916" s="41"/>
      <c r="M916" s="181" t="s">
        <v>20</v>
      </c>
      <c r="N916" s="182" t="s">
        <v>44</v>
      </c>
      <c r="O916" s="66"/>
      <c r="P916" s="183">
        <f>O916*H916</f>
        <v>0</v>
      </c>
      <c r="Q916" s="183">
        <v>0</v>
      </c>
      <c r="R916" s="183">
        <f>Q916*H916</f>
        <v>0</v>
      </c>
      <c r="S916" s="183">
        <v>0</v>
      </c>
      <c r="T916" s="184">
        <f>S916*H916</f>
        <v>0</v>
      </c>
      <c r="U916" s="36"/>
      <c r="V916" s="36"/>
      <c r="W916" s="36"/>
      <c r="X916" s="36"/>
      <c r="Y916" s="36"/>
      <c r="Z916" s="36"/>
      <c r="AA916" s="36"/>
      <c r="AB916" s="36"/>
      <c r="AC916" s="36"/>
      <c r="AD916" s="36"/>
      <c r="AE916" s="36"/>
      <c r="AR916" s="185" t="s">
        <v>279</v>
      </c>
      <c r="AT916" s="185" t="s">
        <v>147</v>
      </c>
      <c r="AU916" s="185" t="s">
        <v>153</v>
      </c>
      <c r="AY916" s="19" t="s">
        <v>145</v>
      </c>
      <c r="BE916" s="186">
        <f>IF(N916="základní",J916,0)</f>
        <v>0</v>
      </c>
      <c r="BF916" s="186">
        <f>IF(N916="snížená",J916,0)</f>
        <v>0</v>
      </c>
      <c r="BG916" s="186">
        <f>IF(N916="zákl. přenesená",J916,0)</f>
        <v>0</v>
      </c>
      <c r="BH916" s="186">
        <f>IF(N916="sníž. přenesená",J916,0)</f>
        <v>0</v>
      </c>
      <c r="BI916" s="186">
        <f>IF(N916="nulová",J916,0)</f>
        <v>0</v>
      </c>
      <c r="BJ916" s="19" t="s">
        <v>153</v>
      </c>
      <c r="BK916" s="186">
        <f>ROUND(I916*H916,0)</f>
        <v>0</v>
      </c>
      <c r="BL916" s="19" t="s">
        <v>279</v>
      </c>
      <c r="BM916" s="185" t="s">
        <v>1419</v>
      </c>
    </row>
    <row r="917" spans="1:65" s="2" customFormat="1" ht="10">
      <c r="A917" s="36"/>
      <c r="B917" s="37"/>
      <c r="C917" s="38"/>
      <c r="D917" s="187" t="s">
        <v>155</v>
      </c>
      <c r="E917" s="38"/>
      <c r="F917" s="188" t="s">
        <v>1414</v>
      </c>
      <c r="G917" s="38"/>
      <c r="H917" s="38"/>
      <c r="I917" s="189"/>
      <c r="J917" s="38"/>
      <c r="K917" s="38"/>
      <c r="L917" s="41"/>
      <c r="M917" s="190"/>
      <c r="N917" s="191"/>
      <c r="O917" s="66"/>
      <c r="P917" s="66"/>
      <c r="Q917" s="66"/>
      <c r="R917" s="66"/>
      <c r="S917" s="66"/>
      <c r="T917" s="67"/>
      <c r="U917" s="36"/>
      <c r="V917" s="36"/>
      <c r="W917" s="36"/>
      <c r="X917" s="36"/>
      <c r="Y917" s="36"/>
      <c r="Z917" s="36"/>
      <c r="AA917" s="36"/>
      <c r="AB917" s="36"/>
      <c r="AC917" s="36"/>
      <c r="AD917" s="36"/>
      <c r="AE917" s="36"/>
      <c r="AT917" s="19" t="s">
        <v>155</v>
      </c>
      <c r="AU917" s="19" t="s">
        <v>153</v>
      </c>
    </row>
    <row r="918" spans="1:65" s="2" customFormat="1" ht="16.5" customHeight="1">
      <c r="A918" s="36"/>
      <c r="B918" s="37"/>
      <c r="C918" s="175" t="s">
        <v>1420</v>
      </c>
      <c r="D918" s="175" t="s">
        <v>147</v>
      </c>
      <c r="E918" s="176" t="s">
        <v>1421</v>
      </c>
      <c r="F918" s="177" t="s">
        <v>1422</v>
      </c>
      <c r="G918" s="178" t="s">
        <v>300</v>
      </c>
      <c r="H918" s="179">
        <v>2</v>
      </c>
      <c r="I918" s="180"/>
      <c r="J918" s="179">
        <f>ROUND(I918*H918,0)</f>
        <v>0</v>
      </c>
      <c r="K918" s="177" t="s">
        <v>20</v>
      </c>
      <c r="L918" s="41"/>
      <c r="M918" s="181" t="s">
        <v>20</v>
      </c>
      <c r="N918" s="182" t="s">
        <v>44</v>
      </c>
      <c r="O918" s="66"/>
      <c r="P918" s="183">
        <f>O918*H918</f>
        <v>0</v>
      </c>
      <c r="Q918" s="183">
        <v>0</v>
      </c>
      <c r="R918" s="183">
        <f>Q918*H918</f>
        <v>0</v>
      </c>
      <c r="S918" s="183">
        <v>0</v>
      </c>
      <c r="T918" s="184">
        <f>S918*H918</f>
        <v>0</v>
      </c>
      <c r="U918" s="36"/>
      <c r="V918" s="36"/>
      <c r="W918" s="36"/>
      <c r="X918" s="36"/>
      <c r="Y918" s="36"/>
      <c r="Z918" s="36"/>
      <c r="AA918" s="36"/>
      <c r="AB918" s="36"/>
      <c r="AC918" s="36"/>
      <c r="AD918" s="36"/>
      <c r="AE918" s="36"/>
      <c r="AR918" s="185" t="s">
        <v>279</v>
      </c>
      <c r="AT918" s="185" t="s">
        <v>147</v>
      </c>
      <c r="AU918" s="185" t="s">
        <v>153</v>
      </c>
      <c r="AY918" s="19" t="s">
        <v>145</v>
      </c>
      <c r="BE918" s="186">
        <f>IF(N918="základní",J918,0)</f>
        <v>0</v>
      </c>
      <c r="BF918" s="186">
        <f>IF(N918="snížená",J918,0)</f>
        <v>0</v>
      </c>
      <c r="BG918" s="186">
        <f>IF(N918="zákl. přenesená",J918,0)</f>
        <v>0</v>
      </c>
      <c r="BH918" s="186">
        <f>IF(N918="sníž. přenesená",J918,0)</f>
        <v>0</v>
      </c>
      <c r="BI918" s="186">
        <f>IF(N918="nulová",J918,0)</f>
        <v>0</v>
      </c>
      <c r="BJ918" s="19" t="s">
        <v>153</v>
      </c>
      <c r="BK918" s="186">
        <f>ROUND(I918*H918,0)</f>
        <v>0</v>
      </c>
      <c r="BL918" s="19" t="s">
        <v>279</v>
      </c>
      <c r="BM918" s="185" t="s">
        <v>1423</v>
      </c>
    </row>
    <row r="919" spans="1:65" s="2" customFormat="1" ht="10">
      <c r="A919" s="36"/>
      <c r="B919" s="37"/>
      <c r="C919" s="38"/>
      <c r="D919" s="187" t="s">
        <v>155</v>
      </c>
      <c r="E919" s="38"/>
      <c r="F919" s="188" t="s">
        <v>1422</v>
      </c>
      <c r="G919" s="38"/>
      <c r="H919" s="38"/>
      <c r="I919" s="189"/>
      <c r="J919" s="38"/>
      <c r="K919" s="38"/>
      <c r="L919" s="41"/>
      <c r="M919" s="190"/>
      <c r="N919" s="191"/>
      <c r="O919" s="66"/>
      <c r="P919" s="66"/>
      <c r="Q919" s="66"/>
      <c r="R919" s="66"/>
      <c r="S919" s="66"/>
      <c r="T919" s="67"/>
      <c r="U919" s="36"/>
      <c r="V919" s="36"/>
      <c r="W919" s="36"/>
      <c r="X919" s="36"/>
      <c r="Y919" s="36"/>
      <c r="Z919" s="36"/>
      <c r="AA919" s="36"/>
      <c r="AB919" s="36"/>
      <c r="AC919" s="36"/>
      <c r="AD919" s="36"/>
      <c r="AE919" s="36"/>
      <c r="AT919" s="19" t="s">
        <v>155</v>
      </c>
      <c r="AU919" s="19" t="s">
        <v>153</v>
      </c>
    </row>
    <row r="920" spans="1:65" s="2" customFormat="1" ht="16.5" customHeight="1">
      <c r="A920" s="36"/>
      <c r="B920" s="37"/>
      <c r="C920" s="175" t="s">
        <v>1424</v>
      </c>
      <c r="D920" s="175" t="s">
        <v>147</v>
      </c>
      <c r="E920" s="176" t="s">
        <v>1421</v>
      </c>
      <c r="F920" s="177" t="s">
        <v>1422</v>
      </c>
      <c r="G920" s="178" t="s">
        <v>300</v>
      </c>
      <c r="H920" s="179">
        <v>4</v>
      </c>
      <c r="I920" s="180"/>
      <c r="J920" s="179">
        <f>ROUND(I920*H920,0)</f>
        <v>0</v>
      </c>
      <c r="K920" s="177" t="s">
        <v>20</v>
      </c>
      <c r="L920" s="41"/>
      <c r="M920" s="181" t="s">
        <v>20</v>
      </c>
      <c r="N920" s="182" t="s">
        <v>44</v>
      </c>
      <c r="O920" s="66"/>
      <c r="P920" s="183">
        <f>O920*H920</f>
        <v>0</v>
      </c>
      <c r="Q920" s="183">
        <v>0</v>
      </c>
      <c r="R920" s="183">
        <f>Q920*H920</f>
        <v>0</v>
      </c>
      <c r="S920" s="183">
        <v>0</v>
      </c>
      <c r="T920" s="184">
        <f>S920*H920</f>
        <v>0</v>
      </c>
      <c r="U920" s="36"/>
      <c r="V920" s="36"/>
      <c r="W920" s="36"/>
      <c r="X920" s="36"/>
      <c r="Y920" s="36"/>
      <c r="Z920" s="36"/>
      <c r="AA920" s="36"/>
      <c r="AB920" s="36"/>
      <c r="AC920" s="36"/>
      <c r="AD920" s="36"/>
      <c r="AE920" s="36"/>
      <c r="AR920" s="185" t="s">
        <v>279</v>
      </c>
      <c r="AT920" s="185" t="s">
        <v>147</v>
      </c>
      <c r="AU920" s="185" t="s">
        <v>153</v>
      </c>
      <c r="AY920" s="19" t="s">
        <v>145</v>
      </c>
      <c r="BE920" s="186">
        <f>IF(N920="základní",J920,0)</f>
        <v>0</v>
      </c>
      <c r="BF920" s="186">
        <f>IF(N920="snížená",J920,0)</f>
        <v>0</v>
      </c>
      <c r="BG920" s="186">
        <f>IF(N920="zákl. přenesená",J920,0)</f>
        <v>0</v>
      </c>
      <c r="BH920" s="186">
        <f>IF(N920="sníž. přenesená",J920,0)</f>
        <v>0</v>
      </c>
      <c r="BI920" s="186">
        <f>IF(N920="nulová",J920,0)</f>
        <v>0</v>
      </c>
      <c r="BJ920" s="19" t="s">
        <v>153</v>
      </c>
      <c r="BK920" s="186">
        <f>ROUND(I920*H920,0)</f>
        <v>0</v>
      </c>
      <c r="BL920" s="19" t="s">
        <v>279</v>
      </c>
      <c r="BM920" s="185" t="s">
        <v>1425</v>
      </c>
    </row>
    <row r="921" spans="1:65" s="2" customFormat="1" ht="10">
      <c r="A921" s="36"/>
      <c r="B921" s="37"/>
      <c r="C921" s="38"/>
      <c r="D921" s="187" t="s">
        <v>155</v>
      </c>
      <c r="E921" s="38"/>
      <c r="F921" s="188" t="s">
        <v>1422</v>
      </c>
      <c r="G921" s="38"/>
      <c r="H921" s="38"/>
      <c r="I921" s="189"/>
      <c r="J921" s="38"/>
      <c r="K921" s="38"/>
      <c r="L921" s="41"/>
      <c r="M921" s="190"/>
      <c r="N921" s="191"/>
      <c r="O921" s="66"/>
      <c r="P921" s="66"/>
      <c r="Q921" s="66"/>
      <c r="R921" s="66"/>
      <c r="S921" s="66"/>
      <c r="T921" s="67"/>
      <c r="U921" s="36"/>
      <c r="V921" s="36"/>
      <c r="W921" s="36"/>
      <c r="X921" s="36"/>
      <c r="Y921" s="36"/>
      <c r="Z921" s="36"/>
      <c r="AA921" s="36"/>
      <c r="AB921" s="36"/>
      <c r="AC921" s="36"/>
      <c r="AD921" s="36"/>
      <c r="AE921" s="36"/>
      <c r="AT921" s="19" t="s">
        <v>155</v>
      </c>
      <c r="AU921" s="19" t="s">
        <v>153</v>
      </c>
    </row>
    <row r="922" spans="1:65" s="2" customFormat="1" ht="16.5" customHeight="1">
      <c r="A922" s="36"/>
      <c r="B922" s="37"/>
      <c r="C922" s="175" t="s">
        <v>1426</v>
      </c>
      <c r="D922" s="175" t="s">
        <v>147</v>
      </c>
      <c r="E922" s="176" t="s">
        <v>1427</v>
      </c>
      <c r="F922" s="177" t="s">
        <v>1428</v>
      </c>
      <c r="G922" s="178" t="s">
        <v>300</v>
      </c>
      <c r="H922" s="179">
        <v>16</v>
      </c>
      <c r="I922" s="180"/>
      <c r="J922" s="179">
        <f>ROUND(I922*H922,0)</f>
        <v>0</v>
      </c>
      <c r="K922" s="177" t="s">
        <v>20</v>
      </c>
      <c r="L922" s="41"/>
      <c r="M922" s="181" t="s">
        <v>20</v>
      </c>
      <c r="N922" s="182" t="s">
        <v>44</v>
      </c>
      <c r="O922" s="66"/>
      <c r="P922" s="183">
        <f>O922*H922</f>
        <v>0</v>
      </c>
      <c r="Q922" s="183">
        <v>0</v>
      </c>
      <c r="R922" s="183">
        <f>Q922*H922</f>
        <v>0</v>
      </c>
      <c r="S922" s="183">
        <v>0</v>
      </c>
      <c r="T922" s="184">
        <f>S922*H922</f>
        <v>0</v>
      </c>
      <c r="U922" s="36"/>
      <c r="V922" s="36"/>
      <c r="W922" s="36"/>
      <c r="X922" s="36"/>
      <c r="Y922" s="36"/>
      <c r="Z922" s="36"/>
      <c r="AA922" s="36"/>
      <c r="AB922" s="36"/>
      <c r="AC922" s="36"/>
      <c r="AD922" s="36"/>
      <c r="AE922" s="36"/>
      <c r="AR922" s="185" t="s">
        <v>279</v>
      </c>
      <c r="AT922" s="185" t="s">
        <v>147</v>
      </c>
      <c r="AU922" s="185" t="s">
        <v>153</v>
      </c>
      <c r="AY922" s="19" t="s">
        <v>145</v>
      </c>
      <c r="BE922" s="186">
        <f>IF(N922="základní",J922,0)</f>
        <v>0</v>
      </c>
      <c r="BF922" s="186">
        <f>IF(N922="snížená",J922,0)</f>
        <v>0</v>
      </c>
      <c r="BG922" s="186">
        <f>IF(N922="zákl. přenesená",J922,0)</f>
        <v>0</v>
      </c>
      <c r="BH922" s="186">
        <f>IF(N922="sníž. přenesená",J922,0)</f>
        <v>0</v>
      </c>
      <c r="BI922" s="186">
        <f>IF(N922="nulová",J922,0)</f>
        <v>0</v>
      </c>
      <c r="BJ922" s="19" t="s">
        <v>153</v>
      </c>
      <c r="BK922" s="186">
        <f>ROUND(I922*H922,0)</f>
        <v>0</v>
      </c>
      <c r="BL922" s="19" t="s">
        <v>279</v>
      </c>
      <c r="BM922" s="185" t="s">
        <v>1429</v>
      </c>
    </row>
    <row r="923" spans="1:65" s="2" customFormat="1" ht="10">
      <c r="A923" s="36"/>
      <c r="B923" s="37"/>
      <c r="C923" s="38"/>
      <c r="D923" s="187" t="s">
        <v>155</v>
      </c>
      <c r="E923" s="38"/>
      <c r="F923" s="188" t="s">
        <v>1428</v>
      </c>
      <c r="G923" s="38"/>
      <c r="H923" s="38"/>
      <c r="I923" s="189"/>
      <c r="J923" s="38"/>
      <c r="K923" s="38"/>
      <c r="L923" s="41"/>
      <c r="M923" s="190"/>
      <c r="N923" s="191"/>
      <c r="O923" s="66"/>
      <c r="P923" s="66"/>
      <c r="Q923" s="66"/>
      <c r="R923" s="66"/>
      <c r="S923" s="66"/>
      <c r="T923" s="67"/>
      <c r="U923" s="36"/>
      <c r="V923" s="36"/>
      <c r="W923" s="36"/>
      <c r="X923" s="36"/>
      <c r="Y923" s="36"/>
      <c r="Z923" s="36"/>
      <c r="AA923" s="36"/>
      <c r="AB923" s="36"/>
      <c r="AC923" s="36"/>
      <c r="AD923" s="36"/>
      <c r="AE923" s="36"/>
      <c r="AT923" s="19" t="s">
        <v>155</v>
      </c>
      <c r="AU923" s="19" t="s">
        <v>153</v>
      </c>
    </row>
    <row r="924" spans="1:65" s="2" customFormat="1" ht="16.5" customHeight="1">
      <c r="A924" s="36"/>
      <c r="B924" s="37"/>
      <c r="C924" s="175" t="s">
        <v>1430</v>
      </c>
      <c r="D924" s="175" t="s">
        <v>147</v>
      </c>
      <c r="E924" s="176" t="s">
        <v>1431</v>
      </c>
      <c r="F924" s="177" t="s">
        <v>1432</v>
      </c>
      <c r="G924" s="178" t="s">
        <v>300</v>
      </c>
      <c r="H924" s="179">
        <v>3</v>
      </c>
      <c r="I924" s="180"/>
      <c r="J924" s="179">
        <f>ROUND(I924*H924,0)</f>
        <v>0</v>
      </c>
      <c r="K924" s="177" t="s">
        <v>20</v>
      </c>
      <c r="L924" s="41"/>
      <c r="M924" s="181" t="s">
        <v>20</v>
      </c>
      <c r="N924" s="182" t="s">
        <v>44</v>
      </c>
      <c r="O924" s="66"/>
      <c r="P924" s="183">
        <f>O924*H924</f>
        <v>0</v>
      </c>
      <c r="Q924" s="183">
        <v>0</v>
      </c>
      <c r="R924" s="183">
        <f>Q924*H924</f>
        <v>0</v>
      </c>
      <c r="S924" s="183">
        <v>0</v>
      </c>
      <c r="T924" s="184">
        <f>S924*H924</f>
        <v>0</v>
      </c>
      <c r="U924" s="36"/>
      <c r="V924" s="36"/>
      <c r="W924" s="36"/>
      <c r="X924" s="36"/>
      <c r="Y924" s="36"/>
      <c r="Z924" s="36"/>
      <c r="AA924" s="36"/>
      <c r="AB924" s="36"/>
      <c r="AC924" s="36"/>
      <c r="AD924" s="36"/>
      <c r="AE924" s="36"/>
      <c r="AR924" s="185" t="s">
        <v>279</v>
      </c>
      <c r="AT924" s="185" t="s">
        <v>147</v>
      </c>
      <c r="AU924" s="185" t="s">
        <v>153</v>
      </c>
      <c r="AY924" s="19" t="s">
        <v>145</v>
      </c>
      <c r="BE924" s="186">
        <f>IF(N924="základní",J924,0)</f>
        <v>0</v>
      </c>
      <c r="BF924" s="186">
        <f>IF(N924="snížená",J924,0)</f>
        <v>0</v>
      </c>
      <c r="BG924" s="186">
        <f>IF(N924="zákl. přenesená",J924,0)</f>
        <v>0</v>
      </c>
      <c r="BH924" s="186">
        <f>IF(N924="sníž. přenesená",J924,0)</f>
        <v>0</v>
      </c>
      <c r="BI924" s="186">
        <f>IF(N924="nulová",J924,0)</f>
        <v>0</v>
      </c>
      <c r="BJ924" s="19" t="s">
        <v>153</v>
      </c>
      <c r="BK924" s="186">
        <f>ROUND(I924*H924,0)</f>
        <v>0</v>
      </c>
      <c r="BL924" s="19" t="s">
        <v>279</v>
      </c>
      <c r="BM924" s="185" t="s">
        <v>1433</v>
      </c>
    </row>
    <row r="925" spans="1:65" s="2" customFormat="1" ht="10">
      <c r="A925" s="36"/>
      <c r="B925" s="37"/>
      <c r="C925" s="38"/>
      <c r="D925" s="187" t="s">
        <v>155</v>
      </c>
      <c r="E925" s="38"/>
      <c r="F925" s="188" t="s">
        <v>1432</v>
      </c>
      <c r="G925" s="38"/>
      <c r="H925" s="38"/>
      <c r="I925" s="189"/>
      <c r="J925" s="38"/>
      <c r="K925" s="38"/>
      <c r="L925" s="41"/>
      <c r="M925" s="190"/>
      <c r="N925" s="191"/>
      <c r="O925" s="66"/>
      <c r="P925" s="66"/>
      <c r="Q925" s="66"/>
      <c r="R925" s="66"/>
      <c r="S925" s="66"/>
      <c r="T925" s="67"/>
      <c r="U925" s="36"/>
      <c r="V925" s="36"/>
      <c r="W925" s="36"/>
      <c r="X925" s="36"/>
      <c r="Y925" s="36"/>
      <c r="Z925" s="36"/>
      <c r="AA925" s="36"/>
      <c r="AB925" s="36"/>
      <c r="AC925" s="36"/>
      <c r="AD925" s="36"/>
      <c r="AE925" s="36"/>
      <c r="AT925" s="19" t="s">
        <v>155</v>
      </c>
      <c r="AU925" s="19" t="s">
        <v>153</v>
      </c>
    </row>
    <row r="926" spans="1:65" s="2" customFormat="1" ht="16.5" customHeight="1">
      <c r="A926" s="36"/>
      <c r="B926" s="37"/>
      <c r="C926" s="175" t="s">
        <v>1434</v>
      </c>
      <c r="D926" s="175" t="s">
        <v>147</v>
      </c>
      <c r="E926" s="176" t="s">
        <v>1435</v>
      </c>
      <c r="F926" s="177" t="s">
        <v>1436</v>
      </c>
      <c r="G926" s="178" t="s">
        <v>300</v>
      </c>
      <c r="H926" s="179">
        <v>23</v>
      </c>
      <c r="I926" s="180"/>
      <c r="J926" s="179">
        <f>ROUND(I926*H926,0)</f>
        <v>0</v>
      </c>
      <c r="K926" s="177" t="s">
        <v>20</v>
      </c>
      <c r="L926" s="41"/>
      <c r="M926" s="181" t="s">
        <v>20</v>
      </c>
      <c r="N926" s="182" t="s">
        <v>44</v>
      </c>
      <c r="O926" s="66"/>
      <c r="P926" s="183">
        <f>O926*H926</f>
        <v>0</v>
      </c>
      <c r="Q926" s="183">
        <v>0</v>
      </c>
      <c r="R926" s="183">
        <f>Q926*H926</f>
        <v>0</v>
      </c>
      <c r="S926" s="183">
        <v>0</v>
      </c>
      <c r="T926" s="184">
        <f>S926*H926</f>
        <v>0</v>
      </c>
      <c r="U926" s="36"/>
      <c r="V926" s="36"/>
      <c r="W926" s="36"/>
      <c r="X926" s="36"/>
      <c r="Y926" s="36"/>
      <c r="Z926" s="36"/>
      <c r="AA926" s="36"/>
      <c r="AB926" s="36"/>
      <c r="AC926" s="36"/>
      <c r="AD926" s="36"/>
      <c r="AE926" s="36"/>
      <c r="AR926" s="185" t="s">
        <v>279</v>
      </c>
      <c r="AT926" s="185" t="s">
        <v>147</v>
      </c>
      <c r="AU926" s="185" t="s">
        <v>153</v>
      </c>
      <c r="AY926" s="19" t="s">
        <v>145</v>
      </c>
      <c r="BE926" s="186">
        <f>IF(N926="základní",J926,0)</f>
        <v>0</v>
      </c>
      <c r="BF926" s="186">
        <f>IF(N926="snížená",J926,0)</f>
        <v>0</v>
      </c>
      <c r="BG926" s="186">
        <f>IF(N926="zákl. přenesená",J926,0)</f>
        <v>0</v>
      </c>
      <c r="BH926" s="186">
        <f>IF(N926="sníž. přenesená",J926,0)</f>
        <v>0</v>
      </c>
      <c r="BI926" s="186">
        <f>IF(N926="nulová",J926,0)</f>
        <v>0</v>
      </c>
      <c r="BJ926" s="19" t="s">
        <v>153</v>
      </c>
      <c r="BK926" s="186">
        <f>ROUND(I926*H926,0)</f>
        <v>0</v>
      </c>
      <c r="BL926" s="19" t="s">
        <v>279</v>
      </c>
      <c r="BM926" s="185" t="s">
        <v>1437</v>
      </c>
    </row>
    <row r="927" spans="1:65" s="2" customFormat="1" ht="10">
      <c r="A927" s="36"/>
      <c r="B927" s="37"/>
      <c r="C927" s="38"/>
      <c r="D927" s="187" t="s">
        <v>155</v>
      </c>
      <c r="E927" s="38"/>
      <c r="F927" s="188" t="s">
        <v>1436</v>
      </c>
      <c r="G927" s="38"/>
      <c r="H927" s="38"/>
      <c r="I927" s="189"/>
      <c r="J927" s="38"/>
      <c r="K927" s="38"/>
      <c r="L927" s="41"/>
      <c r="M927" s="190"/>
      <c r="N927" s="191"/>
      <c r="O927" s="66"/>
      <c r="P927" s="66"/>
      <c r="Q927" s="66"/>
      <c r="R927" s="66"/>
      <c r="S927" s="66"/>
      <c r="T927" s="67"/>
      <c r="U927" s="36"/>
      <c r="V927" s="36"/>
      <c r="W927" s="36"/>
      <c r="X927" s="36"/>
      <c r="Y927" s="36"/>
      <c r="Z927" s="36"/>
      <c r="AA927" s="36"/>
      <c r="AB927" s="36"/>
      <c r="AC927" s="36"/>
      <c r="AD927" s="36"/>
      <c r="AE927" s="36"/>
      <c r="AT927" s="19" t="s">
        <v>155</v>
      </c>
      <c r="AU927" s="19" t="s">
        <v>153</v>
      </c>
    </row>
    <row r="928" spans="1:65" s="2" customFormat="1" ht="16.5" customHeight="1">
      <c r="A928" s="36"/>
      <c r="B928" s="37"/>
      <c r="C928" s="175" t="s">
        <v>1438</v>
      </c>
      <c r="D928" s="175" t="s">
        <v>147</v>
      </c>
      <c r="E928" s="176" t="s">
        <v>1439</v>
      </c>
      <c r="F928" s="177" t="s">
        <v>1440</v>
      </c>
      <c r="G928" s="178" t="s">
        <v>300</v>
      </c>
      <c r="H928" s="179">
        <v>1</v>
      </c>
      <c r="I928" s="180"/>
      <c r="J928" s="179">
        <f>ROUND(I928*H928,0)</f>
        <v>0</v>
      </c>
      <c r="K928" s="177" t="s">
        <v>20</v>
      </c>
      <c r="L928" s="41"/>
      <c r="M928" s="181" t="s">
        <v>20</v>
      </c>
      <c r="N928" s="182" t="s">
        <v>44</v>
      </c>
      <c r="O928" s="66"/>
      <c r="P928" s="183">
        <f>O928*H928</f>
        <v>0</v>
      </c>
      <c r="Q928" s="183">
        <v>0</v>
      </c>
      <c r="R928" s="183">
        <f>Q928*H928</f>
        <v>0</v>
      </c>
      <c r="S928" s="183">
        <v>0</v>
      </c>
      <c r="T928" s="184">
        <f>S928*H928</f>
        <v>0</v>
      </c>
      <c r="U928" s="36"/>
      <c r="V928" s="36"/>
      <c r="W928" s="36"/>
      <c r="X928" s="36"/>
      <c r="Y928" s="36"/>
      <c r="Z928" s="36"/>
      <c r="AA928" s="36"/>
      <c r="AB928" s="36"/>
      <c r="AC928" s="36"/>
      <c r="AD928" s="36"/>
      <c r="AE928" s="36"/>
      <c r="AR928" s="185" t="s">
        <v>279</v>
      </c>
      <c r="AT928" s="185" t="s">
        <v>147</v>
      </c>
      <c r="AU928" s="185" t="s">
        <v>153</v>
      </c>
      <c r="AY928" s="19" t="s">
        <v>145</v>
      </c>
      <c r="BE928" s="186">
        <f>IF(N928="základní",J928,0)</f>
        <v>0</v>
      </c>
      <c r="BF928" s="186">
        <f>IF(N928="snížená",J928,0)</f>
        <v>0</v>
      </c>
      <c r="BG928" s="186">
        <f>IF(N928="zákl. přenesená",J928,0)</f>
        <v>0</v>
      </c>
      <c r="BH928" s="186">
        <f>IF(N928="sníž. přenesená",J928,0)</f>
        <v>0</v>
      </c>
      <c r="BI928" s="186">
        <f>IF(N928="nulová",J928,0)</f>
        <v>0</v>
      </c>
      <c r="BJ928" s="19" t="s">
        <v>153</v>
      </c>
      <c r="BK928" s="186">
        <f>ROUND(I928*H928,0)</f>
        <v>0</v>
      </c>
      <c r="BL928" s="19" t="s">
        <v>279</v>
      </c>
      <c r="BM928" s="185" t="s">
        <v>1441</v>
      </c>
    </row>
    <row r="929" spans="1:65" s="2" customFormat="1" ht="10">
      <c r="A929" s="36"/>
      <c r="B929" s="37"/>
      <c r="C929" s="38"/>
      <c r="D929" s="187" t="s">
        <v>155</v>
      </c>
      <c r="E929" s="38"/>
      <c r="F929" s="188" t="s">
        <v>1440</v>
      </c>
      <c r="G929" s="38"/>
      <c r="H929" s="38"/>
      <c r="I929" s="189"/>
      <c r="J929" s="38"/>
      <c r="K929" s="38"/>
      <c r="L929" s="41"/>
      <c r="M929" s="190"/>
      <c r="N929" s="191"/>
      <c r="O929" s="66"/>
      <c r="P929" s="66"/>
      <c r="Q929" s="66"/>
      <c r="R929" s="66"/>
      <c r="S929" s="66"/>
      <c r="T929" s="67"/>
      <c r="U929" s="36"/>
      <c r="V929" s="36"/>
      <c r="W929" s="36"/>
      <c r="X929" s="36"/>
      <c r="Y929" s="36"/>
      <c r="Z929" s="36"/>
      <c r="AA929" s="36"/>
      <c r="AB929" s="36"/>
      <c r="AC929" s="36"/>
      <c r="AD929" s="36"/>
      <c r="AE929" s="36"/>
      <c r="AT929" s="19" t="s">
        <v>155</v>
      </c>
      <c r="AU929" s="19" t="s">
        <v>153</v>
      </c>
    </row>
    <row r="930" spans="1:65" s="2" customFormat="1" ht="16.5" customHeight="1">
      <c r="A930" s="36"/>
      <c r="B930" s="37"/>
      <c r="C930" s="175" t="s">
        <v>1442</v>
      </c>
      <c r="D930" s="175" t="s">
        <v>147</v>
      </c>
      <c r="E930" s="176" t="s">
        <v>1443</v>
      </c>
      <c r="F930" s="177" t="s">
        <v>1444</v>
      </c>
      <c r="G930" s="178" t="s">
        <v>300</v>
      </c>
      <c r="H930" s="179">
        <v>3</v>
      </c>
      <c r="I930" s="180"/>
      <c r="J930" s="179">
        <f>ROUND(I930*H930,0)</f>
        <v>0</v>
      </c>
      <c r="K930" s="177" t="s">
        <v>20</v>
      </c>
      <c r="L930" s="41"/>
      <c r="M930" s="181" t="s">
        <v>20</v>
      </c>
      <c r="N930" s="182" t="s">
        <v>44</v>
      </c>
      <c r="O930" s="66"/>
      <c r="P930" s="183">
        <f>O930*H930</f>
        <v>0</v>
      </c>
      <c r="Q930" s="183">
        <v>0</v>
      </c>
      <c r="R930" s="183">
        <f>Q930*H930</f>
        <v>0</v>
      </c>
      <c r="S930" s="183">
        <v>0</v>
      </c>
      <c r="T930" s="184">
        <f>S930*H930</f>
        <v>0</v>
      </c>
      <c r="U930" s="36"/>
      <c r="V930" s="36"/>
      <c r="W930" s="36"/>
      <c r="X930" s="36"/>
      <c r="Y930" s="36"/>
      <c r="Z930" s="36"/>
      <c r="AA930" s="36"/>
      <c r="AB930" s="36"/>
      <c r="AC930" s="36"/>
      <c r="AD930" s="36"/>
      <c r="AE930" s="36"/>
      <c r="AR930" s="185" t="s">
        <v>279</v>
      </c>
      <c r="AT930" s="185" t="s">
        <v>147</v>
      </c>
      <c r="AU930" s="185" t="s">
        <v>153</v>
      </c>
      <c r="AY930" s="19" t="s">
        <v>145</v>
      </c>
      <c r="BE930" s="186">
        <f>IF(N930="základní",J930,0)</f>
        <v>0</v>
      </c>
      <c r="BF930" s="186">
        <f>IF(N930="snížená",J930,0)</f>
        <v>0</v>
      </c>
      <c r="BG930" s="186">
        <f>IF(N930="zákl. přenesená",J930,0)</f>
        <v>0</v>
      </c>
      <c r="BH930" s="186">
        <f>IF(N930="sníž. přenesená",J930,0)</f>
        <v>0</v>
      </c>
      <c r="BI930" s="186">
        <f>IF(N930="nulová",J930,0)</f>
        <v>0</v>
      </c>
      <c r="BJ930" s="19" t="s">
        <v>153</v>
      </c>
      <c r="BK930" s="186">
        <f>ROUND(I930*H930,0)</f>
        <v>0</v>
      </c>
      <c r="BL930" s="19" t="s">
        <v>279</v>
      </c>
      <c r="BM930" s="185" t="s">
        <v>1445</v>
      </c>
    </row>
    <row r="931" spans="1:65" s="2" customFormat="1" ht="10">
      <c r="A931" s="36"/>
      <c r="B931" s="37"/>
      <c r="C931" s="38"/>
      <c r="D931" s="187" t="s">
        <v>155</v>
      </c>
      <c r="E931" s="38"/>
      <c r="F931" s="188" t="s">
        <v>1444</v>
      </c>
      <c r="G931" s="38"/>
      <c r="H931" s="38"/>
      <c r="I931" s="189"/>
      <c r="J931" s="38"/>
      <c r="K931" s="38"/>
      <c r="L931" s="41"/>
      <c r="M931" s="190"/>
      <c r="N931" s="191"/>
      <c r="O931" s="66"/>
      <c r="P931" s="66"/>
      <c r="Q931" s="66"/>
      <c r="R931" s="66"/>
      <c r="S931" s="66"/>
      <c r="T931" s="67"/>
      <c r="U931" s="36"/>
      <c r="V931" s="36"/>
      <c r="W931" s="36"/>
      <c r="X931" s="36"/>
      <c r="Y931" s="36"/>
      <c r="Z931" s="36"/>
      <c r="AA931" s="36"/>
      <c r="AB931" s="36"/>
      <c r="AC931" s="36"/>
      <c r="AD931" s="36"/>
      <c r="AE931" s="36"/>
      <c r="AT931" s="19" t="s">
        <v>155</v>
      </c>
      <c r="AU931" s="19" t="s">
        <v>153</v>
      </c>
    </row>
    <row r="932" spans="1:65" s="2" customFormat="1" ht="16.5" customHeight="1">
      <c r="A932" s="36"/>
      <c r="B932" s="37"/>
      <c r="C932" s="175" t="s">
        <v>1446</v>
      </c>
      <c r="D932" s="175" t="s">
        <v>147</v>
      </c>
      <c r="E932" s="176" t="s">
        <v>1447</v>
      </c>
      <c r="F932" s="177" t="s">
        <v>1448</v>
      </c>
      <c r="G932" s="178" t="s">
        <v>300</v>
      </c>
      <c r="H932" s="179">
        <v>4</v>
      </c>
      <c r="I932" s="180"/>
      <c r="J932" s="179">
        <f>ROUND(I932*H932,0)</f>
        <v>0</v>
      </c>
      <c r="K932" s="177" t="s">
        <v>20</v>
      </c>
      <c r="L932" s="41"/>
      <c r="M932" s="181" t="s">
        <v>20</v>
      </c>
      <c r="N932" s="182" t="s">
        <v>44</v>
      </c>
      <c r="O932" s="66"/>
      <c r="P932" s="183">
        <f>O932*H932</f>
        <v>0</v>
      </c>
      <c r="Q932" s="183">
        <v>0</v>
      </c>
      <c r="R932" s="183">
        <f>Q932*H932</f>
        <v>0</v>
      </c>
      <c r="S932" s="183">
        <v>0</v>
      </c>
      <c r="T932" s="184">
        <f>S932*H932</f>
        <v>0</v>
      </c>
      <c r="U932" s="36"/>
      <c r="V932" s="36"/>
      <c r="W932" s="36"/>
      <c r="X932" s="36"/>
      <c r="Y932" s="36"/>
      <c r="Z932" s="36"/>
      <c r="AA932" s="36"/>
      <c r="AB932" s="36"/>
      <c r="AC932" s="36"/>
      <c r="AD932" s="36"/>
      <c r="AE932" s="36"/>
      <c r="AR932" s="185" t="s">
        <v>279</v>
      </c>
      <c r="AT932" s="185" t="s">
        <v>147</v>
      </c>
      <c r="AU932" s="185" t="s">
        <v>153</v>
      </c>
      <c r="AY932" s="19" t="s">
        <v>145</v>
      </c>
      <c r="BE932" s="186">
        <f>IF(N932="základní",J932,0)</f>
        <v>0</v>
      </c>
      <c r="BF932" s="186">
        <f>IF(N932="snížená",J932,0)</f>
        <v>0</v>
      </c>
      <c r="BG932" s="186">
        <f>IF(N932="zákl. přenesená",J932,0)</f>
        <v>0</v>
      </c>
      <c r="BH932" s="186">
        <f>IF(N932="sníž. přenesená",J932,0)</f>
        <v>0</v>
      </c>
      <c r="BI932" s="186">
        <f>IF(N932="nulová",J932,0)</f>
        <v>0</v>
      </c>
      <c r="BJ932" s="19" t="s">
        <v>153</v>
      </c>
      <c r="BK932" s="186">
        <f>ROUND(I932*H932,0)</f>
        <v>0</v>
      </c>
      <c r="BL932" s="19" t="s">
        <v>279</v>
      </c>
      <c r="BM932" s="185" t="s">
        <v>1449</v>
      </c>
    </row>
    <row r="933" spans="1:65" s="2" customFormat="1" ht="10">
      <c r="A933" s="36"/>
      <c r="B933" s="37"/>
      <c r="C933" s="38"/>
      <c r="D933" s="187" t="s">
        <v>155</v>
      </c>
      <c r="E933" s="38"/>
      <c r="F933" s="188" t="s">
        <v>1448</v>
      </c>
      <c r="G933" s="38"/>
      <c r="H933" s="38"/>
      <c r="I933" s="189"/>
      <c r="J933" s="38"/>
      <c r="K933" s="38"/>
      <c r="L933" s="41"/>
      <c r="M933" s="190"/>
      <c r="N933" s="191"/>
      <c r="O933" s="66"/>
      <c r="P933" s="66"/>
      <c r="Q933" s="66"/>
      <c r="R933" s="66"/>
      <c r="S933" s="66"/>
      <c r="T933" s="67"/>
      <c r="U933" s="36"/>
      <c r="V933" s="36"/>
      <c r="W933" s="36"/>
      <c r="X933" s="36"/>
      <c r="Y933" s="36"/>
      <c r="Z933" s="36"/>
      <c r="AA933" s="36"/>
      <c r="AB933" s="36"/>
      <c r="AC933" s="36"/>
      <c r="AD933" s="36"/>
      <c r="AE933" s="36"/>
      <c r="AT933" s="19" t="s">
        <v>155</v>
      </c>
      <c r="AU933" s="19" t="s">
        <v>153</v>
      </c>
    </row>
    <row r="934" spans="1:65" s="2" customFormat="1" ht="16.5" customHeight="1">
      <c r="A934" s="36"/>
      <c r="B934" s="37"/>
      <c r="C934" s="175" t="s">
        <v>1450</v>
      </c>
      <c r="D934" s="175" t="s">
        <v>147</v>
      </c>
      <c r="E934" s="176" t="s">
        <v>1451</v>
      </c>
      <c r="F934" s="177" t="s">
        <v>1452</v>
      </c>
      <c r="G934" s="178" t="s">
        <v>300</v>
      </c>
      <c r="H934" s="179">
        <v>30</v>
      </c>
      <c r="I934" s="180"/>
      <c r="J934" s="179">
        <f>ROUND(I934*H934,0)</f>
        <v>0</v>
      </c>
      <c r="K934" s="177" t="s">
        <v>20</v>
      </c>
      <c r="L934" s="41"/>
      <c r="M934" s="181" t="s">
        <v>20</v>
      </c>
      <c r="N934" s="182" t="s">
        <v>44</v>
      </c>
      <c r="O934" s="66"/>
      <c r="P934" s="183">
        <f>O934*H934</f>
        <v>0</v>
      </c>
      <c r="Q934" s="183">
        <v>0</v>
      </c>
      <c r="R934" s="183">
        <f>Q934*H934</f>
        <v>0</v>
      </c>
      <c r="S934" s="183">
        <v>0</v>
      </c>
      <c r="T934" s="184">
        <f>S934*H934</f>
        <v>0</v>
      </c>
      <c r="U934" s="36"/>
      <c r="V934" s="36"/>
      <c r="W934" s="36"/>
      <c r="X934" s="36"/>
      <c r="Y934" s="36"/>
      <c r="Z934" s="36"/>
      <c r="AA934" s="36"/>
      <c r="AB934" s="36"/>
      <c r="AC934" s="36"/>
      <c r="AD934" s="36"/>
      <c r="AE934" s="36"/>
      <c r="AR934" s="185" t="s">
        <v>279</v>
      </c>
      <c r="AT934" s="185" t="s">
        <v>147</v>
      </c>
      <c r="AU934" s="185" t="s">
        <v>153</v>
      </c>
      <c r="AY934" s="19" t="s">
        <v>145</v>
      </c>
      <c r="BE934" s="186">
        <f>IF(N934="základní",J934,0)</f>
        <v>0</v>
      </c>
      <c r="BF934" s="186">
        <f>IF(N934="snížená",J934,0)</f>
        <v>0</v>
      </c>
      <c r="BG934" s="186">
        <f>IF(N934="zákl. přenesená",J934,0)</f>
        <v>0</v>
      </c>
      <c r="BH934" s="186">
        <f>IF(N934="sníž. přenesená",J934,0)</f>
        <v>0</v>
      </c>
      <c r="BI934" s="186">
        <f>IF(N934="nulová",J934,0)</f>
        <v>0</v>
      </c>
      <c r="BJ934" s="19" t="s">
        <v>153</v>
      </c>
      <c r="BK934" s="186">
        <f>ROUND(I934*H934,0)</f>
        <v>0</v>
      </c>
      <c r="BL934" s="19" t="s">
        <v>279</v>
      </c>
      <c r="BM934" s="185" t="s">
        <v>1453</v>
      </c>
    </row>
    <row r="935" spans="1:65" s="2" customFormat="1" ht="10">
      <c r="A935" s="36"/>
      <c r="B935" s="37"/>
      <c r="C935" s="38"/>
      <c r="D935" s="187" t="s">
        <v>155</v>
      </c>
      <c r="E935" s="38"/>
      <c r="F935" s="188" t="s">
        <v>1452</v>
      </c>
      <c r="G935" s="38"/>
      <c r="H935" s="38"/>
      <c r="I935" s="189"/>
      <c r="J935" s="38"/>
      <c r="K935" s="38"/>
      <c r="L935" s="41"/>
      <c r="M935" s="190"/>
      <c r="N935" s="191"/>
      <c r="O935" s="66"/>
      <c r="P935" s="66"/>
      <c r="Q935" s="66"/>
      <c r="R935" s="66"/>
      <c r="S935" s="66"/>
      <c r="T935" s="67"/>
      <c r="U935" s="36"/>
      <c r="V935" s="36"/>
      <c r="W935" s="36"/>
      <c r="X935" s="36"/>
      <c r="Y935" s="36"/>
      <c r="Z935" s="36"/>
      <c r="AA935" s="36"/>
      <c r="AB935" s="36"/>
      <c r="AC935" s="36"/>
      <c r="AD935" s="36"/>
      <c r="AE935" s="36"/>
      <c r="AT935" s="19" t="s">
        <v>155</v>
      </c>
      <c r="AU935" s="19" t="s">
        <v>153</v>
      </c>
    </row>
    <row r="936" spans="1:65" s="2" customFormat="1" ht="16.5" customHeight="1">
      <c r="A936" s="36"/>
      <c r="B936" s="37"/>
      <c r="C936" s="175" t="s">
        <v>1454</v>
      </c>
      <c r="D936" s="175" t="s">
        <v>147</v>
      </c>
      <c r="E936" s="176" t="s">
        <v>1455</v>
      </c>
      <c r="F936" s="177" t="s">
        <v>1456</v>
      </c>
      <c r="G936" s="178" t="s">
        <v>300</v>
      </c>
      <c r="H936" s="179">
        <v>17</v>
      </c>
      <c r="I936" s="180"/>
      <c r="J936" s="179">
        <f>ROUND(I936*H936,0)</f>
        <v>0</v>
      </c>
      <c r="K936" s="177" t="s">
        <v>20</v>
      </c>
      <c r="L936" s="41"/>
      <c r="M936" s="181" t="s">
        <v>20</v>
      </c>
      <c r="N936" s="182" t="s">
        <v>44</v>
      </c>
      <c r="O936" s="66"/>
      <c r="P936" s="183">
        <f>O936*H936</f>
        <v>0</v>
      </c>
      <c r="Q936" s="183">
        <v>0</v>
      </c>
      <c r="R936" s="183">
        <f>Q936*H936</f>
        <v>0</v>
      </c>
      <c r="S936" s="183">
        <v>0</v>
      </c>
      <c r="T936" s="184">
        <f>S936*H936</f>
        <v>0</v>
      </c>
      <c r="U936" s="36"/>
      <c r="V936" s="36"/>
      <c r="W936" s="36"/>
      <c r="X936" s="36"/>
      <c r="Y936" s="36"/>
      <c r="Z936" s="36"/>
      <c r="AA936" s="36"/>
      <c r="AB936" s="36"/>
      <c r="AC936" s="36"/>
      <c r="AD936" s="36"/>
      <c r="AE936" s="36"/>
      <c r="AR936" s="185" t="s">
        <v>279</v>
      </c>
      <c r="AT936" s="185" t="s">
        <v>147</v>
      </c>
      <c r="AU936" s="185" t="s">
        <v>153</v>
      </c>
      <c r="AY936" s="19" t="s">
        <v>145</v>
      </c>
      <c r="BE936" s="186">
        <f>IF(N936="základní",J936,0)</f>
        <v>0</v>
      </c>
      <c r="BF936" s="186">
        <f>IF(N936="snížená",J936,0)</f>
        <v>0</v>
      </c>
      <c r="BG936" s="186">
        <f>IF(N936="zákl. přenesená",J936,0)</f>
        <v>0</v>
      </c>
      <c r="BH936" s="186">
        <f>IF(N936="sníž. přenesená",J936,0)</f>
        <v>0</v>
      </c>
      <c r="BI936" s="186">
        <f>IF(N936="nulová",J936,0)</f>
        <v>0</v>
      </c>
      <c r="BJ936" s="19" t="s">
        <v>153</v>
      </c>
      <c r="BK936" s="186">
        <f>ROUND(I936*H936,0)</f>
        <v>0</v>
      </c>
      <c r="BL936" s="19" t="s">
        <v>279</v>
      </c>
      <c r="BM936" s="185" t="s">
        <v>1457</v>
      </c>
    </row>
    <row r="937" spans="1:65" s="2" customFormat="1" ht="10">
      <c r="A937" s="36"/>
      <c r="B937" s="37"/>
      <c r="C937" s="38"/>
      <c r="D937" s="187" t="s">
        <v>155</v>
      </c>
      <c r="E937" s="38"/>
      <c r="F937" s="188" t="s">
        <v>1456</v>
      </c>
      <c r="G937" s="38"/>
      <c r="H937" s="38"/>
      <c r="I937" s="189"/>
      <c r="J937" s="38"/>
      <c r="K937" s="38"/>
      <c r="L937" s="41"/>
      <c r="M937" s="190"/>
      <c r="N937" s="191"/>
      <c r="O937" s="66"/>
      <c r="P937" s="66"/>
      <c r="Q937" s="66"/>
      <c r="R937" s="66"/>
      <c r="S937" s="66"/>
      <c r="T937" s="67"/>
      <c r="U937" s="36"/>
      <c r="V937" s="36"/>
      <c r="W937" s="36"/>
      <c r="X937" s="36"/>
      <c r="Y937" s="36"/>
      <c r="Z937" s="36"/>
      <c r="AA937" s="36"/>
      <c r="AB937" s="36"/>
      <c r="AC937" s="36"/>
      <c r="AD937" s="36"/>
      <c r="AE937" s="36"/>
      <c r="AT937" s="19" t="s">
        <v>155</v>
      </c>
      <c r="AU937" s="19" t="s">
        <v>153</v>
      </c>
    </row>
    <row r="938" spans="1:65" s="2" customFormat="1" ht="16.5" customHeight="1">
      <c r="A938" s="36"/>
      <c r="B938" s="37"/>
      <c r="C938" s="175" t="s">
        <v>1458</v>
      </c>
      <c r="D938" s="175" t="s">
        <v>147</v>
      </c>
      <c r="E938" s="176" t="s">
        <v>1459</v>
      </c>
      <c r="F938" s="177" t="s">
        <v>1460</v>
      </c>
      <c r="G938" s="178" t="s">
        <v>300</v>
      </c>
      <c r="H938" s="179">
        <v>3</v>
      </c>
      <c r="I938" s="180"/>
      <c r="J938" s="179">
        <f>ROUND(I938*H938,0)</f>
        <v>0</v>
      </c>
      <c r="K938" s="177" t="s">
        <v>20</v>
      </c>
      <c r="L938" s="41"/>
      <c r="M938" s="181" t="s">
        <v>20</v>
      </c>
      <c r="N938" s="182" t="s">
        <v>44</v>
      </c>
      <c r="O938" s="66"/>
      <c r="P938" s="183">
        <f>O938*H938</f>
        <v>0</v>
      </c>
      <c r="Q938" s="183">
        <v>0</v>
      </c>
      <c r="R938" s="183">
        <f>Q938*H938</f>
        <v>0</v>
      </c>
      <c r="S938" s="183">
        <v>0</v>
      </c>
      <c r="T938" s="184">
        <f>S938*H938</f>
        <v>0</v>
      </c>
      <c r="U938" s="36"/>
      <c r="V938" s="36"/>
      <c r="W938" s="36"/>
      <c r="X938" s="36"/>
      <c r="Y938" s="36"/>
      <c r="Z938" s="36"/>
      <c r="AA938" s="36"/>
      <c r="AB938" s="36"/>
      <c r="AC938" s="36"/>
      <c r="AD938" s="36"/>
      <c r="AE938" s="36"/>
      <c r="AR938" s="185" t="s">
        <v>279</v>
      </c>
      <c r="AT938" s="185" t="s">
        <v>147</v>
      </c>
      <c r="AU938" s="185" t="s">
        <v>153</v>
      </c>
      <c r="AY938" s="19" t="s">
        <v>145</v>
      </c>
      <c r="BE938" s="186">
        <f>IF(N938="základní",J938,0)</f>
        <v>0</v>
      </c>
      <c r="BF938" s="186">
        <f>IF(N938="snížená",J938,0)</f>
        <v>0</v>
      </c>
      <c r="BG938" s="186">
        <f>IF(N938="zákl. přenesená",J938,0)</f>
        <v>0</v>
      </c>
      <c r="BH938" s="186">
        <f>IF(N938="sníž. přenesená",J938,0)</f>
        <v>0</v>
      </c>
      <c r="BI938" s="186">
        <f>IF(N938="nulová",J938,0)</f>
        <v>0</v>
      </c>
      <c r="BJ938" s="19" t="s">
        <v>153</v>
      </c>
      <c r="BK938" s="186">
        <f>ROUND(I938*H938,0)</f>
        <v>0</v>
      </c>
      <c r="BL938" s="19" t="s">
        <v>279</v>
      </c>
      <c r="BM938" s="185" t="s">
        <v>1461</v>
      </c>
    </row>
    <row r="939" spans="1:65" s="2" customFormat="1" ht="10">
      <c r="A939" s="36"/>
      <c r="B939" s="37"/>
      <c r="C939" s="38"/>
      <c r="D939" s="187" t="s">
        <v>155</v>
      </c>
      <c r="E939" s="38"/>
      <c r="F939" s="188" t="s">
        <v>1460</v>
      </c>
      <c r="G939" s="38"/>
      <c r="H939" s="38"/>
      <c r="I939" s="189"/>
      <c r="J939" s="38"/>
      <c r="K939" s="38"/>
      <c r="L939" s="41"/>
      <c r="M939" s="190"/>
      <c r="N939" s="191"/>
      <c r="O939" s="66"/>
      <c r="P939" s="66"/>
      <c r="Q939" s="66"/>
      <c r="R939" s="66"/>
      <c r="S939" s="66"/>
      <c r="T939" s="67"/>
      <c r="U939" s="36"/>
      <c r="V939" s="36"/>
      <c r="W939" s="36"/>
      <c r="X939" s="36"/>
      <c r="Y939" s="36"/>
      <c r="Z939" s="36"/>
      <c r="AA939" s="36"/>
      <c r="AB939" s="36"/>
      <c r="AC939" s="36"/>
      <c r="AD939" s="36"/>
      <c r="AE939" s="36"/>
      <c r="AT939" s="19" t="s">
        <v>155</v>
      </c>
      <c r="AU939" s="19" t="s">
        <v>153</v>
      </c>
    </row>
    <row r="940" spans="1:65" s="2" customFormat="1" ht="16.5" customHeight="1">
      <c r="A940" s="36"/>
      <c r="B940" s="37"/>
      <c r="C940" s="175" t="s">
        <v>1462</v>
      </c>
      <c r="D940" s="175" t="s">
        <v>147</v>
      </c>
      <c r="E940" s="176" t="s">
        <v>1463</v>
      </c>
      <c r="F940" s="177" t="s">
        <v>1464</v>
      </c>
      <c r="G940" s="178" t="s">
        <v>300</v>
      </c>
      <c r="H940" s="179">
        <v>4</v>
      </c>
      <c r="I940" s="180"/>
      <c r="J940" s="179">
        <f>ROUND(I940*H940,0)</f>
        <v>0</v>
      </c>
      <c r="K940" s="177" t="s">
        <v>20</v>
      </c>
      <c r="L940" s="41"/>
      <c r="M940" s="181" t="s">
        <v>20</v>
      </c>
      <c r="N940" s="182" t="s">
        <v>44</v>
      </c>
      <c r="O940" s="66"/>
      <c r="P940" s="183">
        <f>O940*H940</f>
        <v>0</v>
      </c>
      <c r="Q940" s="183">
        <v>0</v>
      </c>
      <c r="R940" s="183">
        <f>Q940*H940</f>
        <v>0</v>
      </c>
      <c r="S940" s="183">
        <v>0</v>
      </c>
      <c r="T940" s="184">
        <f>S940*H940</f>
        <v>0</v>
      </c>
      <c r="U940" s="36"/>
      <c r="V940" s="36"/>
      <c r="W940" s="36"/>
      <c r="X940" s="36"/>
      <c r="Y940" s="36"/>
      <c r="Z940" s="36"/>
      <c r="AA940" s="36"/>
      <c r="AB940" s="36"/>
      <c r="AC940" s="36"/>
      <c r="AD940" s="36"/>
      <c r="AE940" s="36"/>
      <c r="AR940" s="185" t="s">
        <v>279</v>
      </c>
      <c r="AT940" s="185" t="s">
        <v>147</v>
      </c>
      <c r="AU940" s="185" t="s">
        <v>153</v>
      </c>
      <c r="AY940" s="19" t="s">
        <v>145</v>
      </c>
      <c r="BE940" s="186">
        <f>IF(N940="základní",J940,0)</f>
        <v>0</v>
      </c>
      <c r="BF940" s="186">
        <f>IF(N940="snížená",J940,0)</f>
        <v>0</v>
      </c>
      <c r="BG940" s="186">
        <f>IF(N940="zákl. přenesená",J940,0)</f>
        <v>0</v>
      </c>
      <c r="BH940" s="186">
        <f>IF(N940="sníž. přenesená",J940,0)</f>
        <v>0</v>
      </c>
      <c r="BI940" s="186">
        <f>IF(N940="nulová",J940,0)</f>
        <v>0</v>
      </c>
      <c r="BJ940" s="19" t="s">
        <v>153</v>
      </c>
      <c r="BK940" s="186">
        <f>ROUND(I940*H940,0)</f>
        <v>0</v>
      </c>
      <c r="BL940" s="19" t="s">
        <v>279</v>
      </c>
      <c r="BM940" s="185" t="s">
        <v>1465</v>
      </c>
    </row>
    <row r="941" spans="1:65" s="2" customFormat="1" ht="10">
      <c r="A941" s="36"/>
      <c r="B941" s="37"/>
      <c r="C941" s="38"/>
      <c r="D941" s="187" t="s">
        <v>155</v>
      </c>
      <c r="E941" s="38"/>
      <c r="F941" s="188" t="s">
        <v>1464</v>
      </c>
      <c r="G941" s="38"/>
      <c r="H941" s="38"/>
      <c r="I941" s="189"/>
      <c r="J941" s="38"/>
      <c r="K941" s="38"/>
      <c r="L941" s="41"/>
      <c r="M941" s="190"/>
      <c r="N941" s="191"/>
      <c r="O941" s="66"/>
      <c r="P941" s="66"/>
      <c r="Q941" s="66"/>
      <c r="R941" s="66"/>
      <c r="S941" s="66"/>
      <c r="T941" s="67"/>
      <c r="U941" s="36"/>
      <c r="V941" s="36"/>
      <c r="W941" s="36"/>
      <c r="X941" s="36"/>
      <c r="Y941" s="36"/>
      <c r="Z941" s="36"/>
      <c r="AA941" s="36"/>
      <c r="AB941" s="36"/>
      <c r="AC941" s="36"/>
      <c r="AD941" s="36"/>
      <c r="AE941" s="36"/>
      <c r="AT941" s="19" t="s">
        <v>155</v>
      </c>
      <c r="AU941" s="19" t="s">
        <v>153</v>
      </c>
    </row>
    <row r="942" spans="1:65" s="2" customFormat="1" ht="16.5" customHeight="1">
      <c r="A942" s="36"/>
      <c r="B942" s="37"/>
      <c r="C942" s="175" t="s">
        <v>1466</v>
      </c>
      <c r="D942" s="175" t="s">
        <v>147</v>
      </c>
      <c r="E942" s="176" t="s">
        <v>1463</v>
      </c>
      <c r="F942" s="177" t="s">
        <v>1464</v>
      </c>
      <c r="G942" s="178" t="s">
        <v>300</v>
      </c>
      <c r="H942" s="179">
        <v>94</v>
      </c>
      <c r="I942" s="180"/>
      <c r="J942" s="179">
        <f>ROUND(I942*H942,0)</f>
        <v>0</v>
      </c>
      <c r="K942" s="177" t="s">
        <v>20</v>
      </c>
      <c r="L942" s="41"/>
      <c r="M942" s="181" t="s">
        <v>20</v>
      </c>
      <c r="N942" s="182" t="s">
        <v>44</v>
      </c>
      <c r="O942" s="66"/>
      <c r="P942" s="183">
        <f>O942*H942</f>
        <v>0</v>
      </c>
      <c r="Q942" s="183">
        <v>0</v>
      </c>
      <c r="R942" s="183">
        <f>Q942*H942</f>
        <v>0</v>
      </c>
      <c r="S942" s="183">
        <v>0</v>
      </c>
      <c r="T942" s="184">
        <f>S942*H942</f>
        <v>0</v>
      </c>
      <c r="U942" s="36"/>
      <c r="V942" s="36"/>
      <c r="W942" s="36"/>
      <c r="X942" s="36"/>
      <c r="Y942" s="36"/>
      <c r="Z942" s="36"/>
      <c r="AA942" s="36"/>
      <c r="AB942" s="36"/>
      <c r="AC942" s="36"/>
      <c r="AD942" s="36"/>
      <c r="AE942" s="36"/>
      <c r="AR942" s="185" t="s">
        <v>279</v>
      </c>
      <c r="AT942" s="185" t="s">
        <v>147</v>
      </c>
      <c r="AU942" s="185" t="s">
        <v>153</v>
      </c>
      <c r="AY942" s="19" t="s">
        <v>145</v>
      </c>
      <c r="BE942" s="186">
        <f>IF(N942="základní",J942,0)</f>
        <v>0</v>
      </c>
      <c r="BF942" s="186">
        <f>IF(N942="snížená",J942,0)</f>
        <v>0</v>
      </c>
      <c r="BG942" s="186">
        <f>IF(N942="zákl. přenesená",J942,0)</f>
        <v>0</v>
      </c>
      <c r="BH942" s="186">
        <f>IF(N942="sníž. přenesená",J942,0)</f>
        <v>0</v>
      </c>
      <c r="BI942" s="186">
        <f>IF(N942="nulová",J942,0)</f>
        <v>0</v>
      </c>
      <c r="BJ942" s="19" t="s">
        <v>153</v>
      </c>
      <c r="BK942" s="186">
        <f>ROUND(I942*H942,0)</f>
        <v>0</v>
      </c>
      <c r="BL942" s="19" t="s">
        <v>279</v>
      </c>
      <c r="BM942" s="185" t="s">
        <v>1467</v>
      </c>
    </row>
    <row r="943" spans="1:65" s="2" customFormat="1" ht="10">
      <c r="A943" s="36"/>
      <c r="B943" s="37"/>
      <c r="C943" s="38"/>
      <c r="D943" s="187" t="s">
        <v>155</v>
      </c>
      <c r="E943" s="38"/>
      <c r="F943" s="188" t="s">
        <v>1464</v>
      </c>
      <c r="G943" s="38"/>
      <c r="H943" s="38"/>
      <c r="I943" s="189"/>
      <c r="J943" s="38"/>
      <c r="K943" s="38"/>
      <c r="L943" s="41"/>
      <c r="M943" s="190"/>
      <c r="N943" s="191"/>
      <c r="O943" s="66"/>
      <c r="P943" s="66"/>
      <c r="Q943" s="66"/>
      <c r="R943" s="66"/>
      <c r="S943" s="66"/>
      <c r="T943" s="67"/>
      <c r="U943" s="36"/>
      <c r="V943" s="36"/>
      <c r="W943" s="36"/>
      <c r="X943" s="36"/>
      <c r="Y943" s="36"/>
      <c r="Z943" s="36"/>
      <c r="AA943" s="36"/>
      <c r="AB943" s="36"/>
      <c r="AC943" s="36"/>
      <c r="AD943" s="36"/>
      <c r="AE943" s="36"/>
      <c r="AT943" s="19" t="s">
        <v>155</v>
      </c>
      <c r="AU943" s="19" t="s">
        <v>153</v>
      </c>
    </row>
    <row r="944" spans="1:65" s="2" customFormat="1" ht="16.5" customHeight="1">
      <c r="A944" s="36"/>
      <c r="B944" s="37"/>
      <c r="C944" s="175" t="s">
        <v>1468</v>
      </c>
      <c r="D944" s="175" t="s">
        <v>147</v>
      </c>
      <c r="E944" s="176" t="s">
        <v>1469</v>
      </c>
      <c r="F944" s="177" t="s">
        <v>1470</v>
      </c>
      <c r="G944" s="178" t="s">
        <v>300</v>
      </c>
      <c r="H944" s="179">
        <v>2</v>
      </c>
      <c r="I944" s="180"/>
      <c r="J944" s="179">
        <f>ROUND(I944*H944,0)</f>
        <v>0</v>
      </c>
      <c r="K944" s="177" t="s">
        <v>20</v>
      </c>
      <c r="L944" s="41"/>
      <c r="M944" s="181" t="s">
        <v>20</v>
      </c>
      <c r="N944" s="182" t="s">
        <v>44</v>
      </c>
      <c r="O944" s="66"/>
      <c r="P944" s="183">
        <f>O944*H944</f>
        <v>0</v>
      </c>
      <c r="Q944" s="183">
        <v>0</v>
      </c>
      <c r="R944" s="183">
        <f>Q944*H944</f>
        <v>0</v>
      </c>
      <c r="S944" s="183">
        <v>0</v>
      </c>
      <c r="T944" s="184">
        <f>S944*H944</f>
        <v>0</v>
      </c>
      <c r="U944" s="36"/>
      <c r="V944" s="36"/>
      <c r="W944" s="36"/>
      <c r="X944" s="36"/>
      <c r="Y944" s="36"/>
      <c r="Z944" s="36"/>
      <c r="AA944" s="36"/>
      <c r="AB944" s="36"/>
      <c r="AC944" s="36"/>
      <c r="AD944" s="36"/>
      <c r="AE944" s="36"/>
      <c r="AR944" s="185" t="s">
        <v>279</v>
      </c>
      <c r="AT944" s="185" t="s">
        <v>147</v>
      </c>
      <c r="AU944" s="185" t="s">
        <v>153</v>
      </c>
      <c r="AY944" s="19" t="s">
        <v>145</v>
      </c>
      <c r="BE944" s="186">
        <f>IF(N944="základní",J944,0)</f>
        <v>0</v>
      </c>
      <c r="BF944" s="186">
        <f>IF(N944="snížená",J944,0)</f>
        <v>0</v>
      </c>
      <c r="BG944" s="186">
        <f>IF(N944="zákl. přenesená",J944,0)</f>
        <v>0</v>
      </c>
      <c r="BH944" s="186">
        <f>IF(N944="sníž. přenesená",J944,0)</f>
        <v>0</v>
      </c>
      <c r="BI944" s="186">
        <f>IF(N944="nulová",J944,0)</f>
        <v>0</v>
      </c>
      <c r="BJ944" s="19" t="s">
        <v>153</v>
      </c>
      <c r="BK944" s="186">
        <f>ROUND(I944*H944,0)</f>
        <v>0</v>
      </c>
      <c r="BL944" s="19" t="s">
        <v>279</v>
      </c>
      <c r="BM944" s="185" t="s">
        <v>1471</v>
      </c>
    </row>
    <row r="945" spans="1:65" s="2" customFormat="1" ht="10">
      <c r="A945" s="36"/>
      <c r="B945" s="37"/>
      <c r="C945" s="38"/>
      <c r="D945" s="187" t="s">
        <v>155</v>
      </c>
      <c r="E945" s="38"/>
      <c r="F945" s="188" t="s">
        <v>1470</v>
      </c>
      <c r="G945" s="38"/>
      <c r="H945" s="38"/>
      <c r="I945" s="189"/>
      <c r="J945" s="38"/>
      <c r="K945" s="38"/>
      <c r="L945" s="41"/>
      <c r="M945" s="190"/>
      <c r="N945" s="191"/>
      <c r="O945" s="66"/>
      <c r="P945" s="66"/>
      <c r="Q945" s="66"/>
      <c r="R945" s="66"/>
      <c r="S945" s="66"/>
      <c r="T945" s="67"/>
      <c r="U945" s="36"/>
      <c r="V945" s="36"/>
      <c r="W945" s="36"/>
      <c r="X945" s="36"/>
      <c r="Y945" s="36"/>
      <c r="Z945" s="36"/>
      <c r="AA945" s="36"/>
      <c r="AB945" s="36"/>
      <c r="AC945" s="36"/>
      <c r="AD945" s="36"/>
      <c r="AE945" s="36"/>
      <c r="AT945" s="19" t="s">
        <v>155</v>
      </c>
      <c r="AU945" s="19" t="s">
        <v>153</v>
      </c>
    </row>
    <row r="946" spans="1:65" s="2" customFormat="1" ht="16.5" customHeight="1">
      <c r="A946" s="36"/>
      <c r="B946" s="37"/>
      <c r="C946" s="175" t="s">
        <v>1472</v>
      </c>
      <c r="D946" s="175" t="s">
        <v>147</v>
      </c>
      <c r="E946" s="176" t="s">
        <v>1473</v>
      </c>
      <c r="F946" s="177" t="s">
        <v>1474</v>
      </c>
      <c r="G946" s="178" t="s">
        <v>300</v>
      </c>
      <c r="H946" s="179">
        <v>2</v>
      </c>
      <c r="I946" s="180"/>
      <c r="J946" s="179">
        <f>ROUND(I946*H946,0)</f>
        <v>0</v>
      </c>
      <c r="K946" s="177" t="s">
        <v>20</v>
      </c>
      <c r="L946" s="41"/>
      <c r="M946" s="181" t="s">
        <v>20</v>
      </c>
      <c r="N946" s="182" t="s">
        <v>44</v>
      </c>
      <c r="O946" s="66"/>
      <c r="P946" s="183">
        <f>O946*H946</f>
        <v>0</v>
      </c>
      <c r="Q946" s="183">
        <v>0</v>
      </c>
      <c r="R946" s="183">
        <f>Q946*H946</f>
        <v>0</v>
      </c>
      <c r="S946" s="183">
        <v>0</v>
      </c>
      <c r="T946" s="184">
        <f>S946*H946</f>
        <v>0</v>
      </c>
      <c r="U946" s="36"/>
      <c r="V946" s="36"/>
      <c r="W946" s="36"/>
      <c r="X946" s="36"/>
      <c r="Y946" s="36"/>
      <c r="Z946" s="36"/>
      <c r="AA946" s="36"/>
      <c r="AB946" s="36"/>
      <c r="AC946" s="36"/>
      <c r="AD946" s="36"/>
      <c r="AE946" s="36"/>
      <c r="AR946" s="185" t="s">
        <v>279</v>
      </c>
      <c r="AT946" s="185" t="s">
        <v>147</v>
      </c>
      <c r="AU946" s="185" t="s">
        <v>153</v>
      </c>
      <c r="AY946" s="19" t="s">
        <v>145</v>
      </c>
      <c r="BE946" s="186">
        <f>IF(N946="základní",J946,0)</f>
        <v>0</v>
      </c>
      <c r="BF946" s="186">
        <f>IF(N946="snížená",J946,0)</f>
        <v>0</v>
      </c>
      <c r="BG946" s="186">
        <f>IF(N946="zákl. přenesená",J946,0)</f>
        <v>0</v>
      </c>
      <c r="BH946" s="186">
        <f>IF(N946="sníž. přenesená",J946,0)</f>
        <v>0</v>
      </c>
      <c r="BI946" s="186">
        <f>IF(N946="nulová",J946,0)</f>
        <v>0</v>
      </c>
      <c r="BJ946" s="19" t="s">
        <v>153</v>
      </c>
      <c r="BK946" s="186">
        <f>ROUND(I946*H946,0)</f>
        <v>0</v>
      </c>
      <c r="BL946" s="19" t="s">
        <v>279</v>
      </c>
      <c r="BM946" s="185" t="s">
        <v>1475</v>
      </c>
    </row>
    <row r="947" spans="1:65" s="2" customFormat="1" ht="10">
      <c r="A947" s="36"/>
      <c r="B947" s="37"/>
      <c r="C947" s="38"/>
      <c r="D947" s="187" t="s">
        <v>155</v>
      </c>
      <c r="E947" s="38"/>
      <c r="F947" s="188" t="s">
        <v>1474</v>
      </c>
      <c r="G947" s="38"/>
      <c r="H947" s="38"/>
      <c r="I947" s="189"/>
      <c r="J947" s="38"/>
      <c r="K947" s="38"/>
      <c r="L947" s="41"/>
      <c r="M947" s="190"/>
      <c r="N947" s="191"/>
      <c r="O947" s="66"/>
      <c r="P947" s="66"/>
      <c r="Q947" s="66"/>
      <c r="R947" s="66"/>
      <c r="S947" s="66"/>
      <c r="T947" s="67"/>
      <c r="U947" s="36"/>
      <c r="V947" s="36"/>
      <c r="W947" s="36"/>
      <c r="X947" s="36"/>
      <c r="Y947" s="36"/>
      <c r="Z947" s="36"/>
      <c r="AA947" s="36"/>
      <c r="AB947" s="36"/>
      <c r="AC947" s="36"/>
      <c r="AD947" s="36"/>
      <c r="AE947" s="36"/>
      <c r="AT947" s="19" t="s">
        <v>155</v>
      </c>
      <c r="AU947" s="19" t="s">
        <v>153</v>
      </c>
    </row>
    <row r="948" spans="1:65" s="2" customFormat="1" ht="16.5" customHeight="1">
      <c r="A948" s="36"/>
      <c r="B948" s="37"/>
      <c r="C948" s="175" t="s">
        <v>1476</v>
      </c>
      <c r="D948" s="175" t="s">
        <v>147</v>
      </c>
      <c r="E948" s="176" t="s">
        <v>1477</v>
      </c>
      <c r="F948" s="177" t="s">
        <v>1478</v>
      </c>
      <c r="G948" s="178" t="s">
        <v>256</v>
      </c>
      <c r="H948" s="179">
        <v>20</v>
      </c>
      <c r="I948" s="180"/>
      <c r="J948" s="179">
        <f>ROUND(I948*H948,0)</f>
        <v>0</v>
      </c>
      <c r="K948" s="177" t="s">
        <v>20</v>
      </c>
      <c r="L948" s="41"/>
      <c r="M948" s="181" t="s">
        <v>20</v>
      </c>
      <c r="N948" s="182" t="s">
        <v>44</v>
      </c>
      <c r="O948" s="66"/>
      <c r="P948" s="183">
        <f>O948*H948</f>
        <v>0</v>
      </c>
      <c r="Q948" s="183">
        <v>0</v>
      </c>
      <c r="R948" s="183">
        <f>Q948*H948</f>
        <v>0</v>
      </c>
      <c r="S948" s="183">
        <v>0</v>
      </c>
      <c r="T948" s="184">
        <f>S948*H948</f>
        <v>0</v>
      </c>
      <c r="U948" s="36"/>
      <c r="V948" s="36"/>
      <c r="W948" s="36"/>
      <c r="X948" s="36"/>
      <c r="Y948" s="36"/>
      <c r="Z948" s="36"/>
      <c r="AA948" s="36"/>
      <c r="AB948" s="36"/>
      <c r="AC948" s="36"/>
      <c r="AD948" s="36"/>
      <c r="AE948" s="36"/>
      <c r="AR948" s="185" t="s">
        <v>279</v>
      </c>
      <c r="AT948" s="185" t="s">
        <v>147</v>
      </c>
      <c r="AU948" s="185" t="s">
        <v>153</v>
      </c>
      <c r="AY948" s="19" t="s">
        <v>145</v>
      </c>
      <c r="BE948" s="186">
        <f>IF(N948="základní",J948,0)</f>
        <v>0</v>
      </c>
      <c r="BF948" s="186">
        <f>IF(N948="snížená",J948,0)</f>
        <v>0</v>
      </c>
      <c r="BG948" s="186">
        <f>IF(N948="zákl. přenesená",J948,0)</f>
        <v>0</v>
      </c>
      <c r="BH948" s="186">
        <f>IF(N948="sníž. přenesená",J948,0)</f>
        <v>0</v>
      </c>
      <c r="BI948" s="186">
        <f>IF(N948="nulová",J948,0)</f>
        <v>0</v>
      </c>
      <c r="BJ948" s="19" t="s">
        <v>153</v>
      </c>
      <c r="BK948" s="186">
        <f>ROUND(I948*H948,0)</f>
        <v>0</v>
      </c>
      <c r="BL948" s="19" t="s">
        <v>279</v>
      </c>
      <c r="BM948" s="185" t="s">
        <v>1479</v>
      </c>
    </row>
    <row r="949" spans="1:65" s="2" customFormat="1" ht="10">
      <c r="A949" s="36"/>
      <c r="B949" s="37"/>
      <c r="C949" s="38"/>
      <c r="D949" s="187" t="s">
        <v>155</v>
      </c>
      <c r="E949" s="38"/>
      <c r="F949" s="188" t="s">
        <v>1478</v>
      </c>
      <c r="G949" s="38"/>
      <c r="H949" s="38"/>
      <c r="I949" s="189"/>
      <c r="J949" s="38"/>
      <c r="K949" s="38"/>
      <c r="L949" s="41"/>
      <c r="M949" s="190"/>
      <c r="N949" s="191"/>
      <c r="O949" s="66"/>
      <c r="P949" s="66"/>
      <c r="Q949" s="66"/>
      <c r="R949" s="66"/>
      <c r="S949" s="66"/>
      <c r="T949" s="67"/>
      <c r="U949" s="36"/>
      <c r="V949" s="36"/>
      <c r="W949" s="36"/>
      <c r="X949" s="36"/>
      <c r="Y949" s="36"/>
      <c r="Z949" s="36"/>
      <c r="AA949" s="36"/>
      <c r="AB949" s="36"/>
      <c r="AC949" s="36"/>
      <c r="AD949" s="36"/>
      <c r="AE949" s="36"/>
      <c r="AT949" s="19" t="s">
        <v>155</v>
      </c>
      <c r="AU949" s="19" t="s">
        <v>153</v>
      </c>
    </row>
    <row r="950" spans="1:65" s="2" customFormat="1" ht="16.5" customHeight="1">
      <c r="A950" s="36"/>
      <c r="B950" s="37"/>
      <c r="C950" s="175" t="s">
        <v>1480</v>
      </c>
      <c r="D950" s="175" t="s">
        <v>147</v>
      </c>
      <c r="E950" s="176" t="s">
        <v>1477</v>
      </c>
      <c r="F950" s="177" t="s">
        <v>1478</v>
      </c>
      <c r="G950" s="178" t="s">
        <v>256</v>
      </c>
      <c r="H950" s="179">
        <v>12</v>
      </c>
      <c r="I950" s="180"/>
      <c r="J950" s="179">
        <f>ROUND(I950*H950,0)</f>
        <v>0</v>
      </c>
      <c r="K950" s="177" t="s">
        <v>20</v>
      </c>
      <c r="L950" s="41"/>
      <c r="M950" s="181" t="s">
        <v>20</v>
      </c>
      <c r="N950" s="182" t="s">
        <v>44</v>
      </c>
      <c r="O950" s="66"/>
      <c r="P950" s="183">
        <f>O950*H950</f>
        <v>0</v>
      </c>
      <c r="Q950" s="183">
        <v>0</v>
      </c>
      <c r="R950" s="183">
        <f>Q950*H950</f>
        <v>0</v>
      </c>
      <c r="S950" s="183">
        <v>0</v>
      </c>
      <c r="T950" s="184">
        <f>S950*H950</f>
        <v>0</v>
      </c>
      <c r="U950" s="36"/>
      <c r="V950" s="36"/>
      <c r="W950" s="36"/>
      <c r="X950" s="36"/>
      <c r="Y950" s="36"/>
      <c r="Z950" s="36"/>
      <c r="AA950" s="36"/>
      <c r="AB950" s="36"/>
      <c r="AC950" s="36"/>
      <c r="AD950" s="36"/>
      <c r="AE950" s="36"/>
      <c r="AR950" s="185" t="s">
        <v>279</v>
      </c>
      <c r="AT950" s="185" t="s">
        <v>147</v>
      </c>
      <c r="AU950" s="185" t="s">
        <v>153</v>
      </c>
      <c r="AY950" s="19" t="s">
        <v>145</v>
      </c>
      <c r="BE950" s="186">
        <f>IF(N950="základní",J950,0)</f>
        <v>0</v>
      </c>
      <c r="BF950" s="186">
        <f>IF(N950="snížená",J950,0)</f>
        <v>0</v>
      </c>
      <c r="BG950" s="186">
        <f>IF(N950="zákl. přenesená",J950,0)</f>
        <v>0</v>
      </c>
      <c r="BH950" s="186">
        <f>IF(N950="sníž. přenesená",J950,0)</f>
        <v>0</v>
      </c>
      <c r="BI950" s="186">
        <f>IF(N950="nulová",J950,0)</f>
        <v>0</v>
      </c>
      <c r="BJ950" s="19" t="s">
        <v>153</v>
      </c>
      <c r="BK950" s="186">
        <f>ROUND(I950*H950,0)</f>
        <v>0</v>
      </c>
      <c r="BL950" s="19" t="s">
        <v>279</v>
      </c>
      <c r="BM950" s="185" t="s">
        <v>1481</v>
      </c>
    </row>
    <row r="951" spans="1:65" s="2" customFormat="1" ht="10">
      <c r="A951" s="36"/>
      <c r="B951" s="37"/>
      <c r="C951" s="38"/>
      <c r="D951" s="187" t="s">
        <v>155</v>
      </c>
      <c r="E951" s="38"/>
      <c r="F951" s="188" t="s">
        <v>1478</v>
      </c>
      <c r="G951" s="38"/>
      <c r="H951" s="38"/>
      <c r="I951" s="189"/>
      <c r="J951" s="38"/>
      <c r="K951" s="38"/>
      <c r="L951" s="41"/>
      <c r="M951" s="190"/>
      <c r="N951" s="191"/>
      <c r="O951" s="66"/>
      <c r="P951" s="66"/>
      <c r="Q951" s="66"/>
      <c r="R951" s="66"/>
      <c r="S951" s="66"/>
      <c r="T951" s="67"/>
      <c r="U951" s="36"/>
      <c r="V951" s="36"/>
      <c r="W951" s="36"/>
      <c r="X951" s="36"/>
      <c r="Y951" s="36"/>
      <c r="Z951" s="36"/>
      <c r="AA951" s="36"/>
      <c r="AB951" s="36"/>
      <c r="AC951" s="36"/>
      <c r="AD951" s="36"/>
      <c r="AE951" s="36"/>
      <c r="AT951" s="19" t="s">
        <v>155</v>
      </c>
      <c r="AU951" s="19" t="s">
        <v>153</v>
      </c>
    </row>
    <row r="952" spans="1:65" s="2" customFormat="1" ht="16.5" customHeight="1">
      <c r="A952" s="36"/>
      <c r="B952" s="37"/>
      <c r="C952" s="175" t="s">
        <v>1482</v>
      </c>
      <c r="D952" s="175" t="s">
        <v>147</v>
      </c>
      <c r="E952" s="176" t="s">
        <v>1483</v>
      </c>
      <c r="F952" s="177" t="s">
        <v>1484</v>
      </c>
      <c r="G952" s="178" t="s">
        <v>256</v>
      </c>
      <c r="H952" s="179">
        <v>80</v>
      </c>
      <c r="I952" s="180"/>
      <c r="J952" s="179">
        <f>ROUND(I952*H952,0)</f>
        <v>0</v>
      </c>
      <c r="K952" s="177" t="s">
        <v>20</v>
      </c>
      <c r="L952" s="41"/>
      <c r="M952" s="181" t="s">
        <v>20</v>
      </c>
      <c r="N952" s="182" t="s">
        <v>44</v>
      </c>
      <c r="O952" s="66"/>
      <c r="P952" s="183">
        <f>O952*H952</f>
        <v>0</v>
      </c>
      <c r="Q952" s="183">
        <v>0</v>
      </c>
      <c r="R952" s="183">
        <f>Q952*H952</f>
        <v>0</v>
      </c>
      <c r="S952" s="183">
        <v>0</v>
      </c>
      <c r="T952" s="184">
        <f>S952*H952</f>
        <v>0</v>
      </c>
      <c r="U952" s="36"/>
      <c r="V952" s="36"/>
      <c r="W952" s="36"/>
      <c r="X952" s="36"/>
      <c r="Y952" s="36"/>
      <c r="Z952" s="36"/>
      <c r="AA952" s="36"/>
      <c r="AB952" s="36"/>
      <c r="AC952" s="36"/>
      <c r="AD952" s="36"/>
      <c r="AE952" s="36"/>
      <c r="AR952" s="185" t="s">
        <v>279</v>
      </c>
      <c r="AT952" s="185" t="s">
        <v>147</v>
      </c>
      <c r="AU952" s="185" t="s">
        <v>153</v>
      </c>
      <c r="AY952" s="19" t="s">
        <v>145</v>
      </c>
      <c r="BE952" s="186">
        <f>IF(N952="základní",J952,0)</f>
        <v>0</v>
      </c>
      <c r="BF952" s="186">
        <f>IF(N952="snížená",J952,0)</f>
        <v>0</v>
      </c>
      <c r="BG952" s="186">
        <f>IF(N952="zákl. přenesená",J952,0)</f>
        <v>0</v>
      </c>
      <c r="BH952" s="186">
        <f>IF(N952="sníž. přenesená",J952,0)</f>
        <v>0</v>
      </c>
      <c r="BI952" s="186">
        <f>IF(N952="nulová",J952,0)</f>
        <v>0</v>
      </c>
      <c r="BJ952" s="19" t="s">
        <v>153</v>
      </c>
      <c r="BK952" s="186">
        <f>ROUND(I952*H952,0)</f>
        <v>0</v>
      </c>
      <c r="BL952" s="19" t="s">
        <v>279</v>
      </c>
      <c r="BM952" s="185" t="s">
        <v>1485</v>
      </c>
    </row>
    <row r="953" spans="1:65" s="2" customFormat="1" ht="10">
      <c r="A953" s="36"/>
      <c r="B953" s="37"/>
      <c r="C953" s="38"/>
      <c r="D953" s="187" t="s">
        <v>155</v>
      </c>
      <c r="E953" s="38"/>
      <c r="F953" s="188" t="s">
        <v>1484</v>
      </c>
      <c r="G953" s="38"/>
      <c r="H953" s="38"/>
      <c r="I953" s="189"/>
      <c r="J953" s="38"/>
      <c r="K953" s="38"/>
      <c r="L953" s="41"/>
      <c r="M953" s="190"/>
      <c r="N953" s="191"/>
      <c r="O953" s="66"/>
      <c r="P953" s="66"/>
      <c r="Q953" s="66"/>
      <c r="R953" s="66"/>
      <c r="S953" s="66"/>
      <c r="T953" s="67"/>
      <c r="U953" s="36"/>
      <c r="V953" s="36"/>
      <c r="W953" s="36"/>
      <c r="X953" s="36"/>
      <c r="Y953" s="36"/>
      <c r="Z953" s="36"/>
      <c r="AA953" s="36"/>
      <c r="AB953" s="36"/>
      <c r="AC953" s="36"/>
      <c r="AD953" s="36"/>
      <c r="AE953" s="36"/>
      <c r="AT953" s="19" t="s">
        <v>155</v>
      </c>
      <c r="AU953" s="19" t="s">
        <v>153</v>
      </c>
    </row>
    <row r="954" spans="1:65" s="2" customFormat="1" ht="16.5" customHeight="1">
      <c r="A954" s="36"/>
      <c r="B954" s="37"/>
      <c r="C954" s="175" t="s">
        <v>1486</v>
      </c>
      <c r="D954" s="175" t="s">
        <v>147</v>
      </c>
      <c r="E954" s="176" t="s">
        <v>1487</v>
      </c>
      <c r="F954" s="177" t="s">
        <v>1488</v>
      </c>
      <c r="G954" s="178" t="s">
        <v>256</v>
      </c>
      <c r="H954" s="179">
        <v>20</v>
      </c>
      <c r="I954" s="180"/>
      <c r="J954" s="179">
        <f>ROUND(I954*H954,0)</f>
        <v>0</v>
      </c>
      <c r="K954" s="177" t="s">
        <v>20</v>
      </c>
      <c r="L954" s="41"/>
      <c r="M954" s="181" t="s">
        <v>20</v>
      </c>
      <c r="N954" s="182" t="s">
        <v>44</v>
      </c>
      <c r="O954" s="66"/>
      <c r="P954" s="183">
        <f>O954*H954</f>
        <v>0</v>
      </c>
      <c r="Q954" s="183">
        <v>0</v>
      </c>
      <c r="R954" s="183">
        <f>Q954*H954</f>
        <v>0</v>
      </c>
      <c r="S954" s="183">
        <v>0</v>
      </c>
      <c r="T954" s="184">
        <f>S954*H954</f>
        <v>0</v>
      </c>
      <c r="U954" s="36"/>
      <c r="V954" s="36"/>
      <c r="W954" s="36"/>
      <c r="X954" s="36"/>
      <c r="Y954" s="36"/>
      <c r="Z954" s="36"/>
      <c r="AA954" s="36"/>
      <c r="AB954" s="36"/>
      <c r="AC954" s="36"/>
      <c r="AD954" s="36"/>
      <c r="AE954" s="36"/>
      <c r="AR954" s="185" t="s">
        <v>279</v>
      </c>
      <c r="AT954" s="185" t="s">
        <v>147</v>
      </c>
      <c r="AU954" s="185" t="s">
        <v>153</v>
      </c>
      <c r="AY954" s="19" t="s">
        <v>145</v>
      </c>
      <c r="BE954" s="186">
        <f>IF(N954="základní",J954,0)</f>
        <v>0</v>
      </c>
      <c r="BF954" s="186">
        <f>IF(N954="snížená",J954,0)</f>
        <v>0</v>
      </c>
      <c r="BG954" s="186">
        <f>IF(N954="zákl. přenesená",J954,0)</f>
        <v>0</v>
      </c>
      <c r="BH954" s="186">
        <f>IF(N954="sníž. přenesená",J954,0)</f>
        <v>0</v>
      </c>
      <c r="BI954" s="186">
        <f>IF(N954="nulová",J954,0)</f>
        <v>0</v>
      </c>
      <c r="BJ954" s="19" t="s">
        <v>153</v>
      </c>
      <c r="BK954" s="186">
        <f>ROUND(I954*H954,0)</f>
        <v>0</v>
      </c>
      <c r="BL954" s="19" t="s">
        <v>279</v>
      </c>
      <c r="BM954" s="185" t="s">
        <v>1489</v>
      </c>
    </row>
    <row r="955" spans="1:65" s="2" customFormat="1" ht="10">
      <c r="A955" s="36"/>
      <c r="B955" s="37"/>
      <c r="C955" s="38"/>
      <c r="D955" s="187" t="s">
        <v>155</v>
      </c>
      <c r="E955" s="38"/>
      <c r="F955" s="188" t="s">
        <v>1488</v>
      </c>
      <c r="G955" s="38"/>
      <c r="H955" s="38"/>
      <c r="I955" s="189"/>
      <c r="J955" s="38"/>
      <c r="K955" s="38"/>
      <c r="L955" s="41"/>
      <c r="M955" s="190"/>
      <c r="N955" s="191"/>
      <c r="O955" s="66"/>
      <c r="P955" s="66"/>
      <c r="Q955" s="66"/>
      <c r="R955" s="66"/>
      <c r="S955" s="66"/>
      <c r="T955" s="67"/>
      <c r="U955" s="36"/>
      <c r="V955" s="36"/>
      <c r="W955" s="36"/>
      <c r="X955" s="36"/>
      <c r="Y955" s="36"/>
      <c r="Z955" s="36"/>
      <c r="AA955" s="36"/>
      <c r="AB955" s="36"/>
      <c r="AC955" s="36"/>
      <c r="AD955" s="36"/>
      <c r="AE955" s="36"/>
      <c r="AT955" s="19" t="s">
        <v>155</v>
      </c>
      <c r="AU955" s="19" t="s">
        <v>153</v>
      </c>
    </row>
    <row r="956" spans="1:65" s="2" customFormat="1" ht="16.5" customHeight="1">
      <c r="A956" s="36"/>
      <c r="B956" s="37"/>
      <c r="C956" s="175" t="s">
        <v>1490</v>
      </c>
      <c r="D956" s="175" t="s">
        <v>147</v>
      </c>
      <c r="E956" s="176" t="s">
        <v>1487</v>
      </c>
      <c r="F956" s="177" t="s">
        <v>1488</v>
      </c>
      <c r="G956" s="178" t="s">
        <v>256</v>
      </c>
      <c r="H956" s="179">
        <v>19</v>
      </c>
      <c r="I956" s="180"/>
      <c r="J956" s="179">
        <f>ROUND(I956*H956,0)</f>
        <v>0</v>
      </c>
      <c r="K956" s="177" t="s">
        <v>20</v>
      </c>
      <c r="L956" s="41"/>
      <c r="M956" s="181" t="s">
        <v>20</v>
      </c>
      <c r="N956" s="182" t="s">
        <v>44</v>
      </c>
      <c r="O956" s="66"/>
      <c r="P956" s="183">
        <f>O956*H956</f>
        <v>0</v>
      </c>
      <c r="Q956" s="183">
        <v>0</v>
      </c>
      <c r="R956" s="183">
        <f>Q956*H956</f>
        <v>0</v>
      </c>
      <c r="S956" s="183">
        <v>0</v>
      </c>
      <c r="T956" s="184">
        <f>S956*H956</f>
        <v>0</v>
      </c>
      <c r="U956" s="36"/>
      <c r="V956" s="36"/>
      <c r="W956" s="36"/>
      <c r="X956" s="36"/>
      <c r="Y956" s="36"/>
      <c r="Z956" s="36"/>
      <c r="AA956" s="36"/>
      <c r="AB956" s="36"/>
      <c r="AC956" s="36"/>
      <c r="AD956" s="36"/>
      <c r="AE956" s="36"/>
      <c r="AR956" s="185" t="s">
        <v>279</v>
      </c>
      <c r="AT956" s="185" t="s">
        <v>147</v>
      </c>
      <c r="AU956" s="185" t="s">
        <v>153</v>
      </c>
      <c r="AY956" s="19" t="s">
        <v>145</v>
      </c>
      <c r="BE956" s="186">
        <f>IF(N956="základní",J956,0)</f>
        <v>0</v>
      </c>
      <c r="BF956" s="186">
        <f>IF(N956="snížená",J956,0)</f>
        <v>0</v>
      </c>
      <c r="BG956" s="186">
        <f>IF(N956="zákl. přenesená",J956,0)</f>
        <v>0</v>
      </c>
      <c r="BH956" s="186">
        <f>IF(N956="sníž. přenesená",J956,0)</f>
        <v>0</v>
      </c>
      <c r="BI956" s="186">
        <f>IF(N956="nulová",J956,0)</f>
        <v>0</v>
      </c>
      <c r="BJ956" s="19" t="s">
        <v>153</v>
      </c>
      <c r="BK956" s="186">
        <f>ROUND(I956*H956,0)</f>
        <v>0</v>
      </c>
      <c r="BL956" s="19" t="s">
        <v>279</v>
      </c>
      <c r="BM956" s="185" t="s">
        <v>1491</v>
      </c>
    </row>
    <row r="957" spans="1:65" s="2" customFormat="1" ht="10">
      <c r="A957" s="36"/>
      <c r="B957" s="37"/>
      <c r="C957" s="38"/>
      <c r="D957" s="187" t="s">
        <v>155</v>
      </c>
      <c r="E957" s="38"/>
      <c r="F957" s="188" t="s">
        <v>1488</v>
      </c>
      <c r="G957" s="38"/>
      <c r="H957" s="38"/>
      <c r="I957" s="189"/>
      <c r="J957" s="38"/>
      <c r="K957" s="38"/>
      <c r="L957" s="41"/>
      <c r="M957" s="190"/>
      <c r="N957" s="191"/>
      <c r="O957" s="66"/>
      <c r="P957" s="66"/>
      <c r="Q957" s="66"/>
      <c r="R957" s="66"/>
      <c r="S957" s="66"/>
      <c r="T957" s="67"/>
      <c r="U957" s="36"/>
      <c r="V957" s="36"/>
      <c r="W957" s="36"/>
      <c r="X957" s="36"/>
      <c r="Y957" s="36"/>
      <c r="Z957" s="36"/>
      <c r="AA957" s="36"/>
      <c r="AB957" s="36"/>
      <c r="AC957" s="36"/>
      <c r="AD957" s="36"/>
      <c r="AE957" s="36"/>
      <c r="AT957" s="19" t="s">
        <v>155</v>
      </c>
      <c r="AU957" s="19" t="s">
        <v>153</v>
      </c>
    </row>
    <row r="958" spans="1:65" s="2" customFormat="1" ht="16.5" customHeight="1">
      <c r="A958" s="36"/>
      <c r="B958" s="37"/>
      <c r="C958" s="175" t="s">
        <v>1492</v>
      </c>
      <c r="D958" s="175" t="s">
        <v>147</v>
      </c>
      <c r="E958" s="176" t="s">
        <v>1493</v>
      </c>
      <c r="F958" s="177" t="s">
        <v>1494</v>
      </c>
      <c r="G958" s="178" t="s">
        <v>256</v>
      </c>
      <c r="H958" s="179">
        <v>14</v>
      </c>
      <c r="I958" s="180"/>
      <c r="J958" s="179">
        <f>ROUND(I958*H958,0)</f>
        <v>0</v>
      </c>
      <c r="K958" s="177" t="s">
        <v>20</v>
      </c>
      <c r="L958" s="41"/>
      <c r="M958" s="181" t="s">
        <v>20</v>
      </c>
      <c r="N958" s="182" t="s">
        <v>44</v>
      </c>
      <c r="O958" s="66"/>
      <c r="P958" s="183">
        <f>O958*H958</f>
        <v>0</v>
      </c>
      <c r="Q958" s="183">
        <v>0</v>
      </c>
      <c r="R958" s="183">
        <f>Q958*H958</f>
        <v>0</v>
      </c>
      <c r="S958" s="183">
        <v>0</v>
      </c>
      <c r="T958" s="184">
        <f>S958*H958</f>
        <v>0</v>
      </c>
      <c r="U958" s="36"/>
      <c r="V958" s="36"/>
      <c r="W958" s="36"/>
      <c r="X958" s="36"/>
      <c r="Y958" s="36"/>
      <c r="Z958" s="36"/>
      <c r="AA958" s="36"/>
      <c r="AB958" s="36"/>
      <c r="AC958" s="36"/>
      <c r="AD958" s="36"/>
      <c r="AE958" s="36"/>
      <c r="AR958" s="185" t="s">
        <v>279</v>
      </c>
      <c r="AT958" s="185" t="s">
        <v>147</v>
      </c>
      <c r="AU958" s="185" t="s">
        <v>153</v>
      </c>
      <c r="AY958" s="19" t="s">
        <v>145</v>
      </c>
      <c r="BE958" s="186">
        <f>IF(N958="základní",J958,0)</f>
        <v>0</v>
      </c>
      <c r="BF958" s="186">
        <f>IF(N958="snížená",J958,0)</f>
        <v>0</v>
      </c>
      <c r="BG958" s="186">
        <f>IF(N958="zákl. přenesená",J958,0)</f>
        <v>0</v>
      </c>
      <c r="BH958" s="186">
        <f>IF(N958="sníž. přenesená",J958,0)</f>
        <v>0</v>
      </c>
      <c r="BI958" s="186">
        <f>IF(N958="nulová",J958,0)</f>
        <v>0</v>
      </c>
      <c r="BJ958" s="19" t="s">
        <v>153</v>
      </c>
      <c r="BK958" s="186">
        <f>ROUND(I958*H958,0)</f>
        <v>0</v>
      </c>
      <c r="BL958" s="19" t="s">
        <v>279</v>
      </c>
      <c r="BM958" s="185" t="s">
        <v>1495</v>
      </c>
    </row>
    <row r="959" spans="1:65" s="2" customFormat="1" ht="10">
      <c r="A959" s="36"/>
      <c r="B959" s="37"/>
      <c r="C959" s="38"/>
      <c r="D959" s="187" t="s">
        <v>155</v>
      </c>
      <c r="E959" s="38"/>
      <c r="F959" s="188" t="s">
        <v>1494</v>
      </c>
      <c r="G959" s="38"/>
      <c r="H959" s="38"/>
      <c r="I959" s="189"/>
      <c r="J959" s="38"/>
      <c r="K959" s="38"/>
      <c r="L959" s="41"/>
      <c r="M959" s="190"/>
      <c r="N959" s="191"/>
      <c r="O959" s="66"/>
      <c r="P959" s="66"/>
      <c r="Q959" s="66"/>
      <c r="R959" s="66"/>
      <c r="S959" s="66"/>
      <c r="T959" s="67"/>
      <c r="U959" s="36"/>
      <c r="V959" s="36"/>
      <c r="W959" s="36"/>
      <c r="X959" s="36"/>
      <c r="Y959" s="36"/>
      <c r="Z959" s="36"/>
      <c r="AA959" s="36"/>
      <c r="AB959" s="36"/>
      <c r="AC959" s="36"/>
      <c r="AD959" s="36"/>
      <c r="AE959" s="36"/>
      <c r="AT959" s="19" t="s">
        <v>155</v>
      </c>
      <c r="AU959" s="19" t="s">
        <v>153</v>
      </c>
    </row>
    <row r="960" spans="1:65" s="2" customFormat="1" ht="16.5" customHeight="1">
      <c r="A960" s="36"/>
      <c r="B960" s="37"/>
      <c r="C960" s="175" t="s">
        <v>1496</v>
      </c>
      <c r="D960" s="175" t="s">
        <v>147</v>
      </c>
      <c r="E960" s="176" t="s">
        <v>1493</v>
      </c>
      <c r="F960" s="177" t="s">
        <v>1494</v>
      </c>
      <c r="G960" s="178" t="s">
        <v>256</v>
      </c>
      <c r="H960" s="179">
        <v>20</v>
      </c>
      <c r="I960" s="180"/>
      <c r="J960" s="179">
        <f>ROUND(I960*H960,0)</f>
        <v>0</v>
      </c>
      <c r="K960" s="177" t="s">
        <v>20</v>
      </c>
      <c r="L960" s="41"/>
      <c r="M960" s="181" t="s">
        <v>20</v>
      </c>
      <c r="N960" s="182" t="s">
        <v>44</v>
      </c>
      <c r="O960" s="66"/>
      <c r="P960" s="183">
        <f>O960*H960</f>
        <v>0</v>
      </c>
      <c r="Q960" s="183">
        <v>0</v>
      </c>
      <c r="R960" s="183">
        <f>Q960*H960</f>
        <v>0</v>
      </c>
      <c r="S960" s="183">
        <v>0</v>
      </c>
      <c r="T960" s="184">
        <f>S960*H960</f>
        <v>0</v>
      </c>
      <c r="U960" s="36"/>
      <c r="V960" s="36"/>
      <c r="W960" s="36"/>
      <c r="X960" s="36"/>
      <c r="Y960" s="36"/>
      <c r="Z960" s="36"/>
      <c r="AA960" s="36"/>
      <c r="AB960" s="36"/>
      <c r="AC960" s="36"/>
      <c r="AD960" s="36"/>
      <c r="AE960" s="36"/>
      <c r="AR960" s="185" t="s">
        <v>279</v>
      </c>
      <c r="AT960" s="185" t="s">
        <v>147</v>
      </c>
      <c r="AU960" s="185" t="s">
        <v>153</v>
      </c>
      <c r="AY960" s="19" t="s">
        <v>145</v>
      </c>
      <c r="BE960" s="186">
        <f>IF(N960="základní",J960,0)</f>
        <v>0</v>
      </c>
      <c r="BF960" s="186">
        <f>IF(N960="snížená",J960,0)</f>
        <v>0</v>
      </c>
      <c r="BG960" s="186">
        <f>IF(N960="zákl. přenesená",J960,0)</f>
        <v>0</v>
      </c>
      <c r="BH960" s="186">
        <f>IF(N960="sníž. přenesená",J960,0)</f>
        <v>0</v>
      </c>
      <c r="BI960" s="186">
        <f>IF(N960="nulová",J960,0)</f>
        <v>0</v>
      </c>
      <c r="BJ960" s="19" t="s">
        <v>153</v>
      </c>
      <c r="BK960" s="186">
        <f>ROUND(I960*H960,0)</f>
        <v>0</v>
      </c>
      <c r="BL960" s="19" t="s">
        <v>279</v>
      </c>
      <c r="BM960" s="185" t="s">
        <v>1497</v>
      </c>
    </row>
    <row r="961" spans="1:65" s="2" customFormat="1" ht="10">
      <c r="A961" s="36"/>
      <c r="B961" s="37"/>
      <c r="C961" s="38"/>
      <c r="D961" s="187" t="s">
        <v>155</v>
      </c>
      <c r="E961" s="38"/>
      <c r="F961" s="188" t="s">
        <v>1494</v>
      </c>
      <c r="G961" s="38"/>
      <c r="H961" s="38"/>
      <c r="I961" s="189"/>
      <c r="J961" s="38"/>
      <c r="K961" s="38"/>
      <c r="L961" s="41"/>
      <c r="M961" s="190"/>
      <c r="N961" s="191"/>
      <c r="O961" s="66"/>
      <c r="P961" s="66"/>
      <c r="Q961" s="66"/>
      <c r="R961" s="66"/>
      <c r="S961" s="66"/>
      <c r="T961" s="67"/>
      <c r="U961" s="36"/>
      <c r="V961" s="36"/>
      <c r="W961" s="36"/>
      <c r="X961" s="36"/>
      <c r="Y961" s="36"/>
      <c r="Z961" s="36"/>
      <c r="AA961" s="36"/>
      <c r="AB961" s="36"/>
      <c r="AC961" s="36"/>
      <c r="AD961" s="36"/>
      <c r="AE961" s="36"/>
      <c r="AT961" s="19" t="s">
        <v>155</v>
      </c>
      <c r="AU961" s="19" t="s">
        <v>153</v>
      </c>
    </row>
    <row r="962" spans="1:65" s="2" customFormat="1" ht="16.5" customHeight="1">
      <c r="A962" s="36"/>
      <c r="B962" s="37"/>
      <c r="C962" s="175" t="s">
        <v>1498</v>
      </c>
      <c r="D962" s="175" t="s">
        <v>147</v>
      </c>
      <c r="E962" s="176" t="s">
        <v>1499</v>
      </c>
      <c r="F962" s="177" t="s">
        <v>1500</v>
      </c>
      <c r="G962" s="178" t="s">
        <v>256</v>
      </c>
      <c r="H962" s="179">
        <v>15</v>
      </c>
      <c r="I962" s="180"/>
      <c r="J962" s="179">
        <f>ROUND(I962*H962,0)</f>
        <v>0</v>
      </c>
      <c r="K962" s="177" t="s">
        <v>20</v>
      </c>
      <c r="L962" s="41"/>
      <c r="M962" s="181" t="s">
        <v>20</v>
      </c>
      <c r="N962" s="182" t="s">
        <v>44</v>
      </c>
      <c r="O962" s="66"/>
      <c r="P962" s="183">
        <f>O962*H962</f>
        <v>0</v>
      </c>
      <c r="Q962" s="183">
        <v>0</v>
      </c>
      <c r="R962" s="183">
        <f>Q962*H962</f>
        <v>0</v>
      </c>
      <c r="S962" s="183">
        <v>0</v>
      </c>
      <c r="T962" s="184">
        <f>S962*H962</f>
        <v>0</v>
      </c>
      <c r="U962" s="36"/>
      <c r="V962" s="36"/>
      <c r="W962" s="36"/>
      <c r="X962" s="36"/>
      <c r="Y962" s="36"/>
      <c r="Z962" s="36"/>
      <c r="AA962" s="36"/>
      <c r="AB962" s="36"/>
      <c r="AC962" s="36"/>
      <c r="AD962" s="36"/>
      <c r="AE962" s="36"/>
      <c r="AR962" s="185" t="s">
        <v>279</v>
      </c>
      <c r="AT962" s="185" t="s">
        <v>147</v>
      </c>
      <c r="AU962" s="185" t="s">
        <v>153</v>
      </c>
      <c r="AY962" s="19" t="s">
        <v>145</v>
      </c>
      <c r="BE962" s="186">
        <f>IF(N962="základní",J962,0)</f>
        <v>0</v>
      </c>
      <c r="BF962" s="186">
        <f>IF(N962="snížená",J962,0)</f>
        <v>0</v>
      </c>
      <c r="BG962" s="186">
        <f>IF(N962="zákl. přenesená",J962,0)</f>
        <v>0</v>
      </c>
      <c r="BH962" s="186">
        <f>IF(N962="sníž. přenesená",J962,0)</f>
        <v>0</v>
      </c>
      <c r="BI962" s="186">
        <f>IF(N962="nulová",J962,0)</f>
        <v>0</v>
      </c>
      <c r="BJ962" s="19" t="s">
        <v>153</v>
      </c>
      <c r="BK962" s="186">
        <f>ROUND(I962*H962,0)</f>
        <v>0</v>
      </c>
      <c r="BL962" s="19" t="s">
        <v>279</v>
      </c>
      <c r="BM962" s="185" t="s">
        <v>1501</v>
      </c>
    </row>
    <row r="963" spans="1:65" s="2" customFormat="1" ht="10">
      <c r="A963" s="36"/>
      <c r="B963" s="37"/>
      <c r="C963" s="38"/>
      <c r="D963" s="187" t="s">
        <v>155</v>
      </c>
      <c r="E963" s="38"/>
      <c r="F963" s="188" t="s">
        <v>1500</v>
      </c>
      <c r="G963" s="38"/>
      <c r="H963" s="38"/>
      <c r="I963" s="189"/>
      <c r="J963" s="38"/>
      <c r="K963" s="38"/>
      <c r="L963" s="41"/>
      <c r="M963" s="190"/>
      <c r="N963" s="191"/>
      <c r="O963" s="66"/>
      <c r="P963" s="66"/>
      <c r="Q963" s="66"/>
      <c r="R963" s="66"/>
      <c r="S963" s="66"/>
      <c r="T963" s="67"/>
      <c r="U963" s="36"/>
      <c r="V963" s="36"/>
      <c r="W963" s="36"/>
      <c r="X963" s="36"/>
      <c r="Y963" s="36"/>
      <c r="Z963" s="36"/>
      <c r="AA963" s="36"/>
      <c r="AB963" s="36"/>
      <c r="AC963" s="36"/>
      <c r="AD963" s="36"/>
      <c r="AE963" s="36"/>
      <c r="AT963" s="19" t="s">
        <v>155</v>
      </c>
      <c r="AU963" s="19" t="s">
        <v>153</v>
      </c>
    </row>
    <row r="964" spans="1:65" s="2" customFormat="1" ht="16.5" customHeight="1">
      <c r="A964" s="36"/>
      <c r="B964" s="37"/>
      <c r="C964" s="175" t="s">
        <v>1502</v>
      </c>
      <c r="D964" s="175" t="s">
        <v>147</v>
      </c>
      <c r="E964" s="176" t="s">
        <v>1503</v>
      </c>
      <c r="F964" s="177" t="s">
        <v>1504</v>
      </c>
      <c r="G964" s="178" t="s">
        <v>300</v>
      </c>
      <c r="H964" s="179">
        <v>3</v>
      </c>
      <c r="I964" s="180"/>
      <c r="J964" s="179">
        <f>ROUND(I964*H964,0)</f>
        <v>0</v>
      </c>
      <c r="K964" s="177" t="s">
        <v>20</v>
      </c>
      <c r="L964" s="41"/>
      <c r="M964" s="181" t="s">
        <v>20</v>
      </c>
      <c r="N964" s="182" t="s">
        <v>44</v>
      </c>
      <c r="O964" s="66"/>
      <c r="P964" s="183">
        <f>O964*H964</f>
        <v>0</v>
      </c>
      <c r="Q964" s="183">
        <v>0</v>
      </c>
      <c r="R964" s="183">
        <f>Q964*H964</f>
        <v>0</v>
      </c>
      <c r="S964" s="183">
        <v>0</v>
      </c>
      <c r="T964" s="184">
        <f>S964*H964</f>
        <v>0</v>
      </c>
      <c r="U964" s="36"/>
      <c r="V964" s="36"/>
      <c r="W964" s="36"/>
      <c r="X964" s="36"/>
      <c r="Y964" s="36"/>
      <c r="Z964" s="36"/>
      <c r="AA964" s="36"/>
      <c r="AB964" s="36"/>
      <c r="AC964" s="36"/>
      <c r="AD964" s="36"/>
      <c r="AE964" s="36"/>
      <c r="AR964" s="185" t="s">
        <v>279</v>
      </c>
      <c r="AT964" s="185" t="s">
        <v>147</v>
      </c>
      <c r="AU964" s="185" t="s">
        <v>153</v>
      </c>
      <c r="AY964" s="19" t="s">
        <v>145</v>
      </c>
      <c r="BE964" s="186">
        <f>IF(N964="základní",J964,0)</f>
        <v>0</v>
      </c>
      <c r="BF964" s="186">
        <f>IF(N964="snížená",J964,0)</f>
        <v>0</v>
      </c>
      <c r="BG964" s="186">
        <f>IF(N964="zákl. přenesená",J964,0)</f>
        <v>0</v>
      </c>
      <c r="BH964" s="186">
        <f>IF(N964="sníž. přenesená",J964,0)</f>
        <v>0</v>
      </c>
      <c r="BI964" s="186">
        <f>IF(N964="nulová",J964,0)</f>
        <v>0</v>
      </c>
      <c r="BJ964" s="19" t="s">
        <v>153</v>
      </c>
      <c r="BK964" s="186">
        <f>ROUND(I964*H964,0)</f>
        <v>0</v>
      </c>
      <c r="BL964" s="19" t="s">
        <v>279</v>
      </c>
      <c r="BM964" s="185" t="s">
        <v>1505</v>
      </c>
    </row>
    <row r="965" spans="1:65" s="2" customFormat="1" ht="10">
      <c r="A965" s="36"/>
      <c r="B965" s="37"/>
      <c r="C965" s="38"/>
      <c r="D965" s="187" t="s">
        <v>155</v>
      </c>
      <c r="E965" s="38"/>
      <c r="F965" s="188" t="s">
        <v>1504</v>
      </c>
      <c r="G965" s="38"/>
      <c r="H965" s="38"/>
      <c r="I965" s="189"/>
      <c r="J965" s="38"/>
      <c r="K965" s="38"/>
      <c r="L965" s="41"/>
      <c r="M965" s="190"/>
      <c r="N965" s="191"/>
      <c r="O965" s="66"/>
      <c r="P965" s="66"/>
      <c r="Q965" s="66"/>
      <c r="R965" s="66"/>
      <c r="S965" s="66"/>
      <c r="T965" s="67"/>
      <c r="U965" s="36"/>
      <c r="V965" s="36"/>
      <c r="W965" s="36"/>
      <c r="X965" s="36"/>
      <c r="Y965" s="36"/>
      <c r="Z965" s="36"/>
      <c r="AA965" s="36"/>
      <c r="AB965" s="36"/>
      <c r="AC965" s="36"/>
      <c r="AD965" s="36"/>
      <c r="AE965" s="36"/>
      <c r="AT965" s="19" t="s">
        <v>155</v>
      </c>
      <c r="AU965" s="19" t="s">
        <v>153</v>
      </c>
    </row>
    <row r="966" spans="1:65" s="2" customFormat="1" ht="16.5" customHeight="1">
      <c r="A966" s="36"/>
      <c r="B966" s="37"/>
      <c r="C966" s="175" t="s">
        <v>1506</v>
      </c>
      <c r="D966" s="175" t="s">
        <v>147</v>
      </c>
      <c r="E966" s="176" t="s">
        <v>1507</v>
      </c>
      <c r="F966" s="177" t="s">
        <v>1508</v>
      </c>
      <c r="G966" s="178" t="s">
        <v>300</v>
      </c>
      <c r="H966" s="179">
        <v>78</v>
      </c>
      <c r="I966" s="180"/>
      <c r="J966" s="179">
        <f>ROUND(I966*H966,0)</f>
        <v>0</v>
      </c>
      <c r="K966" s="177" t="s">
        <v>20</v>
      </c>
      <c r="L966" s="41"/>
      <c r="M966" s="181" t="s">
        <v>20</v>
      </c>
      <c r="N966" s="182" t="s">
        <v>44</v>
      </c>
      <c r="O966" s="66"/>
      <c r="P966" s="183">
        <f>O966*H966</f>
        <v>0</v>
      </c>
      <c r="Q966" s="183">
        <v>0</v>
      </c>
      <c r="R966" s="183">
        <f>Q966*H966</f>
        <v>0</v>
      </c>
      <c r="S966" s="183">
        <v>0</v>
      </c>
      <c r="T966" s="184">
        <f>S966*H966</f>
        <v>0</v>
      </c>
      <c r="U966" s="36"/>
      <c r="V966" s="36"/>
      <c r="W966" s="36"/>
      <c r="X966" s="36"/>
      <c r="Y966" s="36"/>
      <c r="Z966" s="36"/>
      <c r="AA966" s="36"/>
      <c r="AB966" s="36"/>
      <c r="AC966" s="36"/>
      <c r="AD966" s="36"/>
      <c r="AE966" s="36"/>
      <c r="AR966" s="185" t="s">
        <v>279</v>
      </c>
      <c r="AT966" s="185" t="s">
        <v>147</v>
      </c>
      <c r="AU966" s="185" t="s">
        <v>153</v>
      </c>
      <c r="AY966" s="19" t="s">
        <v>145</v>
      </c>
      <c r="BE966" s="186">
        <f>IF(N966="základní",J966,0)</f>
        <v>0</v>
      </c>
      <c r="BF966" s="186">
        <f>IF(N966="snížená",J966,0)</f>
        <v>0</v>
      </c>
      <c r="BG966" s="186">
        <f>IF(N966="zákl. přenesená",J966,0)</f>
        <v>0</v>
      </c>
      <c r="BH966" s="186">
        <f>IF(N966="sníž. přenesená",J966,0)</f>
        <v>0</v>
      </c>
      <c r="BI966" s="186">
        <f>IF(N966="nulová",J966,0)</f>
        <v>0</v>
      </c>
      <c r="BJ966" s="19" t="s">
        <v>153</v>
      </c>
      <c r="BK966" s="186">
        <f>ROUND(I966*H966,0)</f>
        <v>0</v>
      </c>
      <c r="BL966" s="19" t="s">
        <v>279</v>
      </c>
      <c r="BM966" s="185" t="s">
        <v>1509</v>
      </c>
    </row>
    <row r="967" spans="1:65" s="2" customFormat="1" ht="10">
      <c r="A967" s="36"/>
      <c r="B967" s="37"/>
      <c r="C967" s="38"/>
      <c r="D967" s="187" t="s">
        <v>155</v>
      </c>
      <c r="E967" s="38"/>
      <c r="F967" s="188" t="s">
        <v>1508</v>
      </c>
      <c r="G967" s="38"/>
      <c r="H967" s="38"/>
      <c r="I967" s="189"/>
      <c r="J967" s="38"/>
      <c r="K967" s="38"/>
      <c r="L967" s="41"/>
      <c r="M967" s="190"/>
      <c r="N967" s="191"/>
      <c r="O967" s="66"/>
      <c r="P967" s="66"/>
      <c r="Q967" s="66"/>
      <c r="R967" s="66"/>
      <c r="S967" s="66"/>
      <c r="T967" s="67"/>
      <c r="U967" s="36"/>
      <c r="V967" s="36"/>
      <c r="W967" s="36"/>
      <c r="X967" s="36"/>
      <c r="Y967" s="36"/>
      <c r="Z967" s="36"/>
      <c r="AA967" s="36"/>
      <c r="AB967" s="36"/>
      <c r="AC967" s="36"/>
      <c r="AD967" s="36"/>
      <c r="AE967" s="36"/>
      <c r="AT967" s="19" t="s">
        <v>155</v>
      </c>
      <c r="AU967" s="19" t="s">
        <v>153</v>
      </c>
    </row>
    <row r="968" spans="1:65" s="2" customFormat="1" ht="16.5" customHeight="1">
      <c r="A968" s="36"/>
      <c r="B968" s="37"/>
      <c r="C968" s="175" t="s">
        <v>1510</v>
      </c>
      <c r="D968" s="175" t="s">
        <v>147</v>
      </c>
      <c r="E968" s="176" t="s">
        <v>1507</v>
      </c>
      <c r="F968" s="177" t="s">
        <v>1508</v>
      </c>
      <c r="G968" s="178" t="s">
        <v>300</v>
      </c>
      <c r="H968" s="179">
        <v>5</v>
      </c>
      <c r="I968" s="180"/>
      <c r="J968" s="179">
        <f>ROUND(I968*H968,0)</f>
        <v>0</v>
      </c>
      <c r="K968" s="177" t="s">
        <v>20</v>
      </c>
      <c r="L968" s="41"/>
      <c r="M968" s="181" t="s">
        <v>20</v>
      </c>
      <c r="N968" s="182" t="s">
        <v>44</v>
      </c>
      <c r="O968" s="66"/>
      <c r="P968" s="183">
        <f>O968*H968</f>
        <v>0</v>
      </c>
      <c r="Q968" s="183">
        <v>0</v>
      </c>
      <c r="R968" s="183">
        <f>Q968*H968</f>
        <v>0</v>
      </c>
      <c r="S968" s="183">
        <v>0</v>
      </c>
      <c r="T968" s="184">
        <f>S968*H968</f>
        <v>0</v>
      </c>
      <c r="U968" s="36"/>
      <c r="V968" s="36"/>
      <c r="W968" s="36"/>
      <c r="X968" s="36"/>
      <c r="Y968" s="36"/>
      <c r="Z968" s="36"/>
      <c r="AA968" s="36"/>
      <c r="AB968" s="36"/>
      <c r="AC968" s="36"/>
      <c r="AD968" s="36"/>
      <c r="AE968" s="36"/>
      <c r="AR968" s="185" t="s">
        <v>279</v>
      </c>
      <c r="AT968" s="185" t="s">
        <v>147</v>
      </c>
      <c r="AU968" s="185" t="s">
        <v>153</v>
      </c>
      <c r="AY968" s="19" t="s">
        <v>145</v>
      </c>
      <c r="BE968" s="186">
        <f>IF(N968="základní",J968,0)</f>
        <v>0</v>
      </c>
      <c r="BF968" s="186">
        <f>IF(N968="snížená",J968,0)</f>
        <v>0</v>
      </c>
      <c r="BG968" s="186">
        <f>IF(N968="zákl. přenesená",J968,0)</f>
        <v>0</v>
      </c>
      <c r="BH968" s="186">
        <f>IF(N968="sníž. přenesená",J968,0)</f>
        <v>0</v>
      </c>
      <c r="BI968" s="186">
        <f>IF(N968="nulová",J968,0)</f>
        <v>0</v>
      </c>
      <c r="BJ968" s="19" t="s">
        <v>153</v>
      </c>
      <c r="BK968" s="186">
        <f>ROUND(I968*H968,0)</f>
        <v>0</v>
      </c>
      <c r="BL968" s="19" t="s">
        <v>279</v>
      </c>
      <c r="BM968" s="185" t="s">
        <v>1511</v>
      </c>
    </row>
    <row r="969" spans="1:65" s="2" customFormat="1" ht="10">
      <c r="A969" s="36"/>
      <c r="B969" s="37"/>
      <c r="C969" s="38"/>
      <c r="D969" s="187" t="s">
        <v>155</v>
      </c>
      <c r="E969" s="38"/>
      <c r="F969" s="188" t="s">
        <v>1508</v>
      </c>
      <c r="G969" s="38"/>
      <c r="H969" s="38"/>
      <c r="I969" s="189"/>
      <c r="J969" s="38"/>
      <c r="K969" s="38"/>
      <c r="L969" s="41"/>
      <c r="M969" s="190"/>
      <c r="N969" s="191"/>
      <c r="O969" s="66"/>
      <c r="P969" s="66"/>
      <c r="Q969" s="66"/>
      <c r="R969" s="66"/>
      <c r="S969" s="66"/>
      <c r="T969" s="67"/>
      <c r="U969" s="36"/>
      <c r="V969" s="36"/>
      <c r="W969" s="36"/>
      <c r="X969" s="36"/>
      <c r="Y969" s="36"/>
      <c r="Z969" s="36"/>
      <c r="AA969" s="36"/>
      <c r="AB969" s="36"/>
      <c r="AC969" s="36"/>
      <c r="AD969" s="36"/>
      <c r="AE969" s="36"/>
      <c r="AT969" s="19" t="s">
        <v>155</v>
      </c>
      <c r="AU969" s="19" t="s">
        <v>153</v>
      </c>
    </row>
    <row r="970" spans="1:65" s="2" customFormat="1" ht="16.5" customHeight="1">
      <c r="A970" s="36"/>
      <c r="B970" s="37"/>
      <c r="C970" s="175" t="s">
        <v>1512</v>
      </c>
      <c r="D970" s="175" t="s">
        <v>147</v>
      </c>
      <c r="E970" s="176" t="s">
        <v>1507</v>
      </c>
      <c r="F970" s="177" t="s">
        <v>1508</v>
      </c>
      <c r="G970" s="178" t="s">
        <v>300</v>
      </c>
      <c r="H970" s="179">
        <v>6</v>
      </c>
      <c r="I970" s="180"/>
      <c r="J970" s="179">
        <f>ROUND(I970*H970,0)</f>
        <v>0</v>
      </c>
      <c r="K970" s="177" t="s">
        <v>20</v>
      </c>
      <c r="L970" s="41"/>
      <c r="M970" s="181" t="s">
        <v>20</v>
      </c>
      <c r="N970" s="182" t="s">
        <v>44</v>
      </c>
      <c r="O970" s="66"/>
      <c r="P970" s="183">
        <f>O970*H970</f>
        <v>0</v>
      </c>
      <c r="Q970" s="183">
        <v>0</v>
      </c>
      <c r="R970" s="183">
        <f>Q970*H970</f>
        <v>0</v>
      </c>
      <c r="S970" s="183">
        <v>0</v>
      </c>
      <c r="T970" s="184">
        <f>S970*H970</f>
        <v>0</v>
      </c>
      <c r="U970" s="36"/>
      <c r="V970" s="36"/>
      <c r="W970" s="36"/>
      <c r="X970" s="36"/>
      <c r="Y970" s="36"/>
      <c r="Z970" s="36"/>
      <c r="AA970" s="36"/>
      <c r="AB970" s="36"/>
      <c r="AC970" s="36"/>
      <c r="AD970" s="36"/>
      <c r="AE970" s="36"/>
      <c r="AR970" s="185" t="s">
        <v>279</v>
      </c>
      <c r="AT970" s="185" t="s">
        <v>147</v>
      </c>
      <c r="AU970" s="185" t="s">
        <v>153</v>
      </c>
      <c r="AY970" s="19" t="s">
        <v>145</v>
      </c>
      <c r="BE970" s="186">
        <f>IF(N970="základní",J970,0)</f>
        <v>0</v>
      </c>
      <c r="BF970" s="186">
        <f>IF(N970="snížená",J970,0)</f>
        <v>0</v>
      </c>
      <c r="BG970" s="186">
        <f>IF(N970="zákl. přenesená",J970,0)</f>
        <v>0</v>
      </c>
      <c r="BH970" s="186">
        <f>IF(N970="sníž. přenesená",J970,0)</f>
        <v>0</v>
      </c>
      <c r="BI970" s="186">
        <f>IF(N970="nulová",J970,0)</f>
        <v>0</v>
      </c>
      <c r="BJ970" s="19" t="s">
        <v>153</v>
      </c>
      <c r="BK970" s="186">
        <f>ROUND(I970*H970,0)</f>
        <v>0</v>
      </c>
      <c r="BL970" s="19" t="s">
        <v>279</v>
      </c>
      <c r="BM970" s="185" t="s">
        <v>1513</v>
      </c>
    </row>
    <row r="971" spans="1:65" s="2" customFormat="1" ht="10">
      <c r="A971" s="36"/>
      <c r="B971" s="37"/>
      <c r="C971" s="38"/>
      <c r="D971" s="187" t="s">
        <v>155</v>
      </c>
      <c r="E971" s="38"/>
      <c r="F971" s="188" t="s">
        <v>1508</v>
      </c>
      <c r="G971" s="38"/>
      <c r="H971" s="38"/>
      <c r="I971" s="189"/>
      <c r="J971" s="38"/>
      <c r="K971" s="38"/>
      <c r="L971" s="41"/>
      <c r="M971" s="190"/>
      <c r="N971" s="191"/>
      <c r="O971" s="66"/>
      <c r="P971" s="66"/>
      <c r="Q971" s="66"/>
      <c r="R971" s="66"/>
      <c r="S971" s="66"/>
      <c r="T971" s="67"/>
      <c r="U971" s="36"/>
      <c r="V971" s="36"/>
      <c r="W971" s="36"/>
      <c r="X971" s="36"/>
      <c r="Y971" s="36"/>
      <c r="Z971" s="36"/>
      <c r="AA971" s="36"/>
      <c r="AB971" s="36"/>
      <c r="AC971" s="36"/>
      <c r="AD971" s="36"/>
      <c r="AE971" s="36"/>
      <c r="AT971" s="19" t="s">
        <v>155</v>
      </c>
      <c r="AU971" s="19" t="s">
        <v>153</v>
      </c>
    </row>
    <row r="972" spans="1:65" s="2" customFormat="1" ht="16.5" customHeight="1">
      <c r="A972" s="36"/>
      <c r="B972" s="37"/>
      <c r="C972" s="175" t="s">
        <v>1514</v>
      </c>
      <c r="D972" s="175" t="s">
        <v>147</v>
      </c>
      <c r="E972" s="176" t="s">
        <v>1507</v>
      </c>
      <c r="F972" s="177" t="s">
        <v>1508</v>
      </c>
      <c r="G972" s="178" t="s">
        <v>300</v>
      </c>
      <c r="H972" s="179">
        <v>8</v>
      </c>
      <c r="I972" s="180"/>
      <c r="J972" s="179">
        <f>ROUND(I972*H972,0)</f>
        <v>0</v>
      </c>
      <c r="K972" s="177" t="s">
        <v>20</v>
      </c>
      <c r="L972" s="41"/>
      <c r="M972" s="181" t="s">
        <v>20</v>
      </c>
      <c r="N972" s="182" t="s">
        <v>44</v>
      </c>
      <c r="O972" s="66"/>
      <c r="P972" s="183">
        <f>O972*H972</f>
        <v>0</v>
      </c>
      <c r="Q972" s="183">
        <v>0</v>
      </c>
      <c r="R972" s="183">
        <f>Q972*H972</f>
        <v>0</v>
      </c>
      <c r="S972" s="183">
        <v>0</v>
      </c>
      <c r="T972" s="184">
        <f>S972*H972</f>
        <v>0</v>
      </c>
      <c r="U972" s="36"/>
      <c r="V972" s="36"/>
      <c r="W972" s="36"/>
      <c r="X972" s="36"/>
      <c r="Y972" s="36"/>
      <c r="Z972" s="36"/>
      <c r="AA972" s="36"/>
      <c r="AB972" s="36"/>
      <c r="AC972" s="36"/>
      <c r="AD972" s="36"/>
      <c r="AE972" s="36"/>
      <c r="AR972" s="185" t="s">
        <v>279</v>
      </c>
      <c r="AT972" s="185" t="s">
        <v>147</v>
      </c>
      <c r="AU972" s="185" t="s">
        <v>153</v>
      </c>
      <c r="AY972" s="19" t="s">
        <v>145</v>
      </c>
      <c r="BE972" s="186">
        <f>IF(N972="základní",J972,0)</f>
        <v>0</v>
      </c>
      <c r="BF972" s="186">
        <f>IF(N972="snížená",J972,0)</f>
        <v>0</v>
      </c>
      <c r="BG972" s="186">
        <f>IF(N972="zákl. přenesená",J972,0)</f>
        <v>0</v>
      </c>
      <c r="BH972" s="186">
        <f>IF(N972="sníž. přenesená",J972,0)</f>
        <v>0</v>
      </c>
      <c r="BI972" s="186">
        <f>IF(N972="nulová",J972,0)</f>
        <v>0</v>
      </c>
      <c r="BJ972" s="19" t="s">
        <v>153</v>
      </c>
      <c r="BK972" s="186">
        <f>ROUND(I972*H972,0)</f>
        <v>0</v>
      </c>
      <c r="BL972" s="19" t="s">
        <v>279</v>
      </c>
      <c r="BM972" s="185" t="s">
        <v>1515</v>
      </c>
    </row>
    <row r="973" spans="1:65" s="2" customFormat="1" ht="10">
      <c r="A973" s="36"/>
      <c r="B973" s="37"/>
      <c r="C973" s="38"/>
      <c r="D973" s="187" t="s">
        <v>155</v>
      </c>
      <c r="E973" s="38"/>
      <c r="F973" s="188" t="s">
        <v>1508</v>
      </c>
      <c r="G973" s="38"/>
      <c r="H973" s="38"/>
      <c r="I973" s="189"/>
      <c r="J973" s="38"/>
      <c r="K973" s="38"/>
      <c r="L973" s="41"/>
      <c r="M973" s="190"/>
      <c r="N973" s="191"/>
      <c r="O973" s="66"/>
      <c r="P973" s="66"/>
      <c r="Q973" s="66"/>
      <c r="R973" s="66"/>
      <c r="S973" s="66"/>
      <c r="T973" s="67"/>
      <c r="U973" s="36"/>
      <c r="V973" s="36"/>
      <c r="W973" s="36"/>
      <c r="X973" s="36"/>
      <c r="Y973" s="36"/>
      <c r="Z973" s="36"/>
      <c r="AA973" s="36"/>
      <c r="AB973" s="36"/>
      <c r="AC973" s="36"/>
      <c r="AD973" s="36"/>
      <c r="AE973" s="36"/>
      <c r="AT973" s="19" t="s">
        <v>155</v>
      </c>
      <c r="AU973" s="19" t="s">
        <v>153</v>
      </c>
    </row>
    <row r="974" spans="1:65" s="2" customFormat="1" ht="16.5" customHeight="1">
      <c r="A974" s="36"/>
      <c r="B974" s="37"/>
      <c r="C974" s="175" t="s">
        <v>1516</v>
      </c>
      <c r="D974" s="175" t="s">
        <v>147</v>
      </c>
      <c r="E974" s="176" t="s">
        <v>1517</v>
      </c>
      <c r="F974" s="177" t="s">
        <v>1518</v>
      </c>
      <c r="G974" s="178" t="s">
        <v>300</v>
      </c>
      <c r="H974" s="179">
        <v>3</v>
      </c>
      <c r="I974" s="180"/>
      <c r="J974" s="179">
        <f>ROUND(I974*H974,0)</f>
        <v>0</v>
      </c>
      <c r="K974" s="177" t="s">
        <v>20</v>
      </c>
      <c r="L974" s="41"/>
      <c r="M974" s="181" t="s">
        <v>20</v>
      </c>
      <c r="N974" s="182" t="s">
        <v>44</v>
      </c>
      <c r="O974" s="66"/>
      <c r="P974" s="183">
        <f>O974*H974</f>
        <v>0</v>
      </c>
      <c r="Q974" s="183">
        <v>0</v>
      </c>
      <c r="R974" s="183">
        <f>Q974*H974</f>
        <v>0</v>
      </c>
      <c r="S974" s="183">
        <v>0</v>
      </c>
      <c r="T974" s="184">
        <f>S974*H974</f>
        <v>0</v>
      </c>
      <c r="U974" s="36"/>
      <c r="V974" s="36"/>
      <c r="W974" s="36"/>
      <c r="X974" s="36"/>
      <c r="Y974" s="36"/>
      <c r="Z974" s="36"/>
      <c r="AA974" s="36"/>
      <c r="AB974" s="36"/>
      <c r="AC974" s="36"/>
      <c r="AD974" s="36"/>
      <c r="AE974" s="36"/>
      <c r="AR974" s="185" t="s">
        <v>279</v>
      </c>
      <c r="AT974" s="185" t="s">
        <v>147</v>
      </c>
      <c r="AU974" s="185" t="s">
        <v>153</v>
      </c>
      <c r="AY974" s="19" t="s">
        <v>145</v>
      </c>
      <c r="BE974" s="186">
        <f>IF(N974="základní",J974,0)</f>
        <v>0</v>
      </c>
      <c r="BF974" s="186">
        <f>IF(N974="snížená",J974,0)</f>
        <v>0</v>
      </c>
      <c r="BG974" s="186">
        <f>IF(N974="zákl. přenesená",J974,0)</f>
        <v>0</v>
      </c>
      <c r="BH974" s="186">
        <f>IF(N974="sníž. přenesená",J974,0)</f>
        <v>0</v>
      </c>
      <c r="BI974" s="186">
        <f>IF(N974="nulová",J974,0)</f>
        <v>0</v>
      </c>
      <c r="BJ974" s="19" t="s">
        <v>153</v>
      </c>
      <c r="BK974" s="186">
        <f>ROUND(I974*H974,0)</f>
        <v>0</v>
      </c>
      <c r="BL974" s="19" t="s">
        <v>279</v>
      </c>
      <c r="BM974" s="185" t="s">
        <v>1519</v>
      </c>
    </row>
    <row r="975" spans="1:65" s="2" customFormat="1" ht="10">
      <c r="A975" s="36"/>
      <c r="B975" s="37"/>
      <c r="C975" s="38"/>
      <c r="D975" s="187" t="s">
        <v>155</v>
      </c>
      <c r="E975" s="38"/>
      <c r="F975" s="188" t="s">
        <v>1518</v>
      </c>
      <c r="G975" s="38"/>
      <c r="H975" s="38"/>
      <c r="I975" s="189"/>
      <c r="J975" s="38"/>
      <c r="K975" s="38"/>
      <c r="L975" s="41"/>
      <c r="M975" s="190"/>
      <c r="N975" s="191"/>
      <c r="O975" s="66"/>
      <c r="P975" s="66"/>
      <c r="Q975" s="66"/>
      <c r="R975" s="66"/>
      <c r="S975" s="66"/>
      <c r="T975" s="67"/>
      <c r="U975" s="36"/>
      <c r="V975" s="36"/>
      <c r="W975" s="36"/>
      <c r="X975" s="36"/>
      <c r="Y975" s="36"/>
      <c r="Z975" s="36"/>
      <c r="AA975" s="36"/>
      <c r="AB975" s="36"/>
      <c r="AC975" s="36"/>
      <c r="AD975" s="36"/>
      <c r="AE975" s="36"/>
      <c r="AT975" s="19" t="s">
        <v>155</v>
      </c>
      <c r="AU975" s="19" t="s">
        <v>153</v>
      </c>
    </row>
    <row r="976" spans="1:65" s="2" customFormat="1" ht="16.5" customHeight="1">
      <c r="A976" s="36"/>
      <c r="B976" s="37"/>
      <c r="C976" s="175" t="s">
        <v>1520</v>
      </c>
      <c r="D976" s="175" t="s">
        <v>147</v>
      </c>
      <c r="E976" s="176" t="s">
        <v>1521</v>
      </c>
      <c r="F976" s="177" t="s">
        <v>1522</v>
      </c>
      <c r="G976" s="178" t="s">
        <v>300</v>
      </c>
      <c r="H976" s="179">
        <v>5</v>
      </c>
      <c r="I976" s="180"/>
      <c r="J976" s="179">
        <f>ROUND(I976*H976,0)</f>
        <v>0</v>
      </c>
      <c r="K976" s="177" t="s">
        <v>20</v>
      </c>
      <c r="L976" s="41"/>
      <c r="M976" s="181" t="s">
        <v>20</v>
      </c>
      <c r="N976" s="182" t="s">
        <v>44</v>
      </c>
      <c r="O976" s="66"/>
      <c r="P976" s="183">
        <f>O976*H976</f>
        <v>0</v>
      </c>
      <c r="Q976" s="183">
        <v>0</v>
      </c>
      <c r="R976" s="183">
        <f>Q976*H976</f>
        <v>0</v>
      </c>
      <c r="S976" s="183">
        <v>0</v>
      </c>
      <c r="T976" s="184">
        <f>S976*H976</f>
        <v>0</v>
      </c>
      <c r="U976" s="36"/>
      <c r="V976" s="36"/>
      <c r="W976" s="36"/>
      <c r="X976" s="36"/>
      <c r="Y976" s="36"/>
      <c r="Z976" s="36"/>
      <c r="AA976" s="36"/>
      <c r="AB976" s="36"/>
      <c r="AC976" s="36"/>
      <c r="AD976" s="36"/>
      <c r="AE976" s="36"/>
      <c r="AR976" s="185" t="s">
        <v>279</v>
      </c>
      <c r="AT976" s="185" t="s">
        <v>147</v>
      </c>
      <c r="AU976" s="185" t="s">
        <v>153</v>
      </c>
      <c r="AY976" s="19" t="s">
        <v>145</v>
      </c>
      <c r="BE976" s="186">
        <f>IF(N976="základní",J976,0)</f>
        <v>0</v>
      </c>
      <c r="BF976" s="186">
        <f>IF(N976="snížená",J976,0)</f>
        <v>0</v>
      </c>
      <c r="BG976" s="186">
        <f>IF(N976="zákl. přenesená",J976,0)</f>
        <v>0</v>
      </c>
      <c r="BH976" s="186">
        <f>IF(N976="sníž. přenesená",J976,0)</f>
        <v>0</v>
      </c>
      <c r="BI976" s="186">
        <f>IF(N976="nulová",J976,0)</f>
        <v>0</v>
      </c>
      <c r="BJ976" s="19" t="s">
        <v>153</v>
      </c>
      <c r="BK976" s="186">
        <f>ROUND(I976*H976,0)</f>
        <v>0</v>
      </c>
      <c r="BL976" s="19" t="s">
        <v>279</v>
      </c>
      <c r="BM976" s="185" t="s">
        <v>1523</v>
      </c>
    </row>
    <row r="977" spans="1:65" s="2" customFormat="1" ht="10">
      <c r="A977" s="36"/>
      <c r="B977" s="37"/>
      <c r="C977" s="38"/>
      <c r="D977" s="187" t="s">
        <v>155</v>
      </c>
      <c r="E977" s="38"/>
      <c r="F977" s="188" t="s">
        <v>1522</v>
      </c>
      <c r="G977" s="38"/>
      <c r="H977" s="38"/>
      <c r="I977" s="189"/>
      <c r="J977" s="38"/>
      <c r="K977" s="38"/>
      <c r="L977" s="41"/>
      <c r="M977" s="190"/>
      <c r="N977" s="191"/>
      <c r="O977" s="66"/>
      <c r="P977" s="66"/>
      <c r="Q977" s="66"/>
      <c r="R977" s="66"/>
      <c r="S977" s="66"/>
      <c r="T977" s="67"/>
      <c r="U977" s="36"/>
      <c r="V977" s="36"/>
      <c r="W977" s="36"/>
      <c r="X977" s="36"/>
      <c r="Y977" s="36"/>
      <c r="Z977" s="36"/>
      <c r="AA977" s="36"/>
      <c r="AB977" s="36"/>
      <c r="AC977" s="36"/>
      <c r="AD977" s="36"/>
      <c r="AE977" s="36"/>
      <c r="AT977" s="19" t="s">
        <v>155</v>
      </c>
      <c r="AU977" s="19" t="s">
        <v>153</v>
      </c>
    </row>
    <row r="978" spans="1:65" s="2" customFormat="1" ht="16.5" customHeight="1">
      <c r="A978" s="36"/>
      <c r="B978" s="37"/>
      <c r="C978" s="175" t="s">
        <v>1524</v>
      </c>
      <c r="D978" s="175" t="s">
        <v>147</v>
      </c>
      <c r="E978" s="176" t="s">
        <v>1525</v>
      </c>
      <c r="F978" s="177" t="s">
        <v>1526</v>
      </c>
      <c r="G978" s="178" t="s">
        <v>300</v>
      </c>
      <c r="H978" s="179">
        <v>5</v>
      </c>
      <c r="I978" s="180"/>
      <c r="J978" s="179">
        <f>ROUND(I978*H978,0)</f>
        <v>0</v>
      </c>
      <c r="K978" s="177" t="s">
        <v>20</v>
      </c>
      <c r="L978" s="41"/>
      <c r="M978" s="181" t="s">
        <v>20</v>
      </c>
      <c r="N978" s="182" t="s">
        <v>44</v>
      </c>
      <c r="O978" s="66"/>
      <c r="P978" s="183">
        <f>O978*H978</f>
        <v>0</v>
      </c>
      <c r="Q978" s="183">
        <v>0</v>
      </c>
      <c r="R978" s="183">
        <f>Q978*H978</f>
        <v>0</v>
      </c>
      <c r="S978" s="183">
        <v>0</v>
      </c>
      <c r="T978" s="184">
        <f>S978*H978</f>
        <v>0</v>
      </c>
      <c r="U978" s="36"/>
      <c r="V978" s="36"/>
      <c r="W978" s="36"/>
      <c r="X978" s="36"/>
      <c r="Y978" s="36"/>
      <c r="Z978" s="36"/>
      <c r="AA978" s="36"/>
      <c r="AB978" s="36"/>
      <c r="AC978" s="36"/>
      <c r="AD978" s="36"/>
      <c r="AE978" s="36"/>
      <c r="AR978" s="185" t="s">
        <v>279</v>
      </c>
      <c r="AT978" s="185" t="s">
        <v>147</v>
      </c>
      <c r="AU978" s="185" t="s">
        <v>153</v>
      </c>
      <c r="AY978" s="19" t="s">
        <v>145</v>
      </c>
      <c r="BE978" s="186">
        <f>IF(N978="základní",J978,0)</f>
        <v>0</v>
      </c>
      <c r="BF978" s="186">
        <f>IF(N978="snížená",J978,0)</f>
        <v>0</v>
      </c>
      <c r="BG978" s="186">
        <f>IF(N978="zákl. přenesená",J978,0)</f>
        <v>0</v>
      </c>
      <c r="BH978" s="186">
        <f>IF(N978="sníž. přenesená",J978,0)</f>
        <v>0</v>
      </c>
      <c r="BI978" s="186">
        <f>IF(N978="nulová",J978,0)</f>
        <v>0</v>
      </c>
      <c r="BJ978" s="19" t="s">
        <v>153</v>
      </c>
      <c r="BK978" s="186">
        <f>ROUND(I978*H978,0)</f>
        <v>0</v>
      </c>
      <c r="BL978" s="19" t="s">
        <v>279</v>
      </c>
      <c r="BM978" s="185" t="s">
        <v>1527</v>
      </c>
    </row>
    <row r="979" spans="1:65" s="2" customFormat="1" ht="10">
      <c r="A979" s="36"/>
      <c r="B979" s="37"/>
      <c r="C979" s="38"/>
      <c r="D979" s="187" t="s">
        <v>155</v>
      </c>
      <c r="E979" s="38"/>
      <c r="F979" s="188" t="s">
        <v>1526</v>
      </c>
      <c r="G979" s="38"/>
      <c r="H979" s="38"/>
      <c r="I979" s="189"/>
      <c r="J979" s="38"/>
      <c r="K979" s="38"/>
      <c r="L979" s="41"/>
      <c r="M979" s="190"/>
      <c r="N979" s="191"/>
      <c r="O979" s="66"/>
      <c r="P979" s="66"/>
      <c r="Q979" s="66"/>
      <c r="R979" s="66"/>
      <c r="S979" s="66"/>
      <c r="T979" s="67"/>
      <c r="U979" s="36"/>
      <c r="V979" s="36"/>
      <c r="W979" s="36"/>
      <c r="X979" s="36"/>
      <c r="Y979" s="36"/>
      <c r="Z979" s="36"/>
      <c r="AA979" s="36"/>
      <c r="AB979" s="36"/>
      <c r="AC979" s="36"/>
      <c r="AD979" s="36"/>
      <c r="AE979" s="36"/>
      <c r="AT979" s="19" t="s">
        <v>155</v>
      </c>
      <c r="AU979" s="19" t="s">
        <v>153</v>
      </c>
    </row>
    <row r="980" spans="1:65" s="2" customFormat="1" ht="16.5" customHeight="1">
      <c r="A980" s="36"/>
      <c r="B980" s="37"/>
      <c r="C980" s="175" t="s">
        <v>1528</v>
      </c>
      <c r="D980" s="175" t="s">
        <v>147</v>
      </c>
      <c r="E980" s="176" t="s">
        <v>1529</v>
      </c>
      <c r="F980" s="177" t="s">
        <v>1530</v>
      </c>
      <c r="G980" s="178" t="s">
        <v>300</v>
      </c>
      <c r="H980" s="179">
        <v>14</v>
      </c>
      <c r="I980" s="180"/>
      <c r="J980" s="179">
        <f>ROUND(I980*H980,0)</f>
        <v>0</v>
      </c>
      <c r="K980" s="177" t="s">
        <v>20</v>
      </c>
      <c r="L980" s="41"/>
      <c r="M980" s="181" t="s">
        <v>20</v>
      </c>
      <c r="N980" s="182" t="s">
        <v>44</v>
      </c>
      <c r="O980" s="66"/>
      <c r="P980" s="183">
        <f>O980*H980</f>
        <v>0</v>
      </c>
      <c r="Q980" s="183">
        <v>0</v>
      </c>
      <c r="R980" s="183">
        <f>Q980*H980</f>
        <v>0</v>
      </c>
      <c r="S980" s="183">
        <v>0</v>
      </c>
      <c r="T980" s="184">
        <f>S980*H980</f>
        <v>0</v>
      </c>
      <c r="U980" s="36"/>
      <c r="V980" s="36"/>
      <c r="W980" s="36"/>
      <c r="X980" s="36"/>
      <c r="Y980" s="36"/>
      <c r="Z980" s="36"/>
      <c r="AA980" s="36"/>
      <c r="AB980" s="36"/>
      <c r="AC980" s="36"/>
      <c r="AD980" s="36"/>
      <c r="AE980" s="36"/>
      <c r="AR980" s="185" t="s">
        <v>279</v>
      </c>
      <c r="AT980" s="185" t="s">
        <v>147</v>
      </c>
      <c r="AU980" s="185" t="s">
        <v>153</v>
      </c>
      <c r="AY980" s="19" t="s">
        <v>145</v>
      </c>
      <c r="BE980" s="186">
        <f>IF(N980="základní",J980,0)</f>
        <v>0</v>
      </c>
      <c r="BF980" s="186">
        <f>IF(N980="snížená",J980,0)</f>
        <v>0</v>
      </c>
      <c r="BG980" s="186">
        <f>IF(N980="zákl. přenesená",J980,0)</f>
        <v>0</v>
      </c>
      <c r="BH980" s="186">
        <f>IF(N980="sníž. přenesená",J980,0)</f>
        <v>0</v>
      </c>
      <c r="BI980" s="186">
        <f>IF(N980="nulová",J980,0)</f>
        <v>0</v>
      </c>
      <c r="BJ980" s="19" t="s">
        <v>153</v>
      </c>
      <c r="BK980" s="186">
        <f>ROUND(I980*H980,0)</f>
        <v>0</v>
      </c>
      <c r="BL980" s="19" t="s">
        <v>279</v>
      </c>
      <c r="BM980" s="185" t="s">
        <v>1531</v>
      </c>
    </row>
    <row r="981" spans="1:65" s="2" customFormat="1" ht="10">
      <c r="A981" s="36"/>
      <c r="B981" s="37"/>
      <c r="C981" s="38"/>
      <c r="D981" s="187" t="s">
        <v>155</v>
      </c>
      <c r="E981" s="38"/>
      <c r="F981" s="188" t="s">
        <v>1530</v>
      </c>
      <c r="G981" s="38"/>
      <c r="H981" s="38"/>
      <c r="I981" s="189"/>
      <c r="J981" s="38"/>
      <c r="K981" s="38"/>
      <c r="L981" s="41"/>
      <c r="M981" s="190"/>
      <c r="N981" s="191"/>
      <c r="O981" s="66"/>
      <c r="P981" s="66"/>
      <c r="Q981" s="66"/>
      <c r="R981" s="66"/>
      <c r="S981" s="66"/>
      <c r="T981" s="67"/>
      <c r="U981" s="36"/>
      <c r="V981" s="36"/>
      <c r="W981" s="36"/>
      <c r="X981" s="36"/>
      <c r="Y981" s="36"/>
      <c r="Z981" s="36"/>
      <c r="AA981" s="36"/>
      <c r="AB981" s="36"/>
      <c r="AC981" s="36"/>
      <c r="AD981" s="36"/>
      <c r="AE981" s="36"/>
      <c r="AT981" s="19" t="s">
        <v>155</v>
      </c>
      <c r="AU981" s="19" t="s">
        <v>153</v>
      </c>
    </row>
    <row r="982" spans="1:65" s="2" customFormat="1" ht="16.5" customHeight="1">
      <c r="A982" s="36"/>
      <c r="B982" s="37"/>
      <c r="C982" s="175" t="s">
        <v>1532</v>
      </c>
      <c r="D982" s="175" t="s">
        <v>147</v>
      </c>
      <c r="E982" s="176" t="s">
        <v>1533</v>
      </c>
      <c r="F982" s="177" t="s">
        <v>1534</v>
      </c>
      <c r="G982" s="178" t="s">
        <v>300</v>
      </c>
      <c r="H982" s="179">
        <v>18</v>
      </c>
      <c r="I982" s="180"/>
      <c r="J982" s="179">
        <f>ROUND(I982*H982,0)</f>
        <v>0</v>
      </c>
      <c r="K982" s="177" t="s">
        <v>20</v>
      </c>
      <c r="L982" s="41"/>
      <c r="M982" s="181" t="s">
        <v>20</v>
      </c>
      <c r="N982" s="182" t="s">
        <v>44</v>
      </c>
      <c r="O982" s="66"/>
      <c r="P982" s="183">
        <f>O982*H982</f>
        <v>0</v>
      </c>
      <c r="Q982" s="183">
        <v>0</v>
      </c>
      <c r="R982" s="183">
        <f>Q982*H982</f>
        <v>0</v>
      </c>
      <c r="S982" s="183">
        <v>0</v>
      </c>
      <c r="T982" s="184">
        <f>S982*H982</f>
        <v>0</v>
      </c>
      <c r="U982" s="36"/>
      <c r="V982" s="36"/>
      <c r="W982" s="36"/>
      <c r="X982" s="36"/>
      <c r="Y982" s="36"/>
      <c r="Z982" s="36"/>
      <c r="AA982" s="36"/>
      <c r="AB982" s="36"/>
      <c r="AC982" s="36"/>
      <c r="AD982" s="36"/>
      <c r="AE982" s="36"/>
      <c r="AR982" s="185" t="s">
        <v>279</v>
      </c>
      <c r="AT982" s="185" t="s">
        <v>147</v>
      </c>
      <c r="AU982" s="185" t="s">
        <v>153</v>
      </c>
      <c r="AY982" s="19" t="s">
        <v>145</v>
      </c>
      <c r="BE982" s="186">
        <f>IF(N982="základní",J982,0)</f>
        <v>0</v>
      </c>
      <c r="BF982" s="186">
        <f>IF(N982="snížená",J982,0)</f>
        <v>0</v>
      </c>
      <c r="BG982" s="186">
        <f>IF(N982="zákl. přenesená",J982,0)</f>
        <v>0</v>
      </c>
      <c r="BH982" s="186">
        <f>IF(N982="sníž. přenesená",J982,0)</f>
        <v>0</v>
      </c>
      <c r="BI982" s="186">
        <f>IF(N982="nulová",J982,0)</f>
        <v>0</v>
      </c>
      <c r="BJ982" s="19" t="s">
        <v>153</v>
      </c>
      <c r="BK982" s="186">
        <f>ROUND(I982*H982,0)</f>
        <v>0</v>
      </c>
      <c r="BL982" s="19" t="s">
        <v>279</v>
      </c>
      <c r="BM982" s="185" t="s">
        <v>1535</v>
      </c>
    </row>
    <row r="983" spans="1:65" s="2" customFormat="1" ht="10">
      <c r="A983" s="36"/>
      <c r="B983" s="37"/>
      <c r="C983" s="38"/>
      <c r="D983" s="187" t="s">
        <v>155</v>
      </c>
      <c r="E983" s="38"/>
      <c r="F983" s="188" t="s">
        <v>1534</v>
      </c>
      <c r="G983" s="38"/>
      <c r="H983" s="38"/>
      <c r="I983" s="189"/>
      <c r="J983" s="38"/>
      <c r="K983" s="38"/>
      <c r="L983" s="41"/>
      <c r="M983" s="190"/>
      <c r="N983" s="191"/>
      <c r="O983" s="66"/>
      <c r="P983" s="66"/>
      <c r="Q983" s="66"/>
      <c r="R983" s="66"/>
      <c r="S983" s="66"/>
      <c r="T983" s="67"/>
      <c r="U983" s="36"/>
      <c r="V983" s="36"/>
      <c r="W983" s="36"/>
      <c r="X983" s="36"/>
      <c r="Y983" s="36"/>
      <c r="Z983" s="36"/>
      <c r="AA983" s="36"/>
      <c r="AB983" s="36"/>
      <c r="AC983" s="36"/>
      <c r="AD983" s="36"/>
      <c r="AE983" s="36"/>
      <c r="AT983" s="19" t="s">
        <v>155</v>
      </c>
      <c r="AU983" s="19" t="s">
        <v>153</v>
      </c>
    </row>
    <row r="984" spans="1:65" s="2" customFormat="1" ht="16.5" customHeight="1">
      <c r="A984" s="36"/>
      <c r="B984" s="37"/>
      <c r="C984" s="175" t="s">
        <v>1536</v>
      </c>
      <c r="D984" s="175" t="s">
        <v>147</v>
      </c>
      <c r="E984" s="176" t="s">
        <v>1537</v>
      </c>
      <c r="F984" s="177" t="s">
        <v>1538</v>
      </c>
      <c r="G984" s="178" t="s">
        <v>256</v>
      </c>
      <c r="H984" s="179">
        <v>60</v>
      </c>
      <c r="I984" s="180"/>
      <c r="J984" s="179">
        <f>ROUND(I984*H984,0)</f>
        <v>0</v>
      </c>
      <c r="K984" s="177" t="s">
        <v>20</v>
      </c>
      <c r="L984" s="41"/>
      <c r="M984" s="181" t="s">
        <v>20</v>
      </c>
      <c r="N984" s="182" t="s">
        <v>44</v>
      </c>
      <c r="O984" s="66"/>
      <c r="P984" s="183">
        <f>O984*H984</f>
        <v>0</v>
      </c>
      <c r="Q984" s="183">
        <v>0</v>
      </c>
      <c r="R984" s="183">
        <f>Q984*H984</f>
        <v>0</v>
      </c>
      <c r="S984" s="183">
        <v>0</v>
      </c>
      <c r="T984" s="184">
        <f>S984*H984</f>
        <v>0</v>
      </c>
      <c r="U984" s="36"/>
      <c r="V984" s="36"/>
      <c r="W984" s="36"/>
      <c r="X984" s="36"/>
      <c r="Y984" s="36"/>
      <c r="Z984" s="36"/>
      <c r="AA984" s="36"/>
      <c r="AB984" s="36"/>
      <c r="AC984" s="36"/>
      <c r="AD984" s="36"/>
      <c r="AE984" s="36"/>
      <c r="AR984" s="185" t="s">
        <v>279</v>
      </c>
      <c r="AT984" s="185" t="s">
        <v>147</v>
      </c>
      <c r="AU984" s="185" t="s">
        <v>153</v>
      </c>
      <c r="AY984" s="19" t="s">
        <v>145</v>
      </c>
      <c r="BE984" s="186">
        <f>IF(N984="základní",J984,0)</f>
        <v>0</v>
      </c>
      <c r="BF984" s="186">
        <f>IF(N984="snížená",J984,0)</f>
        <v>0</v>
      </c>
      <c r="BG984" s="186">
        <f>IF(N984="zákl. přenesená",J984,0)</f>
        <v>0</v>
      </c>
      <c r="BH984" s="186">
        <f>IF(N984="sníž. přenesená",J984,0)</f>
        <v>0</v>
      </c>
      <c r="BI984" s="186">
        <f>IF(N984="nulová",J984,0)</f>
        <v>0</v>
      </c>
      <c r="BJ984" s="19" t="s">
        <v>153</v>
      </c>
      <c r="BK984" s="186">
        <f>ROUND(I984*H984,0)</f>
        <v>0</v>
      </c>
      <c r="BL984" s="19" t="s">
        <v>279</v>
      </c>
      <c r="BM984" s="185" t="s">
        <v>1539</v>
      </c>
    </row>
    <row r="985" spans="1:65" s="2" customFormat="1" ht="10">
      <c r="A985" s="36"/>
      <c r="B985" s="37"/>
      <c r="C985" s="38"/>
      <c r="D985" s="187" t="s">
        <v>155</v>
      </c>
      <c r="E985" s="38"/>
      <c r="F985" s="188" t="s">
        <v>1538</v>
      </c>
      <c r="G985" s="38"/>
      <c r="H985" s="38"/>
      <c r="I985" s="189"/>
      <c r="J985" s="38"/>
      <c r="K985" s="38"/>
      <c r="L985" s="41"/>
      <c r="M985" s="190"/>
      <c r="N985" s="191"/>
      <c r="O985" s="66"/>
      <c r="P985" s="66"/>
      <c r="Q985" s="66"/>
      <c r="R985" s="66"/>
      <c r="S985" s="66"/>
      <c r="T985" s="67"/>
      <c r="U985" s="36"/>
      <c r="V985" s="36"/>
      <c r="W985" s="36"/>
      <c r="X985" s="36"/>
      <c r="Y985" s="36"/>
      <c r="Z985" s="36"/>
      <c r="AA985" s="36"/>
      <c r="AB985" s="36"/>
      <c r="AC985" s="36"/>
      <c r="AD985" s="36"/>
      <c r="AE985" s="36"/>
      <c r="AT985" s="19" t="s">
        <v>155</v>
      </c>
      <c r="AU985" s="19" t="s">
        <v>153</v>
      </c>
    </row>
    <row r="986" spans="1:65" s="2" customFormat="1" ht="16.5" customHeight="1">
      <c r="A986" s="36"/>
      <c r="B986" s="37"/>
      <c r="C986" s="175" t="s">
        <v>1540</v>
      </c>
      <c r="D986" s="175" t="s">
        <v>147</v>
      </c>
      <c r="E986" s="176" t="s">
        <v>1541</v>
      </c>
      <c r="F986" s="177" t="s">
        <v>1542</v>
      </c>
      <c r="G986" s="178" t="s">
        <v>256</v>
      </c>
      <c r="H986" s="179">
        <v>24</v>
      </c>
      <c r="I986" s="180"/>
      <c r="J986" s="179">
        <f>ROUND(I986*H986,0)</f>
        <v>0</v>
      </c>
      <c r="K986" s="177" t="s">
        <v>20</v>
      </c>
      <c r="L986" s="41"/>
      <c r="M986" s="181" t="s">
        <v>20</v>
      </c>
      <c r="N986" s="182" t="s">
        <v>44</v>
      </c>
      <c r="O986" s="66"/>
      <c r="P986" s="183">
        <f>O986*H986</f>
        <v>0</v>
      </c>
      <c r="Q986" s="183">
        <v>0</v>
      </c>
      <c r="R986" s="183">
        <f>Q986*H986</f>
        <v>0</v>
      </c>
      <c r="S986" s="183">
        <v>0</v>
      </c>
      <c r="T986" s="184">
        <f>S986*H986</f>
        <v>0</v>
      </c>
      <c r="U986" s="36"/>
      <c r="V986" s="36"/>
      <c r="W986" s="36"/>
      <c r="X986" s="36"/>
      <c r="Y986" s="36"/>
      <c r="Z986" s="36"/>
      <c r="AA986" s="36"/>
      <c r="AB986" s="36"/>
      <c r="AC986" s="36"/>
      <c r="AD986" s="36"/>
      <c r="AE986" s="36"/>
      <c r="AR986" s="185" t="s">
        <v>279</v>
      </c>
      <c r="AT986" s="185" t="s">
        <v>147</v>
      </c>
      <c r="AU986" s="185" t="s">
        <v>153</v>
      </c>
      <c r="AY986" s="19" t="s">
        <v>145</v>
      </c>
      <c r="BE986" s="186">
        <f>IF(N986="základní",J986,0)</f>
        <v>0</v>
      </c>
      <c r="BF986" s="186">
        <f>IF(N986="snížená",J986,0)</f>
        <v>0</v>
      </c>
      <c r="BG986" s="186">
        <f>IF(N986="zákl. přenesená",J986,0)</f>
        <v>0</v>
      </c>
      <c r="BH986" s="186">
        <f>IF(N986="sníž. přenesená",J986,0)</f>
        <v>0</v>
      </c>
      <c r="BI986" s="186">
        <f>IF(N986="nulová",J986,0)</f>
        <v>0</v>
      </c>
      <c r="BJ986" s="19" t="s">
        <v>153</v>
      </c>
      <c r="BK986" s="186">
        <f>ROUND(I986*H986,0)</f>
        <v>0</v>
      </c>
      <c r="BL986" s="19" t="s">
        <v>279</v>
      </c>
      <c r="BM986" s="185" t="s">
        <v>1543</v>
      </c>
    </row>
    <row r="987" spans="1:65" s="2" customFormat="1" ht="10">
      <c r="A987" s="36"/>
      <c r="B987" s="37"/>
      <c r="C987" s="38"/>
      <c r="D987" s="187" t="s">
        <v>155</v>
      </c>
      <c r="E987" s="38"/>
      <c r="F987" s="188" t="s">
        <v>1542</v>
      </c>
      <c r="G987" s="38"/>
      <c r="H987" s="38"/>
      <c r="I987" s="189"/>
      <c r="J987" s="38"/>
      <c r="K987" s="38"/>
      <c r="L987" s="41"/>
      <c r="M987" s="190"/>
      <c r="N987" s="191"/>
      <c r="O987" s="66"/>
      <c r="P987" s="66"/>
      <c r="Q987" s="66"/>
      <c r="R987" s="66"/>
      <c r="S987" s="66"/>
      <c r="T987" s="67"/>
      <c r="U987" s="36"/>
      <c r="V987" s="36"/>
      <c r="W987" s="36"/>
      <c r="X987" s="36"/>
      <c r="Y987" s="36"/>
      <c r="Z987" s="36"/>
      <c r="AA987" s="36"/>
      <c r="AB987" s="36"/>
      <c r="AC987" s="36"/>
      <c r="AD987" s="36"/>
      <c r="AE987" s="36"/>
      <c r="AT987" s="19" t="s">
        <v>155</v>
      </c>
      <c r="AU987" s="19" t="s">
        <v>153</v>
      </c>
    </row>
    <row r="988" spans="1:65" s="2" customFormat="1" ht="16.5" customHeight="1">
      <c r="A988" s="36"/>
      <c r="B988" s="37"/>
      <c r="C988" s="175" t="s">
        <v>1544</v>
      </c>
      <c r="D988" s="175" t="s">
        <v>147</v>
      </c>
      <c r="E988" s="176" t="s">
        <v>1545</v>
      </c>
      <c r="F988" s="177" t="s">
        <v>1546</v>
      </c>
      <c r="G988" s="178" t="s">
        <v>256</v>
      </c>
      <c r="H988" s="179">
        <v>16</v>
      </c>
      <c r="I988" s="180"/>
      <c r="J988" s="179">
        <f>ROUND(I988*H988,0)</f>
        <v>0</v>
      </c>
      <c r="K988" s="177" t="s">
        <v>20</v>
      </c>
      <c r="L988" s="41"/>
      <c r="M988" s="181" t="s">
        <v>20</v>
      </c>
      <c r="N988" s="182" t="s">
        <v>44</v>
      </c>
      <c r="O988" s="66"/>
      <c r="P988" s="183">
        <f>O988*H988</f>
        <v>0</v>
      </c>
      <c r="Q988" s="183">
        <v>0</v>
      </c>
      <c r="R988" s="183">
        <f>Q988*H988</f>
        <v>0</v>
      </c>
      <c r="S988" s="183">
        <v>0</v>
      </c>
      <c r="T988" s="184">
        <f>S988*H988</f>
        <v>0</v>
      </c>
      <c r="U988" s="36"/>
      <c r="V988" s="36"/>
      <c r="W988" s="36"/>
      <c r="X988" s="36"/>
      <c r="Y988" s="36"/>
      <c r="Z988" s="36"/>
      <c r="AA988" s="36"/>
      <c r="AB988" s="36"/>
      <c r="AC988" s="36"/>
      <c r="AD988" s="36"/>
      <c r="AE988" s="36"/>
      <c r="AR988" s="185" t="s">
        <v>279</v>
      </c>
      <c r="AT988" s="185" t="s">
        <v>147</v>
      </c>
      <c r="AU988" s="185" t="s">
        <v>153</v>
      </c>
      <c r="AY988" s="19" t="s">
        <v>145</v>
      </c>
      <c r="BE988" s="186">
        <f>IF(N988="základní",J988,0)</f>
        <v>0</v>
      </c>
      <c r="BF988" s="186">
        <f>IF(N988="snížená",J988,0)</f>
        <v>0</v>
      </c>
      <c r="BG988" s="186">
        <f>IF(N988="zákl. přenesená",J988,0)</f>
        <v>0</v>
      </c>
      <c r="BH988" s="186">
        <f>IF(N988="sníž. přenesená",J988,0)</f>
        <v>0</v>
      </c>
      <c r="BI988" s="186">
        <f>IF(N988="nulová",J988,0)</f>
        <v>0</v>
      </c>
      <c r="BJ988" s="19" t="s">
        <v>153</v>
      </c>
      <c r="BK988" s="186">
        <f>ROUND(I988*H988,0)</f>
        <v>0</v>
      </c>
      <c r="BL988" s="19" t="s">
        <v>279</v>
      </c>
      <c r="BM988" s="185" t="s">
        <v>1547</v>
      </c>
    </row>
    <row r="989" spans="1:65" s="2" customFormat="1" ht="10">
      <c r="A989" s="36"/>
      <c r="B989" s="37"/>
      <c r="C989" s="38"/>
      <c r="D989" s="187" t="s">
        <v>155</v>
      </c>
      <c r="E989" s="38"/>
      <c r="F989" s="188" t="s">
        <v>1546</v>
      </c>
      <c r="G989" s="38"/>
      <c r="H989" s="38"/>
      <c r="I989" s="189"/>
      <c r="J989" s="38"/>
      <c r="K989" s="38"/>
      <c r="L989" s="41"/>
      <c r="M989" s="190"/>
      <c r="N989" s="191"/>
      <c r="O989" s="66"/>
      <c r="P989" s="66"/>
      <c r="Q989" s="66"/>
      <c r="R989" s="66"/>
      <c r="S989" s="66"/>
      <c r="T989" s="67"/>
      <c r="U989" s="36"/>
      <c r="V989" s="36"/>
      <c r="W989" s="36"/>
      <c r="X989" s="36"/>
      <c r="Y989" s="36"/>
      <c r="Z989" s="36"/>
      <c r="AA989" s="36"/>
      <c r="AB989" s="36"/>
      <c r="AC989" s="36"/>
      <c r="AD989" s="36"/>
      <c r="AE989" s="36"/>
      <c r="AT989" s="19" t="s">
        <v>155</v>
      </c>
      <c r="AU989" s="19" t="s">
        <v>153</v>
      </c>
    </row>
    <row r="990" spans="1:65" s="2" customFormat="1" ht="16.5" customHeight="1">
      <c r="A990" s="36"/>
      <c r="B990" s="37"/>
      <c r="C990" s="175" t="s">
        <v>1548</v>
      </c>
      <c r="D990" s="175" t="s">
        <v>147</v>
      </c>
      <c r="E990" s="176" t="s">
        <v>1549</v>
      </c>
      <c r="F990" s="177" t="s">
        <v>1550</v>
      </c>
      <c r="G990" s="178" t="s">
        <v>256</v>
      </c>
      <c r="H990" s="179">
        <v>320</v>
      </c>
      <c r="I990" s="180"/>
      <c r="J990" s="179">
        <f>ROUND(I990*H990,0)</f>
        <v>0</v>
      </c>
      <c r="K990" s="177" t="s">
        <v>20</v>
      </c>
      <c r="L990" s="41"/>
      <c r="M990" s="181" t="s">
        <v>20</v>
      </c>
      <c r="N990" s="182" t="s">
        <v>44</v>
      </c>
      <c r="O990" s="66"/>
      <c r="P990" s="183">
        <f>O990*H990</f>
        <v>0</v>
      </c>
      <c r="Q990" s="183">
        <v>0</v>
      </c>
      <c r="R990" s="183">
        <f>Q990*H990</f>
        <v>0</v>
      </c>
      <c r="S990" s="183">
        <v>0</v>
      </c>
      <c r="T990" s="184">
        <f>S990*H990</f>
        <v>0</v>
      </c>
      <c r="U990" s="36"/>
      <c r="V990" s="36"/>
      <c r="W990" s="36"/>
      <c r="X990" s="36"/>
      <c r="Y990" s="36"/>
      <c r="Z990" s="36"/>
      <c r="AA990" s="36"/>
      <c r="AB990" s="36"/>
      <c r="AC990" s="36"/>
      <c r="AD990" s="36"/>
      <c r="AE990" s="36"/>
      <c r="AR990" s="185" t="s">
        <v>279</v>
      </c>
      <c r="AT990" s="185" t="s">
        <v>147</v>
      </c>
      <c r="AU990" s="185" t="s">
        <v>153</v>
      </c>
      <c r="AY990" s="19" t="s">
        <v>145</v>
      </c>
      <c r="BE990" s="186">
        <f>IF(N990="základní",J990,0)</f>
        <v>0</v>
      </c>
      <c r="BF990" s="186">
        <f>IF(N990="snížená",J990,0)</f>
        <v>0</v>
      </c>
      <c r="BG990" s="186">
        <f>IF(N990="zákl. přenesená",J990,0)</f>
        <v>0</v>
      </c>
      <c r="BH990" s="186">
        <f>IF(N990="sníž. přenesená",J990,0)</f>
        <v>0</v>
      </c>
      <c r="BI990" s="186">
        <f>IF(N990="nulová",J990,0)</f>
        <v>0</v>
      </c>
      <c r="BJ990" s="19" t="s">
        <v>153</v>
      </c>
      <c r="BK990" s="186">
        <f>ROUND(I990*H990,0)</f>
        <v>0</v>
      </c>
      <c r="BL990" s="19" t="s">
        <v>279</v>
      </c>
      <c r="BM990" s="185" t="s">
        <v>1551</v>
      </c>
    </row>
    <row r="991" spans="1:65" s="2" customFormat="1" ht="10">
      <c r="A991" s="36"/>
      <c r="B991" s="37"/>
      <c r="C991" s="38"/>
      <c r="D991" s="187" t="s">
        <v>155</v>
      </c>
      <c r="E991" s="38"/>
      <c r="F991" s="188" t="s">
        <v>1550</v>
      </c>
      <c r="G991" s="38"/>
      <c r="H991" s="38"/>
      <c r="I991" s="189"/>
      <c r="J991" s="38"/>
      <c r="K991" s="38"/>
      <c r="L991" s="41"/>
      <c r="M991" s="190"/>
      <c r="N991" s="191"/>
      <c r="O991" s="66"/>
      <c r="P991" s="66"/>
      <c r="Q991" s="66"/>
      <c r="R991" s="66"/>
      <c r="S991" s="66"/>
      <c r="T991" s="67"/>
      <c r="U991" s="36"/>
      <c r="V991" s="36"/>
      <c r="W991" s="36"/>
      <c r="X991" s="36"/>
      <c r="Y991" s="36"/>
      <c r="Z991" s="36"/>
      <c r="AA991" s="36"/>
      <c r="AB991" s="36"/>
      <c r="AC991" s="36"/>
      <c r="AD991" s="36"/>
      <c r="AE991" s="36"/>
      <c r="AT991" s="19" t="s">
        <v>155</v>
      </c>
      <c r="AU991" s="19" t="s">
        <v>153</v>
      </c>
    </row>
    <row r="992" spans="1:65" s="2" customFormat="1" ht="16.5" customHeight="1">
      <c r="A992" s="36"/>
      <c r="B992" s="37"/>
      <c r="C992" s="175" t="s">
        <v>1552</v>
      </c>
      <c r="D992" s="175" t="s">
        <v>147</v>
      </c>
      <c r="E992" s="176" t="s">
        <v>1553</v>
      </c>
      <c r="F992" s="177" t="s">
        <v>1554</v>
      </c>
      <c r="G992" s="178" t="s">
        <v>256</v>
      </c>
      <c r="H992" s="179">
        <v>150</v>
      </c>
      <c r="I992" s="180"/>
      <c r="J992" s="179">
        <f>ROUND(I992*H992,0)</f>
        <v>0</v>
      </c>
      <c r="K992" s="177" t="s">
        <v>20</v>
      </c>
      <c r="L992" s="41"/>
      <c r="M992" s="181" t="s">
        <v>20</v>
      </c>
      <c r="N992" s="182" t="s">
        <v>44</v>
      </c>
      <c r="O992" s="66"/>
      <c r="P992" s="183">
        <f>O992*H992</f>
        <v>0</v>
      </c>
      <c r="Q992" s="183">
        <v>0</v>
      </c>
      <c r="R992" s="183">
        <f>Q992*H992</f>
        <v>0</v>
      </c>
      <c r="S992" s="183">
        <v>0</v>
      </c>
      <c r="T992" s="184">
        <f>S992*H992</f>
        <v>0</v>
      </c>
      <c r="U992" s="36"/>
      <c r="V992" s="36"/>
      <c r="W992" s="36"/>
      <c r="X992" s="36"/>
      <c r="Y992" s="36"/>
      <c r="Z992" s="36"/>
      <c r="AA992" s="36"/>
      <c r="AB992" s="36"/>
      <c r="AC992" s="36"/>
      <c r="AD992" s="36"/>
      <c r="AE992" s="36"/>
      <c r="AR992" s="185" t="s">
        <v>279</v>
      </c>
      <c r="AT992" s="185" t="s">
        <v>147</v>
      </c>
      <c r="AU992" s="185" t="s">
        <v>153</v>
      </c>
      <c r="AY992" s="19" t="s">
        <v>145</v>
      </c>
      <c r="BE992" s="186">
        <f>IF(N992="základní",J992,0)</f>
        <v>0</v>
      </c>
      <c r="BF992" s="186">
        <f>IF(N992="snížená",J992,0)</f>
        <v>0</v>
      </c>
      <c r="BG992" s="186">
        <f>IF(N992="zákl. přenesená",J992,0)</f>
        <v>0</v>
      </c>
      <c r="BH992" s="186">
        <f>IF(N992="sníž. přenesená",J992,0)</f>
        <v>0</v>
      </c>
      <c r="BI992" s="186">
        <f>IF(N992="nulová",J992,0)</f>
        <v>0</v>
      </c>
      <c r="BJ992" s="19" t="s">
        <v>153</v>
      </c>
      <c r="BK992" s="186">
        <f>ROUND(I992*H992,0)</f>
        <v>0</v>
      </c>
      <c r="BL992" s="19" t="s">
        <v>279</v>
      </c>
      <c r="BM992" s="185" t="s">
        <v>1555</v>
      </c>
    </row>
    <row r="993" spans="1:65" s="2" customFormat="1" ht="10">
      <c r="A993" s="36"/>
      <c r="B993" s="37"/>
      <c r="C993" s="38"/>
      <c r="D993" s="187" t="s">
        <v>155</v>
      </c>
      <c r="E993" s="38"/>
      <c r="F993" s="188" t="s">
        <v>1554</v>
      </c>
      <c r="G993" s="38"/>
      <c r="H993" s="38"/>
      <c r="I993" s="189"/>
      <c r="J993" s="38"/>
      <c r="K993" s="38"/>
      <c r="L993" s="41"/>
      <c r="M993" s="190"/>
      <c r="N993" s="191"/>
      <c r="O993" s="66"/>
      <c r="P993" s="66"/>
      <c r="Q993" s="66"/>
      <c r="R993" s="66"/>
      <c r="S993" s="66"/>
      <c r="T993" s="67"/>
      <c r="U993" s="36"/>
      <c r="V993" s="36"/>
      <c r="W993" s="36"/>
      <c r="X993" s="36"/>
      <c r="Y993" s="36"/>
      <c r="Z993" s="36"/>
      <c r="AA993" s="36"/>
      <c r="AB993" s="36"/>
      <c r="AC993" s="36"/>
      <c r="AD993" s="36"/>
      <c r="AE993" s="36"/>
      <c r="AT993" s="19" t="s">
        <v>155</v>
      </c>
      <c r="AU993" s="19" t="s">
        <v>153</v>
      </c>
    </row>
    <row r="994" spans="1:65" s="2" customFormat="1" ht="16.5" customHeight="1">
      <c r="A994" s="36"/>
      <c r="B994" s="37"/>
      <c r="C994" s="175" t="s">
        <v>1556</v>
      </c>
      <c r="D994" s="175" t="s">
        <v>147</v>
      </c>
      <c r="E994" s="176" t="s">
        <v>1557</v>
      </c>
      <c r="F994" s="177" t="s">
        <v>1558</v>
      </c>
      <c r="G994" s="178" t="s">
        <v>256</v>
      </c>
      <c r="H994" s="179">
        <v>560</v>
      </c>
      <c r="I994" s="180"/>
      <c r="J994" s="179">
        <f>ROUND(I994*H994,0)</f>
        <v>0</v>
      </c>
      <c r="K994" s="177" t="s">
        <v>20</v>
      </c>
      <c r="L994" s="41"/>
      <c r="M994" s="181" t="s">
        <v>20</v>
      </c>
      <c r="N994" s="182" t="s">
        <v>44</v>
      </c>
      <c r="O994" s="66"/>
      <c r="P994" s="183">
        <f>O994*H994</f>
        <v>0</v>
      </c>
      <c r="Q994" s="183">
        <v>0</v>
      </c>
      <c r="R994" s="183">
        <f>Q994*H994</f>
        <v>0</v>
      </c>
      <c r="S994" s="183">
        <v>0</v>
      </c>
      <c r="T994" s="184">
        <f>S994*H994</f>
        <v>0</v>
      </c>
      <c r="U994" s="36"/>
      <c r="V994" s="36"/>
      <c r="W994" s="36"/>
      <c r="X994" s="36"/>
      <c r="Y994" s="36"/>
      <c r="Z994" s="36"/>
      <c r="AA994" s="36"/>
      <c r="AB994" s="36"/>
      <c r="AC994" s="36"/>
      <c r="AD994" s="36"/>
      <c r="AE994" s="36"/>
      <c r="AR994" s="185" t="s">
        <v>279</v>
      </c>
      <c r="AT994" s="185" t="s">
        <v>147</v>
      </c>
      <c r="AU994" s="185" t="s">
        <v>153</v>
      </c>
      <c r="AY994" s="19" t="s">
        <v>145</v>
      </c>
      <c r="BE994" s="186">
        <f>IF(N994="základní",J994,0)</f>
        <v>0</v>
      </c>
      <c r="BF994" s="186">
        <f>IF(N994="snížená",J994,0)</f>
        <v>0</v>
      </c>
      <c r="BG994" s="186">
        <f>IF(N994="zákl. přenesená",J994,0)</f>
        <v>0</v>
      </c>
      <c r="BH994" s="186">
        <f>IF(N994="sníž. přenesená",J994,0)</f>
        <v>0</v>
      </c>
      <c r="BI994" s="186">
        <f>IF(N994="nulová",J994,0)</f>
        <v>0</v>
      </c>
      <c r="BJ994" s="19" t="s">
        <v>153</v>
      </c>
      <c r="BK994" s="186">
        <f>ROUND(I994*H994,0)</f>
        <v>0</v>
      </c>
      <c r="BL994" s="19" t="s">
        <v>279</v>
      </c>
      <c r="BM994" s="185" t="s">
        <v>1559</v>
      </c>
    </row>
    <row r="995" spans="1:65" s="2" customFormat="1" ht="10">
      <c r="A995" s="36"/>
      <c r="B995" s="37"/>
      <c r="C995" s="38"/>
      <c r="D995" s="187" t="s">
        <v>155</v>
      </c>
      <c r="E995" s="38"/>
      <c r="F995" s="188" t="s">
        <v>1558</v>
      </c>
      <c r="G995" s="38"/>
      <c r="H995" s="38"/>
      <c r="I995" s="189"/>
      <c r="J995" s="38"/>
      <c r="K995" s="38"/>
      <c r="L995" s="41"/>
      <c r="M995" s="190"/>
      <c r="N995" s="191"/>
      <c r="O995" s="66"/>
      <c r="P995" s="66"/>
      <c r="Q995" s="66"/>
      <c r="R995" s="66"/>
      <c r="S995" s="66"/>
      <c r="T995" s="67"/>
      <c r="U995" s="36"/>
      <c r="V995" s="36"/>
      <c r="W995" s="36"/>
      <c r="X995" s="36"/>
      <c r="Y995" s="36"/>
      <c r="Z995" s="36"/>
      <c r="AA995" s="36"/>
      <c r="AB995" s="36"/>
      <c r="AC995" s="36"/>
      <c r="AD995" s="36"/>
      <c r="AE995" s="36"/>
      <c r="AT995" s="19" t="s">
        <v>155</v>
      </c>
      <c r="AU995" s="19" t="s">
        <v>153</v>
      </c>
    </row>
    <row r="996" spans="1:65" s="2" customFormat="1" ht="16.5" customHeight="1">
      <c r="A996" s="36"/>
      <c r="B996" s="37"/>
      <c r="C996" s="175" t="s">
        <v>1560</v>
      </c>
      <c r="D996" s="175" t="s">
        <v>147</v>
      </c>
      <c r="E996" s="176" t="s">
        <v>1561</v>
      </c>
      <c r="F996" s="177" t="s">
        <v>1562</v>
      </c>
      <c r="G996" s="178" t="s">
        <v>256</v>
      </c>
      <c r="H996" s="179">
        <v>480</v>
      </c>
      <c r="I996" s="180"/>
      <c r="J996" s="179">
        <f>ROUND(I996*H996,0)</f>
        <v>0</v>
      </c>
      <c r="K996" s="177" t="s">
        <v>20</v>
      </c>
      <c r="L996" s="41"/>
      <c r="M996" s="181" t="s">
        <v>20</v>
      </c>
      <c r="N996" s="182" t="s">
        <v>44</v>
      </c>
      <c r="O996" s="66"/>
      <c r="P996" s="183">
        <f>O996*H996</f>
        <v>0</v>
      </c>
      <c r="Q996" s="183">
        <v>0</v>
      </c>
      <c r="R996" s="183">
        <f>Q996*H996</f>
        <v>0</v>
      </c>
      <c r="S996" s="183">
        <v>0</v>
      </c>
      <c r="T996" s="184">
        <f>S996*H996</f>
        <v>0</v>
      </c>
      <c r="U996" s="36"/>
      <c r="V996" s="36"/>
      <c r="W996" s="36"/>
      <c r="X996" s="36"/>
      <c r="Y996" s="36"/>
      <c r="Z996" s="36"/>
      <c r="AA996" s="36"/>
      <c r="AB996" s="36"/>
      <c r="AC996" s="36"/>
      <c r="AD996" s="36"/>
      <c r="AE996" s="36"/>
      <c r="AR996" s="185" t="s">
        <v>279</v>
      </c>
      <c r="AT996" s="185" t="s">
        <v>147</v>
      </c>
      <c r="AU996" s="185" t="s">
        <v>153</v>
      </c>
      <c r="AY996" s="19" t="s">
        <v>145</v>
      </c>
      <c r="BE996" s="186">
        <f>IF(N996="základní",J996,0)</f>
        <v>0</v>
      </c>
      <c r="BF996" s="186">
        <f>IF(N996="snížená",J996,0)</f>
        <v>0</v>
      </c>
      <c r="BG996" s="186">
        <f>IF(N996="zákl. přenesená",J996,0)</f>
        <v>0</v>
      </c>
      <c r="BH996" s="186">
        <f>IF(N996="sníž. přenesená",J996,0)</f>
        <v>0</v>
      </c>
      <c r="BI996" s="186">
        <f>IF(N996="nulová",J996,0)</f>
        <v>0</v>
      </c>
      <c r="BJ996" s="19" t="s">
        <v>153</v>
      </c>
      <c r="BK996" s="186">
        <f>ROUND(I996*H996,0)</f>
        <v>0</v>
      </c>
      <c r="BL996" s="19" t="s">
        <v>279</v>
      </c>
      <c r="BM996" s="185" t="s">
        <v>1563</v>
      </c>
    </row>
    <row r="997" spans="1:65" s="2" customFormat="1" ht="10">
      <c r="A997" s="36"/>
      <c r="B997" s="37"/>
      <c r="C997" s="38"/>
      <c r="D997" s="187" t="s">
        <v>155</v>
      </c>
      <c r="E997" s="38"/>
      <c r="F997" s="188" t="s">
        <v>1562</v>
      </c>
      <c r="G997" s="38"/>
      <c r="H997" s="38"/>
      <c r="I997" s="189"/>
      <c r="J997" s="38"/>
      <c r="K997" s="38"/>
      <c r="L997" s="41"/>
      <c r="M997" s="190"/>
      <c r="N997" s="191"/>
      <c r="O997" s="66"/>
      <c r="P997" s="66"/>
      <c r="Q997" s="66"/>
      <c r="R997" s="66"/>
      <c r="S997" s="66"/>
      <c r="T997" s="67"/>
      <c r="U997" s="36"/>
      <c r="V997" s="36"/>
      <c r="W997" s="36"/>
      <c r="X997" s="36"/>
      <c r="Y997" s="36"/>
      <c r="Z997" s="36"/>
      <c r="AA997" s="36"/>
      <c r="AB997" s="36"/>
      <c r="AC997" s="36"/>
      <c r="AD997" s="36"/>
      <c r="AE997" s="36"/>
      <c r="AT997" s="19" t="s">
        <v>155</v>
      </c>
      <c r="AU997" s="19" t="s">
        <v>153</v>
      </c>
    </row>
    <row r="998" spans="1:65" s="2" customFormat="1" ht="16.5" customHeight="1">
      <c r="A998" s="36"/>
      <c r="B998" s="37"/>
      <c r="C998" s="175" t="s">
        <v>1564</v>
      </c>
      <c r="D998" s="175" t="s">
        <v>147</v>
      </c>
      <c r="E998" s="176" t="s">
        <v>1565</v>
      </c>
      <c r="F998" s="177" t="s">
        <v>1566</v>
      </c>
      <c r="G998" s="178" t="s">
        <v>256</v>
      </c>
      <c r="H998" s="179">
        <v>40</v>
      </c>
      <c r="I998" s="180"/>
      <c r="J998" s="179">
        <f>ROUND(I998*H998,0)</f>
        <v>0</v>
      </c>
      <c r="K998" s="177" t="s">
        <v>20</v>
      </c>
      <c r="L998" s="41"/>
      <c r="M998" s="181" t="s">
        <v>20</v>
      </c>
      <c r="N998" s="182" t="s">
        <v>44</v>
      </c>
      <c r="O998" s="66"/>
      <c r="P998" s="183">
        <f>O998*H998</f>
        <v>0</v>
      </c>
      <c r="Q998" s="183">
        <v>0</v>
      </c>
      <c r="R998" s="183">
        <f>Q998*H998</f>
        <v>0</v>
      </c>
      <c r="S998" s="183">
        <v>0</v>
      </c>
      <c r="T998" s="184">
        <f>S998*H998</f>
        <v>0</v>
      </c>
      <c r="U998" s="36"/>
      <c r="V998" s="36"/>
      <c r="W998" s="36"/>
      <c r="X998" s="36"/>
      <c r="Y998" s="36"/>
      <c r="Z998" s="36"/>
      <c r="AA998" s="36"/>
      <c r="AB998" s="36"/>
      <c r="AC998" s="36"/>
      <c r="AD998" s="36"/>
      <c r="AE998" s="36"/>
      <c r="AR998" s="185" t="s">
        <v>279</v>
      </c>
      <c r="AT998" s="185" t="s">
        <v>147</v>
      </c>
      <c r="AU998" s="185" t="s">
        <v>153</v>
      </c>
      <c r="AY998" s="19" t="s">
        <v>145</v>
      </c>
      <c r="BE998" s="186">
        <f>IF(N998="základní",J998,0)</f>
        <v>0</v>
      </c>
      <c r="BF998" s="186">
        <f>IF(N998="snížená",J998,0)</f>
        <v>0</v>
      </c>
      <c r="BG998" s="186">
        <f>IF(N998="zákl. přenesená",J998,0)</f>
        <v>0</v>
      </c>
      <c r="BH998" s="186">
        <f>IF(N998="sníž. přenesená",J998,0)</f>
        <v>0</v>
      </c>
      <c r="BI998" s="186">
        <f>IF(N998="nulová",J998,0)</f>
        <v>0</v>
      </c>
      <c r="BJ998" s="19" t="s">
        <v>153</v>
      </c>
      <c r="BK998" s="186">
        <f>ROUND(I998*H998,0)</f>
        <v>0</v>
      </c>
      <c r="BL998" s="19" t="s">
        <v>279</v>
      </c>
      <c r="BM998" s="185" t="s">
        <v>1567</v>
      </c>
    </row>
    <row r="999" spans="1:65" s="2" customFormat="1" ht="10">
      <c r="A999" s="36"/>
      <c r="B999" s="37"/>
      <c r="C999" s="38"/>
      <c r="D999" s="187" t="s">
        <v>155</v>
      </c>
      <c r="E999" s="38"/>
      <c r="F999" s="188" t="s">
        <v>1566</v>
      </c>
      <c r="G999" s="38"/>
      <c r="H999" s="38"/>
      <c r="I999" s="189"/>
      <c r="J999" s="38"/>
      <c r="K999" s="38"/>
      <c r="L999" s="41"/>
      <c r="M999" s="190"/>
      <c r="N999" s="191"/>
      <c r="O999" s="66"/>
      <c r="P999" s="66"/>
      <c r="Q999" s="66"/>
      <c r="R999" s="66"/>
      <c r="S999" s="66"/>
      <c r="T999" s="67"/>
      <c r="U999" s="36"/>
      <c r="V999" s="36"/>
      <c r="W999" s="36"/>
      <c r="X999" s="36"/>
      <c r="Y999" s="36"/>
      <c r="Z999" s="36"/>
      <c r="AA999" s="36"/>
      <c r="AB999" s="36"/>
      <c r="AC999" s="36"/>
      <c r="AD999" s="36"/>
      <c r="AE999" s="36"/>
      <c r="AT999" s="19" t="s">
        <v>155</v>
      </c>
      <c r="AU999" s="19" t="s">
        <v>153</v>
      </c>
    </row>
    <row r="1000" spans="1:65" s="2" customFormat="1" ht="16.5" customHeight="1">
      <c r="A1000" s="36"/>
      <c r="B1000" s="37"/>
      <c r="C1000" s="175" t="s">
        <v>1568</v>
      </c>
      <c r="D1000" s="175" t="s">
        <v>147</v>
      </c>
      <c r="E1000" s="176" t="s">
        <v>1569</v>
      </c>
      <c r="F1000" s="177" t="s">
        <v>1570</v>
      </c>
      <c r="G1000" s="178" t="s">
        <v>256</v>
      </c>
      <c r="H1000" s="179">
        <v>48</v>
      </c>
      <c r="I1000" s="180"/>
      <c r="J1000" s="179">
        <f>ROUND(I1000*H1000,0)</f>
        <v>0</v>
      </c>
      <c r="K1000" s="177" t="s">
        <v>20</v>
      </c>
      <c r="L1000" s="41"/>
      <c r="M1000" s="181" t="s">
        <v>20</v>
      </c>
      <c r="N1000" s="182" t="s">
        <v>44</v>
      </c>
      <c r="O1000" s="66"/>
      <c r="P1000" s="183">
        <f>O1000*H1000</f>
        <v>0</v>
      </c>
      <c r="Q1000" s="183">
        <v>0</v>
      </c>
      <c r="R1000" s="183">
        <f>Q1000*H1000</f>
        <v>0</v>
      </c>
      <c r="S1000" s="183">
        <v>0</v>
      </c>
      <c r="T1000" s="184">
        <f>S1000*H1000</f>
        <v>0</v>
      </c>
      <c r="U1000" s="36"/>
      <c r="V1000" s="36"/>
      <c r="W1000" s="36"/>
      <c r="X1000" s="36"/>
      <c r="Y1000" s="36"/>
      <c r="Z1000" s="36"/>
      <c r="AA1000" s="36"/>
      <c r="AB1000" s="36"/>
      <c r="AC1000" s="36"/>
      <c r="AD1000" s="36"/>
      <c r="AE1000" s="36"/>
      <c r="AR1000" s="185" t="s">
        <v>279</v>
      </c>
      <c r="AT1000" s="185" t="s">
        <v>147</v>
      </c>
      <c r="AU1000" s="185" t="s">
        <v>153</v>
      </c>
      <c r="AY1000" s="19" t="s">
        <v>145</v>
      </c>
      <c r="BE1000" s="186">
        <f>IF(N1000="základní",J1000,0)</f>
        <v>0</v>
      </c>
      <c r="BF1000" s="186">
        <f>IF(N1000="snížená",J1000,0)</f>
        <v>0</v>
      </c>
      <c r="BG1000" s="186">
        <f>IF(N1000="zákl. přenesená",J1000,0)</f>
        <v>0</v>
      </c>
      <c r="BH1000" s="186">
        <f>IF(N1000="sníž. přenesená",J1000,0)</f>
        <v>0</v>
      </c>
      <c r="BI1000" s="186">
        <f>IF(N1000="nulová",J1000,0)</f>
        <v>0</v>
      </c>
      <c r="BJ1000" s="19" t="s">
        <v>153</v>
      </c>
      <c r="BK1000" s="186">
        <f>ROUND(I1000*H1000,0)</f>
        <v>0</v>
      </c>
      <c r="BL1000" s="19" t="s">
        <v>279</v>
      </c>
      <c r="BM1000" s="185" t="s">
        <v>1571</v>
      </c>
    </row>
    <row r="1001" spans="1:65" s="2" customFormat="1" ht="10">
      <c r="A1001" s="36"/>
      <c r="B1001" s="37"/>
      <c r="C1001" s="38"/>
      <c r="D1001" s="187" t="s">
        <v>155</v>
      </c>
      <c r="E1001" s="38"/>
      <c r="F1001" s="188" t="s">
        <v>1570</v>
      </c>
      <c r="G1001" s="38"/>
      <c r="H1001" s="38"/>
      <c r="I1001" s="189"/>
      <c r="J1001" s="38"/>
      <c r="K1001" s="38"/>
      <c r="L1001" s="41"/>
      <c r="M1001" s="190"/>
      <c r="N1001" s="191"/>
      <c r="O1001" s="66"/>
      <c r="P1001" s="66"/>
      <c r="Q1001" s="66"/>
      <c r="R1001" s="66"/>
      <c r="S1001" s="66"/>
      <c r="T1001" s="67"/>
      <c r="U1001" s="36"/>
      <c r="V1001" s="36"/>
      <c r="W1001" s="36"/>
      <c r="X1001" s="36"/>
      <c r="Y1001" s="36"/>
      <c r="Z1001" s="36"/>
      <c r="AA1001" s="36"/>
      <c r="AB1001" s="36"/>
      <c r="AC1001" s="36"/>
      <c r="AD1001" s="36"/>
      <c r="AE1001" s="36"/>
      <c r="AT1001" s="19" t="s">
        <v>155</v>
      </c>
      <c r="AU1001" s="19" t="s">
        <v>153</v>
      </c>
    </row>
    <row r="1002" spans="1:65" s="2" customFormat="1" ht="16.5" customHeight="1">
      <c r="A1002" s="36"/>
      <c r="B1002" s="37"/>
      <c r="C1002" s="175" t="s">
        <v>1572</v>
      </c>
      <c r="D1002" s="175" t="s">
        <v>147</v>
      </c>
      <c r="E1002" s="176" t="s">
        <v>1573</v>
      </c>
      <c r="F1002" s="177" t="s">
        <v>1574</v>
      </c>
      <c r="G1002" s="178" t="s">
        <v>256</v>
      </c>
      <c r="H1002" s="179">
        <v>40</v>
      </c>
      <c r="I1002" s="180"/>
      <c r="J1002" s="179">
        <f>ROUND(I1002*H1002,0)</f>
        <v>0</v>
      </c>
      <c r="K1002" s="177" t="s">
        <v>20</v>
      </c>
      <c r="L1002" s="41"/>
      <c r="M1002" s="181" t="s">
        <v>20</v>
      </c>
      <c r="N1002" s="182" t="s">
        <v>44</v>
      </c>
      <c r="O1002" s="66"/>
      <c r="P1002" s="183">
        <f>O1002*H1002</f>
        <v>0</v>
      </c>
      <c r="Q1002" s="183">
        <v>0</v>
      </c>
      <c r="R1002" s="183">
        <f>Q1002*H1002</f>
        <v>0</v>
      </c>
      <c r="S1002" s="183">
        <v>0</v>
      </c>
      <c r="T1002" s="184">
        <f>S1002*H1002</f>
        <v>0</v>
      </c>
      <c r="U1002" s="36"/>
      <c r="V1002" s="36"/>
      <c r="W1002" s="36"/>
      <c r="X1002" s="36"/>
      <c r="Y1002" s="36"/>
      <c r="Z1002" s="36"/>
      <c r="AA1002" s="36"/>
      <c r="AB1002" s="36"/>
      <c r="AC1002" s="36"/>
      <c r="AD1002" s="36"/>
      <c r="AE1002" s="36"/>
      <c r="AR1002" s="185" t="s">
        <v>279</v>
      </c>
      <c r="AT1002" s="185" t="s">
        <v>147</v>
      </c>
      <c r="AU1002" s="185" t="s">
        <v>153</v>
      </c>
      <c r="AY1002" s="19" t="s">
        <v>145</v>
      </c>
      <c r="BE1002" s="186">
        <f>IF(N1002="základní",J1002,0)</f>
        <v>0</v>
      </c>
      <c r="BF1002" s="186">
        <f>IF(N1002="snížená",J1002,0)</f>
        <v>0</v>
      </c>
      <c r="BG1002" s="186">
        <f>IF(N1002="zákl. přenesená",J1002,0)</f>
        <v>0</v>
      </c>
      <c r="BH1002" s="186">
        <f>IF(N1002="sníž. přenesená",J1002,0)</f>
        <v>0</v>
      </c>
      <c r="BI1002" s="186">
        <f>IF(N1002="nulová",J1002,0)</f>
        <v>0</v>
      </c>
      <c r="BJ1002" s="19" t="s">
        <v>153</v>
      </c>
      <c r="BK1002" s="186">
        <f>ROUND(I1002*H1002,0)</f>
        <v>0</v>
      </c>
      <c r="BL1002" s="19" t="s">
        <v>279</v>
      </c>
      <c r="BM1002" s="185" t="s">
        <v>1575</v>
      </c>
    </row>
    <row r="1003" spans="1:65" s="2" customFormat="1" ht="10">
      <c r="A1003" s="36"/>
      <c r="B1003" s="37"/>
      <c r="C1003" s="38"/>
      <c r="D1003" s="187" t="s">
        <v>155</v>
      </c>
      <c r="E1003" s="38"/>
      <c r="F1003" s="188" t="s">
        <v>1574</v>
      </c>
      <c r="G1003" s="38"/>
      <c r="H1003" s="38"/>
      <c r="I1003" s="189"/>
      <c r="J1003" s="38"/>
      <c r="K1003" s="38"/>
      <c r="L1003" s="41"/>
      <c r="M1003" s="190"/>
      <c r="N1003" s="191"/>
      <c r="O1003" s="66"/>
      <c r="P1003" s="66"/>
      <c r="Q1003" s="66"/>
      <c r="R1003" s="66"/>
      <c r="S1003" s="66"/>
      <c r="T1003" s="67"/>
      <c r="U1003" s="36"/>
      <c r="V1003" s="36"/>
      <c r="W1003" s="36"/>
      <c r="X1003" s="36"/>
      <c r="Y1003" s="36"/>
      <c r="Z1003" s="36"/>
      <c r="AA1003" s="36"/>
      <c r="AB1003" s="36"/>
      <c r="AC1003" s="36"/>
      <c r="AD1003" s="36"/>
      <c r="AE1003" s="36"/>
      <c r="AT1003" s="19" t="s">
        <v>155</v>
      </c>
      <c r="AU1003" s="19" t="s">
        <v>153</v>
      </c>
    </row>
    <row r="1004" spans="1:65" s="2" customFormat="1" ht="16.5" customHeight="1">
      <c r="A1004" s="36"/>
      <c r="B1004" s="37"/>
      <c r="C1004" s="175" t="s">
        <v>1576</v>
      </c>
      <c r="D1004" s="175" t="s">
        <v>147</v>
      </c>
      <c r="E1004" s="176" t="s">
        <v>1577</v>
      </c>
      <c r="F1004" s="177" t="s">
        <v>1578</v>
      </c>
      <c r="G1004" s="178" t="s">
        <v>256</v>
      </c>
      <c r="H1004" s="179">
        <v>60</v>
      </c>
      <c r="I1004" s="180"/>
      <c r="J1004" s="179">
        <f>ROUND(I1004*H1004,0)</f>
        <v>0</v>
      </c>
      <c r="K1004" s="177" t="s">
        <v>20</v>
      </c>
      <c r="L1004" s="41"/>
      <c r="M1004" s="181" t="s">
        <v>20</v>
      </c>
      <c r="N1004" s="182" t="s">
        <v>44</v>
      </c>
      <c r="O1004" s="66"/>
      <c r="P1004" s="183">
        <f>O1004*H1004</f>
        <v>0</v>
      </c>
      <c r="Q1004" s="183">
        <v>0</v>
      </c>
      <c r="R1004" s="183">
        <f>Q1004*H1004</f>
        <v>0</v>
      </c>
      <c r="S1004" s="183">
        <v>0</v>
      </c>
      <c r="T1004" s="184">
        <f>S1004*H1004</f>
        <v>0</v>
      </c>
      <c r="U1004" s="36"/>
      <c r="V1004" s="36"/>
      <c r="W1004" s="36"/>
      <c r="X1004" s="36"/>
      <c r="Y1004" s="36"/>
      <c r="Z1004" s="36"/>
      <c r="AA1004" s="36"/>
      <c r="AB1004" s="36"/>
      <c r="AC1004" s="36"/>
      <c r="AD1004" s="36"/>
      <c r="AE1004" s="36"/>
      <c r="AR1004" s="185" t="s">
        <v>279</v>
      </c>
      <c r="AT1004" s="185" t="s">
        <v>147</v>
      </c>
      <c r="AU1004" s="185" t="s">
        <v>153</v>
      </c>
      <c r="AY1004" s="19" t="s">
        <v>145</v>
      </c>
      <c r="BE1004" s="186">
        <f>IF(N1004="základní",J1004,0)</f>
        <v>0</v>
      </c>
      <c r="BF1004" s="186">
        <f>IF(N1004="snížená",J1004,0)</f>
        <v>0</v>
      </c>
      <c r="BG1004" s="186">
        <f>IF(N1004="zákl. přenesená",J1004,0)</f>
        <v>0</v>
      </c>
      <c r="BH1004" s="186">
        <f>IF(N1004="sníž. přenesená",J1004,0)</f>
        <v>0</v>
      </c>
      <c r="BI1004" s="186">
        <f>IF(N1004="nulová",J1004,0)</f>
        <v>0</v>
      </c>
      <c r="BJ1004" s="19" t="s">
        <v>153</v>
      </c>
      <c r="BK1004" s="186">
        <f>ROUND(I1004*H1004,0)</f>
        <v>0</v>
      </c>
      <c r="BL1004" s="19" t="s">
        <v>279</v>
      </c>
      <c r="BM1004" s="185" t="s">
        <v>1579</v>
      </c>
    </row>
    <row r="1005" spans="1:65" s="2" customFormat="1" ht="10">
      <c r="A1005" s="36"/>
      <c r="B1005" s="37"/>
      <c r="C1005" s="38"/>
      <c r="D1005" s="187" t="s">
        <v>155</v>
      </c>
      <c r="E1005" s="38"/>
      <c r="F1005" s="188" t="s">
        <v>1578</v>
      </c>
      <c r="G1005" s="38"/>
      <c r="H1005" s="38"/>
      <c r="I1005" s="189"/>
      <c r="J1005" s="38"/>
      <c r="K1005" s="38"/>
      <c r="L1005" s="41"/>
      <c r="M1005" s="190"/>
      <c r="N1005" s="191"/>
      <c r="O1005" s="66"/>
      <c r="P1005" s="66"/>
      <c r="Q1005" s="66"/>
      <c r="R1005" s="66"/>
      <c r="S1005" s="66"/>
      <c r="T1005" s="67"/>
      <c r="U1005" s="36"/>
      <c r="V1005" s="36"/>
      <c r="W1005" s="36"/>
      <c r="X1005" s="36"/>
      <c r="Y1005" s="36"/>
      <c r="Z1005" s="36"/>
      <c r="AA1005" s="36"/>
      <c r="AB1005" s="36"/>
      <c r="AC1005" s="36"/>
      <c r="AD1005" s="36"/>
      <c r="AE1005" s="36"/>
      <c r="AT1005" s="19" t="s">
        <v>155</v>
      </c>
      <c r="AU1005" s="19" t="s">
        <v>153</v>
      </c>
    </row>
    <row r="1006" spans="1:65" s="2" customFormat="1" ht="16.5" customHeight="1">
      <c r="A1006" s="36"/>
      <c r="B1006" s="37"/>
      <c r="C1006" s="175" t="s">
        <v>1580</v>
      </c>
      <c r="D1006" s="175" t="s">
        <v>147</v>
      </c>
      <c r="E1006" s="176" t="s">
        <v>1581</v>
      </c>
      <c r="F1006" s="177" t="s">
        <v>1582</v>
      </c>
      <c r="G1006" s="178" t="s">
        <v>256</v>
      </c>
      <c r="H1006" s="179">
        <v>8</v>
      </c>
      <c r="I1006" s="180"/>
      <c r="J1006" s="179">
        <f>ROUND(I1006*H1006,0)</f>
        <v>0</v>
      </c>
      <c r="K1006" s="177" t="s">
        <v>20</v>
      </c>
      <c r="L1006" s="41"/>
      <c r="M1006" s="181" t="s">
        <v>20</v>
      </c>
      <c r="N1006" s="182" t="s">
        <v>44</v>
      </c>
      <c r="O1006" s="66"/>
      <c r="P1006" s="183">
        <f>O1006*H1006</f>
        <v>0</v>
      </c>
      <c r="Q1006" s="183">
        <v>0</v>
      </c>
      <c r="R1006" s="183">
        <f>Q1006*H1006</f>
        <v>0</v>
      </c>
      <c r="S1006" s="183">
        <v>0</v>
      </c>
      <c r="T1006" s="184">
        <f>S1006*H1006</f>
        <v>0</v>
      </c>
      <c r="U1006" s="36"/>
      <c r="V1006" s="36"/>
      <c r="W1006" s="36"/>
      <c r="X1006" s="36"/>
      <c r="Y1006" s="36"/>
      <c r="Z1006" s="36"/>
      <c r="AA1006" s="36"/>
      <c r="AB1006" s="36"/>
      <c r="AC1006" s="36"/>
      <c r="AD1006" s="36"/>
      <c r="AE1006" s="36"/>
      <c r="AR1006" s="185" t="s">
        <v>279</v>
      </c>
      <c r="AT1006" s="185" t="s">
        <v>147</v>
      </c>
      <c r="AU1006" s="185" t="s">
        <v>153</v>
      </c>
      <c r="AY1006" s="19" t="s">
        <v>145</v>
      </c>
      <c r="BE1006" s="186">
        <f>IF(N1006="základní",J1006,0)</f>
        <v>0</v>
      </c>
      <c r="BF1006" s="186">
        <f>IF(N1006="snížená",J1006,0)</f>
        <v>0</v>
      </c>
      <c r="BG1006" s="186">
        <f>IF(N1006="zákl. přenesená",J1006,0)</f>
        <v>0</v>
      </c>
      <c r="BH1006" s="186">
        <f>IF(N1006="sníž. přenesená",J1006,0)</f>
        <v>0</v>
      </c>
      <c r="BI1006" s="186">
        <f>IF(N1006="nulová",J1006,0)</f>
        <v>0</v>
      </c>
      <c r="BJ1006" s="19" t="s">
        <v>153</v>
      </c>
      <c r="BK1006" s="186">
        <f>ROUND(I1006*H1006,0)</f>
        <v>0</v>
      </c>
      <c r="BL1006" s="19" t="s">
        <v>279</v>
      </c>
      <c r="BM1006" s="185" t="s">
        <v>1583</v>
      </c>
    </row>
    <row r="1007" spans="1:65" s="2" customFormat="1" ht="10">
      <c r="A1007" s="36"/>
      <c r="B1007" s="37"/>
      <c r="C1007" s="38"/>
      <c r="D1007" s="187" t="s">
        <v>155</v>
      </c>
      <c r="E1007" s="38"/>
      <c r="F1007" s="188" t="s">
        <v>1582</v>
      </c>
      <c r="G1007" s="38"/>
      <c r="H1007" s="38"/>
      <c r="I1007" s="189"/>
      <c r="J1007" s="38"/>
      <c r="K1007" s="38"/>
      <c r="L1007" s="41"/>
      <c r="M1007" s="190"/>
      <c r="N1007" s="191"/>
      <c r="O1007" s="66"/>
      <c r="P1007" s="66"/>
      <c r="Q1007" s="66"/>
      <c r="R1007" s="66"/>
      <c r="S1007" s="66"/>
      <c r="T1007" s="67"/>
      <c r="U1007" s="36"/>
      <c r="V1007" s="36"/>
      <c r="W1007" s="36"/>
      <c r="X1007" s="36"/>
      <c r="Y1007" s="36"/>
      <c r="Z1007" s="36"/>
      <c r="AA1007" s="36"/>
      <c r="AB1007" s="36"/>
      <c r="AC1007" s="36"/>
      <c r="AD1007" s="36"/>
      <c r="AE1007" s="36"/>
      <c r="AT1007" s="19" t="s">
        <v>155</v>
      </c>
      <c r="AU1007" s="19" t="s">
        <v>153</v>
      </c>
    </row>
    <row r="1008" spans="1:65" s="2" customFormat="1" ht="16.5" customHeight="1">
      <c r="A1008" s="36"/>
      <c r="B1008" s="37"/>
      <c r="C1008" s="175" t="s">
        <v>1584</v>
      </c>
      <c r="D1008" s="175" t="s">
        <v>147</v>
      </c>
      <c r="E1008" s="176" t="s">
        <v>1585</v>
      </c>
      <c r="F1008" s="177" t="s">
        <v>1586</v>
      </c>
      <c r="G1008" s="178" t="s">
        <v>256</v>
      </c>
      <c r="H1008" s="179">
        <v>50</v>
      </c>
      <c r="I1008" s="180"/>
      <c r="J1008" s="179">
        <f>ROUND(I1008*H1008,0)</f>
        <v>0</v>
      </c>
      <c r="K1008" s="177" t="s">
        <v>20</v>
      </c>
      <c r="L1008" s="41"/>
      <c r="M1008" s="181" t="s">
        <v>20</v>
      </c>
      <c r="N1008" s="182" t="s">
        <v>44</v>
      </c>
      <c r="O1008" s="66"/>
      <c r="P1008" s="183">
        <f>O1008*H1008</f>
        <v>0</v>
      </c>
      <c r="Q1008" s="183">
        <v>0</v>
      </c>
      <c r="R1008" s="183">
        <f>Q1008*H1008</f>
        <v>0</v>
      </c>
      <c r="S1008" s="183">
        <v>0</v>
      </c>
      <c r="T1008" s="184">
        <f>S1008*H1008</f>
        <v>0</v>
      </c>
      <c r="U1008" s="36"/>
      <c r="V1008" s="36"/>
      <c r="W1008" s="36"/>
      <c r="X1008" s="36"/>
      <c r="Y1008" s="36"/>
      <c r="Z1008" s="36"/>
      <c r="AA1008" s="36"/>
      <c r="AB1008" s="36"/>
      <c r="AC1008" s="36"/>
      <c r="AD1008" s="36"/>
      <c r="AE1008" s="36"/>
      <c r="AR1008" s="185" t="s">
        <v>279</v>
      </c>
      <c r="AT1008" s="185" t="s">
        <v>147</v>
      </c>
      <c r="AU1008" s="185" t="s">
        <v>153</v>
      </c>
      <c r="AY1008" s="19" t="s">
        <v>145</v>
      </c>
      <c r="BE1008" s="186">
        <f>IF(N1008="základní",J1008,0)</f>
        <v>0</v>
      </c>
      <c r="BF1008" s="186">
        <f>IF(N1008="snížená",J1008,0)</f>
        <v>0</v>
      </c>
      <c r="BG1008" s="186">
        <f>IF(N1008="zákl. přenesená",J1008,0)</f>
        <v>0</v>
      </c>
      <c r="BH1008" s="186">
        <f>IF(N1008="sníž. přenesená",J1008,0)</f>
        <v>0</v>
      </c>
      <c r="BI1008" s="186">
        <f>IF(N1008="nulová",J1008,0)</f>
        <v>0</v>
      </c>
      <c r="BJ1008" s="19" t="s">
        <v>153</v>
      </c>
      <c r="BK1008" s="186">
        <f>ROUND(I1008*H1008,0)</f>
        <v>0</v>
      </c>
      <c r="BL1008" s="19" t="s">
        <v>279</v>
      </c>
      <c r="BM1008" s="185" t="s">
        <v>1587</v>
      </c>
    </row>
    <row r="1009" spans="1:65" s="2" customFormat="1" ht="10">
      <c r="A1009" s="36"/>
      <c r="B1009" s="37"/>
      <c r="C1009" s="38"/>
      <c r="D1009" s="187" t="s">
        <v>155</v>
      </c>
      <c r="E1009" s="38"/>
      <c r="F1009" s="188" t="s">
        <v>1588</v>
      </c>
      <c r="G1009" s="38"/>
      <c r="H1009" s="38"/>
      <c r="I1009" s="189"/>
      <c r="J1009" s="38"/>
      <c r="K1009" s="38"/>
      <c r="L1009" s="41"/>
      <c r="M1009" s="190"/>
      <c r="N1009" s="191"/>
      <c r="O1009" s="66"/>
      <c r="P1009" s="66"/>
      <c r="Q1009" s="66"/>
      <c r="R1009" s="66"/>
      <c r="S1009" s="66"/>
      <c r="T1009" s="67"/>
      <c r="U1009" s="36"/>
      <c r="V1009" s="36"/>
      <c r="W1009" s="36"/>
      <c r="X1009" s="36"/>
      <c r="Y1009" s="36"/>
      <c r="Z1009" s="36"/>
      <c r="AA1009" s="36"/>
      <c r="AB1009" s="36"/>
      <c r="AC1009" s="36"/>
      <c r="AD1009" s="36"/>
      <c r="AE1009" s="36"/>
      <c r="AT1009" s="19" t="s">
        <v>155</v>
      </c>
      <c r="AU1009" s="19" t="s">
        <v>153</v>
      </c>
    </row>
    <row r="1010" spans="1:65" s="2" customFormat="1" ht="16.5" customHeight="1">
      <c r="A1010" s="36"/>
      <c r="B1010" s="37"/>
      <c r="C1010" s="175" t="s">
        <v>1589</v>
      </c>
      <c r="D1010" s="175" t="s">
        <v>147</v>
      </c>
      <c r="E1010" s="176" t="s">
        <v>1590</v>
      </c>
      <c r="F1010" s="177" t="s">
        <v>1591</v>
      </c>
      <c r="G1010" s="178" t="s">
        <v>300</v>
      </c>
      <c r="H1010" s="179">
        <v>1</v>
      </c>
      <c r="I1010" s="180"/>
      <c r="J1010" s="179">
        <f>ROUND(I1010*H1010,0)</f>
        <v>0</v>
      </c>
      <c r="K1010" s="177" t="s">
        <v>20</v>
      </c>
      <c r="L1010" s="41"/>
      <c r="M1010" s="181" t="s">
        <v>20</v>
      </c>
      <c r="N1010" s="182" t="s">
        <v>44</v>
      </c>
      <c r="O1010" s="66"/>
      <c r="P1010" s="183">
        <f>O1010*H1010</f>
        <v>0</v>
      </c>
      <c r="Q1010" s="183">
        <v>0</v>
      </c>
      <c r="R1010" s="183">
        <f>Q1010*H1010</f>
        <v>0</v>
      </c>
      <c r="S1010" s="183">
        <v>0</v>
      </c>
      <c r="T1010" s="184">
        <f>S1010*H1010</f>
        <v>0</v>
      </c>
      <c r="U1010" s="36"/>
      <c r="V1010" s="36"/>
      <c r="W1010" s="36"/>
      <c r="X1010" s="36"/>
      <c r="Y1010" s="36"/>
      <c r="Z1010" s="36"/>
      <c r="AA1010" s="36"/>
      <c r="AB1010" s="36"/>
      <c r="AC1010" s="36"/>
      <c r="AD1010" s="36"/>
      <c r="AE1010" s="36"/>
      <c r="AR1010" s="185" t="s">
        <v>279</v>
      </c>
      <c r="AT1010" s="185" t="s">
        <v>147</v>
      </c>
      <c r="AU1010" s="185" t="s">
        <v>153</v>
      </c>
      <c r="AY1010" s="19" t="s">
        <v>145</v>
      </c>
      <c r="BE1010" s="186">
        <f>IF(N1010="základní",J1010,0)</f>
        <v>0</v>
      </c>
      <c r="BF1010" s="186">
        <f>IF(N1010="snížená",J1010,0)</f>
        <v>0</v>
      </c>
      <c r="BG1010" s="186">
        <f>IF(N1010="zákl. přenesená",J1010,0)</f>
        <v>0</v>
      </c>
      <c r="BH1010" s="186">
        <f>IF(N1010="sníž. přenesená",J1010,0)</f>
        <v>0</v>
      </c>
      <c r="BI1010" s="186">
        <f>IF(N1010="nulová",J1010,0)</f>
        <v>0</v>
      </c>
      <c r="BJ1010" s="19" t="s">
        <v>153</v>
      </c>
      <c r="BK1010" s="186">
        <f>ROUND(I1010*H1010,0)</f>
        <v>0</v>
      </c>
      <c r="BL1010" s="19" t="s">
        <v>279</v>
      </c>
      <c r="BM1010" s="185" t="s">
        <v>1592</v>
      </c>
    </row>
    <row r="1011" spans="1:65" s="2" customFormat="1" ht="10">
      <c r="A1011" s="36"/>
      <c r="B1011" s="37"/>
      <c r="C1011" s="38"/>
      <c r="D1011" s="187" t="s">
        <v>155</v>
      </c>
      <c r="E1011" s="38"/>
      <c r="F1011" s="188" t="s">
        <v>1591</v>
      </c>
      <c r="G1011" s="38"/>
      <c r="H1011" s="38"/>
      <c r="I1011" s="189"/>
      <c r="J1011" s="38"/>
      <c r="K1011" s="38"/>
      <c r="L1011" s="41"/>
      <c r="M1011" s="190"/>
      <c r="N1011" s="191"/>
      <c r="O1011" s="66"/>
      <c r="P1011" s="66"/>
      <c r="Q1011" s="66"/>
      <c r="R1011" s="66"/>
      <c r="S1011" s="66"/>
      <c r="T1011" s="67"/>
      <c r="U1011" s="36"/>
      <c r="V1011" s="36"/>
      <c r="W1011" s="36"/>
      <c r="X1011" s="36"/>
      <c r="Y1011" s="36"/>
      <c r="Z1011" s="36"/>
      <c r="AA1011" s="36"/>
      <c r="AB1011" s="36"/>
      <c r="AC1011" s="36"/>
      <c r="AD1011" s="36"/>
      <c r="AE1011" s="36"/>
      <c r="AT1011" s="19" t="s">
        <v>155</v>
      </c>
      <c r="AU1011" s="19" t="s">
        <v>153</v>
      </c>
    </row>
    <row r="1012" spans="1:65" s="2" customFormat="1" ht="16.5" customHeight="1">
      <c r="A1012" s="36"/>
      <c r="B1012" s="37"/>
      <c r="C1012" s="175" t="s">
        <v>1593</v>
      </c>
      <c r="D1012" s="175" t="s">
        <v>147</v>
      </c>
      <c r="E1012" s="176" t="s">
        <v>1594</v>
      </c>
      <c r="F1012" s="177" t="s">
        <v>1595</v>
      </c>
      <c r="G1012" s="178" t="s">
        <v>300</v>
      </c>
      <c r="H1012" s="179">
        <v>20</v>
      </c>
      <c r="I1012" s="180"/>
      <c r="J1012" s="179">
        <f>ROUND(I1012*H1012,0)</f>
        <v>0</v>
      </c>
      <c r="K1012" s="177" t="s">
        <v>20</v>
      </c>
      <c r="L1012" s="41"/>
      <c r="M1012" s="181" t="s">
        <v>20</v>
      </c>
      <c r="N1012" s="182" t="s">
        <v>44</v>
      </c>
      <c r="O1012" s="66"/>
      <c r="P1012" s="183">
        <f>O1012*H1012</f>
        <v>0</v>
      </c>
      <c r="Q1012" s="183">
        <v>0</v>
      </c>
      <c r="R1012" s="183">
        <f>Q1012*H1012</f>
        <v>0</v>
      </c>
      <c r="S1012" s="183">
        <v>0</v>
      </c>
      <c r="T1012" s="184">
        <f>S1012*H1012</f>
        <v>0</v>
      </c>
      <c r="U1012" s="36"/>
      <c r="V1012" s="36"/>
      <c r="W1012" s="36"/>
      <c r="X1012" s="36"/>
      <c r="Y1012" s="36"/>
      <c r="Z1012" s="36"/>
      <c r="AA1012" s="36"/>
      <c r="AB1012" s="36"/>
      <c r="AC1012" s="36"/>
      <c r="AD1012" s="36"/>
      <c r="AE1012" s="36"/>
      <c r="AR1012" s="185" t="s">
        <v>279</v>
      </c>
      <c r="AT1012" s="185" t="s">
        <v>147</v>
      </c>
      <c r="AU1012" s="185" t="s">
        <v>153</v>
      </c>
      <c r="AY1012" s="19" t="s">
        <v>145</v>
      </c>
      <c r="BE1012" s="186">
        <f>IF(N1012="základní",J1012,0)</f>
        <v>0</v>
      </c>
      <c r="BF1012" s="186">
        <f>IF(N1012="snížená",J1012,0)</f>
        <v>0</v>
      </c>
      <c r="BG1012" s="186">
        <f>IF(N1012="zákl. přenesená",J1012,0)</f>
        <v>0</v>
      </c>
      <c r="BH1012" s="186">
        <f>IF(N1012="sníž. přenesená",J1012,0)</f>
        <v>0</v>
      </c>
      <c r="BI1012" s="186">
        <f>IF(N1012="nulová",J1012,0)</f>
        <v>0</v>
      </c>
      <c r="BJ1012" s="19" t="s">
        <v>153</v>
      </c>
      <c r="BK1012" s="186">
        <f>ROUND(I1012*H1012,0)</f>
        <v>0</v>
      </c>
      <c r="BL1012" s="19" t="s">
        <v>279</v>
      </c>
      <c r="BM1012" s="185" t="s">
        <v>1596</v>
      </c>
    </row>
    <row r="1013" spans="1:65" s="2" customFormat="1" ht="10">
      <c r="A1013" s="36"/>
      <c r="B1013" s="37"/>
      <c r="C1013" s="38"/>
      <c r="D1013" s="187" t="s">
        <v>155</v>
      </c>
      <c r="E1013" s="38"/>
      <c r="F1013" s="188" t="s">
        <v>1595</v>
      </c>
      <c r="G1013" s="38"/>
      <c r="H1013" s="38"/>
      <c r="I1013" s="189"/>
      <c r="J1013" s="38"/>
      <c r="K1013" s="38"/>
      <c r="L1013" s="41"/>
      <c r="M1013" s="190"/>
      <c r="N1013" s="191"/>
      <c r="O1013" s="66"/>
      <c r="P1013" s="66"/>
      <c r="Q1013" s="66"/>
      <c r="R1013" s="66"/>
      <c r="S1013" s="66"/>
      <c r="T1013" s="67"/>
      <c r="U1013" s="36"/>
      <c r="V1013" s="36"/>
      <c r="W1013" s="36"/>
      <c r="X1013" s="36"/>
      <c r="Y1013" s="36"/>
      <c r="Z1013" s="36"/>
      <c r="AA1013" s="36"/>
      <c r="AB1013" s="36"/>
      <c r="AC1013" s="36"/>
      <c r="AD1013" s="36"/>
      <c r="AE1013" s="36"/>
      <c r="AT1013" s="19" t="s">
        <v>155</v>
      </c>
      <c r="AU1013" s="19" t="s">
        <v>153</v>
      </c>
    </row>
    <row r="1014" spans="1:65" s="2" customFormat="1" ht="16.5" customHeight="1">
      <c r="A1014" s="36"/>
      <c r="B1014" s="37"/>
      <c r="C1014" s="175" t="s">
        <v>1597</v>
      </c>
      <c r="D1014" s="175" t="s">
        <v>147</v>
      </c>
      <c r="E1014" s="176" t="s">
        <v>1598</v>
      </c>
      <c r="F1014" s="177" t="s">
        <v>1599</v>
      </c>
      <c r="G1014" s="178" t="s">
        <v>300</v>
      </c>
      <c r="H1014" s="179">
        <v>28</v>
      </c>
      <c r="I1014" s="180"/>
      <c r="J1014" s="179">
        <f>ROUND(I1014*H1014,0)</f>
        <v>0</v>
      </c>
      <c r="K1014" s="177" t="s">
        <v>20</v>
      </c>
      <c r="L1014" s="41"/>
      <c r="M1014" s="181" t="s">
        <v>20</v>
      </c>
      <c r="N1014" s="182" t="s">
        <v>44</v>
      </c>
      <c r="O1014" s="66"/>
      <c r="P1014" s="183">
        <f>O1014*H1014</f>
        <v>0</v>
      </c>
      <c r="Q1014" s="183">
        <v>0</v>
      </c>
      <c r="R1014" s="183">
        <f>Q1014*H1014</f>
        <v>0</v>
      </c>
      <c r="S1014" s="183">
        <v>0</v>
      </c>
      <c r="T1014" s="184">
        <f>S1014*H1014</f>
        <v>0</v>
      </c>
      <c r="U1014" s="36"/>
      <c r="V1014" s="36"/>
      <c r="W1014" s="36"/>
      <c r="X1014" s="36"/>
      <c r="Y1014" s="36"/>
      <c r="Z1014" s="36"/>
      <c r="AA1014" s="36"/>
      <c r="AB1014" s="36"/>
      <c r="AC1014" s="36"/>
      <c r="AD1014" s="36"/>
      <c r="AE1014" s="36"/>
      <c r="AR1014" s="185" t="s">
        <v>279</v>
      </c>
      <c r="AT1014" s="185" t="s">
        <v>147</v>
      </c>
      <c r="AU1014" s="185" t="s">
        <v>153</v>
      </c>
      <c r="AY1014" s="19" t="s">
        <v>145</v>
      </c>
      <c r="BE1014" s="186">
        <f>IF(N1014="základní",J1014,0)</f>
        <v>0</v>
      </c>
      <c r="BF1014" s="186">
        <f>IF(N1014="snížená",J1014,0)</f>
        <v>0</v>
      </c>
      <c r="BG1014" s="186">
        <f>IF(N1014="zákl. přenesená",J1014,0)</f>
        <v>0</v>
      </c>
      <c r="BH1014" s="186">
        <f>IF(N1014="sníž. přenesená",J1014,0)</f>
        <v>0</v>
      </c>
      <c r="BI1014" s="186">
        <f>IF(N1014="nulová",J1014,0)</f>
        <v>0</v>
      </c>
      <c r="BJ1014" s="19" t="s">
        <v>153</v>
      </c>
      <c r="BK1014" s="186">
        <f>ROUND(I1014*H1014,0)</f>
        <v>0</v>
      </c>
      <c r="BL1014" s="19" t="s">
        <v>279</v>
      </c>
      <c r="BM1014" s="185" t="s">
        <v>1600</v>
      </c>
    </row>
    <row r="1015" spans="1:65" s="2" customFormat="1" ht="10">
      <c r="A1015" s="36"/>
      <c r="B1015" s="37"/>
      <c r="C1015" s="38"/>
      <c r="D1015" s="187" t="s">
        <v>155</v>
      </c>
      <c r="E1015" s="38"/>
      <c r="F1015" s="188" t="s">
        <v>1599</v>
      </c>
      <c r="G1015" s="38"/>
      <c r="H1015" s="38"/>
      <c r="I1015" s="189"/>
      <c r="J1015" s="38"/>
      <c r="K1015" s="38"/>
      <c r="L1015" s="41"/>
      <c r="M1015" s="190"/>
      <c r="N1015" s="191"/>
      <c r="O1015" s="66"/>
      <c r="P1015" s="66"/>
      <c r="Q1015" s="66"/>
      <c r="R1015" s="66"/>
      <c r="S1015" s="66"/>
      <c r="T1015" s="67"/>
      <c r="U1015" s="36"/>
      <c r="V1015" s="36"/>
      <c r="W1015" s="36"/>
      <c r="X1015" s="36"/>
      <c r="Y1015" s="36"/>
      <c r="Z1015" s="36"/>
      <c r="AA1015" s="36"/>
      <c r="AB1015" s="36"/>
      <c r="AC1015" s="36"/>
      <c r="AD1015" s="36"/>
      <c r="AE1015" s="36"/>
      <c r="AT1015" s="19" t="s">
        <v>155</v>
      </c>
      <c r="AU1015" s="19" t="s">
        <v>153</v>
      </c>
    </row>
    <row r="1016" spans="1:65" s="2" customFormat="1" ht="16.5" customHeight="1">
      <c r="A1016" s="36"/>
      <c r="B1016" s="37"/>
      <c r="C1016" s="175" t="s">
        <v>1601</v>
      </c>
      <c r="D1016" s="175" t="s">
        <v>147</v>
      </c>
      <c r="E1016" s="176" t="s">
        <v>1602</v>
      </c>
      <c r="F1016" s="177" t="s">
        <v>1603</v>
      </c>
      <c r="G1016" s="178" t="s">
        <v>256</v>
      </c>
      <c r="H1016" s="179">
        <v>76</v>
      </c>
      <c r="I1016" s="180"/>
      <c r="J1016" s="179">
        <f>ROUND(I1016*H1016,0)</f>
        <v>0</v>
      </c>
      <c r="K1016" s="177" t="s">
        <v>20</v>
      </c>
      <c r="L1016" s="41"/>
      <c r="M1016" s="181" t="s">
        <v>20</v>
      </c>
      <c r="N1016" s="182" t="s">
        <v>44</v>
      </c>
      <c r="O1016" s="66"/>
      <c r="P1016" s="183">
        <f>O1016*H1016</f>
        <v>0</v>
      </c>
      <c r="Q1016" s="183">
        <v>0</v>
      </c>
      <c r="R1016" s="183">
        <f>Q1016*H1016</f>
        <v>0</v>
      </c>
      <c r="S1016" s="183">
        <v>0</v>
      </c>
      <c r="T1016" s="184">
        <f>S1016*H1016</f>
        <v>0</v>
      </c>
      <c r="U1016" s="36"/>
      <c r="V1016" s="36"/>
      <c r="W1016" s="36"/>
      <c r="X1016" s="36"/>
      <c r="Y1016" s="36"/>
      <c r="Z1016" s="36"/>
      <c r="AA1016" s="36"/>
      <c r="AB1016" s="36"/>
      <c r="AC1016" s="36"/>
      <c r="AD1016" s="36"/>
      <c r="AE1016" s="36"/>
      <c r="AR1016" s="185" t="s">
        <v>279</v>
      </c>
      <c r="AT1016" s="185" t="s">
        <v>147</v>
      </c>
      <c r="AU1016" s="185" t="s">
        <v>153</v>
      </c>
      <c r="AY1016" s="19" t="s">
        <v>145</v>
      </c>
      <c r="BE1016" s="186">
        <f>IF(N1016="základní",J1016,0)</f>
        <v>0</v>
      </c>
      <c r="BF1016" s="186">
        <f>IF(N1016="snížená",J1016,0)</f>
        <v>0</v>
      </c>
      <c r="BG1016" s="186">
        <f>IF(N1016="zákl. přenesená",J1016,0)</f>
        <v>0</v>
      </c>
      <c r="BH1016" s="186">
        <f>IF(N1016="sníž. přenesená",J1016,0)</f>
        <v>0</v>
      </c>
      <c r="BI1016" s="186">
        <f>IF(N1016="nulová",J1016,0)</f>
        <v>0</v>
      </c>
      <c r="BJ1016" s="19" t="s">
        <v>153</v>
      </c>
      <c r="BK1016" s="186">
        <f>ROUND(I1016*H1016,0)</f>
        <v>0</v>
      </c>
      <c r="BL1016" s="19" t="s">
        <v>279</v>
      </c>
      <c r="BM1016" s="185" t="s">
        <v>1604</v>
      </c>
    </row>
    <row r="1017" spans="1:65" s="2" customFormat="1" ht="10">
      <c r="A1017" s="36"/>
      <c r="B1017" s="37"/>
      <c r="C1017" s="38"/>
      <c r="D1017" s="187" t="s">
        <v>155</v>
      </c>
      <c r="E1017" s="38"/>
      <c r="F1017" s="188" t="s">
        <v>1603</v>
      </c>
      <c r="G1017" s="38"/>
      <c r="H1017" s="38"/>
      <c r="I1017" s="189"/>
      <c r="J1017" s="38"/>
      <c r="K1017" s="38"/>
      <c r="L1017" s="41"/>
      <c r="M1017" s="190"/>
      <c r="N1017" s="191"/>
      <c r="O1017" s="66"/>
      <c r="P1017" s="66"/>
      <c r="Q1017" s="66"/>
      <c r="R1017" s="66"/>
      <c r="S1017" s="66"/>
      <c r="T1017" s="67"/>
      <c r="U1017" s="36"/>
      <c r="V1017" s="36"/>
      <c r="W1017" s="36"/>
      <c r="X1017" s="36"/>
      <c r="Y1017" s="36"/>
      <c r="Z1017" s="36"/>
      <c r="AA1017" s="36"/>
      <c r="AB1017" s="36"/>
      <c r="AC1017" s="36"/>
      <c r="AD1017" s="36"/>
      <c r="AE1017" s="36"/>
      <c r="AT1017" s="19" t="s">
        <v>155</v>
      </c>
      <c r="AU1017" s="19" t="s">
        <v>153</v>
      </c>
    </row>
    <row r="1018" spans="1:65" s="2" customFormat="1" ht="16.5" customHeight="1">
      <c r="A1018" s="36"/>
      <c r="B1018" s="37"/>
      <c r="C1018" s="175" t="s">
        <v>1605</v>
      </c>
      <c r="D1018" s="175" t="s">
        <v>147</v>
      </c>
      <c r="E1018" s="176" t="s">
        <v>1606</v>
      </c>
      <c r="F1018" s="177" t="s">
        <v>1607</v>
      </c>
      <c r="G1018" s="178" t="s">
        <v>256</v>
      </c>
      <c r="H1018" s="179">
        <v>4</v>
      </c>
      <c r="I1018" s="180"/>
      <c r="J1018" s="179">
        <f>ROUND(I1018*H1018,0)</f>
        <v>0</v>
      </c>
      <c r="K1018" s="177" t="s">
        <v>20</v>
      </c>
      <c r="L1018" s="41"/>
      <c r="M1018" s="181" t="s">
        <v>20</v>
      </c>
      <c r="N1018" s="182" t="s">
        <v>44</v>
      </c>
      <c r="O1018" s="66"/>
      <c r="P1018" s="183">
        <f>O1018*H1018</f>
        <v>0</v>
      </c>
      <c r="Q1018" s="183">
        <v>0</v>
      </c>
      <c r="R1018" s="183">
        <f>Q1018*H1018</f>
        <v>0</v>
      </c>
      <c r="S1018" s="183">
        <v>0</v>
      </c>
      <c r="T1018" s="184">
        <f>S1018*H1018</f>
        <v>0</v>
      </c>
      <c r="U1018" s="36"/>
      <c r="V1018" s="36"/>
      <c r="W1018" s="36"/>
      <c r="X1018" s="36"/>
      <c r="Y1018" s="36"/>
      <c r="Z1018" s="36"/>
      <c r="AA1018" s="36"/>
      <c r="AB1018" s="36"/>
      <c r="AC1018" s="36"/>
      <c r="AD1018" s="36"/>
      <c r="AE1018" s="36"/>
      <c r="AR1018" s="185" t="s">
        <v>279</v>
      </c>
      <c r="AT1018" s="185" t="s">
        <v>147</v>
      </c>
      <c r="AU1018" s="185" t="s">
        <v>153</v>
      </c>
      <c r="AY1018" s="19" t="s">
        <v>145</v>
      </c>
      <c r="BE1018" s="186">
        <f>IF(N1018="základní",J1018,0)</f>
        <v>0</v>
      </c>
      <c r="BF1018" s="186">
        <f>IF(N1018="snížená",J1018,0)</f>
        <v>0</v>
      </c>
      <c r="BG1018" s="186">
        <f>IF(N1018="zákl. přenesená",J1018,0)</f>
        <v>0</v>
      </c>
      <c r="BH1018" s="186">
        <f>IF(N1018="sníž. přenesená",J1018,0)</f>
        <v>0</v>
      </c>
      <c r="BI1018" s="186">
        <f>IF(N1018="nulová",J1018,0)</f>
        <v>0</v>
      </c>
      <c r="BJ1018" s="19" t="s">
        <v>153</v>
      </c>
      <c r="BK1018" s="186">
        <f>ROUND(I1018*H1018,0)</f>
        <v>0</v>
      </c>
      <c r="BL1018" s="19" t="s">
        <v>279</v>
      </c>
      <c r="BM1018" s="185" t="s">
        <v>1608</v>
      </c>
    </row>
    <row r="1019" spans="1:65" s="2" customFormat="1" ht="10">
      <c r="A1019" s="36"/>
      <c r="B1019" s="37"/>
      <c r="C1019" s="38"/>
      <c r="D1019" s="187" t="s">
        <v>155</v>
      </c>
      <c r="E1019" s="38"/>
      <c r="F1019" s="188" t="s">
        <v>1607</v>
      </c>
      <c r="G1019" s="38"/>
      <c r="H1019" s="38"/>
      <c r="I1019" s="189"/>
      <c r="J1019" s="38"/>
      <c r="K1019" s="38"/>
      <c r="L1019" s="41"/>
      <c r="M1019" s="190"/>
      <c r="N1019" s="191"/>
      <c r="O1019" s="66"/>
      <c r="P1019" s="66"/>
      <c r="Q1019" s="66"/>
      <c r="R1019" s="66"/>
      <c r="S1019" s="66"/>
      <c r="T1019" s="67"/>
      <c r="U1019" s="36"/>
      <c r="V1019" s="36"/>
      <c r="W1019" s="36"/>
      <c r="X1019" s="36"/>
      <c r="Y1019" s="36"/>
      <c r="Z1019" s="36"/>
      <c r="AA1019" s="36"/>
      <c r="AB1019" s="36"/>
      <c r="AC1019" s="36"/>
      <c r="AD1019" s="36"/>
      <c r="AE1019" s="36"/>
      <c r="AT1019" s="19" t="s">
        <v>155</v>
      </c>
      <c r="AU1019" s="19" t="s">
        <v>153</v>
      </c>
    </row>
    <row r="1020" spans="1:65" s="2" customFormat="1" ht="16.5" customHeight="1">
      <c r="A1020" s="36"/>
      <c r="B1020" s="37"/>
      <c r="C1020" s="175" t="s">
        <v>1609</v>
      </c>
      <c r="D1020" s="175" t="s">
        <v>147</v>
      </c>
      <c r="E1020" s="176" t="s">
        <v>1610</v>
      </c>
      <c r="F1020" s="177" t="s">
        <v>1611</v>
      </c>
      <c r="G1020" s="178" t="s">
        <v>300</v>
      </c>
      <c r="H1020" s="179">
        <v>6</v>
      </c>
      <c r="I1020" s="180"/>
      <c r="J1020" s="179">
        <f>ROUND(I1020*H1020,0)</f>
        <v>0</v>
      </c>
      <c r="K1020" s="177" t="s">
        <v>20</v>
      </c>
      <c r="L1020" s="41"/>
      <c r="M1020" s="181" t="s">
        <v>20</v>
      </c>
      <c r="N1020" s="182" t="s">
        <v>44</v>
      </c>
      <c r="O1020" s="66"/>
      <c r="P1020" s="183">
        <f>O1020*H1020</f>
        <v>0</v>
      </c>
      <c r="Q1020" s="183">
        <v>0</v>
      </c>
      <c r="R1020" s="183">
        <f>Q1020*H1020</f>
        <v>0</v>
      </c>
      <c r="S1020" s="183">
        <v>0</v>
      </c>
      <c r="T1020" s="184">
        <f>S1020*H1020</f>
        <v>0</v>
      </c>
      <c r="U1020" s="36"/>
      <c r="V1020" s="36"/>
      <c r="W1020" s="36"/>
      <c r="X1020" s="36"/>
      <c r="Y1020" s="36"/>
      <c r="Z1020" s="36"/>
      <c r="AA1020" s="36"/>
      <c r="AB1020" s="36"/>
      <c r="AC1020" s="36"/>
      <c r="AD1020" s="36"/>
      <c r="AE1020" s="36"/>
      <c r="AR1020" s="185" t="s">
        <v>279</v>
      </c>
      <c r="AT1020" s="185" t="s">
        <v>147</v>
      </c>
      <c r="AU1020" s="185" t="s">
        <v>153</v>
      </c>
      <c r="AY1020" s="19" t="s">
        <v>145</v>
      </c>
      <c r="BE1020" s="186">
        <f>IF(N1020="základní",J1020,0)</f>
        <v>0</v>
      </c>
      <c r="BF1020" s="186">
        <f>IF(N1020="snížená",J1020,0)</f>
        <v>0</v>
      </c>
      <c r="BG1020" s="186">
        <f>IF(N1020="zákl. přenesená",J1020,0)</f>
        <v>0</v>
      </c>
      <c r="BH1020" s="186">
        <f>IF(N1020="sníž. přenesená",J1020,0)</f>
        <v>0</v>
      </c>
      <c r="BI1020" s="186">
        <f>IF(N1020="nulová",J1020,0)</f>
        <v>0</v>
      </c>
      <c r="BJ1020" s="19" t="s">
        <v>153</v>
      </c>
      <c r="BK1020" s="186">
        <f>ROUND(I1020*H1020,0)</f>
        <v>0</v>
      </c>
      <c r="BL1020" s="19" t="s">
        <v>279</v>
      </c>
      <c r="BM1020" s="185" t="s">
        <v>1612</v>
      </c>
    </row>
    <row r="1021" spans="1:65" s="2" customFormat="1" ht="10">
      <c r="A1021" s="36"/>
      <c r="B1021" s="37"/>
      <c r="C1021" s="38"/>
      <c r="D1021" s="187" t="s">
        <v>155</v>
      </c>
      <c r="E1021" s="38"/>
      <c r="F1021" s="188" t="s">
        <v>1611</v>
      </c>
      <c r="G1021" s="38"/>
      <c r="H1021" s="38"/>
      <c r="I1021" s="189"/>
      <c r="J1021" s="38"/>
      <c r="K1021" s="38"/>
      <c r="L1021" s="41"/>
      <c r="M1021" s="190"/>
      <c r="N1021" s="191"/>
      <c r="O1021" s="66"/>
      <c r="P1021" s="66"/>
      <c r="Q1021" s="66"/>
      <c r="R1021" s="66"/>
      <c r="S1021" s="66"/>
      <c r="T1021" s="67"/>
      <c r="U1021" s="36"/>
      <c r="V1021" s="36"/>
      <c r="W1021" s="36"/>
      <c r="X1021" s="36"/>
      <c r="Y1021" s="36"/>
      <c r="Z1021" s="36"/>
      <c r="AA1021" s="36"/>
      <c r="AB1021" s="36"/>
      <c r="AC1021" s="36"/>
      <c r="AD1021" s="36"/>
      <c r="AE1021" s="36"/>
      <c r="AT1021" s="19" t="s">
        <v>155</v>
      </c>
      <c r="AU1021" s="19" t="s">
        <v>153</v>
      </c>
    </row>
    <row r="1022" spans="1:65" s="2" customFormat="1" ht="16.5" customHeight="1">
      <c r="A1022" s="36"/>
      <c r="B1022" s="37"/>
      <c r="C1022" s="175" t="s">
        <v>1613</v>
      </c>
      <c r="D1022" s="175" t="s">
        <v>147</v>
      </c>
      <c r="E1022" s="176" t="s">
        <v>1614</v>
      </c>
      <c r="F1022" s="177" t="s">
        <v>1615</v>
      </c>
      <c r="G1022" s="178" t="s">
        <v>300</v>
      </c>
      <c r="H1022" s="179">
        <v>3</v>
      </c>
      <c r="I1022" s="180"/>
      <c r="J1022" s="179">
        <f>ROUND(I1022*H1022,0)</f>
        <v>0</v>
      </c>
      <c r="K1022" s="177" t="s">
        <v>20</v>
      </c>
      <c r="L1022" s="41"/>
      <c r="M1022" s="181" t="s">
        <v>20</v>
      </c>
      <c r="N1022" s="182" t="s">
        <v>44</v>
      </c>
      <c r="O1022" s="66"/>
      <c r="P1022" s="183">
        <f>O1022*H1022</f>
        <v>0</v>
      </c>
      <c r="Q1022" s="183">
        <v>0</v>
      </c>
      <c r="R1022" s="183">
        <f>Q1022*H1022</f>
        <v>0</v>
      </c>
      <c r="S1022" s="183">
        <v>0</v>
      </c>
      <c r="T1022" s="184">
        <f>S1022*H1022</f>
        <v>0</v>
      </c>
      <c r="U1022" s="36"/>
      <c r="V1022" s="36"/>
      <c r="W1022" s="36"/>
      <c r="X1022" s="36"/>
      <c r="Y1022" s="36"/>
      <c r="Z1022" s="36"/>
      <c r="AA1022" s="36"/>
      <c r="AB1022" s="36"/>
      <c r="AC1022" s="36"/>
      <c r="AD1022" s="36"/>
      <c r="AE1022" s="36"/>
      <c r="AR1022" s="185" t="s">
        <v>279</v>
      </c>
      <c r="AT1022" s="185" t="s">
        <v>147</v>
      </c>
      <c r="AU1022" s="185" t="s">
        <v>153</v>
      </c>
      <c r="AY1022" s="19" t="s">
        <v>145</v>
      </c>
      <c r="BE1022" s="186">
        <f>IF(N1022="základní",J1022,0)</f>
        <v>0</v>
      </c>
      <c r="BF1022" s="186">
        <f>IF(N1022="snížená",J1022,0)</f>
        <v>0</v>
      </c>
      <c r="BG1022" s="186">
        <f>IF(N1022="zákl. přenesená",J1022,0)</f>
        <v>0</v>
      </c>
      <c r="BH1022" s="186">
        <f>IF(N1022="sníž. přenesená",J1022,0)</f>
        <v>0</v>
      </c>
      <c r="BI1022" s="186">
        <f>IF(N1022="nulová",J1022,0)</f>
        <v>0</v>
      </c>
      <c r="BJ1022" s="19" t="s">
        <v>153</v>
      </c>
      <c r="BK1022" s="186">
        <f>ROUND(I1022*H1022,0)</f>
        <v>0</v>
      </c>
      <c r="BL1022" s="19" t="s">
        <v>279</v>
      </c>
      <c r="BM1022" s="185" t="s">
        <v>1616</v>
      </c>
    </row>
    <row r="1023" spans="1:65" s="2" customFormat="1" ht="10">
      <c r="A1023" s="36"/>
      <c r="B1023" s="37"/>
      <c r="C1023" s="38"/>
      <c r="D1023" s="187" t="s">
        <v>155</v>
      </c>
      <c r="E1023" s="38"/>
      <c r="F1023" s="188" t="s">
        <v>1615</v>
      </c>
      <c r="G1023" s="38"/>
      <c r="H1023" s="38"/>
      <c r="I1023" s="189"/>
      <c r="J1023" s="38"/>
      <c r="K1023" s="38"/>
      <c r="L1023" s="41"/>
      <c r="M1023" s="190"/>
      <c r="N1023" s="191"/>
      <c r="O1023" s="66"/>
      <c r="P1023" s="66"/>
      <c r="Q1023" s="66"/>
      <c r="R1023" s="66"/>
      <c r="S1023" s="66"/>
      <c r="T1023" s="67"/>
      <c r="U1023" s="36"/>
      <c r="V1023" s="36"/>
      <c r="W1023" s="36"/>
      <c r="X1023" s="36"/>
      <c r="Y1023" s="36"/>
      <c r="Z1023" s="36"/>
      <c r="AA1023" s="36"/>
      <c r="AB1023" s="36"/>
      <c r="AC1023" s="36"/>
      <c r="AD1023" s="36"/>
      <c r="AE1023" s="36"/>
      <c r="AT1023" s="19" t="s">
        <v>155</v>
      </c>
      <c r="AU1023" s="19" t="s">
        <v>153</v>
      </c>
    </row>
    <row r="1024" spans="1:65" s="2" customFormat="1" ht="16.5" customHeight="1">
      <c r="A1024" s="36"/>
      <c r="B1024" s="37"/>
      <c r="C1024" s="175" t="s">
        <v>1617</v>
      </c>
      <c r="D1024" s="175" t="s">
        <v>147</v>
      </c>
      <c r="E1024" s="176" t="s">
        <v>1618</v>
      </c>
      <c r="F1024" s="177" t="s">
        <v>1619</v>
      </c>
      <c r="G1024" s="178" t="s">
        <v>300</v>
      </c>
      <c r="H1024" s="179">
        <v>2</v>
      </c>
      <c r="I1024" s="180"/>
      <c r="J1024" s="179">
        <f>ROUND(I1024*H1024,0)</f>
        <v>0</v>
      </c>
      <c r="K1024" s="177" t="s">
        <v>20</v>
      </c>
      <c r="L1024" s="41"/>
      <c r="M1024" s="181" t="s">
        <v>20</v>
      </c>
      <c r="N1024" s="182" t="s">
        <v>44</v>
      </c>
      <c r="O1024" s="66"/>
      <c r="P1024" s="183">
        <f>O1024*H1024</f>
        <v>0</v>
      </c>
      <c r="Q1024" s="183">
        <v>0</v>
      </c>
      <c r="R1024" s="183">
        <f>Q1024*H1024</f>
        <v>0</v>
      </c>
      <c r="S1024" s="183">
        <v>0</v>
      </c>
      <c r="T1024" s="184">
        <f>S1024*H1024</f>
        <v>0</v>
      </c>
      <c r="U1024" s="36"/>
      <c r="V1024" s="36"/>
      <c r="W1024" s="36"/>
      <c r="X1024" s="36"/>
      <c r="Y1024" s="36"/>
      <c r="Z1024" s="36"/>
      <c r="AA1024" s="36"/>
      <c r="AB1024" s="36"/>
      <c r="AC1024" s="36"/>
      <c r="AD1024" s="36"/>
      <c r="AE1024" s="36"/>
      <c r="AR1024" s="185" t="s">
        <v>279</v>
      </c>
      <c r="AT1024" s="185" t="s">
        <v>147</v>
      </c>
      <c r="AU1024" s="185" t="s">
        <v>153</v>
      </c>
      <c r="AY1024" s="19" t="s">
        <v>145</v>
      </c>
      <c r="BE1024" s="186">
        <f>IF(N1024="základní",J1024,0)</f>
        <v>0</v>
      </c>
      <c r="BF1024" s="186">
        <f>IF(N1024="snížená",J1024,0)</f>
        <v>0</v>
      </c>
      <c r="BG1024" s="186">
        <f>IF(N1024="zákl. přenesená",J1024,0)</f>
        <v>0</v>
      </c>
      <c r="BH1024" s="186">
        <f>IF(N1024="sníž. přenesená",J1024,0)</f>
        <v>0</v>
      </c>
      <c r="BI1024" s="186">
        <f>IF(N1024="nulová",J1024,0)</f>
        <v>0</v>
      </c>
      <c r="BJ1024" s="19" t="s">
        <v>153</v>
      </c>
      <c r="BK1024" s="186">
        <f>ROUND(I1024*H1024,0)</f>
        <v>0</v>
      </c>
      <c r="BL1024" s="19" t="s">
        <v>279</v>
      </c>
      <c r="BM1024" s="185" t="s">
        <v>1620</v>
      </c>
    </row>
    <row r="1025" spans="1:65" s="2" customFormat="1" ht="10">
      <c r="A1025" s="36"/>
      <c r="B1025" s="37"/>
      <c r="C1025" s="38"/>
      <c r="D1025" s="187" t="s">
        <v>155</v>
      </c>
      <c r="E1025" s="38"/>
      <c r="F1025" s="188" t="s">
        <v>1619</v>
      </c>
      <c r="G1025" s="38"/>
      <c r="H1025" s="38"/>
      <c r="I1025" s="189"/>
      <c r="J1025" s="38"/>
      <c r="K1025" s="38"/>
      <c r="L1025" s="41"/>
      <c r="M1025" s="190"/>
      <c r="N1025" s="191"/>
      <c r="O1025" s="66"/>
      <c r="P1025" s="66"/>
      <c r="Q1025" s="66"/>
      <c r="R1025" s="66"/>
      <c r="S1025" s="66"/>
      <c r="T1025" s="67"/>
      <c r="U1025" s="36"/>
      <c r="V1025" s="36"/>
      <c r="W1025" s="36"/>
      <c r="X1025" s="36"/>
      <c r="Y1025" s="36"/>
      <c r="Z1025" s="36"/>
      <c r="AA1025" s="36"/>
      <c r="AB1025" s="36"/>
      <c r="AC1025" s="36"/>
      <c r="AD1025" s="36"/>
      <c r="AE1025" s="36"/>
      <c r="AT1025" s="19" t="s">
        <v>155</v>
      </c>
      <c r="AU1025" s="19" t="s">
        <v>153</v>
      </c>
    </row>
    <row r="1026" spans="1:65" s="2" customFormat="1" ht="16.5" customHeight="1">
      <c r="A1026" s="36"/>
      <c r="B1026" s="37"/>
      <c r="C1026" s="175" t="s">
        <v>1621</v>
      </c>
      <c r="D1026" s="175" t="s">
        <v>147</v>
      </c>
      <c r="E1026" s="176" t="s">
        <v>1622</v>
      </c>
      <c r="F1026" s="177" t="s">
        <v>1623</v>
      </c>
      <c r="G1026" s="178" t="s">
        <v>300</v>
      </c>
      <c r="H1026" s="179">
        <v>1</v>
      </c>
      <c r="I1026" s="180"/>
      <c r="J1026" s="179">
        <f>ROUND(I1026*H1026,0)</f>
        <v>0</v>
      </c>
      <c r="K1026" s="177" t="s">
        <v>20</v>
      </c>
      <c r="L1026" s="41"/>
      <c r="M1026" s="181" t="s">
        <v>20</v>
      </c>
      <c r="N1026" s="182" t="s">
        <v>44</v>
      </c>
      <c r="O1026" s="66"/>
      <c r="P1026" s="183">
        <f>O1026*H1026</f>
        <v>0</v>
      </c>
      <c r="Q1026" s="183">
        <v>0</v>
      </c>
      <c r="R1026" s="183">
        <f>Q1026*H1026</f>
        <v>0</v>
      </c>
      <c r="S1026" s="183">
        <v>0</v>
      </c>
      <c r="T1026" s="184">
        <f>S1026*H1026</f>
        <v>0</v>
      </c>
      <c r="U1026" s="36"/>
      <c r="V1026" s="36"/>
      <c r="W1026" s="36"/>
      <c r="X1026" s="36"/>
      <c r="Y1026" s="36"/>
      <c r="Z1026" s="36"/>
      <c r="AA1026" s="36"/>
      <c r="AB1026" s="36"/>
      <c r="AC1026" s="36"/>
      <c r="AD1026" s="36"/>
      <c r="AE1026" s="36"/>
      <c r="AR1026" s="185" t="s">
        <v>279</v>
      </c>
      <c r="AT1026" s="185" t="s">
        <v>147</v>
      </c>
      <c r="AU1026" s="185" t="s">
        <v>153</v>
      </c>
      <c r="AY1026" s="19" t="s">
        <v>145</v>
      </c>
      <c r="BE1026" s="186">
        <f>IF(N1026="základní",J1026,0)</f>
        <v>0</v>
      </c>
      <c r="BF1026" s="186">
        <f>IF(N1026="snížená",J1026,0)</f>
        <v>0</v>
      </c>
      <c r="BG1026" s="186">
        <f>IF(N1026="zákl. přenesená",J1026,0)</f>
        <v>0</v>
      </c>
      <c r="BH1026" s="186">
        <f>IF(N1026="sníž. přenesená",J1026,0)</f>
        <v>0</v>
      </c>
      <c r="BI1026" s="186">
        <f>IF(N1026="nulová",J1026,0)</f>
        <v>0</v>
      </c>
      <c r="BJ1026" s="19" t="s">
        <v>153</v>
      </c>
      <c r="BK1026" s="186">
        <f>ROUND(I1026*H1026,0)</f>
        <v>0</v>
      </c>
      <c r="BL1026" s="19" t="s">
        <v>279</v>
      </c>
      <c r="BM1026" s="185" t="s">
        <v>1624</v>
      </c>
    </row>
    <row r="1027" spans="1:65" s="2" customFormat="1" ht="10">
      <c r="A1027" s="36"/>
      <c r="B1027" s="37"/>
      <c r="C1027" s="38"/>
      <c r="D1027" s="187" t="s">
        <v>155</v>
      </c>
      <c r="E1027" s="38"/>
      <c r="F1027" s="188" t="s">
        <v>1623</v>
      </c>
      <c r="G1027" s="38"/>
      <c r="H1027" s="38"/>
      <c r="I1027" s="189"/>
      <c r="J1027" s="38"/>
      <c r="K1027" s="38"/>
      <c r="L1027" s="41"/>
      <c r="M1027" s="190"/>
      <c r="N1027" s="191"/>
      <c r="O1027" s="66"/>
      <c r="P1027" s="66"/>
      <c r="Q1027" s="66"/>
      <c r="R1027" s="66"/>
      <c r="S1027" s="66"/>
      <c r="T1027" s="67"/>
      <c r="U1027" s="36"/>
      <c r="V1027" s="36"/>
      <c r="W1027" s="36"/>
      <c r="X1027" s="36"/>
      <c r="Y1027" s="36"/>
      <c r="Z1027" s="36"/>
      <c r="AA1027" s="36"/>
      <c r="AB1027" s="36"/>
      <c r="AC1027" s="36"/>
      <c r="AD1027" s="36"/>
      <c r="AE1027" s="36"/>
      <c r="AT1027" s="19" t="s">
        <v>155</v>
      </c>
      <c r="AU1027" s="19" t="s">
        <v>153</v>
      </c>
    </row>
    <row r="1028" spans="1:65" s="2" customFormat="1" ht="16.5" customHeight="1">
      <c r="A1028" s="36"/>
      <c r="B1028" s="37"/>
      <c r="C1028" s="175" t="s">
        <v>1625</v>
      </c>
      <c r="D1028" s="175" t="s">
        <v>147</v>
      </c>
      <c r="E1028" s="176" t="s">
        <v>1626</v>
      </c>
      <c r="F1028" s="177" t="s">
        <v>1627</v>
      </c>
      <c r="G1028" s="178" t="s">
        <v>256</v>
      </c>
      <c r="H1028" s="179">
        <v>100</v>
      </c>
      <c r="I1028" s="180"/>
      <c r="J1028" s="179">
        <f>ROUND(I1028*H1028,0)</f>
        <v>0</v>
      </c>
      <c r="K1028" s="177" t="s">
        <v>20</v>
      </c>
      <c r="L1028" s="41"/>
      <c r="M1028" s="181" t="s">
        <v>20</v>
      </c>
      <c r="N1028" s="182" t="s">
        <v>44</v>
      </c>
      <c r="O1028" s="66"/>
      <c r="P1028" s="183">
        <f>O1028*H1028</f>
        <v>0</v>
      </c>
      <c r="Q1028" s="183">
        <v>0</v>
      </c>
      <c r="R1028" s="183">
        <f>Q1028*H1028</f>
        <v>0</v>
      </c>
      <c r="S1028" s="183">
        <v>0</v>
      </c>
      <c r="T1028" s="184">
        <f>S1028*H1028</f>
        <v>0</v>
      </c>
      <c r="U1028" s="36"/>
      <c r="V1028" s="36"/>
      <c r="W1028" s="36"/>
      <c r="X1028" s="36"/>
      <c r="Y1028" s="36"/>
      <c r="Z1028" s="36"/>
      <c r="AA1028" s="36"/>
      <c r="AB1028" s="36"/>
      <c r="AC1028" s="36"/>
      <c r="AD1028" s="36"/>
      <c r="AE1028" s="36"/>
      <c r="AR1028" s="185" t="s">
        <v>279</v>
      </c>
      <c r="AT1028" s="185" t="s">
        <v>147</v>
      </c>
      <c r="AU1028" s="185" t="s">
        <v>153</v>
      </c>
      <c r="AY1028" s="19" t="s">
        <v>145</v>
      </c>
      <c r="BE1028" s="186">
        <f>IF(N1028="základní",J1028,0)</f>
        <v>0</v>
      </c>
      <c r="BF1028" s="186">
        <f>IF(N1028="snížená",J1028,0)</f>
        <v>0</v>
      </c>
      <c r="BG1028" s="186">
        <f>IF(N1028="zákl. přenesená",J1028,0)</f>
        <v>0</v>
      </c>
      <c r="BH1028" s="186">
        <f>IF(N1028="sníž. přenesená",J1028,0)</f>
        <v>0</v>
      </c>
      <c r="BI1028" s="186">
        <f>IF(N1028="nulová",J1028,0)</f>
        <v>0</v>
      </c>
      <c r="BJ1028" s="19" t="s">
        <v>153</v>
      </c>
      <c r="BK1028" s="186">
        <f>ROUND(I1028*H1028,0)</f>
        <v>0</v>
      </c>
      <c r="BL1028" s="19" t="s">
        <v>279</v>
      </c>
      <c r="BM1028" s="185" t="s">
        <v>1628</v>
      </c>
    </row>
    <row r="1029" spans="1:65" s="2" customFormat="1" ht="10">
      <c r="A1029" s="36"/>
      <c r="B1029" s="37"/>
      <c r="C1029" s="38"/>
      <c r="D1029" s="187" t="s">
        <v>155</v>
      </c>
      <c r="E1029" s="38"/>
      <c r="F1029" s="188" t="s">
        <v>1627</v>
      </c>
      <c r="G1029" s="38"/>
      <c r="H1029" s="38"/>
      <c r="I1029" s="189"/>
      <c r="J1029" s="38"/>
      <c r="K1029" s="38"/>
      <c r="L1029" s="41"/>
      <c r="M1029" s="190"/>
      <c r="N1029" s="191"/>
      <c r="O1029" s="66"/>
      <c r="P1029" s="66"/>
      <c r="Q1029" s="66"/>
      <c r="R1029" s="66"/>
      <c r="S1029" s="66"/>
      <c r="T1029" s="67"/>
      <c r="U1029" s="36"/>
      <c r="V1029" s="36"/>
      <c r="W1029" s="36"/>
      <c r="X1029" s="36"/>
      <c r="Y1029" s="36"/>
      <c r="Z1029" s="36"/>
      <c r="AA1029" s="36"/>
      <c r="AB1029" s="36"/>
      <c r="AC1029" s="36"/>
      <c r="AD1029" s="36"/>
      <c r="AE1029" s="36"/>
      <c r="AT1029" s="19" t="s">
        <v>155</v>
      </c>
      <c r="AU1029" s="19" t="s">
        <v>153</v>
      </c>
    </row>
    <row r="1030" spans="1:65" s="2" customFormat="1" ht="21.75" customHeight="1">
      <c r="A1030" s="36"/>
      <c r="B1030" s="37"/>
      <c r="C1030" s="175" t="s">
        <v>1629</v>
      </c>
      <c r="D1030" s="175" t="s">
        <v>147</v>
      </c>
      <c r="E1030" s="176" t="s">
        <v>1630</v>
      </c>
      <c r="F1030" s="177" t="s">
        <v>1631</v>
      </c>
      <c r="G1030" s="178" t="s">
        <v>256</v>
      </c>
      <c r="H1030" s="179">
        <v>50</v>
      </c>
      <c r="I1030" s="180"/>
      <c r="J1030" s="179">
        <f>ROUND(I1030*H1030,0)</f>
        <v>0</v>
      </c>
      <c r="K1030" s="177" t="s">
        <v>20</v>
      </c>
      <c r="L1030" s="41"/>
      <c r="M1030" s="181" t="s">
        <v>20</v>
      </c>
      <c r="N1030" s="182" t="s">
        <v>44</v>
      </c>
      <c r="O1030" s="66"/>
      <c r="P1030" s="183">
        <f>O1030*H1030</f>
        <v>0</v>
      </c>
      <c r="Q1030" s="183">
        <v>0</v>
      </c>
      <c r="R1030" s="183">
        <f>Q1030*H1030</f>
        <v>0</v>
      </c>
      <c r="S1030" s="183">
        <v>0</v>
      </c>
      <c r="T1030" s="184">
        <f>S1030*H1030</f>
        <v>0</v>
      </c>
      <c r="U1030" s="36"/>
      <c r="V1030" s="36"/>
      <c r="W1030" s="36"/>
      <c r="X1030" s="36"/>
      <c r="Y1030" s="36"/>
      <c r="Z1030" s="36"/>
      <c r="AA1030" s="36"/>
      <c r="AB1030" s="36"/>
      <c r="AC1030" s="36"/>
      <c r="AD1030" s="36"/>
      <c r="AE1030" s="36"/>
      <c r="AR1030" s="185" t="s">
        <v>279</v>
      </c>
      <c r="AT1030" s="185" t="s">
        <v>147</v>
      </c>
      <c r="AU1030" s="185" t="s">
        <v>153</v>
      </c>
      <c r="AY1030" s="19" t="s">
        <v>145</v>
      </c>
      <c r="BE1030" s="186">
        <f>IF(N1030="základní",J1030,0)</f>
        <v>0</v>
      </c>
      <c r="BF1030" s="186">
        <f>IF(N1030="snížená",J1030,0)</f>
        <v>0</v>
      </c>
      <c r="BG1030" s="186">
        <f>IF(N1030="zákl. přenesená",J1030,0)</f>
        <v>0</v>
      </c>
      <c r="BH1030" s="186">
        <f>IF(N1030="sníž. přenesená",J1030,0)</f>
        <v>0</v>
      </c>
      <c r="BI1030" s="186">
        <f>IF(N1030="nulová",J1030,0)</f>
        <v>0</v>
      </c>
      <c r="BJ1030" s="19" t="s">
        <v>153</v>
      </c>
      <c r="BK1030" s="186">
        <f>ROUND(I1030*H1030,0)</f>
        <v>0</v>
      </c>
      <c r="BL1030" s="19" t="s">
        <v>279</v>
      </c>
      <c r="BM1030" s="185" t="s">
        <v>1632</v>
      </c>
    </row>
    <row r="1031" spans="1:65" s="2" customFormat="1" ht="10">
      <c r="A1031" s="36"/>
      <c r="B1031" s="37"/>
      <c r="C1031" s="38"/>
      <c r="D1031" s="187" t="s">
        <v>155</v>
      </c>
      <c r="E1031" s="38"/>
      <c r="F1031" s="188" t="s">
        <v>1631</v>
      </c>
      <c r="G1031" s="38"/>
      <c r="H1031" s="38"/>
      <c r="I1031" s="189"/>
      <c r="J1031" s="38"/>
      <c r="K1031" s="38"/>
      <c r="L1031" s="41"/>
      <c r="M1031" s="190"/>
      <c r="N1031" s="191"/>
      <c r="O1031" s="66"/>
      <c r="P1031" s="66"/>
      <c r="Q1031" s="66"/>
      <c r="R1031" s="66"/>
      <c r="S1031" s="66"/>
      <c r="T1031" s="67"/>
      <c r="U1031" s="36"/>
      <c r="V1031" s="36"/>
      <c r="W1031" s="36"/>
      <c r="X1031" s="36"/>
      <c r="Y1031" s="36"/>
      <c r="Z1031" s="36"/>
      <c r="AA1031" s="36"/>
      <c r="AB1031" s="36"/>
      <c r="AC1031" s="36"/>
      <c r="AD1031" s="36"/>
      <c r="AE1031" s="36"/>
      <c r="AT1031" s="19" t="s">
        <v>155</v>
      </c>
      <c r="AU1031" s="19" t="s">
        <v>153</v>
      </c>
    </row>
    <row r="1032" spans="1:65" s="2" customFormat="1" ht="16.5" customHeight="1">
      <c r="A1032" s="36"/>
      <c r="B1032" s="37"/>
      <c r="C1032" s="175" t="s">
        <v>1633</v>
      </c>
      <c r="D1032" s="175" t="s">
        <v>147</v>
      </c>
      <c r="E1032" s="176" t="s">
        <v>1634</v>
      </c>
      <c r="F1032" s="177" t="s">
        <v>1635</v>
      </c>
      <c r="G1032" s="178" t="s">
        <v>300</v>
      </c>
      <c r="H1032" s="179">
        <v>5</v>
      </c>
      <c r="I1032" s="180"/>
      <c r="J1032" s="179">
        <f>ROUND(I1032*H1032,0)</f>
        <v>0</v>
      </c>
      <c r="K1032" s="177" t="s">
        <v>20</v>
      </c>
      <c r="L1032" s="41"/>
      <c r="M1032" s="181" t="s">
        <v>20</v>
      </c>
      <c r="N1032" s="182" t="s">
        <v>44</v>
      </c>
      <c r="O1032" s="66"/>
      <c r="P1032" s="183">
        <f>O1032*H1032</f>
        <v>0</v>
      </c>
      <c r="Q1032" s="183">
        <v>0</v>
      </c>
      <c r="R1032" s="183">
        <f>Q1032*H1032</f>
        <v>0</v>
      </c>
      <c r="S1032" s="183">
        <v>0</v>
      </c>
      <c r="T1032" s="184">
        <f>S1032*H1032</f>
        <v>0</v>
      </c>
      <c r="U1032" s="36"/>
      <c r="V1032" s="36"/>
      <c r="W1032" s="36"/>
      <c r="X1032" s="36"/>
      <c r="Y1032" s="36"/>
      <c r="Z1032" s="36"/>
      <c r="AA1032" s="36"/>
      <c r="AB1032" s="36"/>
      <c r="AC1032" s="36"/>
      <c r="AD1032" s="36"/>
      <c r="AE1032" s="36"/>
      <c r="AR1032" s="185" t="s">
        <v>279</v>
      </c>
      <c r="AT1032" s="185" t="s">
        <v>147</v>
      </c>
      <c r="AU1032" s="185" t="s">
        <v>153</v>
      </c>
      <c r="AY1032" s="19" t="s">
        <v>145</v>
      </c>
      <c r="BE1032" s="186">
        <f>IF(N1032="základní",J1032,0)</f>
        <v>0</v>
      </c>
      <c r="BF1032" s="186">
        <f>IF(N1032="snížená",J1032,0)</f>
        <v>0</v>
      </c>
      <c r="BG1032" s="186">
        <f>IF(N1032="zákl. přenesená",J1032,0)</f>
        <v>0</v>
      </c>
      <c r="BH1032" s="186">
        <f>IF(N1032="sníž. přenesená",J1032,0)</f>
        <v>0</v>
      </c>
      <c r="BI1032" s="186">
        <f>IF(N1032="nulová",J1032,0)</f>
        <v>0</v>
      </c>
      <c r="BJ1032" s="19" t="s">
        <v>153</v>
      </c>
      <c r="BK1032" s="186">
        <f>ROUND(I1032*H1032,0)</f>
        <v>0</v>
      </c>
      <c r="BL1032" s="19" t="s">
        <v>279</v>
      </c>
      <c r="BM1032" s="185" t="s">
        <v>1636</v>
      </c>
    </row>
    <row r="1033" spans="1:65" s="2" customFormat="1" ht="10">
      <c r="A1033" s="36"/>
      <c r="B1033" s="37"/>
      <c r="C1033" s="38"/>
      <c r="D1033" s="187" t="s">
        <v>155</v>
      </c>
      <c r="E1033" s="38"/>
      <c r="F1033" s="188" t="s">
        <v>1635</v>
      </c>
      <c r="G1033" s="38"/>
      <c r="H1033" s="38"/>
      <c r="I1033" s="189"/>
      <c r="J1033" s="38"/>
      <c r="K1033" s="38"/>
      <c r="L1033" s="41"/>
      <c r="M1033" s="190"/>
      <c r="N1033" s="191"/>
      <c r="O1033" s="66"/>
      <c r="P1033" s="66"/>
      <c r="Q1033" s="66"/>
      <c r="R1033" s="66"/>
      <c r="S1033" s="66"/>
      <c r="T1033" s="67"/>
      <c r="U1033" s="36"/>
      <c r="V1033" s="36"/>
      <c r="W1033" s="36"/>
      <c r="X1033" s="36"/>
      <c r="Y1033" s="36"/>
      <c r="Z1033" s="36"/>
      <c r="AA1033" s="36"/>
      <c r="AB1033" s="36"/>
      <c r="AC1033" s="36"/>
      <c r="AD1033" s="36"/>
      <c r="AE1033" s="36"/>
      <c r="AT1033" s="19" t="s">
        <v>155</v>
      </c>
      <c r="AU1033" s="19" t="s">
        <v>153</v>
      </c>
    </row>
    <row r="1034" spans="1:65" s="2" customFormat="1" ht="24.15" customHeight="1">
      <c r="A1034" s="36"/>
      <c r="B1034" s="37"/>
      <c r="C1034" s="175" t="s">
        <v>1637</v>
      </c>
      <c r="D1034" s="175" t="s">
        <v>147</v>
      </c>
      <c r="E1034" s="176" t="s">
        <v>1638</v>
      </c>
      <c r="F1034" s="177" t="s">
        <v>1639</v>
      </c>
      <c r="G1034" s="178" t="s">
        <v>256</v>
      </c>
      <c r="H1034" s="179">
        <v>50</v>
      </c>
      <c r="I1034" s="180"/>
      <c r="J1034" s="179">
        <f>ROUND(I1034*H1034,0)</f>
        <v>0</v>
      </c>
      <c r="K1034" s="177" t="s">
        <v>20</v>
      </c>
      <c r="L1034" s="41"/>
      <c r="M1034" s="181" t="s">
        <v>20</v>
      </c>
      <c r="N1034" s="182" t="s">
        <v>44</v>
      </c>
      <c r="O1034" s="66"/>
      <c r="P1034" s="183">
        <f>O1034*H1034</f>
        <v>0</v>
      </c>
      <c r="Q1034" s="183">
        <v>0</v>
      </c>
      <c r="R1034" s="183">
        <f>Q1034*H1034</f>
        <v>0</v>
      </c>
      <c r="S1034" s="183">
        <v>0</v>
      </c>
      <c r="T1034" s="184">
        <f>S1034*H1034</f>
        <v>0</v>
      </c>
      <c r="U1034" s="36"/>
      <c r="V1034" s="36"/>
      <c r="W1034" s="36"/>
      <c r="X1034" s="36"/>
      <c r="Y1034" s="36"/>
      <c r="Z1034" s="36"/>
      <c r="AA1034" s="36"/>
      <c r="AB1034" s="36"/>
      <c r="AC1034" s="36"/>
      <c r="AD1034" s="36"/>
      <c r="AE1034" s="36"/>
      <c r="AR1034" s="185" t="s">
        <v>279</v>
      </c>
      <c r="AT1034" s="185" t="s">
        <v>147</v>
      </c>
      <c r="AU1034" s="185" t="s">
        <v>153</v>
      </c>
      <c r="AY1034" s="19" t="s">
        <v>145</v>
      </c>
      <c r="BE1034" s="186">
        <f>IF(N1034="základní",J1034,0)</f>
        <v>0</v>
      </c>
      <c r="BF1034" s="186">
        <f>IF(N1034="snížená",J1034,0)</f>
        <v>0</v>
      </c>
      <c r="BG1034" s="186">
        <f>IF(N1034="zákl. přenesená",J1034,0)</f>
        <v>0</v>
      </c>
      <c r="BH1034" s="186">
        <f>IF(N1034="sníž. přenesená",J1034,0)</f>
        <v>0</v>
      </c>
      <c r="BI1034" s="186">
        <f>IF(N1034="nulová",J1034,0)</f>
        <v>0</v>
      </c>
      <c r="BJ1034" s="19" t="s">
        <v>153</v>
      </c>
      <c r="BK1034" s="186">
        <f>ROUND(I1034*H1034,0)</f>
        <v>0</v>
      </c>
      <c r="BL1034" s="19" t="s">
        <v>279</v>
      </c>
      <c r="BM1034" s="185" t="s">
        <v>1640</v>
      </c>
    </row>
    <row r="1035" spans="1:65" s="2" customFormat="1" ht="10">
      <c r="A1035" s="36"/>
      <c r="B1035" s="37"/>
      <c r="C1035" s="38"/>
      <c r="D1035" s="187" t="s">
        <v>155</v>
      </c>
      <c r="E1035" s="38"/>
      <c r="F1035" s="188" t="s">
        <v>1639</v>
      </c>
      <c r="G1035" s="38"/>
      <c r="H1035" s="38"/>
      <c r="I1035" s="189"/>
      <c r="J1035" s="38"/>
      <c r="K1035" s="38"/>
      <c r="L1035" s="41"/>
      <c r="M1035" s="190"/>
      <c r="N1035" s="191"/>
      <c r="O1035" s="66"/>
      <c r="P1035" s="66"/>
      <c r="Q1035" s="66"/>
      <c r="R1035" s="66"/>
      <c r="S1035" s="66"/>
      <c r="T1035" s="67"/>
      <c r="U1035" s="36"/>
      <c r="V1035" s="36"/>
      <c r="W1035" s="36"/>
      <c r="X1035" s="36"/>
      <c r="Y1035" s="36"/>
      <c r="Z1035" s="36"/>
      <c r="AA1035" s="36"/>
      <c r="AB1035" s="36"/>
      <c r="AC1035" s="36"/>
      <c r="AD1035" s="36"/>
      <c r="AE1035" s="36"/>
      <c r="AT1035" s="19" t="s">
        <v>155</v>
      </c>
      <c r="AU1035" s="19" t="s">
        <v>153</v>
      </c>
    </row>
    <row r="1036" spans="1:65" s="2" customFormat="1" ht="16.5" customHeight="1">
      <c r="A1036" s="36"/>
      <c r="B1036" s="37"/>
      <c r="C1036" s="175" t="s">
        <v>1641</v>
      </c>
      <c r="D1036" s="175" t="s">
        <v>147</v>
      </c>
      <c r="E1036" s="176" t="s">
        <v>1642</v>
      </c>
      <c r="F1036" s="177" t="s">
        <v>1643</v>
      </c>
      <c r="G1036" s="178" t="s">
        <v>300</v>
      </c>
      <c r="H1036" s="179">
        <v>1</v>
      </c>
      <c r="I1036" s="180"/>
      <c r="J1036" s="179">
        <f>ROUND(I1036*H1036,0)</f>
        <v>0</v>
      </c>
      <c r="K1036" s="177" t="s">
        <v>20</v>
      </c>
      <c r="L1036" s="41"/>
      <c r="M1036" s="181" t="s">
        <v>20</v>
      </c>
      <c r="N1036" s="182" t="s">
        <v>44</v>
      </c>
      <c r="O1036" s="66"/>
      <c r="P1036" s="183">
        <f>O1036*H1036</f>
        <v>0</v>
      </c>
      <c r="Q1036" s="183">
        <v>0</v>
      </c>
      <c r="R1036" s="183">
        <f>Q1036*H1036</f>
        <v>0</v>
      </c>
      <c r="S1036" s="183">
        <v>0</v>
      </c>
      <c r="T1036" s="184">
        <f>S1036*H1036</f>
        <v>0</v>
      </c>
      <c r="U1036" s="36"/>
      <c r="V1036" s="36"/>
      <c r="W1036" s="36"/>
      <c r="X1036" s="36"/>
      <c r="Y1036" s="36"/>
      <c r="Z1036" s="36"/>
      <c r="AA1036" s="36"/>
      <c r="AB1036" s="36"/>
      <c r="AC1036" s="36"/>
      <c r="AD1036" s="36"/>
      <c r="AE1036" s="36"/>
      <c r="AR1036" s="185" t="s">
        <v>279</v>
      </c>
      <c r="AT1036" s="185" t="s">
        <v>147</v>
      </c>
      <c r="AU1036" s="185" t="s">
        <v>153</v>
      </c>
      <c r="AY1036" s="19" t="s">
        <v>145</v>
      </c>
      <c r="BE1036" s="186">
        <f>IF(N1036="základní",J1036,0)</f>
        <v>0</v>
      </c>
      <c r="BF1036" s="186">
        <f>IF(N1036="snížená",J1036,0)</f>
        <v>0</v>
      </c>
      <c r="BG1036" s="186">
        <f>IF(N1036="zákl. přenesená",J1036,0)</f>
        <v>0</v>
      </c>
      <c r="BH1036" s="186">
        <f>IF(N1036="sníž. přenesená",J1036,0)</f>
        <v>0</v>
      </c>
      <c r="BI1036" s="186">
        <f>IF(N1036="nulová",J1036,0)</f>
        <v>0</v>
      </c>
      <c r="BJ1036" s="19" t="s">
        <v>153</v>
      </c>
      <c r="BK1036" s="186">
        <f>ROUND(I1036*H1036,0)</f>
        <v>0</v>
      </c>
      <c r="BL1036" s="19" t="s">
        <v>279</v>
      </c>
      <c r="BM1036" s="185" t="s">
        <v>1644</v>
      </c>
    </row>
    <row r="1037" spans="1:65" s="2" customFormat="1" ht="10">
      <c r="A1037" s="36"/>
      <c r="B1037" s="37"/>
      <c r="C1037" s="38"/>
      <c r="D1037" s="187" t="s">
        <v>155</v>
      </c>
      <c r="E1037" s="38"/>
      <c r="F1037" s="188" t="s">
        <v>1643</v>
      </c>
      <c r="G1037" s="38"/>
      <c r="H1037" s="38"/>
      <c r="I1037" s="189"/>
      <c r="J1037" s="38"/>
      <c r="K1037" s="38"/>
      <c r="L1037" s="41"/>
      <c r="M1037" s="190"/>
      <c r="N1037" s="191"/>
      <c r="O1037" s="66"/>
      <c r="P1037" s="66"/>
      <c r="Q1037" s="66"/>
      <c r="R1037" s="66"/>
      <c r="S1037" s="66"/>
      <c r="T1037" s="67"/>
      <c r="U1037" s="36"/>
      <c r="V1037" s="36"/>
      <c r="W1037" s="36"/>
      <c r="X1037" s="36"/>
      <c r="Y1037" s="36"/>
      <c r="Z1037" s="36"/>
      <c r="AA1037" s="36"/>
      <c r="AB1037" s="36"/>
      <c r="AC1037" s="36"/>
      <c r="AD1037" s="36"/>
      <c r="AE1037" s="36"/>
      <c r="AT1037" s="19" t="s">
        <v>155</v>
      </c>
      <c r="AU1037" s="19" t="s">
        <v>153</v>
      </c>
    </row>
    <row r="1038" spans="1:65" s="12" customFormat="1" ht="22.75" customHeight="1">
      <c r="B1038" s="159"/>
      <c r="C1038" s="160"/>
      <c r="D1038" s="161" t="s">
        <v>71</v>
      </c>
      <c r="E1038" s="173" t="s">
        <v>1645</v>
      </c>
      <c r="F1038" s="173" t="s">
        <v>1646</v>
      </c>
      <c r="G1038" s="160"/>
      <c r="H1038" s="160"/>
      <c r="I1038" s="163"/>
      <c r="J1038" s="174">
        <f>BK1038</f>
        <v>0</v>
      </c>
      <c r="K1038" s="160"/>
      <c r="L1038" s="165"/>
      <c r="M1038" s="166"/>
      <c r="N1038" s="167"/>
      <c r="O1038" s="167"/>
      <c r="P1038" s="168">
        <f>SUM(P1039:P1082)</f>
        <v>0</v>
      </c>
      <c r="Q1038" s="167"/>
      <c r="R1038" s="168">
        <f>SUM(R1039:R1082)</f>
        <v>0</v>
      </c>
      <c r="S1038" s="167"/>
      <c r="T1038" s="169">
        <f>SUM(T1039:T1082)</f>
        <v>0</v>
      </c>
      <c r="AR1038" s="170" t="s">
        <v>153</v>
      </c>
      <c r="AT1038" s="171" t="s">
        <v>71</v>
      </c>
      <c r="AU1038" s="171" t="s">
        <v>8</v>
      </c>
      <c r="AY1038" s="170" t="s">
        <v>145</v>
      </c>
      <c r="BK1038" s="172">
        <f>SUM(BK1039:BK1082)</f>
        <v>0</v>
      </c>
    </row>
    <row r="1039" spans="1:65" s="2" customFormat="1" ht="16.5" customHeight="1">
      <c r="A1039" s="36"/>
      <c r="B1039" s="37"/>
      <c r="C1039" s="175" t="s">
        <v>1647</v>
      </c>
      <c r="D1039" s="175" t="s">
        <v>147</v>
      </c>
      <c r="E1039" s="176" t="s">
        <v>1648</v>
      </c>
      <c r="F1039" s="177" t="s">
        <v>1649</v>
      </c>
      <c r="G1039" s="178" t="s">
        <v>300</v>
      </c>
      <c r="H1039" s="179">
        <v>3</v>
      </c>
      <c r="I1039" s="180"/>
      <c r="J1039" s="179">
        <f>ROUND(I1039*H1039,0)</f>
        <v>0</v>
      </c>
      <c r="K1039" s="177" t="s">
        <v>20</v>
      </c>
      <c r="L1039" s="41"/>
      <c r="M1039" s="181" t="s">
        <v>20</v>
      </c>
      <c r="N1039" s="182" t="s">
        <v>44</v>
      </c>
      <c r="O1039" s="66"/>
      <c r="P1039" s="183">
        <f>O1039*H1039</f>
        <v>0</v>
      </c>
      <c r="Q1039" s="183">
        <v>0</v>
      </c>
      <c r="R1039" s="183">
        <f>Q1039*H1039</f>
        <v>0</v>
      </c>
      <c r="S1039" s="183">
        <v>0</v>
      </c>
      <c r="T1039" s="184">
        <f>S1039*H1039</f>
        <v>0</v>
      </c>
      <c r="U1039" s="36"/>
      <c r="V1039" s="36"/>
      <c r="W1039" s="36"/>
      <c r="X1039" s="36"/>
      <c r="Y1039" s="36"/>
      <c r="Z1039" s="36"/>
      <c r="AA1039" s="36"/>
      <c r="AB1039" s="36"/>
      <c r="AC1039" s="36"/>
      <c r="AD1039" s="36"/>
      <c r="AE1039" s="36"/>
      <c r="AR1039" s="185" t="s">
        <v>279</v>
      </c>
      <c r="AT1039" s="185" t="s">
        <v>147</v>
      </c>
      <c r="AU1039" s="185" t="s">
        <v>153</v>
      </c>
      <c r="AY1039" s="19" t="s">
        <v>145</v>
      </c>
      <c r="BE1039" s="186">
        <f>IF(N1039="základní",J1039,0)</f>
        <v>0</v>
      </c>
      <c r="BF1039" s="186">
        <f>IF(N1039="snížená",J1039,0)</f>
        <v>0</v>
      </c>
      <c r="BG1039" s="186">
        <f>IF(N1039="zákl. přenesená",J1039,0)</f>
        <v>0</v>
      </c>
      <c r="BH1039" s="186">
        <f>IF(N1039="sníž. přenesená",J1039,0)</f>
        <v>0</v>
      </c>
      <c r="BI1039" s="186">
        <f>IF(N1039="nulová",J1039,0)</f>
        <v>0</v>
      </c>
      <c r="BJ1039" s="19" t="s">
        <v>153</v>
      </c>
      <c r="BK1039" s="186">
        <f>ROUND(I1039*H1039,0)</f>
        <v>0</v>
      </c>
      <c r="BL1039" s="19" t="s">
        <v>279</v>
      </c>
      <c r="BM1039" s="185" t="s">
        <v>1650</v>
      </c>
    </row>
    <row r="1040" spans="1:65" s="2" customFormat="1" ht="10">
      <c r="A1040" s="36"/>
      <c r="B1040" s="37"/>
      <c r="C1040" s="38"/>
      <c r="D1040" s="187" t="s">
        <v>155</v>
      </c>
      <c r="E1040" s="38"/>
      <c r="F1040" s="188" t="s">
        <v>1649</v>
      </c>
      <c r="G1040" s="38"/>
      <c r="H1040" s="38"/>
      <c r="I1040" s="189"/>
      <c r="J1040" s="38"/>
      <c r="K1040" s="38"/>
      <c r="L1040" s="41"/>
      <c r="M1040" s="190"/>
      <c r="N1040" s="191"/>
      <c r="O1040" s="66"/>
      <c r="P1040" s="66"/>
      <c r="Q1040" s="66"/>
      <c r="R1040" s="66"/>
      <c r="S1040" s="66"/>
      <c r="T1040" s="67"/>
      <c r="U1040" s="36"/>
      <c r="V1040" s="36"/>
      <c r="W1040" s="36"/>
      <c r="X1040" s="36"/>
      <c r="Y1040" s="36"/>
      <c r="Z1040" s="36"/>
      <c r="AA1040" s="36"/>
      <c r="AB1040" s="36"/>
      <c r="AC1040" s="36"/>
      <c r="AD1040" s="36"/>
      <c r="AE1040" s="36"/>
      <c r="AT1040" s="19" t="s">
        <v>155</v>
      </c>
      <c r="AU1040" s="19" t="s">
        <v>153</v>
      </c>
    </row>
    <row r="1041" spans="1:65" s="2" customFormat="1" ht="16.5" customHeight="1">
      <c r="A1041" s="36"/>
      <c r="B1041" s="37"/>
      <c r="C1041" s="175" t="s">
        <v>1651</v>
      </c>
      <c r="D1041" s="175" t="s">
        <v>147</v>
      </c>
      <c r="E1041" s="176" t="s">
        <v>1652</v>
      </c>
      <c r="F1041" s="177" t="s">
        <v>1653</v>
      </c>
      <c r="G1041" s="178" t="s">
        <v>300</v>
      </c>
      <c r="H1041" s="179">
        <v>6</v>
      </c>
      <c r="I1041" s="180"/>
      <c r="J1041" s="179">
        <f>ROUND(I1041*H1041,0)</f>
        <v>0</v>
      </c>
      <c r="K1041" s="177" t="s">
        <v>20</v>
      </c>
      <c r="L1041" s="41"/>
      <c r="M1041" s="181" t="s">
        <v>20</v>
      </c>
      <c r="N1041" s="182" t="s">
        <v>44</v>
      </c>
      <c r="O1041" s="66"/>
      <c r="P1041" s="183">
        <f>O1041*H1041</f>
        <v>0</v>
      </c>
      <c r="Q1041" s="183">
        <v>0</v>
      </c>
      <c r="R1041" s="183">
        <f>Q1041*H1041</f>
        <v>0</v>
      </c>
      <c r="S1041" s="183">
        <v>0</v>
      </c>
      <c r="T1041" s="184">
        <f>S1041*H1041</f>
        <v>0</v>
      </c>
      <c r="U1041" s="36"/>
      <c r="V1041" s="36"/>
      <c r="W1041" s="36"/>
      <c r="X1041" s="36"/>
      <c r="Y1041" s="36"/>
      <c r="Z1041" s="36"/>
      <c r="AA1041" s="36"/>
      <c r="AB1041" s="36"/>
      <c r="AC1041" s="36"/>
      <c r="AD1041" s="36"/>
      <c r="AE1041" s="36"/>
      <c r="AR1041" s="185" t="s">
        <v>279</v>
      </c>
      <c r="AT1041" s="185" t="s">
        <v>147</v>
      </c>
      <c r="AU1041" s="185" t="s">
        <v>153</v>
      </c>
      <c r="AY1041" s="19" t="s">
        <v>145</v>
      </c>
      <c r="BE1041" s="186">
        <f>IF(N1041="základní",J1041,0)</f>
        <v>0</v>
      </c>
      <c r="BF1041" s="186">
        <f>IF(N1041="snížená",J1041,0)</f>
        <v>0</v>
      </c>
      <c r="BG1041" s="186">
        <f>IF(N1041="zákl. přenesená",J1041,0)</f>
        <v>0</v>
      </c>
      <c r="BH1041" s="186">
        <f>IF(N1041="sníž. přenesená",J1041,0)</f>
        <v>0</v>
      </c>
      <c r="BI1041" s="186">
        <f>IF(N1041="nulová",J1041,0)</f>
        <v>0</v>
      </c>
      <c r="BJ1041" s="19" t="s">
        <v>153</v>
      </c>
      <c r="BK1041" s="186">
        <f>ROUND(I1041*H1041,0)</f>
        <v>0</v>
      </c>
      <c r="BL1041" s="19" t="s">
        <v>279</v>
      </c>
      <c r="BM1041" s="185" t="s">
        <v>1654</v>
      </c>
    </row>
    <row r="1042" spans="1:65" s="2" customFormat="1" ht="10">
      <c r="A1042" s="36"/>
      <c r="B1042" s="37"/>
      <c r="C1042" s="38"/>
      <c r="D1042" s="187" t="s">
        <v>155</v>
      </c>
      <c r="E1042" s="38"/>
      <c r="F1042" s="188" t="s">
        <v>1653</v>
      </c>
      <c r="G1042" s="38"/>
      <c r="H1042" s="38"/>
      <c r="I1042" s="189"/>
      <c r="J1042" s="38"/>
      <c r="K1042" s="38"/>
      <c r="L1042" s="41"/>
      <c r="M1042" s="190"/>
      <c r="N1042" s="191"/>
      <c r="O1042" s="66"/>
      <c r="P1042" s="66"/>
      <c r="Q1042" s="66"/>
      <c r="R1042" s="66"/>
      <c r="S1042" s="66"/>
      <c r="T1042" s="67"/>
      <c r="U1042" s="36"/>
      <c r="V1042" s="36"/>
      <c r="W1042" s="36"/>
      <c r="X1042" s="36"/>
      <c r="Y1042" s="36"/>
      <c r="Z1042" s="36"/>
      <c r="AA1042" s="36"/>
      <c r="AB1042" s="36"/>
      <c r="AC1042" s="36"/>
      <c r="AD1042" s="36"/>
      <c r="AE1042" s="36"/>
      <c r="AT1042" s="19" t="s">
        <v>155</v>
      </c>
      <c r="AU1042" s="19" t="s">
        <v>153</v>
      </c>
    </row>
    <row r="1043" spans="1:65" s="2" customFormat="1" ht="16.5" customHeight="1">
      <c r="A1043" s="36"/>
      <c r="B1043" s="37"/>
      <c r="C1043" s="175" t="s">
        <v>1655</v>
      </c>
      <c r="D1043" s="175" t="s">
        <v>147</v>
      </c>
      <c r="E1043" s="176" t="s">
        <v>1656</v>
      </c>
      <c r="F1043" s="177" t="s">
        <v>1657</v>
      </c>
      <c r="G1043" s="178" t="s">
        <v>256</v>
      </c>
      <c r="H1043" s="179">
        <v>14</v>
      </c>
      <c r="I1043" s="180"/>
      <c r="J1043" s="179">
        <f>ROUND(I1043*H1043,0)</f>
        <v>0</v>
      </c>
      <c r="K1043" s="177" t="s">
        <v>20</v>
      </c>
      <c r="L1043" s="41"/>
      <c r="M1043" s="181" t="s">
        <v>20</v>
      </c>
      <c r="N1043" s="182" t="s">
        <v>44</v>
      </c>
      <c r="O1043" s="66"/>
      <c r="P1043" s="183">
        <f>O1043*H1043</f>
        <v>0</v>
      </c>
      <c r="Q1043" s="183">
        <v>0</v>
      </c>
      <c r="R1043" s="183">
        <f>Q1043*H1043</f>
        <v>0</v>
      </c>
      <c r="S1043" s="183">
        <v>0</v>
      </c>
      <c r="T1043" s="184">
        <f>S1043*H1043</f>
        <v>0</v>
      </c>
      <c r="U1043" s="36"/>
      <c r="V1043" s="36"/>
      <c r="W1043" s="36"/>
      <c r="X1043" s="36"/>
      <c r="Y1043" s="36"/>
      <c r="Z1043" s="36"/>
      <c r="AA1043" s="36"/>
      <c r="AB1043" s="36"/>
      <c r="AC1043" s="36"/>
      <c r="AD1043" s="36"/>
      <c r="AE1043" s="36"/>
      <c r="AR1043" s="185" t="s">
        <v>279</v>
      </c>
      <c r="AT1043" s="185" t="s">
        <v>147</v>
      </c>
      <c r="AU1043" s="185" t="s">
        <v>153</v>
      </c>
      <c r="AY1043" s="19" t="s">
        <v>145</v>
      </c>
      <c r="BE1043" s="186">
        <f>IF(N1043="základní",J1043,0)</f>
        <v>0</v>
      </c>
      <c r="BF1043" s="186">
        <f>IF(N1043="snížená",J1043,0)</f>
        <v>0</v>
      </c>
      <c r="BG1043" s="186">
        <f>IF(N1043="zákl. přenesená",J1043,0)</f>
        <v>0</v>
      </c>
      <c r="BH1043" s="186">
        <f>IF(N1043="sníž. přenesená",J1043,0)</f>
        <v>0</v>
      </c>
      <c r="BI1043" s="186">
        <f>IF(N1043="nulová",J1043,0)</f>
        <v>0</v>
      </c>
      <c r="BJ1043" s="19" t="s">
        <v>153</v>
      </c>
      <c r="BK1043" s="186">
        <f>ROUND(I1043*H1043,0)</f>
        <v>0</v>
      </c>
      <c r="BL1043" s="19" t="s">
        <v>279</v>
      </c>
      <c r="BM1043" s="185" t="s">
        <v>1658</v>
      </c>
    </row>
    <row r="1044" spans="1:65" s="2" customFormat="1" ht="10">
      <c r="A1044" s="36"/>
      <c r="B1044" s="37"/>
      <c r="C1044" s="38"/>
      <c r="D1044" s="187" t="s">
        <v>155</v>
      </c>
      <c r="E1044" s="38"/>
      <c r="F1044" s="188" t="s">
        <v>1657</v>
      </c>
      <c r="G1044" s="38"/>
      <c r="H1044" s="38"/>
      <c r="I1044" s="189"/>
      <c r="J1044" s="38"/>
      <c r="K1044" s="38"/>
      <c r="L1044" s="41"/>
      <c r="M1044" s="190"/>
      <c r="N1044" s="191"/>
      <c r="O1044" s="66"/>
      <c r="P1044" s="66"/>
      <c r="Q1044" s="66"/>
      <c r="R1044" s="66"/>
      <c r="S1044" s="66"/>
      <c r="T1044" s="67"/>
      <c r="U1044" s="36"/>
      <c r="V1044" s="36"/>
      <c r="W1044" s="36"/>
      <c r="X1044" s="36"/>
      <c r="Y1044" s="36"/>
      <c r="Z1044" s="36"/>
      <c r="AA1044" s="36"/>
      <c r="AB1044" s="36"/>
      <c r="AC1044" s="36"/>
      <c r="AD1044" s="36"/>
      <c r="AE1044" s="36"/>
      <c r="AT1044" s="19" t="s">
        <v>155</v>
      </c>
      <c r="AU1044" s="19" t="s">
        <v>153</v>
      </c>
    </row>
    <row r="1045" spans="1:65" s="2" customFormat="1" ht="16.5" customHeight="1">
      <c r="A1045" s="36"/>
      <c r="B1045" s="37"/>
      <c r="C1045" s="175" t="s">
        <v>1659</v>
      </c>
      <c r="D1045" s="175" t="s">
        <v>147</v>
      </c>
      <c r="E1045" s="176" t="s">
        <v>1660</v>
      </c>
      <c r="F1045" s="177" t="s">
        <v>1661</v>
      </c>
      <c r="G1045" s="178" t="s">
        <v>256</v>
      </c>
      <c r="H1045" s="179">
        <v>240</v>
      </c>
      <c r="I1045" s="180"/>
      <c r="J1045" s="179">
        <f>ROUND(I1045*H1045,0)</f>
        <v>0</v>
      </c>
      <c r="K1045" s="177" t="s">
        <v>20</v>
      </c>
      <c r="L1045" s="41"/>
      <c r="M1045" s="181" t="s">
        <v>20</v>
      </c>
      <c r="N1045" s="182" t="s">
        <v>44</v>
      </c>
      <c r="O1045" s="66"/>
      <c r="P1045" s="183">
        <f>O1045*H1045</f>
        <v>0</v>
      </c>
      <c r="Q1045" s="183">
        <v>0</v>
      </c>
      <c r="R1045" s="183">
        <f>Q1045*H1045</f>
        <v>0</v>
      </c>
      <c r="S1045" s="183">
        <v>0</v>
      </c>
      <c r="T1045" s="184">
        <f>S1045*H1045</f>
        <v>0</v>
      </c>
      <c r="U1045" s="36"/>
      <c r="V1045" s="36"/>
      <c r="W1045" s="36"/>
      <c r="X1045" s="36"/>
      <c r="Y1045" s="36"/>
      <c r="Z1045" s="36"/>
      <c r="AA1045" s="36"/>
      <c r="AB1045" s="36"/>
      <c r="AC1045" s="36"/>
      <c r="AD1045" s="36"/>
      <c r="AE1045" s="36"/>
      <c r="AR1045" s="185" t="s">
        <v>279</v>
      </c>
      <c r="AT1045" s="185" t="s">
        <v>147</v>
      </c>
      <c r="AU1045" s="185" t="s">
        <v>153</v>
      </c>
      <c r="AY1045" s="19" t="s">
        <v>145</v>
      </c>
      <c r="BE1045" s="186">
        <f>IF(N1045="základní",J1045,0)</f>
        <v>0</v>
      </c>
      <c r="BF1045" s="186">
        <f>IF(N1045="snížená",J1045,0)</f>
        <v>0</v>
      </c>
      <c r="BG1045" s="186">
        <f>IF(N1045="zákl. přenesená",J1045,0)</f>
        <v>0</v>
      </c>
      <c r="BH1045" s="186">
        <f>IF(N1045="sníž. přenesená",J1045,0)</f>
        <v>0</v>
      </c>
      <c r="BI1045" s="186">
        <f>IF(N1045="nulová",J1045,0)</f>
        <v>0</v>
      </c>
      <c r="BJ1045" s="19" t="s">
        <v>153</v>
      </c>
      <c r="BK1045" s="186">
        <f>ROUND(I1045*H1045,0)</f>
        <v>0</v>
      </c>
      <c r="BL1045" s="19" t="s">
        <v>279</v>
      </c>
      <c r="BM1045" s="185" t="s">
        <v>1662</v>
      </c>
    </row>
    <row r="1046" spans="1:65" s="2" customFormat="1" ht="10">
      <c r="A1046" s="36"/>
      <c r="B1046" s="37"/>
      <c r="C1046" s="38"/>
      <c r="D1046" s="187" t="s">
        <v>155</v>
      </c>
      <c r="E1046" s="38"/>
      <c r="F1046" s="188" t="s">
        <v>1661</v>
      </c>
      <c r="G1046" s="38"/>
      <c r="H1046" s="38"/>
      <c r="I1046" s="189"/>
      <c r="J1046" s="38"/>
      <c r="K1046" s="38"/>
      <c r="L1046" s="41"/>
      <c r="M1046" s="190"/>
      <c r="N1046" s="191"/>
      <c r="O1046" s="66"/>
      <c r="P1046" s="66"/>
      <c r="Q1046" s="66"/>
      <c r="R1046" s="66"/>
      <c r="S1046" s="66"/>
      <c r="T1046" s="67"/>
      <c r="U1046" s="36"/>
      <c r="V1046" s="36"/>
      <c r="W1046" s="36"/>
      <c r="X1046" s="36"/>
      <c r="Y1046" s="36"/>
      <c r="Z1046" s="36"/>
      <c r="AA1046" s="36"/>
      <c r="AB1046" s="36"/>
      <c r="AC1046" s="36"/>
      <c r="AD1046" s="36"/>
      <c r="AE1046" s="36"/>
      <c r="AT1046" s="19" t="s">
        <v>155</v>
      </c>
      <c r="AU1046" s="19" t="s">
        <v>153</v>
      </c>
    </row>
    <row r="1047" spans="1:65" s="2" customFormat="1" ht="16.5" customHeight="1">
      <c r="A1047" s="36"/>
      <c r="B1047" s="37"/>
      <c r="C1047" s="175" t="s">
        <v>1663</v>
      </c>
      <c r="D1047" s="175" t="s">
        <v>147</v>
      </c>
      <c r="E1047" s="176" t="s">
        <v>1664</v>
      </c>
      <c r="F1047" s="177" t="s">
        <v>1665</v>
      </c>
      <c r="G1047" s="178" t="s">
        <v>256</v>
      </c>
      <c r="H1047" s="179">
        <v>46</v>
      </c>
      <c r="I1047" s="180"/>
      <c r="J1047" s="179">
        <f>ROUND(I1047*H1047,0)</f>
        <v>0</v>
      </c>
      <c r="K1047" s="177" t="s">
        <v>20</v>
      </c>
      <c r="L1047" s="41"/>
      <c r="M1047" s="181" t="s">
        <v>20</v>
      </c>
      <c r="N1047" s="182" t="s">
        <v>44</v>
      </c>
      <c r="O1047" s="66"/>
      <c r="P1047" s="183">
        <f>O1047*H1047</f>
        <v>0</v>
      </c>
      <c r="Q1047" s="183">
        <v>0</v>
      </c>
      <c r="R1047" s="183">
        <f>Q1047*H1047</f>
        <v>0</v>
      </c>
      <c r="S1047" s="183">
        <v>0</v>
      </c>
      <c r="T1047" s="184">
        <f>S1047*H1047</f>
        <v>0</v>
      </c>
      <c r="U1047" s="36"/>
      <c r="V1047" s="36"/>
      <c r="W1047" s="36"/>
      <c r="X1047" s="36"/>
      <c r="Y1047" s="36"/>
      <c r="Z1047" s="36"/>
      <c r="AA1047" s="36"/>
      <c r="AB1047" s="36"/>
      <c r="AC1047" s="36"/>
      <c r="AD1047" s="36"/>
      <c r="AE1047" s="36"/>
      <c r="AR1047" s="185" t="s">
        <v>279</v>
      </c>
      <c r="AT1047" s="185" t="s">
        <v>147</v>
      </c>
      <c r="AU1047" s="185" t="s">
        <v>153</v>
      </c>
      <c r="AY1047" s="19" t="s">
        <v>145</v>
      </c>
      <c r="BE1047" s="186">
        <f>IF(N1047="základní",J1047,0)</f>
        <v>0</v>
      </c>
      <c r="BF1047" s="186">
        <f>IF(N1047="snížená",J1047,0)</f>
        <v>0</v>
      </c>
      <c r="BG1047" s="186">
        <f>IF(N1047="zákl. přenesená",J1047,0)</f>
        <v>0</v>
      </c>
      <c r="BH1047" s="186">
        <f>IF(N1047="sníž. přenesená",J1047,0)</f>
        <v>0</v>
      </c>
      <c r="BI1047" s="186">
        <f>IF(N1047="nulová",J1047,0)</f>
        <v>0</v>
      </c>
      <c r="BJ1047" s="19" t="s">
        <v>153</v>
      </c>
      <c r="BK1047" s="186">
        <f>ROUND(I1047*H1047,0)</f>
        <v>0</v>
      </c>
      <c r="BL1047" s="19" t="s">
        <v>279</v>
      </c>
      <c r="BM1047" s="185" t="s">
        <v>1666</v>
      </c>
    </row>
    <row r="1048" spans="1:65" s="2" customFormat="1" ht="10">
      <c r="A1048" s="36"/>
      <c r="B1048" s="37"/>
      <c r="C1048" s="38"/>
      <c r="D1048" s="187" t="s">
        <v>155</v>
      </c>
      <c r="E1048" s="38"/>
      <c r="F1048" s="188" t="s">
        <v>1665</v>
      </c>
      <c r="G1048" s="38"/>
      <c r="H1048" s="38"/>
      <c r="I1048" s="189"/>
      <c r="J1048" s="38"/>
      <c r="K1048" s="38"/>
      <c r="L1048" s="41"/>
      <c r="M1048" s="190"/>
      <c r="N1048" s="191"/>
      <c r="O1048" s="66"/>
      <c r="P1048" s="66"/>
      <c r="Q1048" s="66"/>
      <c r="R1048" s="66"/>
      <c r="S1048" s="66"/>
      <c r="T1048" s="67"/>
      <c r="U1048" s="36"/>
      <c r="V1048" s="36"/>
      <c r="W1048" s="36"/>
      <c r="X1048" s="36"/>
      <c r="Y1048" s="36"/>
      <c r="Z1048" s="36"/>
      <c r="AA1048" s="36"/>
      <c r="AB1048" s="36"/>
      <c r="AC1048" s="36"/>
      <c r="AD1048" s="36"/>
      <c r="AE1048" s="36"/>
      <c r="AT1048" s="19" t="s">
        <v>155</v>
      </c>
      <c r="AU1048" s="19" t="s">
        <v>153</v>
      </c>
    </row>
    <row r="1049" spans="1:65" s="2" customFormat="1" ht="16.5" customHeight="1">
      <c r="A1049" s="36"/>
      <c r="B1049" s="37"/>
      <c r="C1049" s="175" t="s">
        <v>1667</v>
      </c>
      <c r="D1049" s="175" t="s">
        <v>147</v>
      </c>
      <c r="E1049" s="176" t="s">
        <v>1668</v>
      </c>
      <c r="F1049" s="177" t="s">
        <v>1669</v>
      </c>
      <c r="G1049" s="178" t="s">
        <v>256</v>
      </c>
      <c r="H1049" s="179">
        <v>100</v>
      </c>
      <c r="I1049" s="180"/>
      <c r="J1049" s="179">
        <f>ROUND(I1049*H1049,0)</f>
        <v>0</v>
      </c>
      <c r="K1049" s="177" t="s">
        <v>20</v>
      </c>
      <c r="L1049" s="41"/>
      <c r="M1049" s="181" t="s">
        <v>20</v>
      </c>
      <c r="N1049" s="182" t="s">
        <v>44</v>
      </c>
      <c r="O1049" s="66"/>
      <c r="P1049" s="183">
        <f>O1049*H1049</f>
        <v>0</v>
      </c>
      <c r="Q1049" s="183">
        <v>0</v>
      </c>
      <c r="R1049" s="183">
        <f>Q1049*H1049</f>
        <v>0</v>
      </c>
      <c r="S1049" s="183">
        <v>0</v>
      </c>
      <c r="T1049" s="184">
        <f>S1049*H1049</f>
        <v>0</v>
      </c>
      <c r="U1049" s="36"/>
      <c r="V1049" s="36"/>
      <c r="W1049" s="36"/>
      <c r="X1049" s="36"/>
      <c r="Y1049" s="36"/>
      <c r="Z1049" s="36"/>
      <c r="AA1049" s="36"/>
      <c r="AB1049" s="36"/>
      <c r="AC1049" s="36"/>
      <c r="AD1049" s="36"/>
      <c r="AE1049" s="36"/>
      <c r="AR1049" s="185" t="s">
        <v>279</v>
      </c>
      <c r="AT1049" s="185" t="s">
        <v>147</v>
      </c>
      <c r="AU1049" s="185" t="s">
        <v>153</v>
      </c>
      <c r="AY1049" s="19" t="s">
        <v>145</v>
      </c>
      <c r="BE1049" s="186">
        <f>IF(N1049="základní",J1049,0)</f>
        <v>0</v>
      </c>
      <c r="BF1049" s="186">
        <f>IF(N1049="snížená",J1049,0)</f>
        <v>0</v>
      </c>
      <c r="BG1049" s="186">
        <f>IF(N1049="zákl. přenesená",J1049,0)</f>
        <v>0</v>
      </c>
      <c r="BH1049" s="186">
        <f>IF(N1049="sníž. přenesená",J1049,0)</f>
        <v>0</v>
      </c>
      <c r="BI1049" s="186">
        <f>IF(N1049="nulová",J1049,0)</f>
        <v>0</v>
      </c>
      <c r="BJ1049" s="19" t="s">
        <v>153</v>
      </c>
      <c r="BK1049" s="186">
        <f>ROUND(I1049*H1049,0)</f>
        <v>0</v>
      </c>
      <c r="BL1049" s="19" t="s">
        <v>279</v>
      </c>
      <c r="BM1049" s="185" t="s">
        <v>1670</v>
      </c>
    </row>
    <row r="1050" spans="1:65" s="2" customFormat="1" ht="10">
      <c r="A1050" s="36"/>
      <c r="B1050" s="37"/>
      <c r="C1050" s="38"/>
      <c r="D1050" s="187" t="s">
        <v>155</v>
      </c>
      <c r="E1050" s="38"/>
      <c r="F1050" s="188" t="s">
        <v>1669</v>
      </c>
      <c r="G1050" s="38"/>
      <c r="H1050" s="38"/>
      <c r="I1050" s="189"/>
      <c r="J1050" s="38"/>
      <c r="K1050" s="38"/>
      <c r="L1050" s="41"/>
      <c r="M1050" s="190"/>
      <c r="N1050" s="191"/>
      <c r="O1050" s="66"/>
      <c r="P1050" s="66"/>
      <c r="Q1050" s="66"/>
      <c r="R1050" s="66"/>
      <c r="S1050" s="66"/>
      <c r="T1050" s="67"/>
      <c r="U1050" s="36"/>
      <c r="V1050" s="36"/>
      <c r="W1050" s="36"/>
      <c r="X1050" s="36"/>
      <c r="Y1050" s="36"/>
      <c r="Z1050" s="36"/>
      <c r="AA1050" s="36"/>
      <c r="AB1050" s="36"/>
      <c r="AC1050" s="36"/>
      <c r="AD1050" s="36"/>
      <c r="AE1050" s="36"/>
      <c r="AT1050" s="19" t="s">
        <v>155</v>
      </c>
      <c r="AU1050" s="19" t="s">
        <v>153</v>
      </c>
    </row>
    <row r="1051" spans="1:65" s="2" customFormat="1" ht="16.5" customHeight="1">
      <c r="A1051" s="36"/>
      <c r="B1051" s="37"/>
      <c r="C1051" s="175" t="s">
        <v>1671</v>
      </c>
      <c r="D1051" s="175" t="s">
        <v>147</v>
      </c>
      <c r="E1051" s="176" t="s">
        <v>1672</v>
      </c>
      <c r="F1051" s="177" t="s">
        <v>1673</v>
      </c>
      <c r="G1051" s="178" t="s">
        <v>1674</v>
      </c>
      <c r="H1051" s="179">
        <v>6</v>
      </c>
      <c r="I1051" s="180"/>
      <c r="J1051" s="179">
        <f>ROUND(I1051*H1051,0)</f>
        <v>0</v>
      </c>
      <c r="K1051" s="177" t="s">
        <v>20</v>
      </c>
      <c r="L1051" s="41"/>
      <c r="M1051" s="181" t="s">
        <v>20</v>
      </c>
      <c r="N1051" s="182" t="s">
        <v>44</v>
      </c>
      <c r="O1051" s="66"/>
      <c r="P1051" s="183">
        <f>O1051*H1051</f>
        <v>0</v>
      </c>
      <c r="Q1051" s="183">
        <v>0</v>
      </c>
      <c r="R1051" s="183">
        <f>Q1051*H1051</f>
        <v>0</v>
      </c>
      <c r="S1051" s="183">
        <v>0</v>
      </c>
      <c r="T1051" s="184">
        <f>S1051*H1051</f>
        <v>0</v>
      </c>
      <c r="U1051" s="36"/>
      <c r="V1051" s="36"/>
      <c r="W1051" s="36"/>
      <c r="X1051" s="36"/>
      <c r="Y1051" s="36"/>
      <c r="Z1051" s="36"/>
      <c r="AA1051" s="36"/>
      <c r="AB1051" s="36"/>
      <c r="AC1051" s="36"/>
      <c r="AD1051" s="36"/>
      <c r="AE1051" s="36"/>
      <c r="AR1051" s="185" t="s">
        <v>279</v>
      </c>
      <c r="AT1051" s="185" t="s">
        <v>147</v>
      </c>
      <c r="AU1051" s="185" t="s">
        <v>153</v>
      </c>
      <c r="AY1051" s="19" t="s">
        <v>145</v>
      </c>
      <c r="BE1051" s="186">
        <f>IF(N1051="základní",J1051,0)</f>
        <v>0</v>
      </c>
      <c r="BF1051" s="186">
        <f>IF(N1051="snížená",J1051,0)</f>
        <v>0</v>
      </c>
      <c r="BG1051" s="186">
        <f>IF(N1051="zákl. přenesená",J1051,0)</f>
        <v>0</v>
      </c>
      <c r="BH1051" s="186">
        <f>IF(N1051="sníž. přenesená",J1051,0)</f>
        <v>0</v>
      </c>
      <c r="BI1051" s="186">
        <f>IF(N1051="nulová",J1051,0)</f>
        <v>0</v>
      </c>
      <c r="BJ1051" s="19" t="s">
        <v>153</v>
      </c>
      <c r="BK1051" s="186">
        <f>ROUND(I1051*H1051,0)</f>
        <v>0</v>
      </c>
      <c r="BL1051" s="19" t="s">
        <v>279</v>
      </c>
      <c r="BM1051" s="185" t="s">
        <v>1675</v>
      </c>
    </row>
    <row r="1052" spans="1:65" s="2" customFormat="1" ht="10">
      <c r="A1052" s="36"/>
      <c r="B1052" s="37"/>
      <c r="C1052" s="38"/>
      <c r="D1052" s="187" t="s">
        <v>155</v>
      </c>
      <c r="E1052" s="38"/>
      <c r="F1052" s="188" t="s">
        <v>1673</v>
      </c>
      <c r="G1052" s="38"/>
      <c r="H1052" s="38"/>
      <c r="I1052" s="189"/>
      <c r="J1052" s="38"/>
      <c r="K1052" s="38"/>
      <c r="L1052" s="41"/>
      <c r="M1052" s="190"/>
      <c r="N1052" s="191"/>
      <c r="O1052" s="66"/>
      <c r="P1052" s="66"/>
      <c r="Q1052" s="66"/>
      <c r="R1052" s="66"/>
      <c r="S1052" s="66"/>
      <c r="T1052" s="67"/>
      <c r="U1052" s="36"/>
      <c r="V1052" s="36"/>
      <c r="W1052" s="36"/>
      <c r="X1052" s="36"/>
      <c r="Y1052" s="36"/>
      <c r="Z1052" s="36"/>
      <c r="AA1052" s="36"/>
      <c r="AB1052" s="36"/>
      <c r="AC1052" s="36"/>
      <c r="AD1052" s="36"/>
      <c r="AE1052" s="36"/>
      <c r="AT1052" s="19" t="s">
        <v>155</v>
      </c>
      <c r="AU1052" s="19" t="s">
        <v>153</v>
      </c>
    </row>
    <row r="1053" spans="1:65" s="2" customFormat="1" ht="16.5" customHeight="1">
      <c r="A1053" s="36"/>
      <c r="B1053" s="37"/>
      <c r="C1053" s="175" t="s">
        <v>1676</v>
      </c>
      <c r="D1053" s="175" t="s">
        <v>147</v>
      </c>
      <c r="E1053" s="176" t="s">
        <v>1677</v>
      </c>
      <c r="F1053" s="177" t="s">
        <v>1678</v>
      </c>
      <c r="G1053" s="178" t="s">
        <v>300</v>
      </c>
      <c r="H1053" s="179">
        <v>1</v>
      </c>
      <c r="I1053" s="180"/>
      <c r="J1053" s="179">
        <f>ROUND(I1053*H1053,0)</f>
        <v>0</v>
      </c>
      <c r="K1053" s="177" t="s">
        <v>20</v>
      </c>
      <c r="L1053" s="41"/>
      <c r="M1053" s="181" t="s">
        <v>20</v>
      </c>
      <c r="N1053" s="182" t="s">
        <v>44</v>
      </c>
      <c r="O1053" s="66"/>
      <c r="P1053" s="183">
        <f>O1053*H1053</f>
        <v>0</v>
      </c>
      <c r="Q1053" s="183">
        <v>0</v>
      </c>
      <c r="R1053" s="183">
        <f>Q1053*H1053</f>
        <v>0</v>
      </c>
      <c r="S1053" s="183">
        <v>0</v>
      </c>
      <c r="T1053" s="184">
        <f>S1053*H1053</f>
        <v>0</v>
      </c>
      <c r="U1053" s="36"/>
      <c r="V1053" s="36"/>
      <c r="W1053" s="36"/>
      <c r="X1053" s="36"/>
      <c r="Y1053" s="36"/>
      <c r="Z1053" s="36"/>
      <c r="AA1053" s="36"/>
      <c r="AB1053" s="36"/>
      <c r="AC1053" s="36"/>
      <c r="AD1053" s="36"/>
      <c r="AE1053" s="36"/>
      <c r="AR1053" s="185" t="s">
        <v>279</v>
      </c>
      <c r="AT1053" s="185" t="s">
        <v>147</v>
      </c>
      <c r="AU1053" s="185" t="s">
        <v>153</v>
      </c>
      <c r="AY1053" s="19" t="s">
        <v>145</v>
      </c>
      <c r="BE1053" s="186">
        <f>IF(N1053="základní",J1053,0)</f>
        <v>0</v>
      </c>
      <c r="BF1053" s="186">
        <f>IF(N1053="snížená",J1053,0)</f>
        <v>0</v>
      </c>
      <c r="BG1053" s="186">
        <f>IF(N1053="zákl. přenesená",J1053,0)</f>
        <v>0</v>
      </c>
      <c r="BH1053" s="186">
        <f>IF(N1053="sníž. přenesená",J1053,0)</f>
        <v>0</v>
      </c>
      <c r="BI1053" s="186">
        <f>IF(N1053="nulová",J1053,0)</f>
        <v>0</v>
      </c>
      <c r="BJ1053" s="19" t="s">
        <v>153</v>
      </c>
      <c r="BK1053" s="186">
        <f>ROUND(I1053*H1053,0)</f>
        <v>0</v>
      </c>
      <c r="BL1053" s="19" t="s">
        <v>279</v>
      </c>
      <c r="BM1053" s="185" t="s">
        <v>1679</v>
      </c>
    </row>
    <row r="1054" spans="1:65" s="2" customFormat="1" ht="10">
      <c r="A1054" s="36"/>
      <c r="B1054" s="37"/>
      <c r="C1054" s="38"/>
      <c r="D1054" s="187" t="s">
        <v>155</v>
      </c>
      <c r="E1054" s="38"/>
      <c r="F1054" s="188" t="s">
        <v>1678</v>
      </c>
      <c r="G1054" s="38"/>
      <c r="H1054" s="38"/>
      <c r="I1054" s="189"/>
      <c r="J1054" s="38"/>
      <c r="K1054" s="38"/>
      <c r="L1054" s="41"/>
      <c r="M1054" s="190"/>
      <c r="N1054" s="191"/>
      <c r="O1054" s="66"/>
      <c r="P1054" s="66"/>
      <c r="Q1054" s="66"/>
      <c r="R1054" s="66"/>
      <c r="S1054" s="66"/>
      <c r="T1054" s="67"/>
      <c r="U1054" s="36"/>
      <c r="V1054" s="36"/>
      <c r="W1054" s="36"/>
      <c r="X1054" s="36"/>
      <c r="Y1054" s="36"/>
      <c r="Z1054" s="36"/>
      <c r="AA1054" s="36"/>
      <c r="AB1054" s="36"/>
      <c r="AC1054" s="36"/>
      <c r="AD1054" s="36"/>
      <c r="AE1054" s="36"/>
      <c r="AT1054" s="19" t="s">
        <v>155</v>
      </c>
      <c r="AU1054" s="19" t="s">
        <v>153</v>
      </c>
    </row>
    <row r="1055" spans="1:65" s="2" customFormat="1" ht="16.5" customHeight="1">
      <c r="A1055" s="36"/>
      <c r="B1055" s="37"/>
      <c r="C1055" s="175" t="s">
        <v>1680</v>
      </c>
      <c r="D1055" s="175" t="s">
        <v>147</v>
      </c>
      <c r="E1055" s="176" t="s">
        <v>1677</v>
      </c>
      <c r="F1055" s="177" t="s">
        <v>1678</v>
      </c>
      <c r="G1055" s="178" t="s">
        <v>300</v>
      </c>
      <c r="H1055" s="179">
        <v>3</v>
      </c>
      <c r="I1055" s="180"/>
      <c r="J1055" s="179">
        <f>ROUND(I1055*H1055,0)</f>
        <v>0</v>
      </c>
      <c r="K1055" s="177" t="s">
        <v>20</v>
      </c>
      <c r="L1055" s="41"/>
      <c r="M1055" s="181" t="s">
        <v>20</v>
      </c>
      <c r="N1055" s="182" t="s">
        <v>44</v>
      </c>
      <c r="O1055" s="66"/>
      <c r="P1055" s="183">
        <f>O1055*H1055</f>
        <v>0</v>
      </c>
      <c r="Q1055" s="183">
        <v>0</v>
      </c>
      <c r="R1055" s="183">
        <f>Q1055*H1055</f>
        <v>0</v>
      </c>
      <c r="S1055" s="183">
        <v>0</v>
      </c>
      <c r="T1055" s="184">
        <f>S1055*H1055</f>
        <v>0</v>
      </c>
      <c r="U1055" s="36"/>
      <c r="V1055" s="36"/>
      <c r="W1055" s="36"/>
      <c r="X1055" s="36"/>
      <c r="Y1055" s="36"/>
      <c r="Z1055" s="36"/>
      <c r="AA1055" s="36"/>
      <c r="AB1055" s="36"/>
      <c r="AC1055" s="36"/>
      <c r="AD1055" s="36"/>
      <c r="AE1055" s="36"/>
      <c r="AR1055" s="185" t="s">
        <v>279</v>
      </c>
      <c r="AT1055" s="185" t="s">
        <v>147</v>
      </c>
      <c r="AU1055" s="185" t="s">
        <v>153</v>
      </c>
      <c r="AY1055" s="19" t="s">
        <v>145</v>
      </c>
      <c r="BE1055" s="186">
        <f>IF(N1055="základní",J1055,0)</f>
        <v>0</v>
      </c>
      <c r="BF1055" s="186">
        <f>IF(N1055="snížená",J1055,0)</f>
        <v>0</v>
      </c>
      <c r="BG1055" s="186">
        <f>IF(N1055="zákl. přenesená",J1055,0)</f>
        <v>0</v>
      </c>
      <c r="BH1055" s="186">
        <f>IF(N1055="sníž. přenesená",J1055,0)</f>
        <v>0</v>
      </c>
      <c r="BI1055" s="186">
        <f>IF(N1055="nulová",J1055,0)</f>
        <v>0</v>
      </c>
      <c r="BJ1055" s="19" t="s">
        <v>153</v>
      </c>
      <c r="BK1055" s="186">
        <f>ROUND(I1055*H1055,0)</f>
        <v>0</v>
      </c>
      <c r="BL1055" s="19" t="s">
        <v>279</v>
      </c>
      <c r="BM1055" s="185" t="s">
        <v>1681</v>
      </c>
    </row>
    <row r="1056" spans="1:65" s="2" customFormat="1" ht="10">
      <c r="A1056" s="36"/>
      <c r="B1056" s="37"/>
      <c r="C1056" s="38"/>
      <c r="D1056" s="187" t="s">
        <v>155</v>
      </c>
      <c r="E1056" s="38"/>
      <c r="F1056" s="188" t="s">
        <v>1678</v>
      </c>
      <c r="G1056" s="38"/>
      <c r="H1056" s="38"/>
      <c r="I1056" s="189"/>
      <c r="J1056" s="38"/>
      <c r="K1056" s="38"/>
      <c r="L1056" s="41"/>
      <c r="M1056" s="190"/>
      <c r="N1056" s="191"/>
      <c r="O1056" s="66"/>
      <c r="P1056" s="66"/>
      <c r="Q1056" s="66"/>
      <c r="R1056" s="66"/>
      <c r="S1056" s="66"/>
      <c r="T1056" s="67"/>
      <c r="U1056" s="36"/>
      <c r="V1056" s="36"/>
      <c r="W1056" s="36"/>
      <c r="X1056" s="36"/>
      <c r="Y1056" s="36"/>
      <c r="Z1056" s="36"/>
      <c r="AA1056" s="36"/>
      <c r="AB1056" s="36"/>
      <c r="AC1056" s="36"/>
      <c r="AD1056" s="36"/>
      <c r="AE1056" s="36"/>
      <c r="AT1056" s="19" t="s">
        <v>155</v>
      </c>
      <c r="AU1056" s="19" t="s">
        <v>153</v>
      </c>
    </row>
    <row r="1057" spans="1:65" s="2" customFormat="1" ht="16.5" customHeight="1">
      <c r="A1057" s="36"/>
      <c r="B1057" s="37"/>
      <c r="C1057" s="175" t="s">
        <v>1682</v>
      </c>
      <c r="D1057" s="175" t="s">
        <v>147</v>
      </c>
      <c r="E1057" s="176" t="s">
        <v>1683</v>
      </c>
      <c r="F1057" s="177" t="s">
        <v>1684</v>
      </c>
      <c r="G1057" s="178" t="s">
        <v>300</v>
      </c>
      <c r="H1057" s="179">
        <v>16</v>
      </c>
      <c r="I1057" s="180"/>
      <c r="J1057" s="179">
        <f>ROUND(I1057*H1057,0)</f>
        <v>0</v>
      </c>
      <c r="K1057" s="177" t="s">
        <v>20</v>
      </c>
      <c r="L1057" s="41"/>
      <c r="M1057" s="181" t="s">
        <v>20</v>
      </c>
      <c r="N1057" s="182" t="s">
        <v>44</v>
      </c>
      <c r="O1057" s="66"/>
      <c r="P1057" s="183">
        <f>O1057*H1057</f>
        <v>0</v>
      </c>
      <c r="Q1057" s="183">
        <v>0</v>
      </c>
      <c r="R1057" s="183">
        <f>Q1057*H1057</f>
        <v>0</v>
      </c>
      <c r="S1057" s="183">
        <v>0</v>
      </c>
      <c r="T1057" s="184">
        <f>S1057*H1057</f>
        <v>0</v>
      </c>
      <c r="U1057" s="36"/>
      <c r="V1057" s="36"/>
      <c r="W1057" s="36"/>
      <c r="X1057" s="36"/>
      <c r="Y1057" s="36"/>
      <c r="Z1057" s="36"/>
      <c r="AA1057" s="36"/>
      <c r="AB1057" s="36"/>
      <c r="AC1057" s="36"/>
      <c r="AD1057" s="36"/>
      <c r="AE1057" s="36"/>
      <c r="AR1057" s="185" t="s">
        <v>279</v>
      </c>
      <c r="AT1057" s="185" t="s">
        <v>147</v>
      </c>
      <c r="AU1057" s="185" t="s">
        <v>153</v>
      </c>
      <c r="AY1057" s="19" t="s">
        <v>145</v>
      </c>
      <c r="BE1057" s="186">
        <f>IF(N1057="základní",J1057,0)</f>
        <v>0</v>
      </c>
      <c r="BF1057" s="186">
        <f>IF(N1057="snížená",J1057,0)</f>
        <v>0</v>
      </c>
      <c r="BG1057" s="186">
        <f>IF(N1057="zákl. přenesená",J1057,0)</f>
        <v>0</v>
      </c>
      <c r="BH1057" s="186">
        <f>IF(N1057="sníž. přenesená",J1057,0)</f>
        <v>0</v>
      </c>
      <c r="BI1057" s="186">
        <f>IF(N1057="nulová",J1057,0)</f>
        <v>0</v>
      </c>
      <c r="BJ1057" s="19" t="s">
        <v>153</v>
      </c>
      <c r="BK1057" s="186">
        <f>ROUND(I1057*H1057,0)</f>
        <v>0</v>
      </c>
      <c r="BL1057" s="19" t="s">
        <v>279</v>
      </c>
      <c r="BM1057" s="185" t="s">
        <v>1685</v>
      </c>
    </row>
    <row r="1058" spans="1:65" s="2" customFormat="1" ht="10">
      <c r="A1058" s="36"/>
      <c r="B1058" s="37"/>
      <c r="C1058" s="38"/>
      <c r="D1058" s="187" t="s">
        <v>155</v>
      </c>
      <c r="E1058" s="38"/>
      <c r="F1058" s="188" t="s">
        <v>1684</v>
      </c>
      <c r="G1058" s="38"/>
      <c r="H1058" s="38"/>
      <c r="I1058" s="189"/>
      <c r="J1058" s="38"/>
      <c r="K1058" s="38"/>
      <c r="L1058" s="41"/>
      <c r="M1058" s="190"/>
      <c r="N1058" s="191"/>
      <c r="O1058" s="66"/>
      <c r="P1058" s="66"/>
      <c r="Q1058" s="66"/>
      <c r="R1058" s="66"/>
      <c r="S1058" s="66"/>
      <c r="T1058" s="67"/>
      <c r="U1058" s="36"/>
      <c r="V1058" s="36"/>
      <c r="W1058" s="36"/>
      <c r="X1058" s="36"/>
      <c r="Y1058" s="36"/>
      <c r="Z1058" s="36"/>
      <c r="AA1058" s="36"/>
      <c r="AB1058" s="36"/>
      <c r="AC1058" s="36"/>
      <c r="AD1058" s="36"/>
      <c r="AE1058" s="36"/>
      <c r="AT1058" s="19" t="s">
        <v>155</v>
      </c>
      <c r="AU1058" s="19" t="s">
        <v>153</v>
      </c>
    </row>
    <row r="1059" spans="1:65" s="2" customFormat="1" ht="16.5" customHeight="1">
      <c r="A1059" s="36"/>
      <c r="B1059" s="37"/>
      <c r="C1059" s="175" t="s">
        <v>1686</v>
      </c>
      <c r="D1059" s="175" t="s">
        <v>147</v>
      </c>
      <c r="E1059" s="176" t="s">
        <v>1687</v>
      </c>
      <c r="F1059" s="177" t="s">
        <v>1688</v>
      </c>
      <c r="G1059" s="178" t="s">
        <v>300</v>
      </c>
      <c r="H1059" s="179">
        <v>1</v>
      </c>
      <c r="I1059" s="180"/>
      <c r="J1059" s="179">
        <f>ROUND(I1059*H1059,0)</f>
        <v>0</v>
      </c>
      <c r="K1059" s="177" t="s">
        <v>20</v>
      </c>
      <c r="L1059" s="41"/>
      <c r="M1059" s="181" t="s">
        <v>20</v>
      </c>
      <c r="N1059" s="182" t="s">
        <v>44</v>
      </c>
      <c r="O1059" s="66"/>
      <c r="P1059" s="183">
        <f>O1059*H1059</f>
        <v>0</v>
      </c>
      <c r="Q1059" s="183">
        <v>0</v>
      </c>
      <c r="R1059" s="183">
        <f>Q1059*H1059</f>
        <v>0</v>
      </c>
      <c r="S1059" s="183">
        <v>0</v>
      </c>
      <c r="T1059" s="184">
        <f>S1059*H1059</f>
        <v>0</v>
      </c>
      <c r="U1059" s="36"/>
      <c r="V1059" s="36"/>
      <c r="W1059" s="36"/>
      <c r="X1059" s="36"/>
      <c r="Y1059" s="36"/>
      <c r="Z1059" s="36"/>
      <c r="AA1059" s="36"/>
      <c r="AB1059" s="36"/>
      <c r="AC1059" s="36"/>
      <c r="AD1059" s="36"/>
      <c r="AE1059" s="36"/>
      <c r="AR1059" s="185" t="s">
        <v>279</v>
      </c>
      <c r="AT1059" s="185" t="s">
        <v>147</v>
      </c>
      <c r="AU1059" s="185" t="s">
        <v>153</v>
      </c>
      <c r="AY1059" s="19" t="s">
        <v>145</v>
      </c>
      <c r="BE1059" s="186">
        <f>IF(N1059="základní",J1059,0)</f>
        <v>0</v>
      </c>
      <c r="BF1059" s="186">
        <f>IF(N1059="snížená",J1059,0)</f>
        <v>0</v>
      </c>
      <c r="BG1059" s="186">
        <f>IF(N1059="zákl. přenesená",J1059,0)</f>
        <v>0</v>
      </c>
      <c r="BH1059" s="186">
        <f>IF(N1059="sníž. přenesená",J1059,0)</f>
        <v>0</v>
      </c>
      <c r="BI1059" s="186">
        <f>IF(N1059="nulová",J1059,0)</f>
        <v>0</v>
      </c>
      <c r="BJ1059" s="19" t="s">
        <v>153</v>
      </c>
      <c r="BK1059" s="186">
        <f>ROUND(I1059*H1059,0)</f>
        <v>0</v>
      </c>
      <c r="BL1059" s="19" t="s">
        <v>279</v>
      </c>
      <c r="BM1059" s="185" t="s">
        <v>1689</v>
      </c>
    </row>
    <row r="1060" spans="1:65" s="2" customFormat="1" ht="10">
      <c r="A1060" s="36"/>
      <c r="B1060" s="37"/>
      <c r="C1060" s="38"/>
      <c r="D1060" s="187" t="s">
        <v>155</v>
      </c>
      <c r="E1060" s="38"/>
      <c r="F1060" s="188" t="s">
        <v>1688</v>
      </c>
      <c r="G1060" s="38"/>
      <c r="H1060" s="38"/>
      <c r="I1060" s="189"/>
      <c r="J1060" s="38"/>
      <c r="K1060" s="38"/>
      <c r="L1060" s="41"/>
      <c r="M1060" s="190"/>
      <c r="N1060" s="191"/>
      <c r="O1060" s="66"/>
      <c r="P1060" s="66"/>
      <c r="Q1060" s="66"/>
      <c r="R1060" s="66"/>
      <c r="S1060" s="66"/>
      <c r="T1060" s="67"/>
      <c r="U1060" s="36"/>
      <c r="V1060" s="36"/>
      <c r="W1060" s="36"/>
      <c r="X1060" s="36"/>
      <c r="Y1060" s="36"/>
      <c r="Z1060" s="36"/>
      <c r="AA1060" s="36"/>
      <c r="AB1060" s="36"/>
      <c r="AC1060" s="36"/>
      <c r="AD1060" s="36"/>
      <c r="AE1060" s="36"/>
      <c r="AT1060" s="19" t="s">
        <v>155</v>
      </c>
      <c r="AU1060" s="19" t="s">
        <v>153</v>
      </c>
    </row>
    <row r="1061" spans="1:65" s="2" customFormat="1" ht="16.5" customHeight="1">
      <c r="A1061" s="36"/>
      <c r="B1061" s="37"/>
      <c r="C1061" s="175" t="s">
        <v>1690</v>
      </c>
      <c r="D1061" s="175" t="s">
        <v>147</v>
      </c>
      <c r="E1061" s="176" t="s">
        <v>1691</v>
      </c>
      <c r="F1061" s="177" t="s">
        <v>1692</v>
      </c>
      <c r="G1061" s="178" t="s">
        <v>300</v>
      </c>
      <c r="H1061" s="179">
        <v>1</v>
      </c>
      <c r="I1061" s="180"/>
      <c r="J1061" s="179">
        <f>ROUND(I1061*H1061,0)</f>
        <v>0</v>
      </c>
      <c r="K1061" s="177" t="s">
        <v>20</v>
      </c>
      <c r="L1061" s="41"/>
      <c r="M1061" s="181" t="s">
        <v>20</v>
      </c>
      <c r="N1061" s="182" t="s">
        <v>44</v>
      </c>
      <c r="O1061" s="66"/>
      <c r="P1061" s="183">
        <f>O1061*H1061</f>
        <v>0</v>
      </c>
      <c r="Q1061" s="183">
        <v>0</v>
      </c>
      <c r="R1061" s="183">
        <f>Q1061*H1061</f>
        <v>0</v>
      </c>
      <c r="S1061" s="183">
        <v>0</v>
      </c>
      <c r="T1061" s="184">
        <f>S1061*H1061</f>
        <v>0</v>
      </c>
      <c r="U1061" s="36"/>
      <c r="V1061" s="36"/>
      <c r="W1061" s="36"/>
      <c r="X1061" s="36"/>
      <c r="Y1061" s="36"/>
      <c r="Z1061" s="36"/>
      <c r="AA1061" s="36"/>
      <c r="AB1061" s="36"/>
      <c r="AC1061" s="36"/>
      <c r="AD1061" s="36"/>
      <c r="AE1061" s="36"/>
      <c r="AR1061" s="185" t="s">
        <v>279</v>
      </c>
      <c r="AT1061" s="185" t="s">
        <v>147</v>
      </c>
      <c r="AU1061" s="185" t="s">
        <v>153</v>
      </c>
      <c r="AY1061" s="19" t="s">
        <v>145</v>
      </c>
      <c r="BE1061" s="186">
        <f>IF(N1061="základní",J1061,0)</f>
        <v>0</v>
      </c>
      <c r="BF1061" s="186">
        <f>IF(N1061="snížená",J1061,0)</f>
        <v>0</v>
      </c>
      <c r="BG1061" s="186">
        <f>IF(N1061="zákl. přenesená",J1061,0)</f>
        <v>0</v>
      </c>
      <c r="BH1061" s="186">
        <f>IF(N1061="sníž. přenesená",J1061,0)</f>
        <v>0</v>
      </c>
      <c r="BI1061" s="186">
        <f>IF(N1061="nulová",J1061,0)</f>
        <v>0</v>
      </c>
      <c r="BJ1061" s="19" t="s">
        <v>153</v>
      </c>
      <c r="BK1061" s="186">
        <f>ROUND(I1061*H1061,0)</f>
        <v>0</v>
      </c>
      <c r="BL1061" s="19" t="s">
        <v>279</v>
      </c>
      <c r="BM1061" s="185" t="s">
        <v>1693</v>
      </c>
    </row>
    <row r="1062" spans="1:65" s="2" customFormat="1" ht="10">
      <c r="A1062" s="36"/>
      <c r="B1062" s="37"/>
      <c r="C1062" s="38"/>
      <c r="D1062" s="187" t="s">
        <v>155</v>
      </c>
      <c r="E1062" s="38"/>
      <c r="F1062" s="188" t="s">
        <v>1692</v>
      </c>
      <c r="G1062" s="38"/>
      <c r="H1062" s="38"/>
      <c r="I1062" s="189"/>
      <c r="J1062" s="38"/>
      <c r="K1062" s="38"/>
      <c r="L1062" s="41"/>
      <c r="M1062" s="190"/>
      <c r="N1062" s="191"/>
      <c r="O1062" s="66"/>
      <c r="P1062" s="66"/>
      <c r="Q1062" s="66"/>
      <c r="R1062" s="66"/>
      <c r="S1062" s="66"/>
      <c r="T1062" s="67"/>
      <c r="U1062" s="36"/>
      <c r="V1062" s="36"/>
      <c r="W1062" s="36"/>
      <c r="X1062" s="36"/>
      <c r="Y1062" s="36"/>
      <c r="Z1062" s="36"/>
      <c r="AA1062" s="36"/>
      <c r="AB1062" s="36"/>
      <c r="AC1062" s="36"/>
      <c r="AD1062" s="36"/>
      <c r="AE1062" s="36"/>
      <c r="AT1062" s="19" t="s">
        <v>155</v>
      </c>
      <c r="AU1062" s="19" t="s">
        <v>153</v>
      </c>
    </row>
    <row r="1063" spans="1:65" s="2" customFormat="1" ht="16.5" customHeight="1">
      <c r="A1063" s="36"/>
      <c r="B1063" s="37"/>
      <c r="C1063" s="175" t="s">
        <v>1694</v>
      </c>
      <c r="D1063" s="175" t="s">
        <v>147</v>
      </c>
      <c r="E1063" s="176" t="s">
        <v>1695</v>
      </c>
      <c r="F1063" s="177" t="s">
        <v>1696</v>
      </c>
      <c r="G1063" s="178" t="s">
        <v>300</v>
      </c>
      <c r="H1063" s="179">
        <v>5</v>
      </c>
      <c r="I1063" s="180"/>
      <c r="J1063" s="179">
        <f>ROUND(I1063*H1063,0)</f>
        <v>0</v>
      </c>
      <c r="K1063" s="177" t="s">
        <v>20</v>
      </c>
      <c r="L1063" s="41"/>
      <c r="M1063" s="181" t="s">
        <v>20</v>
      </c>
      <c r="N1063" s="182" t="s">
        <v>44</v>
      </c>
      <c r="O1063" s="66"/>
      <c r="P1063" s="183">
        <f>O1063*H1063</f>
        <v>0</v>
      </c>
      <c r="Q1063" s="183">
        <v>0</v>
      </c>
      <c r="R1063" s="183">
        <f>Q1063*H1063</f>
        <v>0</v>
      </c>
      <c r="S1063" s="183">
        <v>0</v>
      </c>
      <c r="T1063" s="184">
        <f>S1063*H1063</f>
        <v>0</v>
      </c>
      <c r="U1063" s="36"/>
      <c r="V1063" s="36"/>
      <c r="W1063" s="36"/>
      <c r="X1063" s="36"/>
      <c r="Y1063" s="36"/>
      <c r="Z1063" s="36"/>
      <c r="AA1063" s="36"/>
      <c r="AB1063" s="36"/>
      <c r="AC1063" s="36"/>
      <c r="AD1063" s="36"/>
      <c r="AE1063" s="36"/>
      <c r="AR1063" s="185" t="s">
        <v>279</v>
      </c>
      <c r="AT1063" s="185" t="s">
        <v>147</v>
      </c>
      <c r="AU1063" s="185" t="s">
        <v>153</v>
      </c>
      <c r="AY1063" s="19" t="s">
        <v>145</v>
      </c>
      <c r="BE1063" s="186">
        <f>IF(N1063="základní",J1063,0)</f>
        <v>0</v>
      </c>
      <c r="BF1063" s="186">
        <f>IF(N1063="snížená",J1063,0)</f>
        <v>0</v>
      </c>
      <c r="BG1063" s="186">
        <f>IF(N1063="zákl. přenesená",J1063,0)</f>
        <v>0</v>
      </c>
      <c r="BH1063" s="186">
        <f>IF(N1063="sníž. přenesená",J1063,0)</f>
        <v>0</v>
      </c>
      <c r="BI1063" s="186">
        <f>IF(N1063="nulová",J1063,0)</f>
        <v>0</v>
      </c>
      <c r="BJ1063" s="19" t="s">
        <v>153</v>
      </c>
      <c r="BK1063" s="186">
        <f>ROUND(I1063*H1063,0)</f>
        <v>0</v>
      </c>
      <c r="BL1063" s="19" t="s">
        <v>279</v>
      </c>
      <c r="BM1063" s="185" t="s">
        <v>1697</v>
      </c>
    </row>
    <row r="1064" spans="1:65" s="2" customFormat="1" ht="10">
      <c r="A1064" s="36"/>
      <c r="B1064" s="37"/>
      <c r="C1064" s="38"/>
      <c r="D1064" s="187" t="s">
        <v>155</v>
      </c>
      <c r="E1064" s="38"/>
      <c r="F1064" s="188" t="s">
        <v>1696</v>
      </c>
      <c r="G1064" s="38"/>
      <c r="H1064" s="38"/>
      <c r="I1064" s="189"/>
      <c r="J1064" s="38"/>
      <c r="K1064" s="38"/>
      <c r="L1064" s="41"/>
      <c r="M1064" s="190"/>
      <c r="N1064" s="191"/>
      <c r="O1064" s="66"/>
      <c r="P1064" s="66"/>
      <c r="Q1064" s="66"/>
      <c r="R1064" s="66"/>
      <c r="S1064" s="66"/>
      <c r="T1064" s="67"/>
      <c r="U1064" s="36"/>
      <c r="V1064" s="36"/>
      <c r="W1064" s="36"/>
      <c r="X1064" s="36"/>
      <c r="Y1064" s="36"/>
      <c r="Z1064" s="36"/>
      <c r="AA1064" s="36"/>
      <c r="AB1064" s="36"/>
      <c r="AC1064" s="36"/>
      <c r="AD1064" s="36"/>
      <c r="AE1064" s="36"/>
      <c r="AT1064" s="19" t="s">
        <v>155</v>
      </c>
      <c r="AU1064" s="19" t="s">
        <v>153</v>
      </c>
    </row>
    <row r="1065" spans="1:65" s="2" customFormat="1" ht="16.5" customHeight="1">
      <c r="A1065" s="36"/>
      <c r="B1065" s="37"/>
      <c r="C1065" s="175" t="s">
        <v>1698</v>
      </c>
      <c r="D1065" s="175" t="s">
        <v>147</v>
      </c>
      <c r="E1065" s="176" t="s">
        <v>1699</v>
      </c>
      <c r="F1065" s="177" t="s">
        <v>1700</v>
      </c>
      <c r="G1065" s="178" t="s">
        <v>300</v>
      </c>
      <c r="H1065" s="179">
        <v>3</v>
      </c>
      <c r="I1065" s="180"/>
      <c r="J1065" s="179">
        <f>ROUND(I1065*H1065,0)</f>
        <v>0</v>
      </c>
      <c r="K1065" s="177" t="s">
        <v>20</v>
      </c>
      <c r="L1065" s="41"/>
      <c r="M1065" s="181" t="s">
        <v>20</v>
      </c>
      <c r="N1065" s="182" t="s">
        <v>44</v>
      </c>
      <c r="O1065" s="66"/>
      <c r="P1065" s="183">
        <f>O1065*H1065</f>
        <v>0</v>
      </c>
      <c r="Q1065" s="183">
        <v>0</v>
      </c>
      <c r="R1065" s="183">
        <f>Q1065*H1065</f>
        <v>0</v>
      </c>
      <c r="S1065" s="183">
        <v>0</v>
      </c>
      <c r="T1065" s="184">
        <f>S1065*H1065</f>
        <v>0</v>
      </c>
      <c r="U1065" s="36"/>
      <c r="V1065" s="36"/>
      <c r="W1065" s="36"/>
      <c r="X1065" s="36"/>
      <c r="Y1065" s="36"/>
      <c r="Z1065" s="36"/>
      <c r="AA1065" s="36"/>
      <c r="AB1065" s="36"/>
      <c r="AC1065" s="36"/>
      <c r="AD1065" s="36"/>
      <c r="AE1065" s="36"/>
      <c r="AR1065" s="185" t="s">
        <v>279</v>
      </c>
      <c r="AT1065" s="185" t="s">
        <v>147</v>
      </c>
      <c r="AU1065" s="185" t="s">
        <v>153</v>
      </c>
      <c r="AY1065" s="19" t="s">
        <v>145</v>
      </c>
      <c r="BE1065" s="186">
        <f>IF(N1065="základní",J1065,0)</f>
        <v>0</v>
      </c>
      <c r="BF1065" s="186">
        <f>IF(N1065="snížená",J1065,0)</f>
        <v>0</v>
      </c>
      <c r="BG1065" s="186">
        <f>IF(N1065="zákl. přenesená",J1065,0)</f>
        <v>0</v>
      </c>
      <c r="BH1065" s="186">
        <f>IF(N1065="sníž. přenesená",J1065,0)</f>
        <v>0</v>
      </c>
      <c r="BI1065" s="186">
        <f>IF(N1065="nulová",J1065,0)</f>
        <v>0</v>
      </c>
      <c r="BJ1065" s="19" t="s">
        <v>153</v>
      </c>
      <c r="BK1065" s="186">
        <f>ROUND(I1065*H1065,0)</f>
        <v>0</v>
      </c>
      <c r="BL1065" s="19" t="s">
        <v>279</v>
      </c>
      <c r="BM1065" s="185" t="s">
        <v>1701</v>
      </c>
    </row>
    <row r="1066" spans="1:65" s="2" customFormat="1" ht="10">
      <c r="A1066" s="36"/>
      <c r="B1066" s="37"/>
      <c r="C1066" s="38"/>
      <c r="D1066" s="187" t="s">
        <v>155</v>
      </c>
      <c r="E1066" s="38"/>
      <c r="F1066" s="188" t="s">
        <v>1700</v>
      </c>
      <c r="G1066" s="38"/>
      <c r="H1066" s="38"/>
      <c r="I1066" s="189"/>
      <c r="J1066" s="38"/>
      <c r="K1066" s="38"/>
      <c r="L1066" s="41"/>
      <c r="M1066" s="190"/>
      <c r="N1066" s="191"/>
      <c r="O1066" s="66"/>
      <c r="P1066" s="66"/>
      <c r="Q1066" s="66"/>
      <c r="R1066" s="66"/>
      <c r="S1066" s="66"/>
      <c r="T1066" s="67"/>
      <c r="U1066" s="36"/>
      <c r="V1066" s="36"/>
      <c r="W1066" s="36"/>
      <c r="X1066" s="36"/>
      <c r="Y1066" s="36"/>
      <c r="Z1066" s="36"/>
      <c r="AA1066" s="36"/>
      <c r="AB1066" s="36"/>
      <c r="AC1066" s="36"/>
      <c r="AD1066" s="36"/>
      <c r="AE1066" s="36"/>
      <c r="AT1066" s="19" t="s">
        <v>155</v>
      </c>
      <c r="AU1066" s="19" t="s">
        <v>153</v>
      </c>
    </row>
    <row r="1067" spans="1:65" s="2" customFormat="1" ht="16.5" customHeight="1">
      <c r="A1067" s="36"/>
      <c r="B1067" s="37"/>
      <c r="C1067" s="175" t="s">
        <v>1702</v>
      </c>
      <c r="D1067" s="175" t="s">
        <v>147</v>
      </c>
      <c r="E1067" s="176" t="s">
        <v>1703</v>
      </c>
      <c r="F1067" s="177" t="s">
        <v>1704</v>
      </c>
      <c r="G1067" s="178" t="s">
        <v>300</v>
      </c>
      <c r="H1067" s="179">
        <v>1</v>
      </c>
      <c r="I1067" s="180"/>
      <c r="J1067" s="179">
        <f>ROUND(I1067*H1067,0)</f>
        <v>0</v>
      </c>
      <c r="K1067" s="177" t="s">
        <v>20</v>
      </c>
      <c r="L1067" s="41"/>
      <c r="M1067" s="181" t="s">
        <v>20</v>
      </c>
      <c r="N1067" s="182" t="s">
        <v>44</v>
      </c>
      <c r="O1067" s="66"/>
      <c r="P1067" s="183">
        <f>O1067*H1067</f>
        <v>0</v>
      </c>
      <c r="Q1067" s="183">
        <v>0</v>
      </c>
      <c r="R1067" s="183">
        <f>Q1067*H1067</f>
        <v>0</v>
      </c>
      <c r="S1067" s="183">
        <v>0</v>
      </c>
      <c r="T1067" s="184">
        <f>S1067*H1067</f>
        <v>0</v>
      </c>
      <c r="U1067" s="36"/>
      <c r="V1067" s="36"/>
      <c r="W1067" s="36"/>
      <c r="X1067" s="36"/>
      <c r="Y1067" s="36"/>
      <c r="Z1067" s="36"/>
      <c r="AA1067" s="36"/>
      <c r="AB1067" s="36"/>
      <c r="AC1067" s="36"/>
      <c r="AD1067" s="36"/>
      <c r="AE1067" s="36"/>
      <c r="AR1067" s="185" t="s">
        <v>279</v>
      </c>
      <c r="AT1067" s="185" t="s">
        <v>147</v>
      </c>
      <c r="AU1067" s="185" t="s">
        <v>153</v>
      </c>
      <c r="AY1067" s="19" t="s">
        <v>145</v>
      </c>
      <c r="BE1067" s="186">
        <f>IF(N1067="základní",J1067,0)</f>
        <v>0</v>
      </c>
      <c r="BF1067" s="186">
        <f>IF(N1067="snížená",J1067,0)</f>
        <v>0</v>
      </c>
      <c r="BG1067" s="186">
        <f>IF(N1067="zákl. přenesená",J1067,0)</f>
        <v>0</v>
      </c>
      <c r="BH1067" s="186">
        <f>IF(N1067="sníž. přenesená",J1067,0)</f>
        <v>0</v>
      </c>
      <c r="BI1067" s="186">
        <f>IF(N1067="nulová",J1067,0)</f>
        <v>0</v>
      </c>
      <c r="BJ1067" s="19" t="s">
        <v>153</v>
      </c>
      <c r="BK1067" s="186">
        <f>ROUND(I1067*H1067,0)</f>
        <v>0</v>
      </c>
      <c r="BL1067" s="19" t="s">
        <v>279</v>
      </c>
      <c r="BM1067" s="185" t="s">
        <v>1705</v>
      </c>
    </row>
    <row r="1068" spans="1:65" s="2" customFormat="1" ht="10">
      <c r="A1068" s="36"/>
      <c r="B1068" s="37"/>
      <c r="C1068" s="38"/>
      <c r="D1068" s="187" t="s">
        <v>155</v>
      </c>
      <c r="E1068" s="38"/>
      <c r="F1068" s="188" t="s">
        <v>1704</v>
      </c>
      <c r="G1068" s="38"/>
      <c r="H1068" s="38"/>
      <c r="I1068" s="189"/>
      <c r="J1068" s="38"/>
      <c r="K1068" s="38"/>
      <c r="L1068" s="41"/>
      <c r="M1068" s="190"/>
      <c r="N1068" s="191"/>
      <c r="O1068" s="66"/>
      <c r="P1068" s="66"/>
      <c r="Q1068" s="66"/>
      <c r="R1068" s="66"/>
      <c r="S1068" s="66"/>
      <c r="T1068" s="67"/>
      <c r="U1068" s="36"/>
      <c r="V1068" s="36"/>
      <c r="W1068" s="36"/>
      <c r="X1068" s="36"/>
      <c r="Y1068" s="36"/>
      <c r="Z1068" s="36"/>
      <c r="AA1068" s="36"/>
      <c r="AB1068" s="36"/>
      <c r="AC1068" s="36"/>
      <c r="AD1068" s="36"/>
      <c r="AE1068" s="36"/>
      <c r="AT1068" s="19" t="s">
        <v>155</v>
      </c>
      <c r="AU1068" s="19" t="s">
        <v>153</v>
      </c>
    </row>
    <row r="1069" spans="1:65" s="2" customFormat="1" ht="16.5" customHeight="1">
      <c r="A1069" s="36"/>
      <c r="B1069" s="37"/>
      <c r="C1069" s="175" t="s">
        <v>1706</v>
      </c>
      <c r="D1069" s="175" t="s">
        <v>147</v>
      </c>
      <c r="E1069" s="176" t="s">
        <v>1707</v>
      </c>
      <c r="F1069" s="177" t="s">
        <v>1708</v>
      </c>
      <c r="G1069" s="178" t="s">
        <v>300</v>
      </c>
      <c r="H1069" s="179">
        <v>22</v>
      </c>
      <c r="I1069" s="180"/>
      <c r="J1069" s="179">
        <f>ROUND(I1069*H1069,0)</f>
        <v>0</v>
      </c>
      <c r="K1069" s="177" t="s">
        <v>20</v>
      </c>
      <c r="L1069" s="41"/>
      <c r="M1069" s="181" t="s">
        <v>20</v>
      </c>
      <c r="N1069" s="182" t="s">
        <v>44</v>
      </c>
      <c r="O1069" s="66"/>
      <c r="P1069" s="183">
        <f>O1069*H1069</f>
        <v>0</v>
      </c>
      <c r="Q1069" s="183">
        <v>0</v>
      </c>
      <c r="R1069" s="183">
        <f>Q1069*H1069</f>
        <v>0</v>
      </c>
      <c r="S1069" s="183">
        <v>0</v>
      </c>
      <c r="T1069" s="184">
        <f>S1069*H1069</f>
        <v>0</v>
      </c>
      <c r="U1069" s="36"/>
      <c r="V1069" s="36"/>
      <c r="W1069" s="36"/>
      <c r="X1069" s="36"/>
      <c r="Y1069" s="36"/>
      <c r="Z1069" s="36"/>
      <c r="AA1069" s="36"/>
      <c r="AB1069" s="36"/>
      <c r="AC1069" s="36"/>
      <c r="AD1069" s="36"/>
      <c r="AE1069" s="36"/>
      <c r="AR1069" s="185" t="s">
        <v>279</v>
      </c>
      <c r="AT1069" s="185" t="s">
        <v>147</v>
      </c>
      <c r="AU1069" s="185" t="s">
        <v>153</v>
      </c>
      <c r="AY1069" s="19" t="s">
        <v>145</v>
      </c>
      <c r="BE1069" s="186">
        <f>IF(N1069="základní",J1069,0)</f>
        <v>0</v>
      </c>
      <c r="BF1069" s="186">
        <f>IF(N1069="snížená",J1069,0)</f>
        <v>0</v>
      </c>
      <c r="BG1069" s="186">
        <f>IF(N1069="zákl. přenesená",J1069,0)</f>
        <v>0</v>
      </c>
      <c r="BH1069" s="186">
        <f>IF(N1069="sníž. přenesená",J1069,0)</f>
        <v>0</v>
      </c>
      <c r="BI1069" s="186">
        <f>IF(N1069="nulová",J1069,0)</f>
        <v>0</v>
      </c>
      <c r="BJ1069" s="19" t="s">
        <v>153</v>
      </c>
      <c r="BK1069" s="186">
        <f>ROUND(I1069*H1069,0)</f>
        <v>0</v>
      </c>
      <c r="BL1069" s="19" t="s">
        <v>279</v>
      </c>
      <c r="BM1069" s="185" t="s">
        <v>1709</v>
      </c>
    </row>
    <row r="1070" spans="1:65" s="2" customFormat="1" ht="10">
      <c r="A1070" s="36"/>
      <c r="B1070" s="37"/>
      <c r="C1070" s="38"/>
      <c r="D1070" s="187" t="s">
        <v>155</v>
      </c>
      <c r="E1070" s="38"/>
      <c r="F1070" s="188" t="s">
        <v>1708</v>
      </c>
      <c r="G1070" s="38"/>
      <c r="H1070" s="38"/>
      <c r="I1070" s="189"/>
      <c r="J1070" s="38"/>
      <c r="K1070" s="38"/>
      <c r="L1070" s="41"/>
      <c r="M1070" s="190"/>
      <c r="N1070" s="191"/>
      <c r="O1070" s="66"/>
      <c r="P1070" s="66"/>
      <c r="Q1070" s="66"/>
      <c r="R1070" s="66"/>
      <c r="S1070" s="66"/>
      <c r="T1070" s="67"/>
      <c r="U1070" s="36"/>
      <c r="V1070" s="36"/>
      <c r="W1070" s="36"/>
      <c r="X1070" s="36"/>
      <c r="Y1070" s="36"/>
      <c r="Z1070" s="36"/>
      <c r="AA1070" s="36"/>
      <c r="AB1070" s="36"/>
      <c r="AC1070" s="36"/>
      <c r="AD1070" s="36"/>
      <c r="AE1070" s="36"/>
      <c r="AT1070" s="19" t="s">
        <v>155</v>
      </c>
      <c r="AU1070" s="19" t="s">
        <v>153</v>
      </c>
    </row>
    <row r="1071" spans="1:65" s="2" customFormat="1" ht="16.5" customHeight="1">
      <c r="A1071" s="36"/>
      <c r="B1071" s="37"/>
      <c r="C1071" s="175" t="s">
        <v>1710</v>
      </c>
      <c r="D1071" s="175" t="s">
        <v>147</v>
      </c>
      <c r="E1071" s="176" t="s">
        <v>1711</v>
      </c>
      <c r="F1071" s="177" t="s">
        <v>1712</v>
      </c>
      <c r="G1071" s="178" t="s">
        <v>300</v>
      </c>
      <c r="H1071" s="179">
        <v>2</v>
      </c>
      <c r="I1071" s="180"/>
      <c r="J1071" s="179">
        <f>ROUND(I1071*H1071,0)</f>
        <v>0</v>
      </c>
      <c r="K1071" s="177" t="s">
        <v>20</v>
      </c>
      <c r="L1071" s="41"/>
      <c r="M1071" s="181" t="s">
        <v>20</v>
      </c>
      <c r="N1071" s="182" t="s">
        <v>44</v>
      </c>
      <c r="O1071" s="66"/>
      <c r="P1071" s="183">
        <f>O1071*H1071</f>
        <v>0</v>
      </c>
      <c r="Q1071" s="183">
        <v>0</v>
      </c>
      <c r="R1071" s="183">
        <f>Q1071*H1071</f>
        <v>0</v>
      </c>
      <c r="S1071" s="183">
        <v>0</v>
      </c>
      <c r="T1071" s="184">
        <f>S1071*H1071</f>
        <v>0</v>
      </c>
      <c r="U1071" s="36"/>
      <c r="V1071" s="36"/>
      <c r="W1071" s="36"/>
      <c r="X1071" s="36"/>
      <c r="Y1071" s="36"/>
      <c r="Z1071" s="36"/>
      <c r="AA1071" s="36"/>
      <c r="AB1071" s="36"/>
      <c r="AC1071" s="36"/>
      <c r="AD1071" s="36"/>
      <c r="AE1071" s="36"/>
      <c r="AR1071" s="185" t="s">
        <v>279</v>
      </c>
      <c r="AT1071" s="185" t="s">
        <v>147</v>
      </c>
      <c r="AU1071" s="185" t="s">
        <v>153</v>
      </c>
      <c r="AY1071" s="19" t="s">
        <v>145</v>
      </c>
      <c r="BE1071" s="186">
        <f>IF(N1071="základní",J1071,0)</f>
        <v>0</v>
      </c>
      <c r="BF1071" s="186">
        <f>IF(N1071="snížená",J1071,0)</f>
        <v>0</v>
      </c>
      <c r="BG1071" s="186">
        <f>IF(N1071="zákl. přenesená",J1071,0)</f>
        <v>0</v>
      </c>
      <c r="BH1071" s="186">
        <f>IF(N1071="sníž. přenesená",J1071,0)</f>
        <v>0</v>
      </c>
      <c r="BI1071" s="186">
        <f>IF(N1071="nulová",J1071,0)</f>
        <v>0</v>
      </c>
      <c r="BJ1071" s="19" t="s">
        <v>153</v>
      </c>
      <c r="BK1071" s="186">
        <f>ROUND(I1071*H1071,0)</f>
        <v>0</v>
      </c>
      <c r="BL1071" s="19" t="s">
        <v>279</v>
      </c>
      <c r="BM1071" s="185" t="s">
        <v>1713</v>
      </c>
    </row>
    <row r="1072" spans="1:65" s="2" customFormat="1" ht="10">
      <c r="A1072" s="36"/>
      <c r="B1072" s="37"/>
      <c r="C1072" s="38"/>
      <c r="D1072" s="187" t="s">
        <v>155</v>
      </c>
      <c r="E1072" s="38"/>
      <c r="F1072" s="188" t="s">
        <v>1712</v>
      </c>
      <c r="G1072" s="38"/>
      <c r="H1072" s="38"/>
      <c r="I1072" s="189"/>
      <c r="J1072" s="38"/>
      <c r="K1072" s="38"/>
      <c r="L1072" s="41"/>
      <c r="M1072" s="190"/>
      <c r="N1072" s="191"/>
      <c r="O1072" s="66"/>
      <c r="P1072" s="66"/>
      <c r="Q1072" s="66"/>
      <c r="R1072" s="66"/>
      <c r="S1072" s="66"/>
      <c r="T1072" s="67"/>
      <c r="U1072" s="36"/>
      <c r="V1072" s="36"/>
      <c r="W1072" s="36"/>
      <c r="X1072" s="36"/>
      <c r="Y1072" s="36"/>
      <c r="Z1072" s="36"/>
      <c r="AA1072" s="36"/>
      <c r="AB1072" s="36"/>
      <c r="AC1072" s="36"/>
      <c r="AD1072" s="36"/>
      <c r="AE1072" s="36"/>
      <c r="AT1072" s="19" t="s">
        <v>155</v>
      </c>
      <c r="AU1072" s="19" t="s">
        <v>153</v>
      </c>
    </row>
    <row r="1073" spans="1:65" s="2" customFormat="1" ht="16.5" customHeight="1">
      <c r="A1073" s="36"/>
      <c r="B1073" s="37"/>
      <c r="C1073" s="175" t="s">
        <v>1714</v>
      </c>
      <c r="D1073" s="175" t="s">
        <v>147</v>
      </c>
      <c r="E1073" s="176" t="s">
        <v>1715</v>
      </c>
      <c r="F1073" s="177" t="s">
        <v>1716</v>
      </c>
      <c r="G1073" s="178" t="s">
        <v>300</v>
      </c>
      <c r="H1073" s="179">
        <v>3</v>
      </c>
      <c r="I1073" s="180"/>
      <c r="J1073" s="179">
        <f>ROUND(I1073*H1073,0)</f>
        <v>0</v>
      </c>
      <c r="K1073" s="177" t="s">
        <v>20</v>
      </c>
      <c r="L1073" s="41"/>
      <c r="M1073" s="181" t="s">
        <v>20</v>
      </c>
      <c r="N1073" s="182" t="s">
        <v>44</v>
      </c>
      <c r="O1073" s="66"/>
      <c r="P1073" s="183">
        <f>O1073*H1073</f>
        <v>0</v>
      </c>
      <c r="Q1073" s="183">
        <v>0</v>
      </c>
      <c r="R1073" s="183">
        <f>Q1073*H1073</f>
        <v>0</v>
      </c>
      <c r="S1073" s="183">
        <v>0</v>
      </c>
      <c r="T1073" s="184">
        <f>S1073*H1073</f>
        <v>0</v>
      </c>
      <c r="U1073" s="36"/>
      <c r="V1073" s="36"/>
      <c r="W1073" s="36"/>
      <c r="X1073" s="36"/>
      <c r="Y1073" s="36"/>
      <c r="Z1073" s="36"/>
      <c r="AA1073" s="36"/>
      <c r="AB1073" s="36"/>
      <c r="AC1073" s="36"/>
      <c r="AD1073" s="36"/>
      <c r="AE1073" s="36"/>
      <c r="AR1073" s="185" t="s">
        <v>279</v>
      </c>
      <c r="AT1073" s="185" t="s">
        <v>147</v>
      </c>
      <c r="AU1073" s="185" t="s">
        <v>153</v>
      </c>
      <c r="AY1073" s="19" t="s">
        <v>145</v>
      </c>
      <c r="BE1073" s="186">
        <f>IF(N1073="základní",J1073,0)</f>
        <v>0</v>
      </c>
      <c r="BF1073" s="186">
        <f>IF(N1073="snížená",J1073,0)</f>
        <v>0</v>
      </c>
      <c r="BG1073" s="186">
        <f>IF(N1073="zákl. přenesená",J1073,0)</f>
        <v>0</v>
      </c>
      <c r="BH1073" s="186">
        <f>IF(N1073="sníž. přenesená",J1073,0)</f>
        <v>0</v>
      </c>
      <c r="BI1073" s="186">
        <f>IF(N1073="nulová",J1073,0)</f>
        <v>0</v>
      </c>
      <c r="BJ1073" s="19" t="s">
        <v>153</v>
      </c>
      <c r="BK1073" s="186">
        <f>ROUND(I1073*H1073,0)</f>
        <v>0</v>
      </c>
      <c r="BL1073" s="19" t="s">
        <v>279</v>
      </c>
      <c r="BM1073" s="185" t="s">
        <v>1717</v>
      </c>
    </row>
    <row r="1074" spans="1:65" s="2" customFormat="1" ht="10">
      <c r="A1074" s="36"/>
      <c r="B1074" s="37"/>
      <c r="C1074" s="38"/>
      <c r="D1074" s="187" t="s">
        <v>155</v>
      </c>
      <c r="E1074" s="38"/>
      <c r="F1074" s="188" t="s">
        <v>1716</v>
      </c>
      <c r="G1074" s="38"/>
      <c r="H1074" s="38"/>
      <c r="I1074" s="189"/>
      <c r="J1074" s="38"/>
      <c r="K1074" s="38"/>
      <c r="L1074" s="41"/>
      <c r="M1074" s="190"/>
      <c r="N1074" s="191"/>
      <c r="O1074" s="66"/>
      <c r="P1074" s="66"/>
      <c r="Q1074" s="66"/>
      <c r="R1074" s="66"/>
      <c r="S1074" s="66"/>
      <c r="T1074" s="67"/>
      <c r="U1074" s="36"/>
      <c r="V1074" s="36"/>
      <c r="W1074" s="36"/>
      <c r="X1074" s="36"/>
      <c r="Y1074" s="36"/>
      <c r="Z1074" s="36"/>
      <c r="AA1074" s="36"/>
      <c r="AB1074" s="36"/>
      <c r="AC1074" s="36"/>
      <c r="AD1074" s="36"/>
      <c r="AE1074" s="36"/>
      <c r="AT1074" s="19" t="s">
        <v>155</v>
      </c>
      <c r="AU1074" s="19" t="s">
        <v>153</v>
      </c>
    </row>
    <row r="1075" spans="1:65" s="2" customFormat="1" ht="24.15" customHeight="1">
      <c r="A1075" s="36"/>
      <c r="B1075" s="37"/>
      <c r="C1075" s="175" t="s">
        <v>1718</v>
      </c>
      <c r="D1075" s="175" t="s">
        <v>147</v>
      </c>
      <c r="E1075" s="176" t="s">
        <v>1719</v>
      </c>
      <c r="F1075" s="177" t="s">
        <v>1720</v>
      </c>
      <c r="G1075" s="178" t="s">
        <v>300</v>
      </c>
      <c r="H1075" s="179">
        <v>1</v>
      </c>
      <c r="I1075" s="180"/>
      <c r="J1075" s="179">
        <f>ROUND(I1075*H1075,0)</f>
        <v>0</v>
      </c>
      <c r="K1075" s="177" t="s">
        <v>20</v>
      </c>
      <c r="L1075" s="41"/>
      <c r="M1075" s="181" t="s">
        <v>20</v>
      </c>
      <c r="N1075" s="182" t="s">
        <v>44</v>
      </c>
      <c r="O1075" s="66"/>
      <c r="P1075" s="183">
        <f>O1075*H1075</f>
        <v>0</v>
      </c>
      <c r="Q1075" s="183">
        <v>0</v>
      </c>
      <c r="R1075" s="183">
        <f>Q1075*H1075</f>
        <v>0</v>
      </c>
      <c r="S1075" s="183">
        <v>0</v>
      </c>
      <c r="T1075" s="184">
        <f>S1075*H1075</f>
        <v>0</v>
      </c>
      <c r="U1075" s="36"/>
      <c r="V1075" s="36"/>
      <c r="W1075" s="36"/>
      <c r="X1075" s="36"/>
      <c r="Y1075" s="36"/>
      <c r="Z1075" s="36"/>
      <c r="AA1075" s="36"/>
      <c r="AB1075" s="36"/>
      <c r="AC1075" s="36"/>
      <c r="AD1075" s="36"/>
      <c r="AE1075" s="36"/>
      <c r="AR1075" s="185" t="s">
        <v>279</v>
      </c>
      <c r="AT1075" s="185" t="s">
        <v>147</v>
      </c>
      <c r="AU1075" s="185" t="s">
        <v>153</v>
      </c>
      <c r="AY1075" s="19" t="s">
        <v>145</v>
      </c>
      <c r="BE1075" s="186">
        <f>IF(N1075="základní",J1075,0)</f>
        <v>0</v>
      </c>
      <c r="BF1075" s="186">
        <f>IF(N1075="snížená",J1075,0)</f>
        <v>0</v>
      </c>
      <c r="BG1075" s="186">
        <f>IF(N1075="zákl. přenesená",J1075,0)</f>
        <v>0</v>
      </c>
      <c r="BH1075" s="186">
        <f>IF(N1075="sníž. přenesená",J1075,0)</f>
        <v>0</v>
      </c>
      <c r="BI1075" s="186">
        <f>IF(N1075="nulová",J1075,0)</f>
        <v>0</v>
      </c>
      <c r="BJ1075" s="19" t="s">
        <v>153</v>
      </c>
      <c r="BK1075" s="186">
        <f>ROUND(I1075*H1075,0)</f>
        <v>0</v>
      </c>
      <c r="BL1075" s="19" t="s">
        <v>279</v>
      </c>
      <c r="BM1075" s="185" t="s">
        <v>1721</v>
      </c>
    </row>
    <row r="1076" spans="1:65" s="2" customFormat="1" ht="10">
      <c r="A1076" s="36"/>
      <c r="B1076" s="37"/>
      <c r="C1076" s="38"/>
      <c r="D1076" s="187" t="s">
        <v>155</v>
      </c>
      <c r="E1076" s="38"/>
      <c r="F1076" s="188" t="s">
        <v>1720</v>
      </c>
      <c r="G1076" s="38"/>
      <c r="H1076" s="38"/>
      <c r="I1076" s="189"/>
      <c r="J1076" s="38"/>
      <c r="K1076" s="38"/>
      <c r="L1076" s="41"/>
      <c r="M1076" s="190"/>
      <c r="N1076" s="191"/>
      <c r="O1076" s="66"/>
      <c r="P1076" s="66"/>
      <c r="Q1076" s="66"/>
      <c r="R1076" s="66"/>
      <c r="S1076" s="66"/>
      <c r="T1076" s="67"/>
      <c r="U1076" s="36"/>
      <c r="V1076" s="36"/>
      <c r="W1076" s="36"/>
      <c r="X1076" s="36"/>
      <c r="Y1076" s="36"/>
      <c r="Z1076" s="36"/>
      <c r="AA1076" s="36"/>
      <c r="AB1076" s="36"/>
      <c r="AC1076" s="36"/>
      <c r="AD1076" s="36"/>
      <c r="AE1076" s="36"/>
      <c r="AT1076" s="19" t="s">
        <v>155</v>
      </c>
      <c r="AU1076" s="19" t="s">
        <v>153</v>
      </c>
    </row>
    <row r="1077" spans="1:65" s="2" customFormat="1" ht="16.5" customHeight="1">
      <c r="A1077" s="36"/>
      <c r="B1077" s="37"/>
      <c r="C1077" s="175" t="s">
        <v>1722</v>
      </c>
      <c r="D1077" s="175" t="s">
        <v>147</v>
      </c>
      <c r="E1077" s="176" t="s">
        <v>1723</v>
      </c>
      <c r="F1077" s="177" t="s">
        <v>1724</v>
      </c>
      <c r="G1077" s="178" t="s">
        <v>300</v>
      </c>
      <c r="H1077" s="179">
        <v>22</v>
      </c>
      <c r="I1077" s="180"/>
      <c r="J1077" s="179">
        <f>ROUND(I1077*H1077,0)</f>
        <v>0</v>
      </c>
      <c r="K1077" s="177" t="s">
        <v>20</v>
      </c>
      <c r="L1077" s="41"/>
      <c r="M1077" s="181" t="s">
        <v>20</v>
      </c>
      <c r="N1077" s="182" t="s">
        <v>44</v>
      </c>
      <c r="O1077" s="66"/>
      <c r="P1077" s="183">
        <f>O1077*H1077</f>
        <v>0</v>
      </c>
      <c r="Q1077" s="183">
        <v>0</v>
      </c>
      <c r="R1077" s="183">
        <f>Q1077*H1077</f>
        <v>0</v>
      </c>
      <c r="S1077" s="183">
        <v>0</v>
      </c>
      <c r="T1077" s="184">
        <f>S1077*H1077</f>
        <v>0</v>
      </c>
      <c r="U1077" s="36"/>
      <c r="V1077" s="36"/>
      <c r="W1077" s="36"/>
      <c r="X1077" s="36"/>
      <c r="Y1077" s="36"/>
      <c r="Z1077" s="36"/>
      <c r="AA1077" s="36"/>
      <c r="AB1077" s="36"/>
      <c r="AC1077" s="36"/>
      <c r="AD1077" s="36"/>
      <c r="AE1077" s="36"/>
      <c r="AR1077" s="185" t="s">
        <v>279</v>
      </c>
      <c r="AT1077" s="185" t="s">
        <v>147</v>
      </c>
      <c r="AU1077" s="185" t="s">
        <v>153</v>
      </c>
      <c r="AY1077" s="19" t="s">
        <v>145</v>
      </c>
      <c r="BE1077" s="186">
        <f>IF(N1077="základní",J1077,0)</f>
        <v>0</v>
      </c>
      <c r="BF1077" s="186">
        <f>IF(N1077="snížená",J1077,0)</f>
        <v>0</v>
      </c>
      <c r="BG1077" s="186">
        <f>IF(N1077="zákl. přenesená",J1077,0)</f>
        <v>0</v>
      </c>
      <c r="BH1077" s="186">
        <f>IF(N1077="sníž. přenesená",J1077,0)</f>
        <v>0</v>
      </c>
      <c r="BI1077" s="186">
        <f>IF(N1077="nulová",J1077,0)</f>
        <v>0</v>
      </c>
      <c r="BJ1077" s="19" t="s">
        <v>153</v>
      </c>
      <c r="BK1077" s="186">
        <f>ROUND(I1077*H1077,0)</f>
        <v>0</v>
      </c>
      <c r="BL1077" s="19" t="s">
        <v>279</v>
      </c>
      <c r="BM1077" s="185" t="s">
        <v>1725</v>
      </c>
    </row>
    <row r="1078" spans="1:65" s="2" customFormat="1" ht="10">
      <c r="A1078" s="36"/>
      <c r="B1078" s="37"/>
      <c r="C1078" s="38"/>
      <c r="D1078" s="187" t="s">
        <v>155</v>
      </c>
      <c r="E1078" s="38"/>
      <c r="F1078" s="188" t="s">
        <v>1724</v>
      </c>
      <c r="G1078" s="38"/>
      <c r="H1078" s="38"/>
      <c r="I1078" s="189"/>
      <c r="J1078" s="38"/>
      <c r="K1078" s="38"/>
      <c r="L1078" s="41"/>
      <c r="M1078" s="190"/>
      <c r="N1078" s="191"/>
      <c r="O1078" s="66"/>
      <c r="P1078" s="66"/>
      <c r="Q1078" s="66"/>
      <c r="R1078" s="66"/>
      <c r="S1078" s="66"/>
      <c r="T1078" s="67"/>
      <c r="U1078" s="36"/>
      <c r="V1078" s="36"/>
      <c r="W1078" s="36"/>
      <c r="X1078" s="36"/>
      <c r="Y1078" s="36"/>
      <c r="Z1078" s="36"/>
      <c r="AA1078" s="36"/>
      <c r="AB1078" s="36"/>
      <c r="AC1078" s="36"/>
      <c r="AD1078" s="36"/>
      <c r="AE1078" s="36"/>
      <c r="AT1078" s="19" t="s">
        <v>155</v>
      </c>
      <c r="AU1078" s="19" t="s">
        <v>153</v>
      </c>
    </row>
    <row r="1079" spans="1:65" s="2" customFormat="1" ht="16.5" customHeight="1">
      <c r="A1079" s="36"/>
      <c r="B1079" s="37"/>
      <c r="C1079" s="175" t="s">
        <v>1726</v>
      </c>
      <c r="D1079" s="175" t="s">
        <v>147</v>
      </c>
      <c r="E1079" s="176" t="s">
        <v>1727</v>
      </c>
      <c r="F1079" s="177" t="s">
        <v>1728</v>
      </c>
      <c r="G1079" s="178" t="s">
        <v>300</v>
      </c>
      <c r="H1079" s="179">
        <v>22</v>
      </c>
      <c r="I1079" s="180"/>
      <c r="J1079" s="179">
        <f>ROUND(I1079*H1079,0)</f>
        <v>0</v>
      </c>
      <c r="K1079" s="177" t="s">
        <v>20</v>
      </c>
      <c r="L1079" s="41"/>
      <c r="M1079" s="181" t="s">
        <v>20</v>
      </c>
      <c r="N1079" s="182" t="s">
        <v>44</v>
      </c>
      <c r="O1079" s="66"/>
      <c r="P1079" s="183">
        <f>O1079*H1079</f>
        <v>0</v>
      </c>
      <c r="Q1079" s="183">
        <v>0</v>
      </c>
      <c r="R1079" s="183">
        <f>Q1079*H1079</f>
        <v>0</v>
      </c>
      <c r="S1079" s="183">
        <v>0</v>
      </c>
      <c r="T1079" s="184">
        <f>S1079*H1079</f>
        <v>0</v>
      </c>
      <c r="U1079" s="36"/>
      <c r="V1079" s="36"/>
      <c r="W1079" s="36"/>
      <c r="X1079" s="36"/>
      <c r="Y1079" s="36"/>
      <c r="Z1079" s="36"/>
      <c r="AA1079" s="36"/>
      <c r="AB1079" s="36"/>
      <c r="AC1079" s="36"/>
      <c r="AD1079" s="36"/>
      <c r="AE1079" s="36"/>
      <c r="AR1079" s="185" t="s">
        <v>279</v>
      </c>
      <c r="AT1079" s="185" t="s">
        <v>147</v>
      </c>
      <c r="AU1079" s="185" t="s">
        <v>153</v>
      </c>
      <c r="AY1079" s="19" t="s">
        <v>145</v>
      </c>
      <c r="BE1079" s="186">
        <f>IF(N1079="základní",J1079,0)</f>
        <v>0</v>
      </c>
      <c r="BF1079" s="186">
        <f>IF(N1079="snížená",J1079,0)</f>
        <v>0</v>
      </c>
      <c r="BG1079" s="186">
        <f>IF(N1079="zákl. přenesená",J1079,0)</f>
        <v>0</v>
      </c>
      <c r="BH1079" s="186">
        <f>IF(N1079="sníž. přenesená",J1079,0)</f>
        <v>0</v>
      </c>
      <c r="BI1079" s="186">
        <f>IF(N1079="nulová",J1079,0)</f>
        <v>0</v>
      </c>
      <c r="BJ1079" s="19" t="s">
        <v>153</v>
      </c>
      <c r="BK1079" s="186">
        <f>ROUND(I1079*H1079,0)</f>
        <v>0</v>
      </c>
      <c r="BL1079" s="19" t="s">
        <v>279</v>
      </c>
      <c r="BM1079" s="185" t="s">
        <v>1729</v>
      </c>
    </row>
    <row r="1080" spans="1:65" s="2" customFormat="1" ht="10">
      <c r="A1080" s="36"/>
      <c r="B1080" s="37"/>
      <c r="C1080" s="38"/>
      <c r="D1080" s="187" t="s">
        <v>155</v>
      </c>
      <c r="E1080" s="38"/>
      <c r="F1080" s="188" t="s">
        <v>1728</v>
      </c>
      <c r="G1080" s="38"/>
      <c r="H1080" s="38"/>
      <c r="I1080" s="189"/>
      <c r="J1080" s="38"/>
      <c r="K1080" s="38"/>
      <c r="L1080" s="41"/>
      <c r="M1080" s="190"/>
      <c r="N1080" s="191"/>
      <c r="O1080" s="66"/>
      <c r="P1080" s="66"/>
      <c r="Q1080" s="66"/>
      <c r="R1080" s="66"/>
      <c r="S1080" s="66"/>
      <c r="T1080" s="67"/>
      <c r="U1080" s="36"/>
      <c r="V1080" s="36"/>
      <c r="W1080" s="36"/>
      <c r="X1080" s="36"/>
      <c r="Y1080" s="36"/>
      <c r="Z1080" s="36"/>
      <c r="AA1080" s="36"/>
      <c r="AB1080" s="36"/>
      <c r="AC1080" s="36"/>
      <c r="AD1080" s="36"/>
      <c r="AE1080" s="36"/>
      <c r="AT1080" s="19" t="s">
        <v>155</v>
      </c>
      <c r="AU1080" s="19" t="s">
        <v>153</v>
      </c>
    </row>
    <row r="1081" spans="1:65" s="2" customFormat="1" ht="16.5" customHeight="1">
      <c r="A1081" s="36"/>
      <c r="B1081" s="37"/>
      <c r="C1081" s="175" t="s">
        <v>1730</v>
      </c>
      <c r="D1081" s="175" t="s">
        <v>147</v>
      </c>
      <c r="E1081" s="176" t="s">
        <v>1731</v>
      </c>
      <c r="F1081" s="177" t="s">
        <v>1732</v>
      </c>
      <c r="G1081" s="178" t="s">
        <v>300</v>
      </c>
      <c r="H1081" s="179">
        <v>1</v>
      </c>
      <c r="I1081" s="180"/>
      <c r="J1081" s="179">
        <f>ROUND(I1081*H1081,0)</f>
        <v>0</v>
      </c>
      <c r="K1081" s="177" t="s">
        <v>20</v>
      </c>
      <c r="L1081" s="41"/>
      <c r="M1081" s="181" t="s">
        <v>20</v>
      </c>
      <c r="N1081" s="182" t="s">
        <v>44</v>
      </c>
      <c r="O1081" s="66"/>
      <c r="P1081" s="183">
        <f>O1081*H1081</f>
        <v>0</v>
      </c>
      <c r="Q1081" s="183">
        <v>0</v>
      </c>
      <c r="R1081" s="183">
        <f>Q1081*H1081</f>
        <v>0</v>
      </c>
      <c r="S1081" s="183">
        <v>0</v>
      </c>
      <c r="T1081" s="184">
        <f>S1081*H1081</f>
        <v>0</v>
      </c>
      <c r="U1081" s="36"/>
      <c r="V1081" s="36"/>
      <c r="W1081" s="36"/>
      <c r="X1081" s="36"/>
      <c r="Y1081" s="36"/>
      <c r="Z1081" s="36"/>
      <c r="AA1081" s="36"/>
      <c r="AB1081" s="36"/>
      <c r="AC1081" s="36"/>
      <c r="AD1081" s="36"/>
      <c r="AE1081" s="36"/>
      <c r="AR1081" s="185" t="s">
        <v>279</v>
      </c>
      <c r="AT1081" s="185" t="s">
        <v>147</v>
      </c>
      <c r="AU1081" s="185" t="s">
        <v>153</v>
      </c>
      <c r="AY1081" s="19" t="s">
        <v>145</v>
      </c>
      <c r="BE1081" s="186">
        <f>IF(N1081="základní",J1081,0)</f>
        <v>0</v>
      </c>
      <c r="BF1081" s="186">
        <f>IF(N1081="snížená",J1081,0)</f>
        <v>0</v>
      </c>
      <c r="BG1081" s="186">
        <f>IF(N1081="zákl. přenesená",J1081,0)</f>
        <v>0</v>
      </c>
      <c r="BH1081" s="186">
        <f>IF(N1081="sníž. přenesená",J1081,0)</f>
        <v>0</v>
      </c>
      <c r="BI1081" s="186">
        <f>IF(N1081="nulová",J1081,0)</f>
        <v>0</v>
      </c>
      <c r="BJ1081" s="19" t="s">
        <v>153</v>
      </c>
      <c r="BK1081" s="186">
        <f>ROUND(I1081*H1081,0)</f>
        <v>0</v>
      </c>
      <c r="BL1081" s="19" t="s">
        <v>279</v>
      </c>
      <c r="BM1081" s="185" t="s">
        <v>1733</v>
      </c>
    </row>
    <row r="1082" spans="1:65" s="2" customFormat="1" ht="10">
      <c r="A1082" s="36"/>
      <c r="B1082" s="37"/>
      <c r="C1082" s="38"/>
      <c r="D1082" s="187" t="s">
        <v>155</v>
      </c>
      <c r="E1082" s="38"/>
      <c r="F1082" s="188" t="s">
        <v>1734</v>
      </c>
      <c r="G1082" s="38"/>
      <c r="H1082" s="38"/>
      <c r="I1082" s="189"/>
      <c r="J1082" s="38"/>
      <c r="K1082" s="38"/>
      <c r="L1082" s="41"/>
      <c r="M1082" s="190"/>
      <c r="N1082" s="191"/>
      <c r="O1082" s="66"/>
      <c r="P1082" s="66"/>
      <c r="Q1082" s="66"/>
      <c r="R1082" s="66"/>
      <c r="S1082" s="66"/>
      <c r="T1082" s="67"/>
      <c r="U1082" s="36"/>
      <c r="V1082" s="36"/>
      <c r="W1082" s="36"/>
      <c r="X1082" s="36"/>
      <c r="Y1082" s="36"/>
      <c r="Z1082" s="36"/>
      <c r="AA1082" s="36"/>
      <c r="AB1082" s="36"/>
      <c r="AC1082" s="36"/>
      <c r="AD1082" s="36"/>
      <c r="AE1082" s="36"/>
      <c r="AT1082" s="19" t="s">
        <v>155</v>
      </c>
      <c r="AU1082" s="19" t="s">
        <v>153</v>
      </c>
    </row>
    <row r="1083" spans="1:65" s="12" customFormat="1" ht="22.75" customHeight="1">
      <c r="B1083" s="159"/>
      <c r="C1083" s="160"/>
      <c r="D1083" s="161" t="s">
        <v>71</v>
      </c>
      <c r="E1083" s="173" t="s">
        <v>1735</v>
      </c>
      <c r="F1083" s="173" t="s">
        <v>1736</v>
      </c>
      <c r="G1083" s="160"/>
      <c r="H1083" s="160"/>
      <c r="I1083" s="163"/>
      <c r="J1083" s="174">
        <f>BK1083</f>
        <v>0</v>
      </c>
      <c r="K1083" s="160"/>
      <c r="L1083" s="165"/>
      <c r="M1083" s="166"/>
      <c r="N1083" s="167"/>
      <c r="O1083" s="167"/>
      <c r="P1083" s="168">
        <f>SUM(P1084:P1320)</f>
        <v>0</v>
      </c>
      <c r="Q1083" s="167"/>
      <c r="R1083" s="168">
        <f>SUM(R1084:R1320)</f>
        <v>24.676844600000003</v>
      </c>
      <c r="S1083" s="167"/>
      <c r="T1083" s="169">
        <f>SUM(T1084:T1320)</f>
        <v>0</v>
      </c>
      <c r="AR1083" s="170" t="s">
        <v>153</v>
      </c>
      <c r="AT1083" s="171" t="s">
        <v>71</v>
      </c>
      <c r="AU1083" s="171" t="s">
        <v>8</v>
      </c>
      <c r="AY1083" s="170" t="s">
        <v>145</v>
      </c>
      <c r="BK1083" s="172">
        <f>SUM(BK1084:BK1320)</f>
        <v>0</v>
      </c>
    </row>
    <row r="1084" spans="1:65" s="2" customFormat="1" ht="16.5" customHeight="1">
      <c r="A1084" s="36"/>
      <c r="B1084" s="37"/>
      <c r="C1084" s="175" t="s">
        <v>1737</v>
      </c>
      <c r="D1084" s="175" t="s">
        <v>147</v>
      </c>
      <c r="E1084" s="176" t="s">
        <v>1738</v>
      </c>
      <c r="F1084" s="177" t="s">
        <v>1739</v>
      </c>
      <c r="G1084" s="178" t="s">
        <v>150</v>
      </c>
      <c r="H1084" s="179">
        <v>9.7200000000000006</v>
      </c>
      <c r="I1084" s="180"/>
      <c r="J1084" s="179">
        <f>ROUND(I1084*H1084,0)</f>
        <v>0</v>
      </c>
      <c r="K1084" s="177" t="s">
        <v>20</v>
      </c>
      <c r="L1084" s="41"/>
      <c r="M1084" s="181" t="s">
        <v>20</v>
      </c>
      <c r="N1084" s="182" t="s">
        <v>44</v>
      </c>
      <c r="O1084" s="66"/>
      <c r="P1084" s="183">
        <f>O1084*H1084</f>
        <v>0</v>
      </c>
      <c r="Q1084" s="183">
        <v>0</v>
      </c>
      <c r="R1084" s="183">
        <f>Q1084*H1084</f>
        <v>0</v>
      </c>
      <c r="S1084" s="183">
        <v>0</v>
      </c>
      <c r="T1084" s="184">
        <f>S1084*H1084</f>
        <v>0</v>
      </c>
      <c r="U1084" s="36"/>
      <c r="V1084" s="36"/>
      <c r="W1084" s="36"/>
      <c r="X1084" s="36"/>
      <c r="Y1084" s="36"/>
      <c r="Z1084" s="36"/>
      <c r="AA1084" s="36"/>
      <c r="AB1084" s="36"/>
      <c r="AC1084" s="36"/>
      <c r="AD1084" s="36"/>
      <c r="AE1084" s="36"/>
      <c r="AR1084" s="185" t="s">
        <v>279</v>
      </c>
      <c r="AT1084" s="185" t="s">
        <v>147</v>
      </c>
      <c r="AU1084" s="185" t="s">
        <v>153</v>
      </c>
      <c r="AY1084" s="19" t="s">
        <v>145</v>
      </c>
      <c r="BE1084" s="186">
        <f>IF(N1084="základní",J1084,0)</f>
        <v>0</v>
      </c>
      <c r="BF1084" s="186">
        <f>IF(N1084="snížená",J1084,0)</f>
        <v>0</v>
      </c>
      <c r="BG1084" s="186">
        <f>IF(N1084="zákl. přenesená",J1084,0)</f>
        <v>0</v>
      </c>
      <c r="BH1084" s="186">
        <f>IF(N1084="sníž. přenesená",J1084,0)</f>
        <v>0</v>
      </c>
      <c r="BI1084" s="186">
        <f>IF(N1084="nulová",J1084,0)</f>
        <v>0</v>
      </c>
      <c r="BJ1084" s="19" t="s">
        <v>153</v>
      </c>
      <c r="BK1084" s="186">
        <f>ROUND(I1084*H1084,0)</f>
        <v>0</v>
      </c>
      <c r="BL1084" s="19" t="s">
        <v>279</v>
      </c>
      <c r="BM1084" s="185" t="s">
        <v>1740</v>
      </c>
    </row>
    <row r="1085" spans="1:65" s="2" customFormat="1" ht="10">
      <c r="A1085" s="36"/>
      <c r="B1085" s="37"/>
      <c r="C1085" s="38"/>
      <c r="D1085" s="187" t="s">
        <v>155</v>
      </c>
      <c r="E1085" s="38"/>
      <c r="F1085" s="188" t="s">
        <v>1739</v>
      </c>
      <c r="G1085" s="38"/>
      <c r="H1085" s="38"/>
      <c r="I1085" s="189"/>
      <c r="J1085" s="38"/>
      <c r="K1085" s="38"/>
      <c r="L1085" s="41"/>
      <c r="M1085" s="190"/>
      <c r="N1085" s="191"/>
      <c r="O1085" s="66"/>
      <c r="P1085" s="66"/>
      <c r="Q1085" s="66"/>
      <c r="R1085" s="66"/>
      <c r="S1085" s="66"/>
      <c r="T1085" s="67"/>
      <c r="U1085" s="36"/>
      <c r="V1085" s="36"/>
      <c r="W1085" s="36"/>
      <c r="X1085" s="36"/>
      <c r="Y1085" s="36"/>
      <c r="Z1085" s="36"/>
      <c r="AA1085" s="36"/>
      <c r="AB1085" s="36"/>
      <c r="AC1085" s="36"/>
      <c r="AD1085" s="36"/>
      <c r="AE1085" s="36"/>
      <c r="AT1085" s="19" t="s">
        <v>155</v>
      </c>
      <c r="AU1085" s="19" t="s">
        <v>153</v>
      </c>
    </row>
    <row r="1086" spans="1:65" s="13" customFormat="1" ht="10">
      <c r="B1086" s="193"/>
      <c r="C1086" s="194"/>
      <c r="D1086" s="187" t="s">
        <v>159</v>
      </c>
      <c r="E1086" s="195" t="s">
        <v>20</v>
      </c>
      <c r="F1086" s="196" t="s">
        <v>1741</v>
      </c>
      <c r="G1086" s="194"/>
      <c r="H1086" s="197">
        <v>9.7200000000000006</v>
      </c>
      <c r="I1086" s="198"/>
      <c r="J1086" s="194"/>
      <c r="K1086" s="194"/>
      <c r="L1086" s="199"/>
      <c r="M1086" s="200"/>
      <c r="N1086" s="201"/>
      <c r="O1086" s="201"/>
      <c r="P1086" s="201"/>
      <c r="Q1086" s="201"/>
      <c r="R1086" s="201"/>
      <c r="S1086" s="201"/>
      <c r="T1086" s="202"/>
      <c r="AT1086" s="203" t="s">
        <v>159</v>
      </c>
      <c r="AU1086" s="203" t="s">
        <v>153</v>
      </c>
      <c r="AV1086" s="13" t="s">
        <v>153</v>
      </c>
      <c r="AW1086" s="13" t="s">
        <v>33</v>
      </c>
      <c r="AX1086" s="13" t="s">
        <v>72</v>
      </c>
      <c r="AY1086" s="203" t="s">
        <v>145</v>
      </c>
    </row>
    <row r="1087" spans="1:65" s="15" customFormat="1" ht="10">
      <c r="B1087" s="214"/>
      <c r="C1087" s="215"/>
      <c r="D1087" s="187" t="s">
        <v>159</v>
      </c>
      <c r="E1087" s="216" t="s">
        <v>20</v>
      </c>
      <c r="F1087" s="217" t="s">
        <v>173</v>
      </c>
      <c r="G1087" s="215"/>
      <c r="H1087" s="218">
        <v>9.7200000000000006</v>
      </c>
      <c r="I1087" s="219"/>
      <c r="J1087" s="215"/>
      <c r="K1087" s="215"/>
      <c r="L1087" s="220"/>
      <c r="M1087" s="221"/>
      <c r="N1087" s="222"/>
      <c r="O1087" s="222"/>
      <c r="P1087" s="222"/>
      <c r="Q1087" s="222"/>
      <c r="R1087" s="222"/>
      <c r="S1087" s="222"/>
      <c r="T1087" s="223"/>
      <c r="AT1087" s="224" t="s">
        <v>159</v>
      </c>
      <c r="AU1087" s="224" t="s">
        <v>153</v>
      </c>
      <c r="AV1087" s="15" t="s">
        <v>152</v>
      </c>
      <c r="AW1087" s="15" t="s">
        <v>33</v>
      </c>
      <c r="AX1087" s="15" t="s">
        <v>8</v>
      </c>
      <c r="AY1087" s="224" t="s">
        <v>145</v>
      </c>
    </row>
    <row r="1088" spans="1:65" s="2" customFormat="1" ht="16.5" customHeight="1">
      <c r="A1088" s="36"/>
      <c r="B1088" s="37"/>
      <c r="C1088" s="175" t="s">
        <v>1742</v>
      </c>
      <c r="D1088" s="175" t="s">
        <v>147</v>
      </c>
      <c r="E1088" s="176" t="s">
        <v>1743</v>
      </c>
      <c r="F1088" s="177" t="s">
        <v>1744</v>
      </c>
      <c r="G1088" s="178" t="s">
        <v>150</v>
      </c>
      <c r="H1088" s="179">
        <v>459.02</v>
      </c>
      <c r="I1088" s="180"/>
      <c r="J1088" s="179">
        <f>ROUND(I1088*H1088,0)</f>
        <v>0</v>
      </c>
      <c r="K1088" s="177" t="s">
        <v>20</v>
      </c>
      <c r="L1088" s="41"/>
      <c r="M1088" s="181" t="s">
        <v>20</v>
      </c>
      <c r="N1088" s="182" t="s">
        <v>44</v>
      </c>
      <c r="O1088" s="66"/>
      <c r="P1088" s="183">
        <f>O1088*H1088</f>
        <v>0</v>
      </c>
      <c r="Q1088" s="183">
        <v>0</v>
      </c>
      <c r="R1088" s="183">
        <f>Q1088*H1088</f>
        <v>0</v>
      </c>
      <c r="S1088" s="183">
        <v>0</v>
      </c>
      <c r="T1088" s="184">
        <f>S1088*H1088</f>
        <v>0</v>
      </c>
      <c r="U1088" s="36"/>
      <c r="V1088" s="36"/>
      <c r="W1088" s="36"/>
      <c r="X1088" s="36"/>
      <c r="Y1088" s="36"/>
      <c r="Z1088" s="36"/>
      <c r="AA1088" s="36"/>
      <c r="AB1088" s="36"/>
      <c r="AC1088" s="36"/>
      <c r="AD1088" s="36"/>
      <c r="AE1088" s="36"/>
      <c r="AR1088" s="185" t="s">
        <v>279</v>
      </c>
      <c r="AT1088" s="185" t="s">
        <v>147</v>
      </c>
      <c r="AU1088" s="185" t="s">
        <v>153</v>
      </c>
      <c r="AY1088" s="19" t="s">
        <v>145</v>
      </c>
      <c r="BE1088" s="186">
        <f>IF(N1088="základní",J1088,0)</f>
        <v>0</v>
      </c>
      <c r="BF1088" s="186">
        <f>IF(N1088="snížená",J1088,0)</f>
        <v>0</v>
      </c>
      <c r="BG1088" s="186">
        <f>IF(N1088="zákl. přenesená",J1088,0)</f>
        <v>0</v>
      </c>
      <c r="BH1088" s="186">
        <f>IF(N1088="sníž. přenesená",J1088,0)</f>
        <v>0</v>
      </c>
      <c r="BI1088" s="186">
        <f>IF(N1088="nulová",J1088,0)</f>
        <v>0</v>
      </c>
      <c r="BJ1088" s="19" t="s">
        <v>153</v>
      </c>
      <c r="BK1088" s="186">
        <f>ROUND(I1088*H1088,0)</f>
        <v>0</v>
      </c>
      <c r="BL1088" s="19" t="s">
        <v>279</v>
      </c>
      <c r="BM1088" s="185" t="s">
        <v>1745</v>
      </c>
    </row>
    <row r="1089" spans="1:51" s="2" customFormat="1" ht="10">
      <c r="A1089" s="36"/>
      <c r="B1089" s="37"/>
      <c r="C1089" s="38"/>
      <c r="D1089" s="187" t="s">
        <v>155</v>
      </c>
      <c r="E1089" s="38"/>
      <c r="F1089" s="188" t="s">
        <v>1744</v>
      </c>
      <c r="G1089" s="38"/>
      <c r="H1089" s="38"/>
      <c r="I1089" s="189"/>
      <c r="J1089" s="38"/>
      <c r="K1089" s="38"/>
      <c r="L1089" s="41"/>
      <c r="M1089" s="190"/>
      <c r="N1089" s="191"/>
      <c r="O1089" s="66"/>
      <c r="P1089" s="66"/>
      <c r="Q1089" s="66"/>
      <c r="R1089" s="66"/>
      <c r="S1089" s="66"/>
      <c r="T1089" s="67"/>
      <c r="U1089" s="36"/>
      <c r="V1089" s="36"/>
      <c r="W1089" s="36"/>
      <c r="X1089" s="36"/>
      <c r="Y1089" s="36"/>
      <c r="Z1089" s="36"/>
      <c r="AA1089" s="36"/>
      <c r="AB1089" s="36"/>
      <c r="AC1089" s="36"/>
      <c r="AD1089" s="36"/>
      <c r="AE1089" s="36"/>
      <c r="AT1089" s="19" t="s">
        <v>155</v>
      </c>
      <c r="AU1089" s="19" t="s">
        <v>153</v>
      </c>
    </row>
    <row r="1090" spans="1:51" s="14" customFormat="1" ht="10">
      <c r="B1090" s="204"/>
      <c r="C1090" s="205"/>
      <c r="D1090" s="187" t="s">
        <v>159</v>
      </c>
      <c r="E1090" s="206" t="s">
        <v>20</v>
      </c>
      <c r="F1090" s="207" t="s">
        <v>589</v>
      </c>
      <c r="G1090" s="205"/>
      <c r="H1090" s="206" t="s">
        <v>20</v>
      </c>
      <c r="I1090" s="208"/>
      <c r="J1090" s="205"/>
      <c r="K1090" s="205"/>
      <c r="L1090" s="209"/>
      <c r="M1090" s="210"/>
      <c r="N1090" s="211"/>
      <c r="O1090" s="211"/>
      <c r="P1090" s="211"/>
      <c r="Q1090" s="211"/>
      <c r="R1090" s="211"/>
      <c r="S1090" s="211"/>
      <c r="T1090" s="212"/>
      <c r="AT1090" s="213" t="s">
        <v>159</v>
      </c>
      <c r="AU1090" s="213" t="s">
        <v>153</v>
      </c>
      <c r="AV1090" s="14" t="s">
        <v>8</v>
      </c>
      <c r="AW1090" s="14" t="s">
        <v>33</v>
      </c>
      <c r="AX1090" s="14" t="s">
        <v>72</v>
      </c>
      <c r="AY1090" s="213" t="s">
        <v>145</v>
      </c>
    </row>
    <row r="1091" spans="1:51" s="13" customFormat="1" ht="10">
      <c r="B1091" s="193"/>
      <c r="C1091" s="194"/>
      <c r="D1091" s="187" t="s">
        <v>159</v>
      </c>
      <c r="E1091" s="195" t="s">
        <v>20</v>
      </c>
      <c r="F1091" s="196" t="s">
        <v>590</v>
      </c>
      <c r="G1091" s="194"/>
      <c r="H1091" s="197">
        <v>44.72</v>
      </c>
      <c r="I1091" s="198"/>
      <c r="J1091" s="194"/>
      <c r="K1091" s="194"/>
      <c r="L1091" s="199"/>
      <c r="M1091" s="200"/>
      <c r="N1091" s="201"/>
      <c r="O1091" s="201"/>
      <c r="P1091" s="201"/>
      <c r="Q1091" s="201"/>
      <c r="R1091" s="201"/>
      <c r="S1091" s="201"/>
      <c r="T1091" s="202"/>
      <c r="AT1091" s="203" t="s">
        <v>159</v>
      </c>
      <c r="AU1091" s="203" t="s">
        <v>153</v>
      </c>
      <c r="AV1091" s="13" t="s">
        <v>153</v>
      </c>
      <c r="AW1091" s="13" t="s">
        <v>33</v>
      </c>
      <c r="AX1091" s="13" t="s">
        <v>72</v>
      </c>
      <c r="AY1091" s="203" t="s">
        <v>145</v>
      </c>
    </row>
    <row r="1092" spans="1:51" s="13" customFormat="1" ht="10">
      <c r="B1092" s="193"/>
      <c r="C1092" s="194"/>
      <c r="D1092" s="187" t="s">
        <v>159</v>
      </c>
      <c r="E1092" s="195" t="s">
        <v>20</v>
      </c>
      <c r="F1092" s="196" t="s">
        <v>591</v>
      </c>
      <c r="G1092" s="194"/>
      <c r="H1092" s="197">
        <v>13.32</v>
      </c>
      <c r="I1092" s="198"/>
      <c r="J1092" s="194"/>
      <c r="K1092" s="194"/>
      <c r="L1092" s="199"/>
      <c r="M1092" s="200"/>
      <c r="N1092" s="201"/>
      <c r="O1092" s="201"/>
      <c r="P1092" s="201"/>
      <c r="Q1092" s="201"/>
      <c r="R1092" s="201"/>
      <c r="S1092" s="201"/>
      <c r="T1092" s="202"/>
      <c r="AT1092" s="203" t="s">
        <v>159</v>
      </c>
      <c r="AU1092" s="203" t="s">
        <v>153</v>
      </c>
      <c r="AV1092" s="13" t="s">
        <v>153</v>
      </c>
      <c r="AW1092" s="13" t="s">
        <v>33</v>
      </c>
      <c r="AX1092" s="13" t="s">
        <v>72</v>
      </c>
      <c r="AY1092" s="203" t="s">
        <v>145</v>
      </c>
    </row>
    <row r="1093" spans="1:51" s="13" customFormat="1" ht="10">
      <c r="B1093" s="193"/>
      <c r="C1093" s="194"/>
      <c r="D1093" s="187" t="s">
        <v>159</v>
      </c>
      <c r="E1093" s="195" t="s">
        <v>20</v>
      </c>
      <c r="F1093" s="196" t="s">
        <v>592</v>
      </c>
      <c r="G1093" s="194"/>
      <c r="H1093" s="197">
        <v>49.45</v>
      </c>
      <c r="I1093" s="198"/>
      <c r="J1093" s="194"/>
      <c r="K1093" s="194"/>
      <c r="L1093" s="199"/>
      <c r="M1093" s="200"/>
      <c r="N1093" s="201"/>
      <c r="O1093" s="201"/>
      <c r="P1093" s="201"/>
      <c r="Q1093" s="201"/>
      <c r="R1093" s="201"/>
      <c r="S1093" s="201"/>
      <c r="T1093" s="202"/>
      <c r="AT1093" s="203" t="s">
        <v>159</v>
      </c>
      <c r="AU1093" s="203" t="s">
        <v>153</v>
      </c>
      <c r="AV1093" s="13" t="s">
        <v>153</v>
      </c>
      <c r="AW1093" s="13" t="s">
        <v>33</v>
      </c>
      <c r="AX1093" s="13" t="s">
        <v>72</v>
      </c>
      <c r="AY1093" s="203" t="s">
        <v>145</v>
      </c>
    </row>
    <row r="1094" spans="1:51" s="13" customFormat="1" ht="10">
      <c r="B1094" s="193"/>
      <c r="C1094" s="194"/>
      <c r="D1094" s="187" t="s">
        <v>159</v>
      </c>
      <c r="E1094" s="195" t="s">
        <v>20</v>
      </c>
      <c r="F1094" s="196" t="s">
        <v>593</v>
      </c>
      <c r="G1094" s="194"/>
      <c r="H1094" s="197">
        <v>36.17</v>
      </c>
      <c r="I1094" s="198"/>
      <c r="J1094" s="194"/>
      <c r="K1094" s="194"/>
      <c r="L1094" s="199"/>
      <c r="M1094" s="200"/>
      <c r="N1094" s="201"/>
      <c r="O1094" s="201"/>
      <c r="P1094" s="201"/>
      <c r="Q1094" s="201"/>
      <c r="R1094" s="201"/>
      <c r="S1094" s="201"/>
      <c r="T1094" s="202"/>
      <c r="AT1094" s="203" t="s">
        <v>159</v>
      </c>
      <c r="AU1094" s="203" t="s">
        <v>153</v>
      </c>
      <c r="AV1094" s="13" t="s">
        <v>153</v>
      </c>
      <c r="AW1094" s="13" t="s">
        <v>33</v>
      </c>
      <c r="AX1094" s="13" t="s">
        <v>72</v>
      </c>
      <c r="AY1094" s="203" t="s">
        <v>145</v>
      </c>
    </row>
    <row r="1095" spans="1:51" s="13" customFormat="1" ht="10">
      <c r="B1095" s="193"/>
      <c r="C1095" s="194"/>
      <c r="D1095" s="187" t="s">
        <v>159</v>
      </c>
      <c r="E1095" s="195" t="s">
        <v>20</v>
      </c>
      <c r="F1095" s="196" t="s">
        <v>594</v>
      </c>
      <c r="G1095" s="194"/>
      <c r="H1095" s="197">
        <v>40.380000000000003</v>
      </c>
      <c r="I1095" s="198"/>
      <c r="J1095" s="194"/>
      <c r="K1095" s="194"/>
      <c r="L1095" s="199"/>
      <c r="M1095" s="200"/>
      <c r="N1095" s="201"/>
      <c r="O1095" s="201"/>
      <c r="P1095" s="201"/>
      <c r="Q1095" s="201"/>
      <c r="R1095" s="201"/>
      <c r="S1095" s="201"/>
      <c r="T1095" s="202"/>
      <c r="AT1095" s="203" t="s">
        <v>159</v>
      </c>
      <c r="AU1095" s="203" t="s">
        <v>153</v>
      </c>
      <c r="AV1095" s="13" t="s">
        <v>153</v>
      </c>
      <c r="AW1095" s="13" t="s">
        <v>33</v>
      </c>
      <c r="AX1095" s="13" t="s">
        <v>72</v>
      </c>
      <c r="AY1095" s="203" t="s">
        <v>145</v>
      </c>
    </row>
    <row r="1096" spans="1:51" s="16" customFormat="1" ht="10">
      <c r="B1096" s="234"/>
      <c r="C1096" s="235"/>
      <c r="D1096" s="187" t="s">
        <v>159</v>
      </c>
      <c r="E1096" s="236" t="s">
        <v>20</v>
      </c>
      <c r="F1096" s="237" t="s">
        <v>567</v>
      </c>
      <c r="G1096" s="235"/>
      <c r="H1096" s="238">
        <v>184.04</v>
      </c>
      <c r="I1096" s="239"/>
      <c r="J1096" s="235"/>
      <c r="K1096" s="235"/>
      <c r="L1096" s="240"/>
      <c r="M1096" s="241"/>
      <c r="N1096" s="242"/>
      <c r="O1096" s="242"/>
      <c r="P1096" s="242"/>
      <c r="Q1096" s="242"/>
      <c r="R1096" s="242"/>
      <c r="S1096" s="242"/>
      <c r="T1096" s="243"/>
      <c r="AT1096" s="244" t="s">
        <v>159</v>
      </c>
      <c r="AU1096" s="244" t="s">
        <v>153</v>
      </c>
      <c r="AV1096" s="16" t="s">
        <v>174</v>
      </c>
      <c r="AW1096" s="16" t="s">
        <v>33</v>
      </c>
      <c r="AX1096" s="16" t="s">
        <v>72</v>
      </c>
      <c r="AY1096" s="244" t="s">
        <v>145</v>
      </c>
    </row>
    <row r="1097" spans="1:51" s="14" customFormat="1" ht="10">
      <c r="B1097" s="204"/>
      <c r="C1097" s="205"/>
      <c r="D1097" s="187" t="s">
        <v>159</v>
      </c>
      <c r="E1097" s="206" t="s">
        <v>20</v>
      </c>
      <c r="F1097" s="207" t="s">
        <v>595</v>
      </c>
      <c r="G1097" s="205"/>
      <c r="H1097" s="206" t="s">
        <v>20</v>
      </c>
      <c r="I1097" s="208"/>
      <c r="J1097" s="205"/>
      <c r="K1097" s="205"/>
      <c r="L1097" s="209"/>
      <c r="M1097" s="210"/>
      <c r="N1097" s="211"/>
      <c r="O1097" s="211"/>
      <c r="P1097" s="211"/>
      <c r="Q1097" s="211"/>
      <c r="R1097" s="211"/>
      <c r="S1097" s="211"/>
      <c r="T1097" s="212"/>
      <c r="AT1097" s="213" t="s">
        <v>159</v>
      </c>
      <c r="AU1097" s="213" t="s">
        <v>153</v>
      </c>
      <c r="AV1097" s="14" t="s">
        <v>8</v>
      </c>
      <c r="AW1097" s="14" t="s">
        <v>33</v>
      </c>
      <c r="AX1097" s="14" t="s">
        <v>72</v>
      </c>
      <c r="AY1097" s="213" t="s">
        <v>145</v>
      </c>
    </row>
    <row r="1098" spans="1:51" s="13" customFormat="1" ht="10">
      <c r="B1098" s="193"/>
      <c r="C1098" s="194"/>
      <c r="D1098" s="187" t="s">
        <v>159</v>
      </c>
      <c r="E1098" s="195" t="s">
        <v>20</v>
      </c>
      <c r="F1098" s="196" t="s">
        <v>596</v>
      </c>
      <c r="G1098" s="194"/>
      <c r="H1098" s="197">
        <v>17.899999999999999</v>
      </c>
      <c r="I1098" s="198"/>
      <c r="J1098" s="194"/>
      <c r="K1098" s="194"/>
      <c r="L1098" s="199"/>
      <c r="M1098" s="200"/>
      <c r="N1098" s="201"/>
      <c r="O1098" s="201"/>
      <c r="P1098" s="201"/>
      <c r="Q1098" s="201"/>
      <c r="R1098" s="201"/>
      <c r="S1098" s="201"/>
      <c r="T1098" s="202"/>
      <c r="AT1098" s="203" t="s">
        <v>159</v>
      </c>
      <c r="AU1098" s="203" t="s">
        <v>153</v>
      </c>
      <c r="AV1098" s="13" t="s">
        <v>153</v>
      </c>
      <c r="AW1098" s="13" t="s">
        <v>33</v>
      </c>
      <c r="AX1098" s="13" t="s">
        <v>72</v>
      </c>
      <c r="AY1098" s="203" t="s">
        <v>145</v>
      </c>
    </row>
    <row r="1099" spans="1:51" s="13" customFormat="1" ht="10">
      <c r="B1099" s="193"/>
      <c r="C1099" s="194"/>
      <c r="D1099" s="187" t="s">
        <v>159</v>
      </c>
      <c r="E1099" s="195" t="s">
        <v>20</v>
      </c>
      <c r="F1099" s="196" t="s">
        <v>597</v>
      </c>
      <c r="G1099" s="194"/>
      <c r="H1099" s="197">
        <v>19.28</v>
      </c>
      <c r="I1099" s="198"/>
      <c r="J1099" s="194"/>
      <c r="K1099" s="194"/>
      <c r="L1099" s="199"/>
      <c r="M1099" s="200"/>
      <c r="N1099" s="201"/>
      <c r="O1099" s="201"/>
      <c r="P1099" s="201"/>
      <c r="Q1099" s="201"/>
      <c r="R1099" s="201"/>
      <c r="S1099" s="201"/>
      <c r="T1099" s="202"/>
      <c r="AT1099" s="203" t="s">
        <v>159</v>
      </c>
      <c r="AU1099" s="203" t="s">
        <v>153</v>
      </c>
      <c r="AV1099" s="13" t="s">
        <v>153</v>
      </c>
      <c r="AW1099" s="13" t="s">
        <v>33</v>
      </c>
      <c r="AX1099" s="13" t="s">
        <v>72</v>
      </c>
      <c r="AY1099" s="203" t="s">
        <v>145</v>
      </c>
    </row>
    <row r="1100" spans="1:51" s="13" customFormat="1" ht="10">
      <c r="B1100" s="193"/>
      <c r="C1100" s="194"/>
      <c r="D1100" s="187" t="s">
        <v>159</v>
      </c>
      <c r="E1100" s="195" t="s">
        <v>20</v>
      </c>
      <c r="F1100" s="196" t="s">
        <v>598</v>
      </c>
      <c r="G1100" s="194"/>
      <c r="H1100" s="197">
        <v>8.2899999999999991</v>
      </c>
      <c r="I1100" s="198"/>
      <c r="J1100" s="194"/>
      <c r="K1100" s="194"/>
      <c r="L1100" s="199"/>
      <c r="M1100" s="200"/>
      <c r="N1100" s="201"/>
      <c r="O1100" s="201"/>
      <c r="P1100" s="201"/>
      <c r="Q1100" s="201"/>
      <c r="R1100" s="201"/>
      <c r="S1100" s="201"/>
      <c r="T1100" s="202"/>
      <c r="AT1100" s="203" t="s">
        <v>159</v>
      </c>
      <c r="AU1100" s="203" t="s">
        <v>153</v>
      </c>
      <c r="AV1100" s="13" t="s">
        <v>153</v>
      </c>
      <c r="AW1100" s="13" t="s">
        <v>33</v>
      </c>
      <c r="AX1100" s="13" t="s">
        <v>72</v>
      </c>
      <c r="AY1100" s="203" t="s">
        <v>145</v>
      </c>
    </row>
    <row r="1101" spans="1:51" s="16" customFormat="1" ht="10">
      <c r="B1101" s="234"/>
      <c r="C1101" s="235"/>
      <c r="D1101" s="187" t="s">
        <v>159</v>
      </c>
      <c r="E1101" s="236" t="s">
        <v>20</v>
      </c>
      <c r="F1101" s="237" t="s">
        <v>567</v>
      </c>
      <c r="G1101" s="235"/>
      <c r="H1101" s="238">
        <v>45.47</v>
      </c>
      <c r="I1101" s="239"/>
      <c r="J1101" s="235"/>
      <c r="K1101" s="235"/>
      <c r="L1101" s="240"/>
      <c r="M1101" s="241"/>
      <c r="N1101" s="242"/>
      <c r="O1101" s="242"/>
      <c r="P1101" s="242"/>
      <c r="Q1101" s="242"/>
      <c r="R1101" s="242"/>
      <c r="S1101" s="242"/>
      <c r="T1101" s="243"/>
      <c r="AT1101" s="244" t="s">
        <v>159</v>
      </c>
      <c r="AU1101" s="244" t="s">
        <v>153</v>
      </c>
      <c r="AV1101" s="16" t="s">
        <v>174</v>
      </c>
      <c r="AW1101" s="16" t="s">
        <v>33</v>
      </c>
      <c r="AX1101" s="16" t="s">
        <v>72</v>
      </c>
      <c r="AY1101" s="244" t="s">
        <v>145</v>
      </c>
    </row>
    <row r="1102" spans="1:51" s="13" customFormat="1" ht="10">
      <c r="B1102" s="193"/>
      <c r="C1102" s="194"/>
      <c r="D1102" s="187" t="s">
        <v>159</v>
      </c>
      <c r="E1102" s="195" t="s">
        <v>20</v>
      </c>
      <c r="F1102" s="196" t="s">
        <v>1746</v>
      </c>
      <c r="G1102" s="194"/>
      <c r="H1102" s="197">
        <v>229.51</v>
      </c>
      <c r="I1102" s="198"/>
      <c r="J1102" s="194"/>
      <c r="K1102" s="194"/>
      <c r="L1102" s="199"/>
      <c r="M1102" s="200"/>
      <c r="N1102" s="201"/>
      <c r="O1102" s="201"/>
      <c r="P1102" s="201"/>
      <c r="Q1102" s="201"/>
      <c r="R1102" s="201"/>
      <c r="S1102" s="201"/>
      <c r="T1102" s="202"/>
      <c r="AT1102" s="203" t="s">
        <v>159</v>
      </c>
      <c r="AU1102" s="203" t="s">
        <v>153</v>
      </c>
      <c r="AV1102" s="13" t="s">
        <v>153</v>
      </c>
      <c r="AW1102" s="13" t="s">
        <v>33</v>
      </c>
      <c r="AX1102" s="13" t="s">
        <v>72</v>
      </c>
      <c r="AY1102" s="203" t="s">
        <v>145</v>
      </c>
    </row>
    <row r="1103" spans="1:51" s="16" customFormat="1" ht="10">
      <c r="B1103" s="234"/>
      <c r="C1103" s="235"/>
      <c r="D1103" s="187" t="s">
        <v>159</v>
      </c>
      <c r="E1103" s="236" t="s">
        <v>20</v>
      </c>
      <c r="F1103" s="237" t="s">
        <v>567</v>
      </c>
      <c r="G1103" s="235"/>
      <c r="H1103" s="238">
        <v>229.51</v>
      </c>
      <c r="I1103" s="239"/>
      <c r="J1103" s="235"/>
      <c r="K1103" s="235"/>
      <c r="L1103" s="240"/>
      <c r="M1103" s="241"/>
      <c r="N1103" s="242"/>
      <c r="O1103" s="242"/>
      <c r="P1103" s="242"/>
      <c r="Q1103" s="242"/>
      <c r="R1103" s="242"/>
      <c r="S1103" s="242"/>
      <c r="T1103" s="243"/>
      <c r="AT1103" s="244" t="s">
        <v>159</v>
      </c>
      <c r="AU1103" s="244" t="s">
        <v>153</v>
      </c>
      <c r="AV1103" s="16" t="s">
        <v>174</v>
      </c>
      <c r="AW1103" s="16" t="s">
        <v>33</v>
      </c>
      <c r="AX1103" s="16" t="s">
        <v>72</v>
      </c>
      <c r="AY1103" s="244" t="s">
        <v>145</v>
      </c>
    </row>
    <row r="1104" spans="1:51" s="15" customFormat="1" ht="10">
      <c r="B1104" s="214"/>
      <c r="C1104" s="215"/>
      <c r="D1104" s="187" t="s">
        <v>159</v>
      </c>
      <c r="E1104" s="216" t="s">
        <v>20</v>
      </c>
      <c r="F1104" s="217" t="s">
        <v>173</v>
      </c>
      <c r="G1104" s="215"/>
      <c r="H1104" s="218">
        <v>459.02</v>
      </c>
      <c r="I1104" s="219"/>
      <c r="J1104" s="215"/>
      <c r="K1104" s="215"/>
      <c r="L1104" s="220"/>
      <c r="M1104" s="221"/>
      <c r="N1104" s="222"/>
      <c r="O1104" s="222"/>
      <c r="P1104" s="222"/>
      <c r="Q1104" s="222"/>
      <c r="R1104" s="222"/>
      <c r="S1104" s="222"/>
      <c r="T1104" s="223"/>
      <c r="AT1104" s="224" t="s">
        <v>159</v>
      </c>
      <c r="AU1104" s="224" t="s">
        <v>153</v>
      </c>
      <c r="AV1104" s="15" t="s">
        <v>152</v>
      </c>
      <c r="AW1104" s="15" t="s">
        <v>33</v>
      </c>
      <c r="AX1104" s="15" t="s">
        <v>8</v>
      </c>
      <c r="AY1104" s="224" t="s">
        <v>145</v>
      </c>
    </row>
    <row r="1105" spans="1:65" s="2" customFormat="1" ht="16.5" customHeight="1">
      <c r="A1105" s="36"/>
      <c r="B1105" s="37"/>
      <c r="C1105" s="225" t="s">
        <v>1747</v>
      </c>
      <c r="D1105" s="225" t="s">
        <v>248</v>
      </c>
      <c r="E1105" s="226" t="s">
        <v>1748</v>
      </c>
      <c r="F1105" s="227" t="s">
        <v>1749</v>
      </c>
      <c r="G1105" s="228" t="s">
        <v>150</v>
      </c>
      <c r="H1105" s="229">
        <v>43.84</v>
      </c>
      <c r="I1105" s="230"/>
      <c r="J1105" s="229">
        <f>ROUND(I1105*H1105,0)</f>
        <v>0</v>
      </c>
      <c r="K1105" s="227" t="s">
        <v>204</v>
      </c>
      <c r="L1105" s="231"/>
      <c r="M1105" s="232" t="s">
        <v>20</v>
      </c>
      <c r="N1105" s="233" t="s">
        <v>44</v>
      </c>
      <c r="O1105" s="66"/>
      <c r="P1105" s="183">
        <f>O1105*H1105</f>
        <v>0</v>
      </c>
      <c r="Q1105" s="183">
        <v>9.3100000000000006E-3</v>
      </c>
      <c r="R1105" s="183">
        <f>Q1105*H1105</f>
        <v>0.40815040000000008</v>
      </c>
      <c r="S1105" s="183">
        <v>0</v>
      </c>
      <c r="T1105" s="184">
        <f>S1105*H1105</f>
        <v>0</v>
      </c>
      <c r="U1105" s="36"/>
      <c r="V1105" s="36"/>
      <c r="W1105" s="36"/>
      <c r="X1105" s="36"/>
      <c r="Y1105" s="36"/>
      <c r="Z1105" s="36"/>
      <c r="AA1105" s="36"/>
      <c r="AB1105" s="36"/>
      <c r="AC1105" s="36"/>
      <c r="AD1105" s="36"/>
      <c r="AE1105" s="36"/>
      <c r="AR1105" s="185" t="s">
        <v>385</v>
      </c>
      <c r="AT1105" s="185" t="s">
        <v>248</v>
      </c>
      <c r="AU1105" s="185" t="s">
        <v>153</v>
      </c>
      <c r="AY1105" s="19" t="s">
        <v>145</v>
      </c>
      <c r="BE1105" s="186">
        <f>IF(N1105="základní",J1105,0)</f>
        <v>0</v>
      </c>
      <c r="BF1105" s="186">
        <f>IF(N1105="snížená",J1105,0)</f>
        <v>0</v>
      </c>
      <c r="BG1105" s="186">
        <f>IF(N1105="zákl. přenesená",J1105,0)</f>
        <v>0</v>
      </c>
      <c r="BH1105" s="186">
        <f>IF(N1105="sníž. přenesená",J1105,0)</f>
        <v>0</v>
      </c>
      <c r="BI1105" s="186">
        <f>IF(N1105="nulová",J1105,0)</f>
        <v>0</v>
      </c>
      <c r="BJ1105" s="19" t="s">
        <v>153</v>
      </c>
      <c r="BK1105" s="186">
        <f>ROUND(I1105*H1105,0)</f>
        <v>0</v>
      </c>
      <c r="BL1105" s="19" t="s">
        <v>279</v>
      </c>
      <c r="BM1105" s="185" t="s">
        <v>1750</v>
      </c>
    </row>
    <row r="1106" spans="1:65" s="2" customFormat="1" ht="10">
      <c r="A1106" s="36"/>
      <c r="B1106" s="37"/>
      <c r="C1106" s="38"/>
      <c r="D1106" s="187" t="s">
        <v>155</v>
      </c>
      <c r="E1106" s="38"/>
      <c r="F1106" s="188" t="s">
        <v>1749</v>
      </c>
      <c r="G1106" s="38"/>
      <c r="H1106" s="38"/>
      <c r="I1106" s="189"/>
      <c r="J1106" s="38"/>
      <c r="K1106" s="38"/>
      <c r="L1106" s="41"/>
      <c r="M1106" s="190"/>
      <c r="N1106" s="191"/>
      <c r="O1106" s="66"/>
      <c r="P1106" s="66"/>
      <c r="Q1106" s="66"/>
      <c r="R1106" s="66"/>
      <c r="S1106" s="66"/>
      <c r="T1106" s="67"/>
      <c r="U1106" s="36"/>
      <c r="V1106" s="36"/>
      <c r="W1106" s="36"/>
      <c r="X1106" s="36"/>
      <c r="Y1106" s="36"/>
      <c r="Z1106" s="36"/>
      <c r="AA1106" s="36"/>
      <c r="AB1106" s="36"/>
      <c r="AC1106" s="36"/>
      <c r="AD1106" s="36"/>
      <c r="AE1106" s="36"/>
      <c r="AT1106" s="19" t="s">
        <v>155</v>
      </c>
      <c r="AU1106" s="19" t="s">
        <v>153</v>
      </c>
    </row>
    <row r="1107" spans="1:65" s="13" customFormat="1" ht="10">
      <c r="B1107" s="193"/>
      <c r="C1107" s="194"/>
      <c r="D1107" s="187" t="s">
        <v>159</v>
      </c>
      <c r="E1107" s="195" t="s">
        <v>20</v>
      </c>
      <c r="F1107" s="196" t="s">
        <v>1751</v>
      </c>
      <c r="G1107" s="194"/>
      <c r="H1107" s="197">
        <v>43.84</v>
      </c>
      <c r="I1107" s="198"/>
      <c r="J1107" s="194"/>
      <c r="K1107" s="194"/>
      <c r="L1107" s="199"/>
      <c r="M1107" s="200"/>
      <c r="N1107" s="201"/>
      <c r="O1107" s="201"/>
      <c r="P1107" s="201"/>
      <c r="Q1107" s="201"/>
      <c r="R1107" s="201"/>
      <c r="S1107" s="201"/>
      <c r="T1107" s="202"/>
      <c r="AT1107" s="203" t="s">
        <v>159</v>
      </c>
      <c r="AU1107" s="203" t="s">
        <v>153</v>
      </c>
      <c r="AV1107" s="13" t="s">
        <v>153</v>
      </c>
      <c r="AW1107" s="13" t="s">
        <v>33</v>
      </c>
      <c r="AX1107" s="13" t="s">
        <v>8</v>
      </c>
      <c r="AY1107" s="203" t="s">
        <v>145</v>
      </c>
    </row>
    <row r="1108" spans="1:65" s="2" customFormat="1" ht="16.5" customHeight="1">
      <c r="A1108" s="36"/>
      <c r="B1108" s="37"/>
      <c r="C1108" s="225" t="s">
        <v>1752</v>
      </c>
      <c r="D1108" s="225" t="s">
        <v>248</v>
      </c>
      <c r="E1108" s="226" t="s">
        <v>1753</v>
      </c>
      <c r="F1108" s="227" t="s">
        <v>1754</v>
      </c>
      <c r="G1108" s="228" t="s">
        <v>300</v>
      </c>
      <c r="H1108" s="229">
        <v>34</v>
      </c>
      <c r="I1108" s="230"/>
      <c r="J1108" s="229">
        <f>ROUND(I1108*H1108,0)</f>
        <v>0</v>
      </c>
      <c r="K1108" s="227" t="s">
        <v>20</v>
      </c>
      <c r="L1108" s="231"/>
      <c r="M1108" s="232" t="s">
        <v>20</v>
      </c>
      <c r="N1108" s="233" t="s">
        <v>44</v>
      </c>
      <c r="O1108" s="66"/>
      <c r="P1108" s="183">
        <f>O1108*H1108</f>
        <v>0</v>
      </c>
      <c r="Q1108" s="183">
        <v>0</v>
      </c>
      <c r="R1108" s="183">
        <f>Q1108*H1108</f>
        <v>0</v>
      </c>
      <c r="S1108" s="183">
        <v>0</v>
      </c>
      <c r="T1108" s="184">
        <f>S1108*H1108</f>
        <v>0</v>
      </c>
      <c r="U1108" s="36"/>
      <c r="V1108" s="36"/>
      <c r="W1108" s="36"/>
      <c r="X1108" s="36"/>
      <c r="Y1108" s="36"/>
      <c r="Z1108" s="36"/>
      <c r="AA1108" s="36"/>
      <c r="AB1108" s="36"/>
      <c r="AC1108" s="36"/>
      <c r="AD1108" s="36"/>
      <c r="AE1108" s="36"/>
      <c r="AR1108" s="185" t="s">
        <v>385</v>
      </c>
      <c r="AT1108" s="185" t="s">
        <v>248</v>
      </c>
      <c r="AU1108" s="185" t="s">
        <v>153</v>
      </c>
      <c r="AY1108" s="19" t="s">
        <v>145</v>
      </c>
      <c r="BE1108" s="186">
        <f>IF(N1108="základní",J1108,0)</f>
        <v>0</v>
      </c>
      <c r="BF1108" s="186">
        <f>IF(N1108="snížená",J1108,0)</f>
        <v>0</v>
      </c>
      <c r="BG1108" s="186">
        <f>IF(N1108="zákl. přenesená",J1108,0)</f>
        <v>0</v>
      </c>
      <c r="BH1108" s="186">
        <f>IF(N1108="sníž. přenesená",J1108,0)</f>
        <v>0</v>
      </c>
      <c r="BI1108" s="186">
        <f>IF(N1108="nulová",J1108,0)</f>
        <v>0</v>
      </c>
      <c r="BJ1108" s="19" t="s">
        <v>153</v>
      </c>
      <c r="BK1108" s="186">
        <f>ROUND(I1108*H1108,0)</f>
        <v>0</v>
      </c>
      <c r="BL1108" s="19" t="s">
        <v>279</v>
      </c>
      <c r="BM1108" s="185" t="s">
        <v>1755</v>
      </c>
    </row>
    <row r="1109" spans="1:65" s="2" customFormat="1" ht="10">
      <c r="A1109" s="36"/>
      <c r="B1109" s="37"/>
      <c r="C1109" s="38"/>
      <c r="D1109" s="187" t="s">
        <v>155</v>
      </c>
      <c r="E1109" s="38"/>
      <c r="F1109" s="188" t="s">
        <v>1754</v>
      </c>
      <c r="G1109" s="38"/>
      <c r="H1109" s="38"/>
      <c r="I1109" s="189"/>
      <c r="J1109" s="38"/>
      <c r="K1109" s="38"/>
      <c r="L1109" s="41"/>
      <c r="M1109" s="190"/>
      <c r="N1109" s="191"/>
      <c r="O1109" s="66"/>
      <c r="P1109" s="66"/>
      <c r="Q1109" s="66"/>
      <c r="R1109" s="66"/>
      <c r="S1109" s="66"/>
      <c r="T1109" s="67"/>
      <c r="U1109" s="36"/>
      <c r="V1109" s="36"/>
      <c r="W1109" s="36"/>
      <c r="X1109" s="36"/>
      <c r="Y1109" s="36"/>
      <c r="Z1109" s="36"/>
      <c r="AA1109" s="36"/>
      <c r="AB1109" s="36"/>
      <c r="AC1109" s="36"/>
      <c r="AD1109" s="36"/>
      <c r="AE1109" s="36"/>
      <c r="AT1109" s="19" t="s">
        <v>155</v>
      </c>
      <c r="AU1109" s="19" t="s">
        <v>153</v>
      </c>
    </row>
    <row r="1110" spans="1:65" s="2" customFormat="1" ht="16.5" customHeight="1">
      <c r="A1110" s="36"/>
      <c r="B1110" s="37"/>
      <c r="C1110" s="225" t="s">
        <v>1756</v>
      </c>
      <c r="D1110" s="225" t="s">
        <v>248</v>
      </c>
      <c r="E1110" s="226" t="s">
        <v>1757</v>
      </c>
      <c r="F1110" s="227" t="s">
        <v>1758</v>
      </c>
      <c r="G1110" s="228" t="s">
        <v>163</v>
      </c>
      <c r="H1110" s="229">
        <v>7.27</v>
      </c>
      <c r="I1110" s="230"/>
      <c r="J1110" s="229">
        <f>ROUND(I1110*H1110,0)</f>
        <v>0</v>
      </c>
      <c r="K1110" s="227" t="s">
        <v>20</v>
      </c>
      <c r="L1110" s="231"/>
      <c r="M1110" s="232" t="s">
        <v>20</v>
      </c>
      <c r="N1110" s="233" t="s">
        <v>44</v>
      </c>
      <c r="O1110" s="66"/>
      <c r="P1110" s="183">
        <f>O1110*H1110</f>
        <v>0</v>
      </c>
      <c r="Q1110" s="183">
        <v>0</v>
      </c>
      <c r="R1110" s="183">
        <f>Q1110*H1110</f>
        <v>0</v>
      </c>
      <c r="S1110" s="183">
        <v>0</v>
      </c>
      <c r="T1110" s="184">
        <f>S1110*H1110</f>
        <v>0</v>
      </c>
      <c r="U1110" s="36"/>
      <c r="V1110" s="36"/>
      <c r="W1110" s="36"/>
      <c r="X1110" s="36"/>
      <c r="Y1110" s="36"/>
      <c r="Z1110" s="36"/>
      <c r="AA1110" s="36"/>
      <c r="AB1110" s="36"/>
      <c r="AC1110" s="36"/>
      <c r="AD1110" s="36"/>
      <c r="AE1110" s="36"/>
      <c r="AR1110" s="185" t="s">
        <v>385</v>
      </c>
      <c r="AT1110" s="185" t="s">
        <v>248</v>
      </c>
      <c r="AU1110" s="185" t="s">
        <v>153</v>
      </c>
      <c r="AY1110" s="19" t="s">
        <v>145</v>
      </c>
      <c r="BE1110" s="186">
        <f>IF(N1110="základní",J1110,0)</f>
        <v>0</v>
      </c>
      <c r="BF1110" s="186">
        <f>IF(N1110="snížená",J1110,0)</f>
        <v>0</v>
      </c>
      <c r="BG1110" s="186">
        <f>IF(N1110="zákl. přenesená",J1110,0)</f>
        <v>0</v>
      </c>
      <c r="BH1110" s="186">
        <f>IF(N1110="sníž. přenesená",J1110,0)</f>
        <v>0</v>
      </c>
      <c r="BI1110" s="186">
        <f>IF(N1110="nulová",J1110,0)</f>
        <v>0</v>
      </c>
      <c r="BJ1110" s="19" t="s">
        <v>153</v>
      </c>
      <c r="BK1110" s="186">
        <f>ROUND(I1110*H1110,0)</f>
        <v>0</v>
      </c>
      <c r="BL1110" s="19" t="s">
        <v>279</v>
      </c>
      <c r="BM1110" s="185" t="s">
        <v>1759</v>
      </c>
    </row>
    <row r="1111" spans="1:65" s="2" customFormat="1" ht="10">
      <c r="A1111" s="36"/>
      <c r="B1111" s="37"/>
      <c r="C1111" s="38"/>
      <c r="D1111" s="187" t="s">
        <v>155</v>
      </c>
      <c r="E1111" s="38"/>
      <c r="F1111" s="188" t="s">
        <v>1758</v>
      </c>
      <c r="G1111" s="38"/>
      <c r="H1111" s="38"/>
      <c r="I1111" s="189"/>
      <c r="J1111" s="38"/>
      <c r="K1111" s="38"/>
      <c r="L1111" s="41"/>
      <c r="M1111" s="190"/>
      <c r="N1111" s="191"/>
      <c r="O1111" s="66"/>
      <c r="P1111" s="66"/>
      <c r="Q1111" s="66"/>
      <c r="R1111" s="66"/>
      <c r="S1111" s="66"/>
      <c r="T1111" s="67"/>
      <c r="U1111" s="36"/>
      <c r="V1111" s="36"/>
      <c r="W1111" s="36"/>
      <c r="X1111" s="36"/>
      <c r="Y1111" s="36"/>
      <c r="Z1111" s="36"/>
      <c r="AA1111" s="36"/>
      <c r="AB1111" s="36"/>
      <c r="AC1111" s="36"/>
      <c r="AD1111" s="36"/>
      <c r="AE1111" s="36"/>
      <c r="AT1111" s="19" t="s">
        <v>155</v>
      </c>
      <c r="AU1111" s="19" t="s">
        <v>153</v>
      </c>
    </row>
    <row r="1112" spans="1:65" s="13" customFormat="1" ht="10">
      <c r="B1112" s="193"/>
      <c r="C1112" s="194"/>
      <c r="D1112" s="187" t="s">
        <v>159</v>
      </c>
      <c r="E1112" s="195" t="s">
        <v>20</v>
      </c>
      <c r="F1112" s="196" t="s">
        <v>1760</v>
      </c>
      <c r="G1112" s="194"/>
      <c r="H1112" s="197">
        <v>7.27</v>
      </c>
      <c r="I1112" s="198"/>
      <c r="J1112" s="194"/>
      <c r="K1112" s="194"/>
      <c r="L1112" s="199"/>
      <c r="M1112" s="200"/>
      <c r="N1112" s="201"/>
      <c r="O1112" s="201"/>
      <c r="P1112" s="201"/>
      <c r="Q1112" s="201"/>
      <c r="R1112" s="201"/>
      <c r="S1112" s="201"/>
      <c r="T1112" s="202"/>
      <c r="AT1112" s="203" t="s">
        <v>159</v>
      </c>
      <c r="AU1112" s="203" t="s">
        <v>153</v>
      </c>
      <c r="AV1112" s="13" t="s">
        <v>153</v>
      </c>
      <c r="AW1112" s="13" t="s">
        <v>33</v>
      </c>
      <c r="AX1112" s="13" t="s">
        <v>8</v>
      </c>
      <c r="AY1112" s="203" t="s">
        <v>145</v>
      </c>
    </row>
    <row r="1113" spans="1:65" s="2" customFormat="1" ht="16.5" customHeight="1">
      <c r="A1113" s="36"/>
      <c r="B1113" s="37"/>
      <c r="C1113" s="225" t="s">
        <v>1761</v>
      </c>
      <c r="D1113" s="225" t="s">
        <v>248</v>
      </c>
      <c r="E1113" s="226" t="s">
        <v>1762</v>
      </c>
      <c r="F1113" s="227" t="s">
        <v>1763</v>
      </c>
      <c r="G1113" s="228" t="s">
        <v>163</v>
      </c>
      <c r="H1113" s="229">
        <v>6.33</v>
      </c>
      <c r="I1113" s="230"/>
      <c r="J1113" s="229">
        <f>ROUND(I1113*H1113,0)</f>
        <v>0</v>
      </c>
      <c r="K1113" s="227" t="s">
        <v>20</v>
      </c>
      <c r="L1113" s="231"/>
      <c r="M1113" s="232" t="s">
        <v>20</v>
      </c>
      <c r="N1113" s="233" t="s">
        <v>44</v>
      </c>
      <c r="O1113" s="66"/>
      <c r="P1113" s="183">
        <f>O1113*H1113</f>
        <v>0</v>
      </c>
      <c r="Q1113" s="183">
        <v>0</v>
      </c>
      <c r="R1113" s="183">
        <f>Q1113*H1113</f>
        <v>0</v>
      </c>
      <c r="S1113" s="183">
        <v>0</v>
      </c>
      <c r="T1113" s="184">
        <f>S1113*H1113</f>
        <v>0</v>
      </c>
      <c r="U1113" s="36"/>
      <c r="V1113" s="36"/>
      <c r="W1113" s="36"/>
      <c r="X1113" s="36"/>
      <c r="Y1113" s="36"/>
      <c r="Z1113" s="36"/>
      <c r="AA1113" s="36"/>
      <c r="AB1113" s="36"/>
      <c r="AC1113" s="36"/>
      <c r="AD1113" s="36"/>
      <c r="AE1113" s="36"/>
      <c r="AR1113" s="185" t="s">
        <v>385</v>
      </c>
      <c r="AT1113" s="185" t="s">
        <v>248</v>
      </c>
      <c r="AU1113" s="185" t="s">
        <v>153</v>
      </c>
      <c r="AY1113" s="19" t="s">
        <v>145</v>
      </c>
      <c r="BE1113" s="186">
        <f>IF(N1113="základní",J1113,0)</f>
        <v>0</v>
      </c>
      <c r="BF1113" s="186">
        <f>IF(N1113="snížená",J1113,0)</f>
        <v>0</v>
      </c>
      <c r="BG1113" s="186">
        <f>IF(N1113="zákl. přenesená",J1113,0)</f>
        <v>0</v>
      </c>
      <c r="BH1113" s="186">
        <f>IF(N1113="sníž. přenesená",J1113,0)</f>
        <v>0</v>
      </c>
      <c r="BI1113" s="186">
        <f>IF(N1113="nulová",J1113,0)</f>
        <v>0</v>
      </c>
      <c r="BJ1113" s="19" t="s">
        <v>153</v>
      </c>
      <c r="BK1113" s="186">
        <f>ROUND(I1113*H1113,0)</f>
        <v>0</v>
      </c>
      <c r="BL1113" s="19" t="s">
        <v>279</v>
      </c>
      <c r="BM1113" s="185" t="s">
        <v>1764</v>
      </c>
    </row>
    <row r="1114" spans="1:65" s="2" customFormat="1" ht="10">
      <c r="A1114" s="36"/>
      <c r="B1114" s="37"/>
      <c r="C1114" s="38"/>
      <c r="D1114" s="187" t="s">
        <v>155</v>
      </c>
      <c r="E1114" s="38"/>
      <c r="F1114" s="188" t="s">
        <v>1765</v>
      </c>
      <c r="G1114" s="38"/>
      <c r="H1114" s="38"/>
      <c r="I1114" s="189"/>
      <c r="J1114" s="38"/>
      <c r="K1114" s="38"/>
      <c r="L1114" s="41"/>
      <c r="M1114" s="190"/>
      <c r="N1114" s="191"/>
      <c r="O1114" s="66"/>
      <c r="P1114" s="66"/>
      <c r="Q1114" s="66"/>
      <c r="R1114" s="66"/>
      <c r="S1114" s="66"/>
      <c r="T1114" s="67"/>
      <c r="U1114" s="36"/>
      <c r="V1114" s="36"/>
      <c r="W1114" s="36"/>
      <c r="X1114" s="36"/>
      <c r="Y1114" s="36"/>
      <c r="Z1114" s="36"/>
      <c r="AA1114" s="36"/>
      <c r="AB1114" s="36"/>
      <c r="AC1114" s="36"/>
      <c r="AD1114" s="36"/>
      <c r="AE1114" s="36"/>
      <c r="AT1114" s="19" t="s">
        <v>155</v>
      </c>
      <c r="AU1114" s="19" t="s">
        <v>153</v>
      </c>
    </row>
    <row r="1115" spans="1:65" s="13" customFormat="1" ht="10">
      <c r="B1115" s="193"/>
      <c r="C1115" s="194"/>
      <c r="D1115" s="187" t="s">
        <v>159</v>
      </c>
      <c r="E1115" s="195" t="s">
        <v>20</v>
      </c>
      <c r="F1115" s="196" t="s">
        <v>1766</v>
      </c>
      <c r="G1115" s="194"/>
      <c r="H1115" s="197">
        <v>0.27</v>
      </c>
      <c r="I1115" s="198"/>
      <c r="J1115" s="194"/>
      <c r="K1115" s="194"/>
      <c r="L1115" s="199"/>
      <c r="M1115" s="200"/>
      <c r="N1115" s="201"/>
      <c r="O1115" s="201"/>
      <c r="P1115" s="201"/>
      <c r="Q1115" s="201"/>
      <c r="R1115" s="201"/>
      <c r="S1115" s="201"/>
      <c r="T1115" s="202"/>
      <c r="AT1115" s="203" t="s">
        <v>159</v>
      </c>
      <c r="AU1115" s="203" t="s">
        <v>153</v>
      </c>
      <c r="AV1115" s="13" t="s">
        <v>153</v>
      </c>
      <c r="AW1115" s="13" t="s">
        <v>33</v>
      </c>
      <c r="AX1115" s="13" t="s">
        <v>72</v>
      </c>
      <c r="AY1115" s="203" t="s">
        <v>145</v>
      </c>
    </row>
    <row r="1116" spans="1:65" s="13" customFormat="1" ht="10">
      <c r="B1116" s="193"/>
      <c r="C1116" s="194"/>
      <c r="D1116" s="187" t="s">
        <v>159</v>
      </c>
      <c r="E1116" s="195" t="s">
        <v>20</v>
      </c>
      <c r="F1116" s="196" t="s">
        <v>1767</v>
      </c>
      <c r="G1116" s="194"/>
      <c r="H1116" s="197">
        <v>6.06</v>
      </c>
      <c r="I1116" s="198"/>
      <c r="J1116" s="194"/>
      <c r="K1116" s="194"/>
      <c r="L1116" s="199"/>
      <c r="M1116" s="200"/>
      <c r="N1116" s="201"/>
      <c r="O1116" s="201"/>
      <c r="P1116" s="201"/>
      <c r="Q1116" s="201"/>
      <c r="R1116" s="201"/>
      <c r="S1116" s="201"/>
      <c r="T1116" s="202"/>
      <c r="AT1116" s="203" t="s">
        <v>159</v>
      </c>
      <c r="AU1116" s="203" t="s">
        <v>153</v>
      </c>
      <c r="AV1116" s="13" t="s">
        <v>153</v>
      </c>
      <c r="AW1116" s="13" t="s">
        <v>33</v>
      </c>
      <c r="AX1116" s="13" t="s">
        <v>72</v>
      </c>
      <c r="AY1116" s="203" t="s">
        <v>145</v>
      </c>
    </row>
    <row r="1117" spans="1:65" s="15" customFormat="1" ht="10">
      <c r="B1117" s="214"/>
      <c r="C1117" s="215"/>
      <c r="D1117" s="187" t="s">
        <v>159</v>
      </c>
      <c r="E1117" s="216" t="s">
        <v>20</v>
      </c>
      <c r="F1117" s="217" t="s">
        <v>173</v>
      </c>
      <c r="G1117" s="215"/>
      <c r="H1117" s="218">
        <v>6.33</v>
      </c>
      <c r="I1117" s="219"/>
      <c r="J1117" s="215"/>
      <c r="K1117" s="215"/>
      <c r="L1117" s="220"/>
      <c r="M1117" s="221"/>
      <c r="N1117" s="222"/>
      <c r="O1117" s="222"/>
      <c r="P1117" s="222"/>
      <c r="Q1117" s="222"/>
      <c r="R1117" s="222"/>
      <c r="S1117" s="222"/>
      <c r="T1117" s="223"/>
      <c r="AT1117" s="224" t="s">
        <v>159</v>
      </c>
      <c r="AU1117" s="224" t="s">
        <v>153</v>
      </c>
      <c r="AV1117" s="15" t="s">
        <v>152</v>
      </c>
      <c r="AW1117" s="15" t="s">
        <v>33</v>
      </c>
      <c r="AX1117" s="15" t="s">
        <v>8</v>
      </c>
      <c r="AY1117" s="224" t="s">
        <v>145</v>
      </c>
    </row>
    <row r="1118" spans="1:65" s="2" customFormat="1" ht="16.5" customHeight="1">
      <c r="A1118" s="36"/>
      <c r="B1118" s="37"/>
      <c r="C1118" s="225" t="s">
        <v>1768</v>
      </c>
      <c r="D1118" s="225" t="s">
        <v>248</v>
      </c>
      <c r="E1118" s="226" t="s">
        <v>1769</v>
      </c>
      <c r="F1118" s="227" t="s">
        <v>1770</v>
      </c>
      <c r="G1118" s="228" t="s">
        <v>163</v>
      </c>
      <c r="H1118" s="229">
        <v>2.19</v>
      </c>
      <c r="I1118" s="230"/>
      <c r="J1118" s="229">
        <f>ROUND(I1118*H1118,0)</f>
        <v>0</v>
      </c>
      <c r="K1118" s="227" t="s">
        <v>20</v>
      </c>
      <c r="L1118" s="231"/>
      <c r="M1118" s="232" t="s">
        <v>20</v>
      </c>
      <c r="N1118" s="233" t="s">
        <v>44</v>
      </c>
      <c r="O1118" s="66"/>
      <c r="P1118" s="183">
        <f>O1118*H1118</f>
        <v>0</v>
      </c>
      <c r="Q1118" s="183">
        <v>0</v>
      </c>
      <c r="R1118" s="183">
        <f>Q1118*H1118</f>
        <v>0</v>
      </c>
      <c r="S1118" s="183">
        <v>0</v>
      </c>
      <c r="T1118" s="184">
        <f>S1118*H1118</f>
        <v>0</v>
      </c>
      <c r="U1118" s="36"/>
      <c r="V1118" s="36"/>
      <c r="W1118" s="36"/>
      <c r="X1118" s="36"/>
      <c r="Y1118" s="36"/>
      <c r="Z1118" s="36"/>
      <c r="AA1118" s="36"/>
      <c r="AB1118" s="36"/>
      <c r="AC1118" s="36"/>
      <c r="AD1118" s="36"/>
      <c r="AE1118" s="36"/>
      <c r="AR1118" s="185" t="s">
        <v>385</v>
      </c>
      <c r="AT1118" s="185" t="s">
        <v>248</v>
      </c>
      <c r="AU1118" s="185" t="s">
        <v>153</v>
      </c>
      <c r="AY1118" s="19" t="s">
        <v>145</v>
      </c>
      <c r="BE1118" s="186">
        <f>IF(N1118="základní",J1118,0)</f>
        <v>0</v>
      </c>
      <c r="BF1118" s="186">
        <f>IF(N1118="snížená",J1118,0)</f>
        <v>0</v>
      </c>
      <c r="BG1118" s="186">
        <f>IF(N1118="zákl. přenesená",J1118,0)</f>
        <v>0</v>
      </c>
      <c r="BH1118" s="186">
        <f>IF(N1118="sníž. přenesená",J1118,0)</f>
        <v>0</v>
      </c>
      <c r="BI1118" s="186">
        <f>IF(N1118="nulová",J1118,0)</f>
        <v>0</v>
      </c>
      <c r="BJ1118" s="19" t="s">
        <v>153</v>
      </c>
      <c r="BK1118" s="186">
        <f>ROUND(I1118*H1118,0)</f>
        <v>0</v>
      </c>
      <c r="BL1118" s="19" t="s">
        <v>279</v>
      </c>
      <c r="BM1118" s="185" t="s">
        <v>1771</v>
      </c>
    </row>
    <row r="1119" spans="1:65" s="2" customFormat="1" ht="10">
      <c r="A1119" s="36"/>
      <c r="B1119" s="37"/>
      <c r="C1119" s="38"/>
      <c r="D1119" s="187" t="s">
        <v>155</v>
      </c>
      <c r="E1119" s="38"/>
      <c r="F1119" s="188" t="s">
        <v>1770</v>
      </c>
      <c r="G1119" s="38"/>
      <c r="H1119" s="38"/>
      <c r="I1119" s="189"/>
      <c r="J1119" s="38"/>
      <c r="K1119" s="38"/>
      <c r="L1119" s="41"/>
      <c r="M1119" s="190"/>
      <c r="N1119" s="191"/>
      <c r="O1119" s="66"/>
      <c r="P1119" s="66"/>
      <c r="Q1119" s="66"/>
      <c r="R1119" s="66"/>
      <c r="S1119" s="66"/>
      <c r="T1119" s="67"/>
      <c r="U1119" s="36"/>
      <c r="V1119" s="36"/>
      <c r="W1119" s="36"/>
      <c r="X1119" s="36"/>
      <c r="Y1119" s="36"/>
      <c r="Z1119" s="36"/>
      <c r="AA1119" s="36"/>
      <c r="AB1119" s="36"/>
      <c r="AC1119" s="36"/>
      <c r="AD1119" s="36"/>
      <c r="AE1119" s="36"/>
      <c r="AT1119" s="19" t="s">
        <v>155</v>
      </c>
      <c r="AU1119" s="19" t="s">
        <v>153</v>
      </c>
    </row>
    <row r="1120" spans="1:65" s="13" customFormat="1" ht="10">
      <c r="B1120" s="193"/>
      <c r="C1120" s="194"/>
      <c r="D1120" s="187" t="s">
        <v>159</v>
      </c>
      <c r="E1120" s="195" t="s">
        <v>20</v>
      </c>
      <c r="F1120" s="196" t="s">
        <v>1772</v>
      </c>
      <c r="G1120" s="194"/>
      <c r="H1120" s="197">
        <v>2.19</v>
      </c>
      <c r="I1120" s="198"/>
      <c r="J1120" s="194"/>
      <c r="K1120" s="194"/>
      <c r="L1120" s="199"/>
      <c r="M1120" s="200"/>
      <c r="N1120" s="201"/>
      <c r="O1120" s="201"/>
      <c r="P1120" s="201"/>
      <c r="Q1120" s="201"/>
      <c r="R1120" s="201"/>
      <c r="S1120" s="201"/>
      <c r="T1120" s="202"/>
      <c r="AT1120" s="203" t="s">
        <v>159</v>
      </c>
      <c r="AU1120" s="203" t="s">
        <v>153</v>
      </c>
      <c r="AV1120" s="13" t="s">
        <v>153</v>
      </c>
      <c r="AW1120" s="13" t="s">
        <v>33</v>
      </c>
      <c r="AX1120" s="13" t="s">
        <v>8</v>
      </c>
      <c r="AY1120" s="203" t="s">
        <v>145</v>
      </c>
    </row>
    <row r="1121" spans="1:65" s="2" customFormat="1" ht="16.5" customHeight="1">
      <c r="A1121" s="36"/>
      <c r="B1121" s="37"/>
      <c r="C1121" s="225" t="s">
        <v>1773</v>
      </c>
      <c r="D1121" s="225" t="s">
        <v>248</v>
      </c>
      <c r="E1121" s="226" t="s">
        <v>1774</v>
      </c>
      <c r="F1121" s="227" t="s">
        <v>1775</v>
      </c>
      <c r="G1121" s="228" t="s">
        <v>150</v>
      </c>
      <c r="H1121" s="229">
        <v>744.2</v>
      </c>
      <c r="I1121" s="230"/>
      <c r="J1121" s="229">
        <f>ROUND(I1121*H1121,0)</f>
        <v>0</v>
      </c>
      <c r="K1121" s="227" t="s">
        <v>20</v>
      </c>
      <c r="L1121" s="231"/>
      <c r="M1121" s="232" t="s">
        <v>20</v>
      </c>
      <c r="N1121" s="233" t="s">
        <v>44</v>
      </c>
      <c r="O1121" s="66"/>
      <c r="P1121" s="183">
        <f>O1121*H1121</f>
        <v>0</v>
      </c>
      <c r="Q1121" s="183">
        <v>0</v>
      </c>
      <c r="R1121" s="183">
        <f>Q1121*H1121</f>
        <v>0</v>
      </c>
      <c r="S1121" s="183">
        <v>0</v>
      </c>
      <c r="T1121" s="184">
        <f>S1121*H1121</f>
        <v>0</v>
      </c>
      <c r="U1121" s="36"/>
      <c r="V1121" s="36"/>
      <c r="W1121" s="36"/>
      <c r="X1121" s="36"/>
      <c r="Y1121" s="36"/>
      <c r="Z1121" s="36"/>
      <c r="AA1121" s="36"/>
      <c r="AB1121" s="36"/>
      <c r="AC1121" s="36"/>
      <c r="AD1121" s="36"/>
      <c r="AE1121" s="36"/>
      <c r="AR1121" s="185" t="s">
        <v>385</v>
      </c>
      <c r="AT1121" s="185" t="s">
        <v>248</v>
      </c>
      <c r="AU1121" s="185" t="s">
        <v>153</v>
      </c>
      <c r="AY1121" s="19" t="s">
        <v>145</v>
      </c>
      <c r="BE1121" s="186">
        <f>IF(N1121="základní",J1121,0)</f>
        <v>0</v>
      </c>
      <c r="BF1121" s="186">
        <f>IF(N1121="snížená",J1121,0)</f>
        <v>0</v>
      </c>
      <c r="BG1121" s="186">
        <f>IF(N1121="zákl. přenesená",J1121,0)</f>
        <v>0</v>
      </c>
      <c r="BH1121" s="186">
        <f>IF(N1121="sníž. přenesená",J1121,0)</f>
        <v>0</v>
      </c>
      <c r="BI1121" s="186">
        <f>IF(N1121="nulová",J1121,0)</f>
        <v>0</v>
      </c>
      <c r="BJ1121" s="19" t="s">
        <v>153</v>
      </c>
      <c r="BK1121" s="186">
        <f>ROUND(I1121*H1121,0)</f>
        <v>0</v>
      </c>
      <c r="BL1121" s="19" t="s">
        <v>279</v>
      </c>
      <c r="BM1121" s="185" t="s">
        <v>1776</v>
      </c>
    </row>
    <row r="1122" spans="1:65" s="2" customFormat="1" ht="10">
      <c r="A1122" s="36"/>
      <c r="B1122" s="37"/>
      <c r="C1122" s="38"/>
      <c r="D1122" s="187" t="s">
        <v>155</v>
      </c>
      <c r="E1122" s="38"/>
      <c r="F1122" s="188" t="s">
        <v>1775</v>
      </c>
      <c r="G1122" s="38"/>
      <c r="H1122" s="38"/>
      <c r="I1122" s="189"/>
      <c r="J1122" s="38"/>
      <c r="K1122" s="38"/>
      <c r="L1122" s="41"/>
      <c r="M1122" s="190"/>
      <c r="N1122" s="191"/>
      <c r="O1122" s="66"/>
      <c r="P1122" s="66"/>
      <c r="Q1122" s="66"/>
      <c r="R1122" s="66"/>
      <c r="S1122" s="66"/>
      <c r="T1122" s="67"/>
      <c r="U1122" s="36"/>
      <c r="V1122" s="36"/>
      <c r="W1122" s="36"/>
      <c r="X1122" s="36"/>
      <c r="Y1122" s="36"/>
      <c r="Z1122" s="36"/>
      <c r="AA1122" s="36"/>
      <c r="AB1122" s="36"/>
      <c r="AC1122" s="36"/>
      <c r="AD1122" s="36"/>
      <c r="AE1122" s="36"/>
      <c r="AT1122" s="19" t="s">
        <v>155</v>
      </c>
      <c r="AU1122" s="19" t="s">
        <v>153</v>
      </c>
    </row>
    <row r="1123" spans="1:65" s="13" customFormat="1" ht="10">
      <c r="B1123" s="193"/>
      <c r="C1123" s="194"/>
      <c r="D1123" s="187" t="s">
        <v>159</v>
      </c>
      <c r="E1123" s="195" t="s">
        <v>20</v>
      </c>
      <c r="F1123" s="196" t="s">
        <v>1777</v>
      </c>
      <c r="G1123" s="194"/>
      <c r="H1123" s="197">
        <v>213.32</v>
      </c>
      <c r="I1123" s="198"/>
      <c r="J1123" s="194"/>
      <c r="K1123" s="194"/>
      <c r="L1123" s="199"/>
      <c r="M1123" s="200"/>
      <c r="N1123" s="201"/>
      <c r="O1123" s="201"/>
      <c r="P1123" s="201"/>
      <c r="Q1123" s="201"/>
      <c r="R1123" s="201"/>
      <c r="S1123" s="201"/>
      <c r="T1123" s="202"/>
      <c r="AT1123" s="203" t="s">
        <v>159</v>
      </c>
      <c r="AU1123" s="203" t="s">
        <v>153</v>
      </c>
      <c r="AV1123" s="13" t="s">
        <v>153</v>
      </c>
      <c r="AW1123" s="13" t="s">
        <v>33</v>
      </c>
      <c r="AX1123" s="13" t="s">
        <v>72</v>
      </c>
      <c r="AY1123" s="203" t="s">
        <v>145</v>
      </c>
    </row>
    <row r="1124" spans="1:65" s="13" customFormat="1" ht="10">
      <c r="B1124" s="193"/>
      <c r="C1124" s="194"/>
      <c r="D1124" s="187" t="s">
        <v>159</v>
      </c>
      <c r="E1124" s="195" t="s">
        <v>20</v>
      </c>
      <c r="F1124" s="196" t="s">
        <v>1778</v>
      </c>
      <c r="G1124" s="194"/>
      <c r="H1124" s="197">
        <v>530.88</v>
      </c>
      <c r="I1124" s="198"/>
      <c r="J1124" s="194"/>
      <c r="K1124" s="194"/>
      <c r="L1124" s="199"/>
      <c r="M1124" s="200"/>
      <c r="N1124" s="201"/>
      <c r="O1124" s="201"/>
      <c r="P1124" s="201"/>
      <c r="Q1124" s="201"/>
      <c r="R1124" s="201"/>
      <c r="S1124" s="201"/>
      <c r="T1124" s="202"/>
      <c r="AT1124" s="203" t="s">
        <v>159</v>
      </c>
      <c r="AU1124" s="203" t="s">
        <v>153</v>
      </c>
      <c r="AV1124" s="13" t="s">
        <v>153</v>
      </c>
      <c r="AW1124" s="13" t="s">
        <v>33</v>
      </c>
      <c r="AX1124" s="13" t="s">
        <v>72</v>
      </c>
      <c r="AY1124" s="203" t="s">
        <v>145</v>
      </c>
    </row>
    <row r="1125" spans="1:65" s="15" customFormat="1" ht="10">
      <c r="B1125" s="214"/>
      <c r="C1125" s="215"/>
      <c r="D1125" s="187" t="s">
        <v>159</v>
      </c>
      <c r="E1125" s="216" t="s">
        <v>20</v>
      </c>
      <c r="F1125" s="217" t="s">
        <v>173</v>
      </c>
      <c r="G1125" s="215"/>
      <c r="H1125" s="218">
        <v>744.2</v>
      </c>
      <c r="I1125" s="219"/>
      <c r="J1125" s="215"/>
      <c r="K1125" s="215"/>
      <c r="L1125" s="220"/>
      <c r="M1125" s="221"/>
      <c r="N1125" s="222"/>
      <c r="O1125" s="222"/>
      <c r="P1125" s="222"/>
      <c r="Q1125" s="222"/>
      <c r="R1125" s="222"/>
      <c r="S1125" s="222"/>
      <c r="T1125" s="223"/>
      <c r="AT1125" s="224" t="s">
        <v>159</v>
      </c>
      <c r="AU1125" s="224" t="s">
        <v>153</v>
      </c>
      <c r="AV1125" s="15" t="s">
        <v>152</v>
      </c>
      <c r="AW1125" s="15" t="s">
        <v>33</v>
      </c>
      <c r="AX1125" s="15" t="s">
        <v>8</v>
      </c>
      <c r="AY1125" s="224" t="s">
        <v>145</v>
      </c>
    </row>
    <row r="1126" spans="1:65" s="2" customFormat="1" ht="16.5" customHeight="1">
      <c r="A1126" s="36"/>
      <c r="B1126" s="37"/>
      <c r="C1126" s="225" t="s">
        <v>1779</v>
      </c>
      <c r="D1126" s="225" t="s">
        <v>248</v>
      </c>
      <c r="E1126" s="226" t="s">
        <v>1780</v>
      </c>
      <c r="F1126" s="227" t="s">
        <v>1781</v>
      </c>
      <c r="G1126" s="228" t="s">
        <v>150</v>
      </c>
      <c r="H1126" s="229">
        <v>324.99</v>
      </c>
      <c r="I1126" s="230"/>
      <c r="J1126" s="229">
        <f>ROUND(I1126*H1126,0)</f>
        <v>0</v>
      </c>
      <c r="K1126" s="227" t="s">
        <v>20</v>
      </c>
      <c r="L1126" s="231"/>
      <c r="M1126" s="232" t="s">
        <v>20</v>
      </c>
      <c r="N1126" s="233" t="s">
        <v>44</v>
      </c>
      <c r="O1126" s="66"/>
      <c r="P1126" s="183">
        <f>O1126*H1126</f>
        <v>0</v>
      </c>
      <c r="Q1126" s="183">
        <v>0</v>
      </c>
      <c r="R1126" s="183">
        <f>Q1126*H1126</f>
        <v>0</v>
      </c>
      <c r="S1126" s="183">
        <v>0</v>
      </c>
      <c r="T1126" s="184">
        <f>S1126*H1126</f>
        <v>0</v>
      </c>
      <c r="U1126" s="36"/>
      <c r="V1126" s="36"/>
      <c r="W1126" s="36"/>
      <c r="X1126" s="36"/>
      <c r="Y1126" s="36"/>
      <c r="Z1126" s="36"/>
      <c r="AA1126" s="36"/>
      <c r="AB1126" s="36"/>
      <c r="AC1126" s="36"/>
      <c r="AD1126" s="36"/>
      <c r="AE1126" s="36"/>
      <c r="AR1126" s="185" t="s">
        <v>385</v>
      </c>
      <c r="AT1126" s="185" t="s">
        <v>248</v>
      </c>
      <c r="AU1126" s="185" t="s">
        <v>153</v>
      </c>
      <c r="AY1126" s="19" t="s">
        <v>145</v>
      </c>
      <c r="BE1126" s="186">
        <f>IF(N1126="základní",J1126,0)</f>
        <v>0</v>
      </c>
      <c r="BF1126" s="186">
        <f>IF(N1126="snížená",J1126,0)</f>
        <v>0</v>
      </c>
      <c r="BG1126" s="186">
        <f>IF(N1126="zákl. přenesená",J1126,0)</f>
        <v>0</v>
      </c>
      <c r="BH1126" s="186">
        <f>IF(N1126="sníž. přenesená",J1126,0)</f>
        <v>0</v>
      </c>
      <c r="BI1126" s="186">
        <f>IF(N1126="nulová",J1126,0)</f>
        <v>0</v>
      </c>
      <c r="BJ1126" s="19" t="s">
        <v>153</v>
      </c>
      <c r="BK1126" s="186">
        <f>ROUND(I1126*H1126,0)</f>
        <v>0</v>
      </c>
      <c r="BL1126" s="19" t="s">
        <v>279</v>
      </c>
      <c r="BM1126" s="185" t="s">
        <v>1782</v>
      </c>
    </row>
    <row r="1127" spans="1:65" s="2" customFormat="1" ht="10">
      <c r="A1127" s="36"/>
      <c r="B1127" s="37"/>
      <c r="C1127" s="38"/>
      <c r="D1127" s="187" t="s">
        <v>155</v>
      </c>
      <c r="E1127" s="38"/>
      <c r="F1127" s="188" t="s">
        <v>1781</v>
      </c>
      <c r="G1127" s="38"/>
      <c r="H1127" s="38"/>
      <c r="I1127" s="189"/>
      <c r="J1127" s="38"/>
      <c r="K1127" s="38"/>
      <c r="L1127" s="41"/>
      <c r="M1127" s="190"/>
      <c r="N1127" s="191"/>
      <c r="O1127" s="66"/>
      <c r="P1127" s="66"/>
      <c r="Q1127" s="66"/>
      <c r="R1127" s="66"/>
      <c r="S1127" s="66"/>
      <c r="T1127" s="67"/>
      <c r="U1127" s="36"/>
      <c r="V1127" s="36"/>
      <c r="W1127" s="36"/>
      <c r="X1127" s="36"/>
      <c r="Y1127" s="36"/>
      <c r="Z1127" s="36"/>
      <c r="AA1127" s="36"/>
      <c r="AB1127" s="36"/>
      <c r="AC1127" s="36"/>
      <c r="AD1127" s="36"/>
      <c r="AE1127" s="36"/>
      <c r="AT1127" s="19" t="s">
        <v>155</v>
      </c>
      <c r="AU1127" s="19" t="s">
        <v>153</v>
      </c>
    </row>
    <row r="1128" spans="1:65" s="13" customFormat="1" ht="10">
      <c r="B1128" s="193"/>
      <c r="C1128" s="194"/>
      <c r="D1128" s="187" t="s">
        <v>159</v>
      </c>
      <c r="E1128" s="195" t="s">
        <v>20</v>
      </c>
      <c r="F1128" s="196" t="s">
        <v>1783</v>
      </c>
      <c r="G1128" s="194"/>
      <c r="H1128" s="197">
        <v>86.3</v>
      </c>
      <c r="I1128" s="198"/>
      <c r="J1128" s="194"/>
      <c r="K1128" s="194"/>
      <c r="L1128" s="199"/>
      <c r="M1128" s="200"/>
      <c r="N1128" s="201"/>
      <c r="O1128" s="201"/>
      <c r="P1128" s="201"/>
      <c r="Q1128" s="201"/>
      <c r="R1128" s="201"/>
      <c r="S1128" s="201"/>
      <c r="T1128" s="202"/>
      <c r="AT1128" s="203" t="s">
        <v>159</v>
      </c>
      <c r="AU1128" s="203" t="s">
        <v>153</v>
      </c>
      <c r="AV1128" s="13" t="s">
        <v>153</v>
      </c>
      <c r="AW1128" s="13" t="s">
        <v>33</v>
      </c>
      <c r="AX1128" s="13" t="s">
        <v>72</v>
      </c>
      <c r="AY1128" s="203" t="s">
        <v>145</v>
      </c>
    </row>
    <row r="1129" spans="1:65" s="13" customFormat="1" ht="10">
      <c r="B1129" s="193"/>
      <c r="C1129" s="194"/>
      <c r="D1129" s="187" t="s">
        <v>159</v>
      </c>
      <c r="E1129" s="195" t="s">
        <v>20</v>
      </c>
      <c r="F1129" s="196" t="s">
        <v>1784</v>
      </c>
      <c r="G1129" s="194"/>
      <c r="H1129" s="197">
        <v>238.69</v>
      </c>
      <c r="I1129" s="198"/>
      <c r="J1129" s="194"/>
      <c r="K1129" s="194"/>
      <c r="L1129" s="199"/>
      <c r="M1129" s="200"/>
      <c r="N1129" s="201"/>
      <c r="O1129" s="201"/>
      <c r="P1129" s="201"/>
      <c r="Q1129" s="201"/>
      <c r="R1129" s="201"/>
      <c r="S1129" s="201"/>
      <c r="T1129" s="202"/>
      <c r="AT1129" s="203" t="s">
        <v>159</v>
      </c>
      <c r="AU1129" s="203" t="s">
        <v>153</v>
      </c>
      <c r="AV1129" s="13" t="s">
        <v>153</v>
      </c>
      <c r="AW1129" s="13" t="s">
        <v>33</v>
      </c>
      <c r="AX1129" s="13" t="s">
        <v>72</v>
      </c>
      <c r="AY1129" s="203" t="s">
        <v>145</v>
      </c>
    </row>
    <row r="1130" spans="1:65" s="15" customFormat="1" ht="10">
      <c r="B1130" s="214"/>
      <c r="C1130" s="215"/>
      <c r="D1130" s="187" t="s">
        <v>159</v>
      </c>
      <c r="E1130" s="216" t="s">
        <v>20</v>
      </c>
      <c r="F1130" s="217" t="s">
        <v>173</v>
      </c>
      <c r="G1130" s="215"/>
      <c r="H1130" s="218">
        <v>324.99</v>
      </c>
      <c r="I1130" s="219"/>
      <c r="J1130" s="215"/>
      <c r="K1130" s="215"/>
      <c r="L1130" s="220"/>
      <c r="M1130" s="221"/>
      <c r="N1130" s="222"/>
      <c r="O1130" s="222"/>
      <c r="P1130" s="222"/>
      <c r="Q1130" s="222"/>
      <c r="R1130" s="222"/>
      <c r="S1130" s="222"/>
      <c r="T1130" s="223"/>
      <c r="AT1130" s="224" t="s">
        <v>159</v>
      </c>
      <c r="AU1130" s="224" t="s">
        <v>153</v>
      </c>
      <c r="AV1130" s="15" t="s">
        <v>152</v>
      </c>
      <c r="AW1130" s="15" t="s">
        <v>33</v>
      </c>
      <c r="AX1130" s="15" t="s">
        <v>8</v>
      </c>
      <c r="AY1130" s="224" t="s">
        <v>145</v>
      </c>
    </row>
    <row r="1131" spans="1:65" s="2" customFormat="1" ht="21.75" customHeight="1">
      <c r="A1131" s="36"/>
      <c r="B1131" s="37"/>
      <c r="C1131" s="175" t="s">
        <v>1785</v>
      </c>
      <c r="D1131" s="175" t="s">
        <v>147</v>
      </c>
      <c r="E1131" s="176" t="s">
        <v>1786</v>
      </c>
      <c r="F1131" s="177" t="s">
        <v>1787</v>
      </c>
      <c r="G1131" s="178" t="s">
        <v>150</v>
      </c>
      <c r="H1131" s="179">
        <v>229.51</v>
      </c>
      <c r="I1131" s="180"/>
      <c r="J1131" s="179">
        <f>ROUND(I1131*H1131,0)</f>
        <v>0</v>
      </c>
      <c r="K1131" s="177" t="s">
        <v>151</v>
      </c>
      <c r="L1131" s="41"/>
      <c r="M1131" s="181" t="s">
        <v>20</v>
      </c>
      <c r="N1131" s="182" t="s">
        <v>44</v>
      </c>
      <c r="O1131" s="66"/>
      <c r="P1131" s="183">
        <f>O1131*H1131</f>
        <v>0</v>
      </c>
      <c r="Q1131" s="183">
        <v>0</v>
      </c>
      <c r="R1131" s="183">
        <f>Q1131*H1131</f>
        <v>0</v>
      </c>
      <c r="S1131" s="183">
        <v>0</v>
      </c>
      <c r="T1131" s="184">
        <f>S1131*H1131</f>
        <v>0</v>
      </c>
      <c r="U1131" s="36"/>
      <c r="V1131" s="36"/>
      <c r="W1131" s="36"/>
      <c r="X1131" s="36"/>
      <c r="Y1131" s="36"/>
      <c r="Z1131" s="36"/>
      <c r="AA1131" s="36"/>
      <c r="AB1131" s="36"/>
      <c r="AC1131" s="36"/>
      <c r="AD1131" s="36"/>
      <c r="AE1131" s="36"/>
      <c r="AR1131" s="185" t="s">
        <v>279</v>
      </c>
      <c r="AT1131" s="185" t="s">
        <v>147</v>
      </c>
      <c r="AU1131" s="185" t="s">
        <v>153</v>
      </c>
      <c r="AY1131" s="19" t="s">
        <v>145</v>
      </c>
      <c r="BE1131" s="186">
        <f>IF(N1131="základní",J1131,0)</f>
        <v>0</v>
      </c>
      <c r="BF1131" s="186">
        <f>IF(N1131="snížená",J1131,0)</f>
        <v>0</v>
      </c>
      <c r="BG1131" s="186">
        <f>IF(N1131="zákl. přenesená",J1131,0)</f>
        <v>0</v>
      </c>
      <c r="BH1131" s="186">
        <f>IF(N1131="sníž. přenesená",J1131,0)</f>
        <v>0</v>
      </c>
      <c r="BI1131" s="186">
        <f>IF(N1131="nulová",J1131,0)</f>
        <v>0</v>
      </c>
      <c r="BJ1131" s="19" t="s">
        <v>153</v>
      </c>
      <c r="BK1131" s="186">
        <f>ROUND(I1131*H1131,0)</f>
        <v>0</v>
      </c>
      <c r="BL1131" s="19" t="s">
        <v>279</v>
      </c>
      <c r="BM1131" s="185" t="s">
        <v>1788</v>
      </c>
    </row>
    <row r="1132" spans="1:65" s="2" customFormat="1" ht="10">
      <c r="A1132" s="36"/>
      <c r="B1132" s="37"/>
      <c r="C1132" s="38"/>
      <c r="D1132" s="187" t="s">
        <v>155</v>
      </c>
      <c r="E1132" s="38"/>
      <c r="F1132" s="188" t="s">
        <v>1789</v>
      </c>
      <c r="G1132" s="38"/>
      <c r="H1132" s="38"/>
      <c r="I1132" s="189"/>
      <c r="J1132" s="38"/>
      <c r="K1132" s="38"/>
      <c r="L1132" s="41"/>
      <c r="M1132" s="190"/>
      <c r="N1132" s="191"/>
      <c r="O1132" s="66"/>
      <c r="P1132" s="66"/>
      <c r="Q1132" s="66"/>
      <c r="R1132" s="66"/>
      <c r="S1132" s="66"/>
      <c r="T1132" s="67"/>
      <c r="U1132" s="36"/>
      <c r="V1132" s="36"/>
      <c r="W1132" s="36"/>
      <c r="X1132" s="36"/>
      <c r="Y1132" s="36"/>
      <c r="Z1132" s="36"/>
      <c r="AA1132" s="36"/>
      <c r="AB1132" s="36"/>
      <c r="AC1132" s="36"/>
      <c r="AD1132" s="36"/>
      <c r="AE1132" s="36"/>
      <c r="AT1132" s="19" t="s">
        <v>155</v>
      </c>
      <c r="AU1132" s="19" t="s">
        <v>153</v>
      </c>
    </row>
    <row r="1133" spans="1:65" s="2" customFormat="1" ht="27">
      <c r="A1133" s="36"/>
      <c r="B1133" s="37"/>
      <c r="C1133" s="38"/>
      <c r="D1133" s="187" t="s">
        <v>157</v>
      </c>
      <c r="E1133" s="38"/>
      <c r="F1133" s="192" t="s">
        <v>1790</v>
      </c>
      <c r="G1133" s="38"/>
      <c r="H1133" s="38"/>
      <c r="I1133" s="189"/>
      <c r="J1133" s="38"/>
      <c r="K1133" s="38"/>
      <c r="L1133" s="41"/>
      <c r="M1133" s="190"/>
      <c r="N1133" s="191"/>
      <c r="O1133" s="66"/>
      <c r="P1133" s="66"/>
      <c r="Q1133" s="66"/>
      <c r="R1133" s="66"/>
      <c r="S1133" s="66"/>
      <c r="T1133" s="67"/>
      <c r="U1133" s="36"/>
      <c r="V1133" s="36"/>
      <c r="W1133" s="36"/>
      <c r="X1133" s="36"/>
      <c r="Y1133" s="36"/>
      <c r="Z1133" s="36"/>
      <c r="AA1133" s="36"/>
      <c r="AB1133" s="36"/>
      <c r="AC1133" s="36"/>
      <c r="AD1133" s="36"/>
      <c r="AE1133" s="36"/>
      <c r="AT1133" s="19" t="s">
        <v>157</v>
      </c>
      <c r="AU1133" s="19" t="s">
        <v>153</v>
      </c>
    </row>
    <row r="1134" spans="1:65" s="13" customFormat="1" ht="10">
      <c r="B1134" s="193"/>
      <c r="C1134" s="194"/>
      <c r="D1134" s="187" t="s">
        <v>159</v>
      </c>
      <c r="E1134" s="195" t="s">
        <v>20</v>
      </c>
      <c r="F1134" s="196" t="s">
        <v>1791</v>
      </c>
      <c r="G1134" s="194"/>
      <c r="H1134" s="197">
        <v>184.04</v>
      </c>
      <c r="I1134" s="198"/>
      <c r="J1134" s="194"/>
      <c r="K1134" s="194"/>
      <c r="L1134" s="199"/>
      <c r="M1134" s="200"/>
      <c r="N1134" s="201"/>
      <c r="O1134" s="201"/>
      <c r="P1134" s="201"/>
      <c r="Q1134" s="201"/>
      <c r="R1134" s="201"/>
      <c r="S1134" s="201"/>
      <c r="T1134" s="202"/>
      <c r="AT1134" s="203" t="s">
        <v>159</v>
      </c>
      <c r="AU1134" s="203" t="s">
        <v>153</v>
      </c>
      <c r="AV1134" s="13" t="s">
        <v>153</v>
      </c>
      <c r="AW1134" s="13" t="s">
        <v>33</v>
      </c>
      <c r="AX1134" s="13" t="s">
        <v>72</v>
      </c>
      <c r="AY1134" s="203" t="s">
        <v>145</v>
      </c>
    </row>
    <row r="1135" spans="1:65" s="13" customFormat="1" ht="10">
      <c r="B1135" s="193"/>
      <c r="C1135" s="194"/>
      <c r="D1135" s="187" t="s">
        <v>159</v>
      </c>
      <c r="E1135" s="195" t="s">
        <v>20</v>
      </c>
      <c r="F1135" s="196" t="s">
        <v>1792</v>
      </c>
      <c r="G1135" s="194"/>
      <c r="H1135" s="197">
        <v>45.47</v>
      </c>
      <c r="I1135" s="198"/>
      <c r="J1135" s="194"/>
      <c r="K1135" s="194"/>
      <c r="L1135" s="199"/>
      <c r="M1135" s="200"/>
      <c r="N1135" s="201"/>
      <c r="O1135" s="201"/>
      <c r="P1135" s="201"/>
      <c r="Q1135" s="201"/>
      <c r="R1135" s="201"/>
      <c r="S1135" s="201"/>
      <c r="T1135" s="202"/>
      <c r="AT1135" s="203" t="s">
        <v>159</v>
      </c>
      <c r="AU1135" s="203" t="s">
        <v>153</v>
      </c>
      <c r="AV1135" s="13" t="s">
        <v>153</v>
      </c>
      <c r="AW1135" s="13" t="s">
        <v>33</v>
      </c>
      <c r="AX1135" s="13" t="s">
        <v>72</v>
      </c>
      <c r="AY1135" s="203" t="s">
        <v>145</v>
      </c>
    </row>
    <row r="1136" spans="1:65" s="15" customFormat="1" ht="10">
      <c r="B1136" s="214"/>
      <c r="C1136" s="215"/>
      <c r="D1136" s="187" t="s">
        <v>159</v>
      </c>
      <c r="E1136" s="216" t="s">
        <v>20</v>
      </c>
      <c r="F1136" s="217" t="s">
        <v>173</v>
      </c>
      <c r="G1136" s="215"/>
      <c r="H1136" s="218">
        <v>229.51</v>
      </c>
      <c r="I1136" s="219"/>
      <c r="J1136" s="215"/>
      <c r="K1136" s="215"/>
      <c r="L1136" s="220"/>
      <c r="M1136" s="221"/>
      <c r="N1136" s="222"/>
      <c r="O1136" s="222"/>
      <c r="P1136" s="222"/>
      <c r="Q1136" s="222"/>
      <c r="R1136" s="222"/>
      <c r="S1136" s="222"/>
      <c r="T1136" s="223"/>
      <c r="AT1136" s="224" t="s">
        <v>159</v>
      </c>
      <c r="AU1136" s="224" t="s">
        <v>153</v>
      </c>
      <c r="AV1136" s="15" t="s">
        <v>152</v>
      </c>
      <c r="AW1136" s="15" t="s">
        <v>33</v>
      </c>
      <c r="AX1136" s="15" t="s">
        <v>8</v>
      </c>
      <c r="AY1136" s="224" t="s">
        <v>145</v>
      </c>
    </row>
    <row r="1137" spans="1:65" s="2" customFormat="1" ht="16.5" customHeight="1">
      <c r="A1137" s="36"/>
      <c r="B1137" s="37"/>
      <c r="C1137" s="175" t="s">
        <v>1793</v>
      </c>
      <c r="D1137" s="175" t="s">
        <v>147</v>
      </c>
      <c r="E1137" s="176" t="s">
        <v>1794</v>
      </c>
      <c r="F1137" s="177" t="s">
        <v>1795</v>
      </c>
      <c r="G1137" s="178" t="s">
        <v>163</v>
      </c>
      <c r="H1137" s="179">
        <v>20.260000000000002</v>
      </c>
      <c r="I1137" s="180"/>
      <c r="J1137" s="179">
        <f>ROUND(I1137*H1137,0)</f>
        <v>0</v>
      </c>
      <c r="K1137" s="177" t="s">
        <v>151</v>
      </c>
      <c r="L1137" s="41"/>
      <c r="M1137" s="181" t="s">
        <v>20</v>
      </c>
      <c r="N1137" s="182" t="s">
        <v>44</v>
      </c>
      <c r="O1137" s="66"/>
      <c r="P1137" s="183">
        <f>O1137*H1137</f>
        <v>0</v>
      </c>
      <c r="Q1137" s="183">
        <v>1.2659999999999999E-2</v>
      </c>
      <c r="R1137" s="183">
        <f>Q1137*H1137</f>
        <v>0.25649159999999999</v>
      </c>
      <c r="S1137" s="183">
        <v>0</v>
      </c>
      <c r="T1137" s="184">
        <f>S1137*H1137</f>
        <v>0</v>
      </c>
      <c r="U1137" s="36"/>
      <c r="V1137" s="36"/>
      <c r="W1137" s="36"/>
      <c r="X1137" s="36"/>
      <c r="Y1137" s="36"/>
      <c r="Z1137" s="36"/>
      <c r="AA1137" s="36"/>
      <c r="AB1137" s="36"/>
      <c r="AC1137" s="36"/>
      <c r="AD1137" s="36"/>
      <c r="AE1137" s="36"/>
      <c r="AR1137" s="185" t="s">
        <v>279</v>
      </c>
      <c r="AT1137" s="185" t="s">
        <v>147</v>
      </c>
      <c r="AU1137" s="185" t="s">
        <v>153</v>
      </c>
      <c r="AY1137" s="19" t="s">
        <v>145</v>
      </c>
      <c r="BE1137" s="186">
        <f>IF(N1137="základní",J1137,0)</f>
        <v>0</v>
      </c>
      <c r="BF1137" s="186">
        <f>IF(N1137="snížená",J1137,0)</f>
        <v>0</v>
      </c>
      <c r="BG1137" s="186">
        <f>IF(N1137="zákl. přenesená",J1137,0)</f>
        <v>0</v>
      </c>
      <c r="BH1137" s="186">
        <f>IF(N1137="sníž. přenesená",J1137,0)</f>
        <v>0</v>
      </c>
      <c r="BI1137" s="186">
        <f>IF(N1137="nulová",J1137,0)</f>
        <v>0</v>
      </c>
      <c r="BJ1137" s="19" t="s">
        <v>153</v>
      </c>
      <c r="BK1137" s="186">
        <f>ROUND(I1137*H1137,0)</f>
        <v>0</v>
      </c>
      <c r="BL1137" s="19" t="s">
        <v>279</v>
      </c>
      <c r="BM1137" s="185" t="s">
        <v>1796</v>
      </c>
    </row>
    <row r="1138" spans="1:65" s="2" customFormat="1" ht="10">
      <c r="A1138" s="36"/>
      <c r="B1138" s="37"/>
      <c r="C1138" s="38"/>
      <c r="D1138" s="187" t="s">
        <v>155</v>
      </c>
      <c r="E1138" s="38"/>
      <c r="F1138" s="188" t="s">
        <v>1797</v>
      </c>
      <c r="G1138" s="38"/>
      <c r="H1138" s="38"/>
      <c r="I1138" s="189"/>
      <c r="J1138" s="38"/>
      <c r="K1138" s="38"/>
      <c r="L1138" s="41"/>
      <c r="M1138" s="190"/>
      <c r="N1138" s="191"/>
      <c r="O1138" s="66"/>
      <c r="P1138" s="66"/>
      <c r="Q1138" s="66"/>
      <c r="R1138" s="66"/>
      <c r="S1138" s="66"/>
      <c r="T1138" s="67"/>
      <c r="U1138" s="36"/>
      <c r="V1138" s="36"/>
      <c r="W1138" s="36"/>
      <c r="X1138" s="36"/>
      <c r="Y1138" s="36"/>
      <c r="Z1138" s="36"/>
      <c r="AA1138" s="36"/>
      <c r="AB1138" s="36"/>
      <c r="AC1138" s="36"/>
      <c r="AD1138" s="36"/>
      <c r="AE1138" s="36"/>
      <c r="AT1138" s="19" t="s">
        <v>155</v>
      </c>
      <c r="AU1138" s="19" t="s">
        <v>153</v>
      </c>
    </row>
    <row r="1139" spans="1:65" s="2" customFormat="1" ht="72">
      <c r="A1139" s="36"/>
      <c r="B1139" s="37"/>
      <c r="C1139" s="38"/>
      <c r="D1139" s="187" t="s">
        <v>157</v>
      </c>
      <c r="E1139" s="38"/>
      <c r="F1139" s="192" t="s">
        <v>1798</v>
      </c>
      <c r="G1139" s="38"/>
      <c r="H1139" s="38"/>
      <c r="I1139" s="189"/>
      <c r="J1139" s="38"/>
      <c r="K1139" s="38"/>
      <c r="L1139" s="41"/>
      <c r="M1139" s="190"/>
      <c r="N1139" s="191"/>
      <c r="O1139" s="66"/>
      <c r="P1139" s="66"/>
      <c r="Q1139" s="66"/>
      <c r="R1139" s="66"/>
      <c r="S1139" s="66"/>
      <c r="T1139" s="67"/>
      <c r="U1139" s="36"/>
      <c r="V1139" s="36"/>
      <c r="W1139" s="36"/>
      <c r="X1139" s="36"/>
      <c r="Y1139" s="36"/>
      <c r="Z1139" s="36"/>
      <c r="AA1139" s="36"/>
      <c r="AB1139" s="36"/>
      <c r="AC1139" s="36"/>
      <c r="AD1139" s="36"/>
      <c r="AE1139" s="36"/>
      <c r="AT1139" s="19" t="s">
        <v>157</v>
      </c>
      <c r="AU1139" s="19" t="s">
        <v>153</v>
      </c>
    </row>
    <row r="1140" spans="1:65" s="13" customFormat="1" ht="10">
      <c r="B1140" s="193"/>
      <c r="C1140" s="194"/>
      <c r="D1140" s="187" t="s">
        <v>159</v>
      </c>
      <c r="E1140" s="195" t="s">
        <v>20</v>
      </c>
      <c r="F1140" s="196" t="s">
        <v>1799</v>
      </c>
      <c r="G1140" s="194"/>
      <c r="H1140" s="197">
        <v>20.260000000000002</v>
      </c>
      <c r="I1140" s="198"/>
      <c r="J1140" s="194"/>
      <c r="K1140" s="194"/>
      <c r="L1140" s="199"/>
      <c r="M1140" s="200"/>
      <c r="N1140" s="201"/>
      <c r="O1140" s="201"/>
      <c r="P1140" s="201"/>
      <c r="Q1140" s="201"/>
      <c r="R1140" s="201"/>
      <c r="S1140" s="201"/>
      <c r="T1140" s="202"/>
      <c r="AT1140" s="203" t="s">
        <v>159</v>
      </c>
      <c r="AU1140" s="203" t="s">
        <v>153</v>
      </c>
      <c r="AV1140" s="13" t="s">
        <v>153</v>
      </c>
      <c r="AW1140" s="13" t="s">
        <v>33</v>
      </c>
      <c r="AX1140" s="13" t="s">
        <v>8</v>
      </c>
      <c r="AY1140" s="203" t="s">
        <v>145</v>
      </c>
    </row>
    <row r="1141" spans="1:65" s="2" customFormat="1" ht="16.5" customHeight="1">
      <c r="A1141" s="36"/>
      <c r="B1141" s="37"/>
      <c r="C1141" s="175" t="s">
        <v>1800</v>
      </c>
      <c r="D1141" s="175" t="s">
        <v>147</v>
      </c>
      <c r="E1141" s="176" t="s">
        <v>1801</v>
      </c>
      <c r="F1141" s="177" t="s">
        <v>1802</v>
      </c>
      <c r="G1141" s="178" t="s">
        <v>256</v>
      </c>
      <c r="H1141" s="179">
        <v>130.6</v>
      </c>
      <c r="I1141" s="180"/>
      <c r="J1141" s="179">
        <f>ROUND(I1141*H1141,0)</f>
        <v>0</v>
      </c>
      <c r="K1141" s="177" t="s">
        <v>151</v>
      </c>
      <c r="L1141" s="41"/>
      <c r="M1141" s="181" t="s">
        <v>20</v>
      </c>
      <c r="N1141" s="182" t="s">
        <v>44</v>
      </c>
      <c r="O1141" s="66"/>
      <c r="P1141" s="183">
        <f>O1141*H1141</f>
        <v>0</v>
      </c>
      <c r="Q1141" s="183">
        <v>0</v>
      </c>
      <c r="R1141" s="183">
        <f>Q1141*H1141</f>
        <v>0</v>
      </c>
      <c r="S1141" s="183">
        <v>0</v>
      </c>
      <c r="T1141" s="184">
        <f>S1141*H1141</f>
        <v>0</v>
      </c>
      <c r="U1141" s="36"/>
      <c r="V1141" s="36"/>
      <c r="W1141" s="36"/>
      <c r="X1141" s="36"/>
      <c r="Y1141" s="36"/>
      <c r="Z1141" s="36"/>
      <c r="AA1141" s="36"/>
      <c r="AB1141" s="36"/>
      <c r="AC1141" s="36"/>
      <c r="AD1141" s="36"/>
      <c r="AE1141" s="36"/>
      <c r="AR1141" s="185" t="s">
        <v>279</v>
      </c>
      <c r="AT1141" s="185" t="s">
        <v>147</v>
      </c>
      <c r="AU1141" s="185" t="s">
        <v>153</v>
      </c>
      <c r="AY1141" s="19" t="s">
        <v>145</v>
      </c>
      <c r="BE1141" s="186">
        <f>IF(N1141="základní",J1141,0)</f>
        <v>0</v>
      </c>
      <c r="BF1141" s="186">
        <f>IF(N1141="snížená",J1141,0)</f>
        <v>0</v>
      </c>
      <c r="BG1141" s="186">
        <f>IF(N1141="zákl. přenesená",J1141,0)</f>
        <v>0</v>
      </c>
      <c r="BH1141" s="186">
        <f>IF(N1141="sníž. přenesená",J1141,0)</f>
        <v>0</v>
      </c>
      <c r="BI1141" s="186">
        <f>IF(N1141="nulová",J1141,0)</f>
        <v>0</v>
      </c>
      <c r="BJ1141" s="19" t="s">
        <v>153</v>
      </c>
      <c r="BK1141" s="186">
        <f>ROUND(I1141*H1141,0)</f>
        <v>0</v>
      </c>
      <c r="BL1141" s="19" t="s">
        <v>279</v>
      </c>
      <c r="BM1141" s="185" t="s">
        <v>1803</v>
      </c>
    </row>
    <row r="1142" spans="1:65" s="2" customFormat="1" ht="18">
      <c r="A1142" s="36"/>
      <c r="B1142" s="37"/>
      <c r="C1142" s="38"/>
      <c r="D1142" s="187" t="s">
        <v>155</v>
      </c>
      <c r="E1142" s="38"/>
      <c r="F1142" s="188" t="s">
        <v>1804</v>
      </c>
      <c r="G1142" s="38"/>
      <c r="H1142" s="38"/>
      <c r="I1142" s="189"/>
      <c r="J1142" s="38"/>
      <c r="K1142" s="38"/>
      <c r="L1142" s="41"/>
      <c r="M1142" s="190"/>
      <c r="N1142" s="191"/>
      <c r="O1142" s="66"/>
      <c r="P1142" s="66"/>
      <c r="Q1142" s="66"/>
      <c r="R1142" s="66"/>
      <c r="S1142" s="66"/>
      <c r="T1142" s="67"/>
      <c r="U1142" s="36"/>
      <c r="V1142" s="36"/>
      <c r="W1142" s="36"/>
      <c r="X1142" s="36"/>
      <c r="Y1142" s="36"/>
      <c r="Z1142" s="36"/>
      <c r="AA1142" s="36"/>
      <c r="AB1142" s="36"/>
      <c r="AC1142" s="36"/>
      <c r="AD1142" s="36"/>
      <c r="AE1142" s="36"/>
      <c r="AT1142" s="19" t="s">
        <v>155</v>
      </c>
      <c r="AU1142" s="19" t="s">
        <v>153</v>
      </c>
    </row>
    <row r="1143" spans="1:65" s="2" customFormat="1" ht="45">
      <c r="A1143" s="36"/>
      <c r="B1143" s="37"/>
      <c r="C1143" s="38"/>
      <c r="D1143" s="187" t="s">
        <v>157</v>
      </c>
      <c r="E1143" s="38"/>
      <c r="F1143" s="192" t="s">
        <v>1805</v>
      </c>
      <c r="G1143" s="38"/>
      <c r="H1143" s="38"/>
      <c r="I1143" s="189"/>
      <c r="J1143" s="38"/>
      <c r="K1143" s="38"/>
      <c r="L1143" s="41"/>
      <c r="M1143" s="190"/>
      <c r="N1143" s="191"/>
      <c r="O1143" s="66"/>
      <c r="P1143" s="66"/>
      <c r="Q1143" s="66"/>
      <c r="R1143" s="66"/>
      <c r="S1143" s="66"/>
      <c r="T1143" s="67"/>
      <c r="U1143" s="36"/>
      <c r="V1143" s="36"/>
      <c r="W1143" s="36"/>
      <c r="X1143" s="36"/>
      <c r="Y1143" s="36"/>
      <c r="Z1143" s="36"/>
      <c r="AA1143" s="36"/>
      <c r="AB1143" s="36"/>
      <c r="AC1143" s="36"/>
      <c r="AD1143" s="36"/>
      <c r="AE1143" s="36"/>
      <c r="AT1143" s="19" t="s">
        <v>157</v>
      </c>
      <c r="AU1143" s="19" t="s">
        <v>153</v>
      </c>
    </row>
    <row r="1144" spans="1:65" s="13" customFormat="1" ht="10">
      <c r="B1144" s="193"/>
      <c r="C1144" s="194"/>
      <c r="D1144" s="187" t="s">
        <v>159</v>
      </c>
      <c r="E1144" s="195" t="s">
        <v>20</v>
      </c>
      <c r="F1144" s="196" t="s">
        <v>1806</v>
      </c>
      <c r="G1144" s="194"/>
      <c r="H1144" s="197">
        <v>130.6</v>
      </c>
      <c r="I1144" s="198"/>
      <c r="J1144" s="194"/>
      <c r="K1144" s="194"/>
      <c r="L1144" s="199"/>
      <c r="M1144" s="200"/>
      <c r="N1144" s="201"/>
      <c r="O1144" s="201"/>
      <c r="P1144" s="201"/>
      <c r="Q1144" s="201"/>
      <c r="R1144" s="201"/>
      <c r="S1144" s="201"/>
      <c r="T1144" s="202"/>
      <c r="AT1144" s="203" t="s">
        <v>159</v>
      </c>
      <c r="AU1144" s="203" t="s">
        <v>153</v>
      </c>
      <c r="AV1144" s="13" t="s">
        <v>153</v>
      </c>
      <c r="AW1144" s="13" t="s">
        <v>33</v>
      </c>
      <c r="AX1144" s="13" t="s">
        <v>8</v>
      </c>
      <c r="AY1144" s="203" t="s">
        <v>145</v>
      </c>
    </row>
    <row r="1145" spans="1:65" s="2" customFormat="1" ht="16.5" customHeight="1">
      <c r="A1145" s="36"/>
      <c r="B1145" s="37"/>
      <c r="C1145" s="225" t="s">
        <v>1807</v>
      </c>
      <c r="D1145" s="225" t="s">
        <v>248</v>
      </c>
      <c r="E1145" s="226" t="s">
        <v>1808</v>
      </c>
      <c r="F1145" s="227" t="s">
        <v>1809</v>
      </c>
      <c r="G1145" s="228" t="s">
        <v>163</v>
      </c>
      <c r="H1145" s="229">
        <v>1.38</v>
      </c>
      <c r="I1145" s="230"/>
      <c r="J1145" s="229">
        <f>ROUND(I1145*H1145,0)</f>
        <v>0</v>
      </c>
      <c r="K1145" s="227" t="s">
        <v>151</v>
      </c>
      <c r="L1145" s="231"/>
      <c r="M1145" s="232" t="s">
        <v>20</v>
      </c>
      <c r="N1145" s="233" t="s">
        <v>44</v>
      </c>
      <c r="O1145" s="66"/>
      <c r="P1145" s="183">
        <f>O1145*H1145</f>
        <v>0</v>
      </c>
      <c r="Q1145" s="183">
        <v>0.55000000000000004</v>
      </c>
      <c r="R1145" s="183">
        <f>Q1145*H1145</f>
        <v>0.75900000000000001</v>
      </c>
      <c r="S1145" s="183">
        <v>0</v>
      </c>
      <c r="T1145" s="184">
        <f>S1145*H1145</f>
        <v>0</v>
      </c>
      <c r="U1145" s="36"/>
      <c r="V1145" s="36"/>
      <c r="W1145" s="36"/>
      <c r="X1145" s="36"/>
      <c r="Y1145" s="36"/>
      <c r="Z1145" s="36"/>
      <c r="AA1145" s="36"/>
      <c r="AB1145" s="36"/>
      <c r="AC1145" s="36"/>
      <c r="AD1145" s="36"/>
      <c r="AE1145" s="36"/>
      <c r="AR1145" s="185" t="s">
        <v>385</v>
      </c>
      <c r="AT1145" s="185" t="s">
        <v>248</v>
      </c>
      <c r="AU1145" s="185" t="s">
        <v>153</v>
      </c>
      <c r="AY1145" s="19" t="s">
        <v>145</v>
      </c>
      <c r="BE1145" s="186">
        <f>IF(N1145="základní",J1145,0)</f>
        <v>0</v>
      </c>
      <c r="BF1145" s="186">
        <f>IF(N1145="snížená",J1145,0)</f>
        <v>0</v>
      </c>
      <c r="BG1145" s="186">
        <f>IF(N1145="zákl. přenesená",J1145,0)</f>
        <v>0</v>
      </c>
      <c r="BH1145" s="186">
        <f>IF(N1145="sníž. přenesená",J1145,0)</f>
        <v>0</v>
      </c>
      <c r="BI1145" s="186">
        <f>IF(N1145="nulová",J1145,0)</f>
        <v>0</v>
      </c>
      <c r="BJ1145" s="19" t="s">
        <v>153</v>
      </c>
      <c r="BK1145" s="186">
        <f>ROUND(I1145*H1145,0)</f>
        <v>0</v>
      </c>
      <c r="BL1145" s="19" t="s">
        <v>279</v>
      </c>
      <c r="BM1145" s="185" t="s">
        <v>1810</v>
      </c>
    </row>
    <row r="1146" spans="1:65" s="2" customFormat="1" ht="10">
      <c r="A1146" s="36"/>
      <c r="B1146" s="37"/>
      <c r="C1146" s="38"/>
      <c r="D1146" s="187" t="s">
        <v>155</v>
      </c>
      <c r="E1146" s="38"/>
      <c r="F1146" s="188" t="s">
        <v>1809</v>
      </c>
      <c r="G1146" s="38"/>
      <c r="H1146" s="38"/>
      <c r="I1146" s="189"/>
      <c r="J1146" s="38"/>
      <c r="K1146" s="38"/>
      <c r="L1146" s="41"/>
      <c r="M1146" s="190"/>
      <c r="N1146" s="191"/>
      <c r="O1146" s="66"/>
      <c r="P1146" s="66"/>
      <c r="Q1146" s="66"/>
      <c r="R1146" s="66"/>
      <c r="S1146" s="66"/>
      <c r="T1146" s="67"/>
      <c r="U1146" s="36"/>
      <c r="V1146" s="36"/>
      <c r="W1146" s="36"/>
      <c r="X1146" s="36"/>
      <c r="Y1146" s="36"/>
      <c r="Z1146" s="36"/>
      <c r="AA1146" s="36"/>
      <c r="AB1146" s="36"/>
      <c r="AC1146" s="36"/>
      <c r="AD1146" s="36"/>
      <c r="AE1146" s="36"/>
      <c r="AT1146" s="19" t="s">
        <v>155</v>
      </c>
      <c r="AU1146" s="19" t="s">
        <v>153</v>
      </c>
    </row>
    <row r="1147" spans="1:65" s="13" customFormat="1" ht="10">
      <c r="B1147" s="193"/>
      <c r="C1147" s="194"/>
      <c r="D1147" s="187" t="s">
        <v>159</v>
      </c>
      <c r="E1147" s="195" t="s">
        <v>20</v>
      </c>
      <c r="F1147" s="196" t="s">
        <v>1811</v>
      </c>
      <c r="G1147" s="194"/>
      <c r="H1147" s="197">
        <v>1.38</v>
      </c>
      <c r="I1147" s="198"/>
      <c r="J1147" s="194"/>
      <c r="K1147" s="194"/>
      <c r="L1147" s="199"/>
      <c r="M1147" s="200"/>
      <c r="N1147" s="201"/>
      <c r="O1147" s="201"/>
      <c r="P1147" s="201"/>
      <c r="Q1147" s="201"/>
      <c r="R1147" s="201"/>
      <c r="S1147" s="201"/>
      <c r="T1147" s="202"/>
      <c r="AT1147" s="203" t="s">
        <v>159</v>
      </c>
      <c r="AU1147" s="203" t="s">
        <v>153</v>
      </c>
      <c r="AV1147" s="13" t="s">
        <v>153</v>
      </c>
      <c r="AW1147" s="13" t="s">
        <v>33</v>
      </c>
      <c r="AX1147" s="13" t="s">
        <v>8</v>
      </c>
      <c r="AY1147" s="203" t="s">
        <v>145</v>
      </c>
    </row>
    <row r="1148" spans="1:65" s="2" customFormat="1" ht="16.5" customHeight="1">
      <c r="A1148" s="36"/>
      <c r="B1148" s="37"/>
      <c r="C1148" s="175" t="s">
        <v>1812</v>
      </c>
      <c r="D1148" s="175" t="s">
        <v>147</v>
      </c>
      <c r="E1148" s="176" t="s">
        <v>1813</v>
      </c>
      <c r="F1148" s="177" t="s">
        <v>1814</v>
      </c>
      <c r="G1148" s="178" t="s">
        <v>256</v>
      </c>
      <c r="H1148" s="179">
        <v>415.5</v>
      </c>
      <c r="I1148" s="180"/>
      <c r="J1148" s="179">
        <f>ROUND(I1148*H1148,0)</f>
        <v>0</v>
      </c>
      <c r="K1148" s="177" t="s">
        <v>151</v>
      </c>
      <c r="L1148" s="41"/>
      <c r="M1148" s="181" t="s">
        <v>20</v>
      </c>
      <c r="N1148" s="182" t="s">
        <v>44</v>
      </c>
      <c r="O1148" s="66"/>
      <c r="P1148" s="183">
        <f>O1148*H1148</f>
        <v>0</v>
      </c>
      <c r="Q1148" s="183">
        <v>0</v>
      </c>
      <c r="R1148" s="183">
        <f>Q1148*H1148</f>
        <v>0</v>
      </c>
      <c r="S1148" s="183">
        <v>0</v>
      </c>
      <c r="T1148" s="184">
        <f>S1148*H1148</f>
        <v>0</v>
      </c>
      <c r="U1148" s="36"/>
      <c r="V1148" s="36"/>
      <c r="W1148" s="36"/>
      <c r="X1148" s="36"/>
      <c r="Y1148" s="36"/>
      <c r="Z1148" s="36"/>
      <c r="AA1148" s="36"/>
      <c r="AB1148" s="36"/>
      <c r="AC1148" s="36"/>
      <c r="AD1148" s="36"/>
      <c r="AE1148" s="36"/>
      <c r="AR1148" s="185" t="s">
        <v>279</v>
      </c>
      <c r="AT1148" s="185" t="s">
        <v>147</v>
      </c>
      <c r="AU1148" s="185" t="s">
        <v>153</v>
      </c>
      <c r="AY1148" s="19" t="s">
        <v>145</v>
      </c>
      <c r="BE1148" s="186">
        <f>IF(N1148="základní",J1148,0)</f>
        <v>0</v>
      </c>
      <c r="BF1148" s="186">
        <f>IF(N1148="snížená",J1148,0)</f>
        <v>0</v>
      </c>
      <c r="BG1148" s="186">
        <f>IF(N1148="zákl. přenesená",J1148,0)</f>
        <v>0</v>
      </c>
      <c r="BH1148" s="186">
        <f>IF(N1148="sníž. přenesená",J1148,0)</f>
        <v>0</v>
      </c>
      <c r="BI1148" s="186">
        <f>IF(N1148="nulová",J1148,0)</f>
        <v>0</v>
      </c>
      <c r="BJ1148" s="19" t="s">
        <v>153</v>
      </c>
      <c r="BK1148" s="186">
        <f>ROUND(I1148*H1148,0)</f>
        <v>0</v>
      </c>
      <c r="BL1148" s="19" t="s">
        <v>279</v>
      </c>
      <c r="BM1148" s="185" t="s">
        <v>1815</v>
      </c>
    </row>
    <row r="1149" spans="1:65" s="2" customFormat="1" ht="18">
      <c r="A1149" s="36"/>
      <c r="B1149" s="37"/>
      <c r="C1149" s="38"/>
      <c r="D1149" s="187" t="s">
        <v>155</v>
      </c>
      <c r="E1149" s="38"/>
      <c r="F1149" s="188" t="s">
        <v>1816</v>
      </c>
      <c r="G1149" s="38"/>
      <c r="H1149" s="38"/>
      <c r="I1149" s="189"/>
      <c r="J1149" s="38"/>
      <c r="K1149" s="38"/>
      <c r="L1149" s="41"/>
      <c r="M1149" s="190"/>
      <c r="N1149" s="191"/>
      <c r="O1149" s="66"/>
      <c r="P1149" s="66"/>
      <c r="Q1149" s="66"/>
      <c r="R1149" s="66"/>
      <c r="S1149" s="66"/>
      <c r="T1149" s="67"/>
      <c r="U1149" s="36"/>
      <c r="V1149" s="36"/>
      <c r="W1149" s="36"/>
      <c r="X1149" s="36"/>
      <c r="Y1149" s="36"/>
      <c r="Z1149" s="36"/>
      <c r="AA1149" s="36"/>
      <c r="AB1149" s="36"/>
      <c r="AC1149" s="36"/>
      <c r="AD1149" s="36"/>
      <c r="AE1149" s="36"/>
      <c r="AT1149" s="19" t="s">
        <v>155</v>
      </c>
      <c r="AU1149" s="19" t="s">
        <v>153</v>
      </c>
    </row>
    <row r="1150" spans="1:65" s="2" customFormat="1" ht="45">
      <c r="A1150" s="36"/>
      <c r="B1150" s="37"/>
      <c r="C1150" s="38"/>
      <c r="D1150" s="187" t="s">
        <v>157</v>
      </c>
      <c r="E1150" s="38"/>
      <c r="F1150" s="192" t="s">
        <v>1805</v>
      </c>
      <c r="G1150" s="38"/>
      <c r="H1150" s="38"/>
      <c r="I1150" s="189"/>
      <c r="J1150" s="38"/>
      <c r="K1150" s="38"/>
      <c r="L1150" s="41"/>
      <c r="M1150" s="190"/>
      <c r="N1150" s="191"/>
      <c r="O1150" s="66"/>
      <c r="P1150" s="66"/>
      <c r="Q1150" s="66"/>
      <c r="R1150" s="66"/>
      <c r="S1150" s="66"/>
      <c r="T1150" s="67"/>
      <c r="U1150" s="36"/>
      <c r="V1150" s="36"/>
      <c r="W1150" s="36"/>
      <c r="X1150" s="36"/>
      <c r="Y1150" s="36"/>
      <c r="Z1150" s="36"/>
      <c r="AA1150" s="36"/>
      <c r="AB1150" s="36"/>
      <c r="AC1150" s="36"/>
      <c r="AD1150" s="36"/>
      <c r="AE1150" s="36"/>
      <c r="AT1150" s="19" t="s">
        <v>157</v>
      </c>
      <c r="AU1150" s="19" t="s">
        <v>153</v>
      </c>
    </row>
    <row r="1151" spans="1:65" s="13" customFormat="1" ht="10">
      <c r="B1151" s="193"/>
      <c r="C1151" s="194"/>
      <c r="D1151" s="187" t="s">
        <v>159</v>
      </c>
      <c r="E1151" s="195" t="s">
        <v>20</v>
      </c>
      <c r="F1151" s="196" t="s">
        <v>1817</v>
      </c>
      <c r="G1151" s="194"/>
      <c r="H1151" s="197">
        <v>50.32</v>
      </c>
      <c r="I1151" s="198"/>
      <c r="J1151" s="194"/>
      <c r="K1151" s="194"/>
      <c r="L1151" s="199"/>
      <c r="M1151" s="200"/>
      <c r="N1151" s="201"/>
      <c r="O1151" s="201"/>
      <c r="P1151" s="201"/>
      <c r="Q1151" s="201"/>
      <c r="R1151" s="201"/>
      <c r="S1151" s="201"/>
      <c r="T1151" s="202"/>
      <c r="AT1151" s="203" t="s">
        <v>159</v>
      </c>
      <c r="AU1151" s="203" t="s">
        <v>153</v>
      </c>
      <c r="AV1151" s="13" t="s">
        <v>153</v>
      </c>
      <c r="AW1151" s="13" t="s">
        <v>33</v>
      </c>
      <c r="AX1151" s="13" t="s">
        <v>72</v>
      </c>
      <c r="AY1151" s="203" t="s">
        <v>145</v>
      </c>
    </row>
    <row r="1152" spans="1:65" s="13" customFormat="1" ht="10">
      <c r="B1152" s="193"/>
      <c r="C1152" s="194"/>
      <c r="D1152" s="187" t="s">
        <v>159</v>
      </c>
      <c r="E1152" s="195" t="s">
        <v>20</v>
      </c>
      <c r="F1152" s="196" t="s">
        <v>1818</v>
      </c>
      <c r="G1152" s="194"/>
      <c r="H1152" s="197">
        <v>14.4</v>
      </c>
      <c r="I1152" s="198"/>
      <c r="J1152" s="194"/>
      <c r="K1152" s="194"/>
      <c r="L1152" s="199"/>
      <c r="M1152" s="200"/>
      <c r="N1152" s="201"/>
      <c r="O1152" s="201"/>
      <c r="P1152" s="201"/>
      <c r="Q1152" s="201"/>
      <c r="R1152" s="201"/>
      <c r="S1152" s="201"/>
      <c r="T1152" s="202"/>
      <c r="AT1152" s="203" t="s">
        <v>159</v>
      </c>
      <c r="AU1152" s="203" t="s">
        <v>153</v>
      </c>
      <c r="AV1152" s="13" t="s">
        <v>153</v>
      </c>
      <c r="AW1152" s="13" t="s">
        <v>33</v>
      </c>
      <c r="AX1152" s="13" t="s">
        <v>72</v>
      </c>
      <c r="AY1152" s="203" t="s">
        <v>145</v>
      </c>
    </row>
    <row r="1153" spans="1:65" s="13" customFormat="1" ht="10">
      <c r="B1153" s="193"/>
      <c r="C1153" s="194"/>
      <c r="D1153" s="187" t="s">
        <v>159</v>
      </c>
      <c r="E1153" s="195" t="s">
        <v>20</v>
      </c>
      <c r="F1153" s="196" t="s">
        <v>1819</v>
      </c>
      <c r="G1153" s="194"/>
      <c r="H1153" s="197">
        <v>312.33</v>
      </c>
      <c r="I1153" s="198"/>
      <c r="J1153" s="194"/>
      <c r="K1153" s="194"/>
      <c r="L1153" s="199"/>
      <c r="M1153" s="200"/>
      <c r="N1153" s="201"/>
      <c r="O1153" s="201"/>
      <c r="P1153" s="201"/>
      <c r="Q1153" s="201"/>
      <c r="R1153" s="201"/>
      <c r="S1153" s="201"/>
      <c r="T1153" s="202"/>
      <c r="AT1153" s="203" t="s">
        <v>159</v>
      </c>
      <c r="AU1153" s="203" t="s">
        <v>153</v>
      </c>
      <c r="AV1153" s="13" t="s">
        <v>153</v>
      </c>
      <c r="AW1153" s="13" t="s">
        <v>33</v>
      </c>
      <c r="AX1153" s="13" t="s">
        <v>72</v>
      </c>
      <c r="AY1153" s="203" t="s">
        <v>145</v>
      </c>
    </row>
    <row r="1154" spans="1:65" s="13" customFormat="1" ht="10">
      <c r="B1154" s="193"/>
      <c r="C1154" s="194"/>
      <c r="D1154" s="187" t="s">
        <v>159</v>
      </c>
      <c r="E1154" s="195" t="s">
        <v>20</v>
      </c>
      <c r="F1154" s="196" t="s">
        <v>1820</v>
      </c>
      <c r="G1154" s="194"/>
      <c r="H1154" s="197">
        <v>38.450000000000003</v>
      </c>
      <c r="I1154" s="198"/>
      <c r="J1154" s="194"/>
      <c r="K1154" s="194"/>
      <c r="L1154" s="199"/>
      <c r="M1154" s="200"/>
      <c r="N1154" s="201"/>
      <c r="O1154" s="201"/>
      <c r="P1154" s="201"/>
      <c r="Q1154" s="201"/>
      <c r="R1154" s="201"/>
      <c r="S1154" s="201"/>
      <c r="T1154" s="202"/>
      <c r="AT1154" s="203" t="s">
        <v>159</v>
      </c>
      <c r="AU1154" s="203" t="s">
        <v>153</v>
      </c>
      <c r="AV1154" s="13" t="s">
        <v>153</v>
      </c>
      <c r="AW1154" s="13" t="s">
        <v>33</v>
      </c>
      <c r="AX1154" s="13" t="s">
        <v>72</v>
      </c>
      <c r="AY1154" s="203" t="s">
        <v>145</v>
      </c>
    </row>
    <row r="1155" spans="1:65" s="15" customFormat="1" ht="10">
      <c r="B1155" s="214"/>
      <c r="C1155" s="215"/>
      <c r="D1155" s="187" t="s">
        <v>159</v>
      </c>
      <c r="E1155" s="216" t="s">
        <v>20</v>
      </c>
      <c r="F1155" s="217" t="s">
        <v>173</v>
      </c>
      <c r="G1155" s="215"/>
      <c r="H1155" s="218">
        <v>415.5</v>
      </c>
      <c r="I1155" s="219"/>
      <c r="J1155" s="215"/>
      <c r="K1155" s="215"/>
      <c r="L1155" s="220"/>
      <c r="M1155" s="221"/>
      <c r="N1155" s="222"/>
      <c r="O1155" s="222"/>
      <c r="P1155" s="222"/>
      <c r="Q1155" s="222"/>
      <c r="R1155" s="222"/>
      <c r="S1155" s="222"/>
      <c r="T1155" s="223"/>
      <c r="AT1155" s="224" t="s">
        <v>159</v>
      </c>
      <c r="AU1155" s="224" t="s">
        <v>153</v>
      </c>
      <c r="AV1155" s="15" t="s">
        <v>152</v>
      </c>
      <c r="AW1155" s="15" t="s">
        <v>33</v>
      </c>
      <c r="AX1155" s="15" t="s">
        <v>8</v>
      </c>
      <c r="AY1155" s="224" t="s">
        <v>145</v>
      </c>
    </row>
    <row r="1156" spans="1:65" s="2" customFormat="1" ht="16.5" customHeight="1">
      <c r="A1156" s="36"/>
      <c r="B1156" s="37"/>
      <c r="C1156" s="225" t="s">
        <v>1821</v>
      </c>
      <c r="D1156" s="225" t="s">
        <v>248</v>
      </c>
      <c r="E1156" s="226" t="s">
        <v>1822</v>
      </c>
      <c r="F1156" s="227" t="s">
        <v>1823</v>
      </c>
      <c r="G1156" s="228" t="s">
        <v>163</v>
      </c>
      <c r="H1156" s="229">
        <v>7.17</v>
      </c>
      <c r="I1156" s="230"/>
      <c r="J1156" s="229">
        <f>ROUND(I1156*H1156,0)</f>
        <v>0</v>
      </c>
      <c r="K1156" s="227" t="s">
        <v>151</v>
      </c>
      <c r="L1156" s="231"/>
      <c r="M1156" s="232" t="s">
        <v>20</v>
      </c>
      <c r="N1156" s="233" t="s">
        <v>44</v>
      </c>
      <c r="O1156" s="66"/>
      <c r="P1156" s="183">
        <f>O1156*H1156</f>
        <v>0</v>
      </c>
      <c r="Q1156" s="183">
        <v>0.55000000000000004</v>
      </c>
      <c r="R1156" s="183">
        <f>Q1156*H1156</f>
        <v>3.9435000000000002</v>
      </c>
      <c r="S1156" s="183">
        <v>0</v>
      </c>
      <c r="T1156" s="184">
        <f>S1156*H1156</f>
        <v>0</v>
      </c>
      <c r="U1156" s="36"/>
      <c r="V1156" s="36"/>
      <c r="W1156" s="36"/>
      <c r="X1156" s="36"/>
      <c r="Y1156" s="36"/>
      <c r="Z1156" s="36"/>
      <c r="AA1156" s="36"/>
      <c r="AB1156" s="36"/>
      <c r="AC1156" s="36"/>
      <c r="AD1156" s="36"/>
      <c r="AE1156" s="36"/>
      <c r="AR1156" s="185" t="s">
        <v>385</v>
      </c>
      <c r="AT1156" s="185" t="s">
        <v>248</v>
      </c>
      <c r="AU1156" s="185" t="s">
        <v>153</v>
      </c>
      <c r="AY1156" s="19" t="s">
        <v>145</v>
      </c>
      <c r="BE1156" s="186">
        <f>IF(N1156="základní",J1156,0)</f>
        <v>0</v>
      </c>
      <c r="BF1156" s="186">
        <f>IF(N1156="snížená",J1156,0)</f>
        <v>0</v>
      </c>
      <c r="BG1156" s="186">
        <f>IF(N1156="zákl. přenesená",J1156,0)</f>
        <v>0</v>
      </c>
      <c r="BH1156" s="186">
        <f>IF(N1156="sníž. přenesená",J1156,0)</f>
        <v>0</v>
      </c>
      <c r="BI1156" s="186">
        <f>IF(N1156="nulová",J1156,0)</f>
        <v>0</v>
      </c>
      <c r="BJ1156" s="19" t="s">
        <v>153</v>
      </c>
      <c r="BK1156" s="186">
        <f>ROUND(I1156*H1156,0)</f>
        <v>0</v>
      </c>
      <c r="BL1156" s="19" t="s">
        <v>279</v>
      </c>
      <c r="BM1156" s="185" t="s">
        <v>1824</v>
      </c>
    </row>
    <row r="1157" spans="1:65" s="2" customFormat="1" ht="10">
      <c r="A1157" s="36"/>
      <c r="B1157" s="37"/>
      <c r="C1157" s="38"/>
      <c r="D1157" s="187" t="s">
        <v>155</v>
      </c>
      <c r="E1157" s="38"/>
      <c r="F1157" s="188" t="s">
        <v>1823</v>
      </c>
      <c r="G1157" s="38"/>
      <c r="H1157" s="38"/>
      <c r="I1157" s="189"/>
      <c r="J1157" s="38"/>
      <c r="K1157" s="38"/>
      <c r="L1157" s="41"/>
      <c r="M1157" s="190"/>
      <c r="N1157" s="191"/>
      <c r="O1157" s="66"/>
      <c r="P1157" s="66"/>
      <c r="Q1157" s="66"/>
      <c r="R1157" s="66"/>
      <c r="S1157" s="66"/>
      <c r="T1157" s="67"/>
      <c r="U1157" s="36"/>
      <c r="V1157" s="36"/>
      <c r="W1157" s="36"/>
      <c r="X1157" s="36"/>
      <c r="Y1157" s="36"/>
      <c r="Z1157" s="36"/>
      <c r="AA1157" s="36"/>
      <c r="AB1157" s="36"/>
      <c r="AC1157" s="36"/>
      <c r="AD1157" s="36"/>
      <c r="AE1157" s="36"/>
      <c r="AT1157" s="19" t="s">
        <v>155</v>
      </c>
      <c r="AU1157" s="19" t="s">
        <v>153</v>
      </c>
    </row>
    <row r="1158" spans="1:65" s="13" customFormat="1" ht="10">
      <c r="B1158" s="193"/>
      <c r="C1158" s="194"/>
      <c r="D1158" s="187" t="s">
        <v>159</v>
      </c>
      <c r="E1158" s="195" t="s">
        <v>20</v>
      </c>
      <c r="F1158" s="196" t="s">
        <v>1825</v>
      </c>
      <c r="G1158" s="194"/>
      <c r="H1158" s="197">
        <v>1.08</v>
      </c>
      <c r="I1158" s="198"/>
      <c r="J1158" s="194"/>
      <c r="K1158" s="194"/>
      <c r="L1158" s="199"/>
      <c r="M1158" s="200"/>
      <c r="N1158" s="201"/>
      <c r="O1158" s="201"/>
      <c r="P1158" s="201"/>
      <c r="Q1158" s="201"/>
      <c r="R1158" s="201"/>
      <c r="S1158" s="201"/>
      <c r="T1158" s="202"/>
      <c r="AT1158" s="203" t="s">
        <v>159</v>
      </c>
      <c r="AU1158" s="203" t="s">
        <v>153</v>
      </c>
      <c r="AV1158" s="13" t="s">
        <v>153</v>
      </c>
      <c r="AW1158" s="13" t="s">
        <v>33</v>
      </c>
      <c r="AX1158" s="13" t="s">
        <v>72</v>
      </c>
      <c r="AY1158" s="203" t="s">
        <v>145</v>
      </c>
    </row>
    <row r="1159" spans="1:65" s="13" customFormat="1" ht="10">
      <c r="B1159" s="193"/>
      <c r="C1159" s="194"/>
      <c r="D1159" s="187" t="s">
        <v>159</v>
      </c>
      <c r="E1159" s="195" t="s">
        <v>20</v>
      </c>
      <c r="F1159" s="196" t="s">
        <v>1826</v>
      </c>
      <c r="G1159" s="194"/>
      <c r="H1159" s="197">
        <v>0.31</v>
      </c>
      <c r="I1159" s="198"/>
      <c r="J1159" s="194"/>
      <c r="K1159" s="194"/>
      <c r="L1159" s="199"/>
      <c r="M1159" s="200"/>
      <c r="N1159" s="201"/>
      <c r="O1159" s="201"/>
      <c r="P1159" s="201"/>
      <c r="Q1159" s="201"/>
      <c r="R1159" s="201"/>
      <c r="S1159" s="201"/>
      <c r="T1159" s="202"/>
      <c r="AT1159" s="203" t="s">
        <v>159</v>
      </c>
      <c r="AU1159" s="203" t="s">
        <v>153</v>
      </c>
      <c r="AV1159" s="13" t="s">
        <v>153</v>
      </c>
      <c r="AW1159" s="13" t="s">
        <v>33</v>
      </c>
      <c r="AX1159" s="13" t="s">
        <v>72</v>
      </c>
      <c r="AY1159" s="203" t="s">
        <v>145</v>
      </c>
    </row>
    <row r="1160" spans="1:65" s="13" customFormat="1" ht="10">
      <c r="B1160" s="193"/>
      <c r="C1160" s="194"/>
      <c r="D1160" s="187" t="s">
        <v>159</v>
      </c>
      <c r="E1160" s="195" t="s">
        <v>20</v>
      </c>
      <c r="F1160" s="196" t="s">
        <v>1827</v>
      </c>
      <c r="G1160" s="194"/>
      <c r="H1160" s="197">
        <v>4.95</v>
      </c>
      <c r="I1160" s="198"/>
      <c r="J1160" s="194"/>
      <c r="K1160" s="194"/>
      <c r="L1160" s="199"/>
      <c r="M1160" s="200"/>
      <c r="N1160" s="201"/>
      <c r="O1160" s="201"/>
      <c r="P1160" s="201"/>
      <c r="Q1160" s="201"/>
      <c r="R1160" s="201"/>
      <c r="S1160" s="201"/>
      <c r="T1160" s="202"/>
      <c r="AT1160" s="203" t="s">
        <v>159</v>
      </c>
      <c r="AU1160" s="203" t="s">
        <v>153</v>
      </c>
      <c r="AV1160" s="13" t="s">
        <v>153</v>
      </c>
      <c r="AW1160" s="13" t="s">
        <v>33</v>
      </c>
      <c r="AX1160" s="13" t="s">
        <v>72</v>
      </c>
      <c r="AY1160" s="203" t="s">
        <v>145</v>
      </c>
    </row>
    <row r="1161" spans="1:65" s="13" customFormat="1" ht="10">
      <c r="B1161" s="193"/>
      <c r="C1161" s="194"/>
      <c r="D1161" s="187" t="s">
        <v>159</v>
      </c>
      <c r="E1161" s="195" t="s">
        <v>20</v>
      </c>
      <c r="F1161" s="196" t="s">
        <v>1828</v>
      </c>
      <c r="G1161" s="194"/>
      <c r="H1161" s="197">
        <v>0.83</v>
      </c>
      <c r="I1161" s="198"/>
      <c r="J1161" s="194"/>
      <c r="K1161" s="194"/>
      <c r="L1161" s="199"/>
      <c r="M1161" s="200"/>
      <c r="N1161" s="201"/>
      <c r="O1161" s="201"/>
      <c r="P1161" s="201"/>
      <c r="Q1161" s="201"/>
      <c r="R1161" s="201"/>
      <c r="S1161" s="201"/>
      <c r="T1161" s="202"/>
      <c r="AT1161" s="203" t="s">
        <v>159</v>
      </c>
      <c r="AU1161" s="203" t="s">
        <v>153</v>
      </c>
      <c r="AV1161" s="13" t="s">
        <v>153</v>
      </c>
      <c r="AW1161" s="13" t="s">
        <v>33</v>
      </c>
      <c r="AX1161" s="13" t="s">
        <v>72</v>
      </c>
      <c r="AY1161" s="203" t="s">
        <v>145</v>
      </c>
    </row>
    <row r="1162" spans="1:65" s="15" customFormat="1" ht="10">
      <c r="B1162" s="214"/>
      <c r="C1162" s="215"/>
      <c r="D1162" s="187" t="s">
        <v>159</v>
      </c>
      <c r="E1162" s="216" t="s">
        <v>20</v>
      </c>
      <c r="F1162" s="217" t="s">
        <v>173</v>
      </c>
      <c r="G1162" s="215"/>
      <c r="H1162" s="218">
        <v>7.17</v>
      </c>
      <c r="I1162" s="219"/>
      <c r="J1162" s="215"/>
      <c r="K1162" s="215"/>
      <c r="L1162" s="220"/>
      <c r="M1162" s="221"/>
      <c r="N1162" s="222"/>
      <c r="O1162" s="222"/>
      <c r="P1162" s="222"/>
      <c r="Q1162" s="222"/>
      <c r="R1162" s="222"/>
      <c r="S1162" s="222"/>
      <c r="T1162" s="223"/>
      <c r="AT1162" s="224" t="s">
        <v>159</v>
      </c>
      <c r="AU1162" s="224" t="s">
        <v>153</v>
      </c>
      <c r="AV1162" s="15" t="s">
        <v>152</v>
      </c>
      <c r="AW1162" s="15" t="s">
        <v>33</v>
      </c>
      <c r="AX1162" s="15" t="s">
        <v>8</v>
      </c>
      <c r="AY1162" s="224" t="s">
        <v>145</v>
      </c>
    </row>
    <row r="1163" spans="1:65" s="2" customFormat="1" ht="16.5" customHeight="1">
      <c r="A1163" s="36"/>
      <c r="B1163" s="37"/>
      <c r="C1163" s="175" t="s">
        <v>1829</v>
      </c>
      <c r="D1163" s="175" t="s">
        <v>147</v>
      </c>
      <c r="E1163" s="176" t="s">
        <v>1830</v>
      </c>
      <c r="F1163" s="177" t="s">
        <v>1831</v>
      </c>
      <c r="G1163" s="178" t="s">
        <v>256</v>
      </c>
      <c r="H1163" s="179">
        <v>38.1</v>
      </c>
      <c r="I1163" s="180"/>
      <c r="J1163" s="179">
        <f>ROUND(I1163*H1163,0)</f>
        <v>0</v>
      </c>
      <c r="K1163" s="177" t="s">
        <v>151</v>
      </c>
      <c r="L1163" s="41"/>
      <c r="M1163" s="181" t="s">
        <v>20</v>
      </c>
      <c r="N1163" s="182" t="s">
        <v>44</v>
      </c>
      <c r="O1163" s="66"/>
      <c r="P1163" s="183">
        <f>O1163*H1163</f>
        <v>0</v>
      </c>
      <c r="Q1163" s="183">
        <v>0</v>
      </c>
      <c r="R1163" s="183">
        <f>Q1163*H1163</f>
        <v>0</v>
      </c>
      <c r="S1163" s="183">
        <v>0</v>
      </c>
      <c r="T1163" s="184">
        <f>S1163*H1163</f>
        <v>0</v>
      </c>
      <c r="U1163" s="36"/>
      <c r="V1163" s="36"/>
      <c r="W1163" s="36"/>
      <c r="X1163" s="36"/>
      <c r="Y1163" s="36"/>
      <c r="Z1163" s="36"/>
      <c r="AA1163" s="36"/>
      <c r="AB1163" s="36"/>
      <c r="AC1163" s="36"/>
      <c r="AD1163" s="36"/>
      <c r="AE1163" s="36"/>
      <c r="AR1163" s="185" t="s">
        <v>279</v>
      </c>
      <c r="AT1163" s="185" t="s">
        <v>147</v>
      </c>
      <c r="AU1163" s="185" t="s">
        <v>153</v>
      </c>
      <c r="AY1163" s="19" t="s">
        <v>145</v>
      </c>
      <c r="BE1163" s="186">
        <f>IF(N1163="základní",J1163,0)</f>
        <v>0</v>
      </c>
      <c r="BF1163" s="186">
        <f>IF(N1163="snížená",J1163,0)</f>
        <v>0</v>
      </c>
      <c r="BG1163" s="186">
        <f>IF(N1163="zákl. přenesená",J1163,0)</f>
        <v>0</v>
      </c>
      <c r="BH1163" s="186">
        <f>IF(N1163="sníž. přenesená",J1163,0)</f>
        <v>0</v>
      </c>
      <c r="BI1163" s="186">
        <f>IF(N1163="nulová",J1163,0)</f>
        <v>0</v>
      </c>
      <c r="BJ1163" s="19" t="s">
        <v>153</v>
      </c>
      <c r="BK1163" s="186">
        <f>ROUND(I1163*H1163,0)</f>
        <v>0</v>
      </c>
      <c r="BL1163" s="19" t="s">
        <v>279</v>
      </c>
      <c r="BM1163" s="185" t="s">
        <v>1832</v>
      </c>
    </row>
    <row r="1164" spans="1:65" s="2" customFormat="1" ht="18">
      <c r="A1164" s="36"/>
      <c r="B1164" s="37"/>
      <c r="C1164" s="38"/>
      <c r="D1164" s="187" t="s">
        <v>155</v>
      </c>
      <c r="E1164" s="38"/>
      <c r="F1164" s="188" t="s">
        <v>1833</v>
      </c>
      <c r="G1164" s="38"/>
      <c r="H1164" s="38"/>
      <c r="I1164" s="189"/>
      <c r="J1164" s="38"/>
      <c r="K1164" s="38"/>
      <c r="L1164" s="41"/>
      <c r="M1164" s="190"/>
      <c r="N1164" s="191"/>
      <c r="O1164" s="66"/>
      <c r="P1164" s="66"/>
      <c r="Q1164" s="66"/>
      <c r="R1164" s="66"/>
      <c r="S1164" s="66"/>
      <c r="T1164" s="67"/>
      <c r="U1164" s="36"/>
      <c r="V1164" s="36"/>
      <c r="W1164" s="36"/>
      <c r="X1164" s="36"/>
      <c r="Y1164" s="36"/>
      <c r="Z1164" s="36"/>
      <c r="AA1164" s="36"/>
      <c r="AB1164" s="36"/>
      <c r="AC1164" s="36"/>
      <c r="AD1164" s="36"/>
      <c r="AE1164" s="36"/>
      <c r="AT1164" s="19" t="s">
        <v>155</v>
      </c>
      <c r="AU1164" s="19" t="s">
        <v>153</v>
      </c>
    </row>
    <row r="1165" spans="1:65" s="2" customFormat="1" ht="45">
      <c r="A1165" s="36"/>
      <c r="B1165" s="37"/>
      <c r="C1165" s="38"/>
      <c r="D1165" s="187" t="s">
        <v>157</v>
      </c>
      <c r="E1165" s="38"/>
      <c r="F1165" s="192" t="s">
        <v>1805</v>
      </c>
      <c r="G1165" s="38"/>
      <c r="H1165" s="38"/>
      <c r="I1165" s="189"/>
      <c r="J1165" s="38"/>
      <c r="K1165" s="38"/>
      <c r="L1165" s="41"/>
      <c r="M1165" s="190"/>
      <c r="N1165" s="191"/>
      <c r="O1165" s="66"/>
      <c r="P1165" s="66"/>
      <c r="Q1165" s="66"/>
      <c r="R1165" s="66"/>
      <c r="S1165" s="66"/>
      <c r="T1165" s="67"/>
      <c r="U1165" s="36"/>
      <c r="V1165" s="36"/>
      <c r="W1165" s="36"/>
      <c r="X1165" s="36"/>
      <c r="Y1165" s="36"/>
      <c r="Z1165" s="36"/>
      <c r="AA1165" s="36"/>
      <c r="AB1165" s="36"/>
      <c r="AC1165" s="36"/>
      <c r="AD1165" s="36"/>
      <c r="AE1165" s="36"/>
      <c r="AT1165" s="19" t="s">
        <v>157</v>
      </c>
      <c r="AU1165" s="19" t="s">
        <v>153</v>
      </c>
    </row>
    <row r="1166" spans="1:65" s="13" customFormat="1" ht="10">
      <c r="B1166" s="193"/>
      <c r="C1166" s="194"/>
      <c r="D1166" s="187" t="s">
        <v>159</v>
      </c>
      <c r="E1166" s="195" t="s">
        <v>20</v>
      </c>
      <c r="F1166" s="196" t="s">
        <v>1834</v>
      </c>
      <c r="G1166" s="194"/>
      <c r="H1166" s="197">
        <v>38.1</v>
      </c>
      <c r="I1166" s="198"/>
      <c r="J1166" s="194"/>
      <c r="K1166" s="194"/>
      <c r="L1166" s="199"/>
      <c r="M1166" s="200"/>
      <c r="N1166" s="201"/>
      <c r="O1166" s="201"/>
      <c r="P1166" s="201"/>
      <c r="Q1166" s="201"/>
      <c r="R1166" s="201"/>
      <c r="S1166" s="201"/>
      <c r="T1166" s="202"/>
      <c r="AT1166" s="203" t="s">
        <v>159</v>
      </c>
      <c r="AU1166" s="203" t="s">
        <v>153</v>
      </c>
      <c r="AV1166" s="13" t="s">
        <v>153</v>
      </c>
      <c r="AW1166" s="13" t="s">
        <v>33</v>
      </c>
      <c r="AX1166" s="13" t="s">
        <v>8</v>
      </c>
      <c r="AY1166" s="203" t="s">
        <v>145</v>
      </c>
    </row>
    <row r="1167" spans="1:65" s="2" customFormat="1" ht="16.5" customHeight="1">
      <c r="A1167" s="36"/>
      <c r="B1167" s="37"/>
      <c r="C1167" s="225" t="s">
        <v>1835</v>
      </c>
      <c r="D1167" s="225" t="s">
        <v>248</v>
      </c>
      <c r="E1167" s="226" t="s">
        <v>1836</v>
      </c>
      <c r="F1167" s="227" t="s">
        <v>1837</v>
      </c>
      <c r="G1167" s="228" t="s">
        <v>163</v>
      </c>
      <c r="H1167" s="229">
        <v>1.34</v>
      </c>
      <c r="I1167" s="230"/>
      <c r="J1167" s="229">
        <f>ROUND(I1167*H1167,0)</f>
        <v>0</v>
      </c>
      <c r="K1167" s="227" t="s">
        <v>151</v>
      </c>
      <c r="L1167" s="231"/>
      <c r="M1167" s="232" t="s">
        <v>20</v>
      </c>
      <c r="N1167" s="233" t="s">
        <v>44</v>
      </c>
      <c r="O1167" s="66"/>
      <c r="P1167" s="183">
        <f>O1167*H1167</f>
        <v>0</v>
      </c>
      <c r="Q1167" s="183">
        <v>0.55000000000000004</v>
      </c>
      <c r="R1167" s="183">
        <f>Q1167*H1167</f>
        <v>0.7370000000000001</v>
      </c>
      <c r="S1167" s="183">
        <v>0</v>
      </c>
      <c r="T1167" s="184">
        <f>S1167*H1167</f>
        <v>0</v>
      </c>
      <c r="U1167" s="36"/>
      <c r="V1167" s="36"/>
      <c r="W1167" s="36"/>
      <c r="X1167" s="36"/>
      <c r="Y1167" s="36"/>
      <c r="Z1167" s="36"/>
      <c r="AA1167" s="36"/>
      <c r="AB1167" s="36"/>
      <c r="AC1167" s="36"/>
      <c r="AD1167" s="36"/>
      <c r="AE1167" s="36"/>
      <c r="AR1167" s="185" t="s">
        <v>385</v>
      </c>
      <c r="AT1167" s="185" t="s">
        <v>248</v>
      </c>
      <c r="AU1167" s="185" t="s">
        <v>153</v>
      </c>
      <c r="AY1167" s="19" t="s">
        <v>145</v>
      </c>
      <c r="BE1167" s="186">
        <f>IF(N1167="základní",J1167,0)</f>
        <v>0</v>
      </c>
      <c r="BF1167" s="186">
        <f>IF(N1167="snížená",J1167,0)</f>
        <v>0</v>
      </c>
      <c r="BG1167" s="186">
        <f>IF(N1167="zákl. přenesená",J1167,0)</f>
        <v>0</v>
      </c>
      <c r="BH1167" s="186">
        <f>IF(N1167="sníž. přenesená",J1167,0)</f>
        <v>0</v>
      </c>
      <c r="BI1167" s="186">
        <f>IF(N1167="nulová",J1167,0)</f>
        <v>0</v>
      </c>
      <c r="BJ1167" s="19" t="s">
        <v>153</v>
      </c>
      <c r="BK1167" s="186">
        <f>ROUND(I1167*H1167,0)</f>
        <v>0</v>
      </c>
      <c r="BL1167" s="19" t="s">
        <v>279</v>
      </c>
      <c r="BM1167" s="185" t="s">
        <v>1838</v>
      </c>
    </row>
    <row r="1168" spans="1:65" s="2" customFormat="1" ht="10">
      <c r="A1168" s="36"/>
      <c r="B1168" s="37"/>
      <c r="C1168" s="38"/>
      <c r="D1168" s="187" t="s">
        <v>155</v>
      </c>
      <c r="E1168" s="38"/>
      <c r="F1168" s="188" t="s">
        <v>1837</v>
      </c>
      <c r="G1168" s="38"/>
      <c r="H1168" s="38"/>
      <c r="I1168" s="189"/>
      <c r="J1168" s="38"/>
      <c r="K1168" s="38"/>
      <c r="L1168" s="41"/>
      <c r="M1168" s="190"/>
      <c r="N1168" s="191"/>
      <c r="O1168" s="66"/>
      <c r="P1168" s="66"/>
      <c r="Q1168" s="66"/>
      <c r="R1168" s="66"/>
      <c r="S1168" s="66"/>
      <c r="T1168" s="67"/>
      <c r="U1168" s="36"/>
      <c r="V1168" s="36"/>
      <c r="W1168" s="36"/>
      <c r="X1168" s="36"/>
      <c r="Y1168" s="36"/>
      <c r="Z1168" s="36"/>
      <c r="AA1168" s="36"/>
      <c r="AB1168" s="36"/>
      <c r="AC1168" s="36"/>
      <c r="AD1168" s="36"/>
      <c r="AE1168" s="36"/>
      <c r="AT1168" s="19" t="s">
        <v>155</v>
      </c>
      <c r="AU1168" s="19" t="s">
        <v>153</v>
      </c>
    </row>
    <row r="1169" spans="1:65" s="13" customFormat="1" ht="10">
      <c r="B1169" s="193"/>
      <c r="C1169" s="194"/>
      <c r="D1169" s="187" t="s">
        <v>159</v>
      </c>
      <c r="E1169" s="195" t="s">
        <v>20</v>
      </c>
      <c r="F1169" s="196" t="s">
        <v>1839</v>
      </c>
      <c r="G1169" s="194"/>
      <c r="H1169" s="197">
        <v>1.06</v>
      </c>
      <c r="I1169" s="198"/>
      <c r="J1169" s="194"/>
      <c r="K1169" s="194"/>
      <c r="L1169" s="199"/>
      <c r="M1169" s="200"/>
      <c r="N1169" s="201"/>
      <c r="O1169" s="201"/>
      <c r="P1169" s="201"/>
      <c r="Q1169" s="201"/>
      <c r="R1169" s="201"/>
      <c r="S1169" s="201"/>
      <c r="T1169" s="202"/>
      <c r="AT1169" s="203" t="s">
        <v>159</v>
      </c>
      <c r="AU1169" s="203" t="s">
        <v>153</v>
      </c>
      <c r="AV1169" s="13" t="s">
        <v>153</v>
      </c>
      <c r="AW1169" s="13" t="s">
        <v>33</v>
      </c>
      <c r="AX1169" s="13" t="s">
        <v>72</v>
      </c>
      <c r="AY1169" s="203" t="s">
        <v>145</v>
      </c>
    </row>
    <row r="1170" spans="1:65" s="13" customFormat="1" ht="10">
      <c r="B1170" s="193"/>
      <c r="C1170" s="194"/>
      <c r="D1170" s="187" t="s">
        <v>159</v>
      </c>
      <c r="E1170" s="195" t="s">
        <v>20</v>
      </c>
      <c r="F1170" s="196" t="s">
        <v>1840</v>
      </c>
      <c r="G1170" s="194"/>
      <c r="H1170" s="197">
        <v>0.28000000000000003</v>
      </c>
      <c r="I1170" s="198"/>
      <c r="J1170" s="194"/>
      <c r="K1170" s="194"/>
      <c r="L1170" s="199"/>
      <c r="M1170" s="200"/>
      <c r="N1170" s="201"/>
      <c r="O1170" s="201"/>
      <c r="P1170" s="201"/>
      <c r="Q1170" s="201"/>
      <c r="R1170" s="201"/>
      <c r="S1170" s="201"/>
      <c r="T1170" s="202"/>
      <c r="AT1170" s="203" t="s">
        <v>159</v>
      </c>
      <c r="AU1170" s="203" t="s">
        <v>153</v>
      </c>
      <c r="AV1170" s="13" t="s">
        <v>153</v>
      </c>
      <c r="AW1170" s="13" t="s">
        <v>33</v>
      </c>
      <c r="AX1170" s="13" t="s">
        <v>72</v>
      </c>
      <c r="AY1170" s="203" t="s">
        <v>145</v>
      </c>
    </row>
    <row r="1171" spans="1:65" s="15" customFormat="1" ht="10">
      <c r="B1171" s="214"/>
      <c r="C1171" s="215"/>
      <c r="D1171" s="187" t="s">
        <v>159</v>
      </c>
      <c r="E1171" s="216" t="s">
        <v>20</v>
      </c>
      <c r="F1171" s="217" t="s">
        <v>173</v>
      </c>
      <c r="G1171" s="215"/>
      <c r="H1171" s="218">
        <v>1.34</v>
      </c>
      <c r="I1171" s="219"/>
      <c r="J1171" s="215"/>
      <c r="K1171" s="215"/>
      <c r="L1171" s="220"/>
      <c r="M1171" s="221"/>
      <c r="N1171" s="222"/>
      <c r="O1171" s="222"/>
      <c r="P1171" s="222"/>
      <c r="Q1171" s="222"/>
      <c r="R1171" s="222"/>
      <c r="S1171" s="222"/>
      <c r="T1171" s="223"/>
      <c r="AT1171" s="224" t="s">
        <v>159</v>
      </c>
      <c r="AU1171" s="224" t="s">
        <v>153</v>
      </c>
      <c r="AV1171" s="15" t="s">
        <v>152</v>
      </c>
      <c r="AW1171" s="15" t="s">
        <v>33</v>
      </c>
      <c r="AX1171" s="15" t="s">
        <v>8</v>
      </c>
      <c r="AY1171" s="224" t="s">
        <v>145</v>
      </c>
    </row>
    <row r="1172" spans="1:65" s="2" customFormat="1" ht="16.5" customHeight="1">
      <c r="A1172" s="36"/>
      <c r="B1172" s="37"/>
      <c r="C1172" s="175" t="s">
        <v>1841</v>
      </c>
      <c r="D1172" s="175" t="s">
        <v>147</v>
      </c>
      <c r="E1172" s="176" t="s">
        <v>1842</v>
      </c>
      <c r="F1172" s="177" t="s">
        <v>1843</v>
      </c>
      <c r="G1172" s="178" t="s">
        <v>256</v>
      </c>
      <c r="H1172" s="179">
        <v>42.7</v>
      </c>
      <c r="I1172" s="180"/>
      <c r="J1172" s="179">
        <f>ROUND(I1172*H1172,0)</f>
        <v>0</v>
      </c>
      <c r="K1172" s="177" t="s">
        <v>151</v>
      </c>
      <c r="L1172" s="41"/>
      <c r="M1172" s="181" t="s">
        <v>20</v>
      </c>
      <c r="N1172" s="182" t="s">
        <v>44</v>
      </c>
      <c r="O1172" s="66"/>
      <c r="P1172" s="183">
        <f>O1172*H1172</f>
        <v>0</v>
      </c>
      <c r="Q1172" s="183">
        <v>0</v>
      </c>
      <c r="R1172" s="183">
        <f>Q1172*H1172</f>
        <v>0</v>
      </c>
      <c r="S1172" s="183">
        <v>0</v>
      </c>
      <c r="T1172" s="184">
        <f>S1172*H1172</f>
        <v>0</v>
      </c>
      <c r="U1172" s="36"/>
      <c r="V1172" s="36"/>
      <c r="W1172" s="36"/>
      <c r="X1172" s="36"/>
      <c r="Y1172" s="36"/>
      <c r="Z1172" s="36"/>
      <c r="AA1172" s="36"/>
      <c r="AB1172" s="36"/>
      <c r="AC1172" s="36"/>
      <c r="AD1172" s="36"/>
      <c r="AE1172" s="36"/>
      <c r="AR1172" s="185" t="s">
        <v>279</v>
      </c>
      <c r="AT1172" s="185" t="s">
        <v>147</v>
      </c>
      <c r="AU1172" s="185" t="s">
        <v>153</v>
      </c>
      <c r="AY1172" s="19" t="s">
        <v>145</v>
      </c>
      <c r="BE1172" s="186">
        <f>IF(N1172="základní",J1172,0)</f>
        <v>0</v>
      </c>
      <c r="BF1172" s="186">
        <f>IF(N1172="snížená",J1172,0)</f>
        <v>0</v>
      </c>
      <c r="BG1172" s="186">
        <f>IF(N1172="zákl. přenesená",J1172,0)</f>
        <v>0</v>
      </c>
      <c r="BH1172" s="186">
        <f>IF(N1172="sníž. přenesená",J1172,0)</f>
        <v>0</v>
      </c>
      <c r="BI1172" s="186">
        <f>IF(N1172="nulová",J1172,0)</f>
        <v>0</v>
      </c>
      <c r="BJ1172" s="19" t="s">
        <v>153</v>
      </c>
      <c r="BK1172" s="186">
        <f>ROUND(I1172*H1172,0)</f>
        <v>0</v>
      </c>
      <c r="BL1172" s="19" t="s">
        <v>279</v>
      </c>
      <c r="BM1172" s="185" t="s">
        <v>1844</v>
      </c>
    </row>
    <row r="1173" spans="1:65" s="2" customFormat="1" ht="18">
      <c r="A1173" s="36"/>
      <c r="B1173" s="37"/>
      <c r="C1173" s="38"/>
      <c r="D1173" s="187" t="s">
        <v>155</v>
      </c>
      <c r="E1173" s="38"/>
      <c r="F1173" s="188" t="s">
        <v>1845</v>
      </c>
      <c r="G1173" s="38"/>
      <c r="H1173" s="38"/>
      <c r="I1173" s="189"/>
      <c r="J1173" s="38"/>
      <c r="K1173" s="38"/>
      <c r="L1173" s="41"/>
      <c r="M1173" s="190"/>
      <c r="N1173" s="191"/>
      <c r="O1173" s="66"/>
      <c r="P1173" s="66"/>
      <c r="Q1173" s="66"/>
      <c r="R1173" s="66"/>
      <c r="S1173" s="66"/>
      <c r="T1173" s="67"/>
      <c r="U1173" s="36"/>
      <c r="V1173" s="36"/>
      <c r="W1173" s="36"/>
      <c r="X1173" s="36"/>
      <c r="Y1173" s="36"/>
      <c r="Z1173" s="36"/>
      <c r="AA1173" s="36"/>
      <c r="AB1173" s="36"/>
      <c r="AC1173" s="36"/>
      <c r="AD1173" s="36"/>
      <c r="AE1173" s="36"/>
      <c r="AT1173" s="19" t="s">
        <v>155</v>
      </c>
      <c r="AU1173" s="19" t="s">
        <v>153</v>
      </c>
    </row>
    <row r="1174" spans="1:65" s="2" customFormat="1" ht="45">
      <c r="A1174" s="36"/>
      <c r="B1174" s="37"/>
      <c r="C1174" s="38"/>
      <c r="D1174" s="187" t="s">
        <v>157</v>
      </c>
      <c r="E1174" s="38"/>
      <c r="F1174" s="192" t="s">
        <v>1805</v>
      </c>
      <c r="G1174" s="38"/>
      <c r="H1174" s="38"/>
      <c r="I1174" s="189"/>
      <c r="J1174" s="38"/>
      <c r="K1174" s="38"/>
      <c r="L1174" s="41"/>
      <c r="M1174" s="190"/>
      <c r="N1174" s="191"/>
      <c r="O1174" s="66"/>
      <c r="P1174" s="66"/>
      <c r="Q1174" s="66"/>
      <c r="R1174" s="66"/>
      <c r="S1174" s="66"/>
      <c r="T1174" s="67"/>
      <c r="U1174" s="36"/>
      <c r="V1174" s="36"/>
      <c r="W1174" s="36"/>
      <c r="X1174" s="36"/>
      <c r="Y1174" s="36"/>
      <c r="Z1174" s="36"/>
      <c r="AA1174" s="36"/>
      <c r="AB1174" s="36"/>
      <c r="AC1174" s="36"/>
      <c r="AD1174" s="36"/>
      <c r="AE1174" s="36"/>
      <c r="AT1174" s="19" t="s">
        <v>157</v>
      </c>
      <c r="AU1174" s="19" t="s">
        <v>153</v>
      </c>
    </row>
    <row r="1175" spans="1:65" s="13" customFormat="1" ht="10">
      <c r="B1175" s="193"/>
      <c r="C1175" s="194"/>
      <c r="D1175" s="187" t="s">
        <v>159</v>
      </c>
      <c r="E1175" s="195" t="s">
        <v>20</v>
      </c>
      <c r="F1175" s="196" t="s">
        <v>1846</v>
      </c>
      <c r="G1175" s="194"/>
      <c r="H1175" s="197">
        <v>35.08</v>
      </c>
      <c r="I1175" s="198"/>
      <c r="J1175" s="194"/>
      <c r="K1175" s="194"/>
      <c r="L1175" s="199"/>
      <c r="M1175" s="200"/>
      <c r="N1175" s="201"/>
      <c r="O1175" s="201"/>
      <c r="P1175" s="201"/>
      <c r="Q1175" s="201"/>
      <c r="R1175" s="201"/>
      <c r="S1175" s="201"/>
      <c r="T1175" s="202"/>
      <c r="AT1175" s="203" t="s">
        <v>159</v>
      </c>
      <c r="AU1175" s="203" t="s">
        <v>153</v>
      </c>
      <c r="AV1175" s="13" t="s">
        <v>153</v>
      </c>
      <c r="AW1175" s="13" t="s">
        <v>33</v>
      </c>
      <c r="AX1175" s="13" t="s">
        <v>72</v>
      </c>
      <c r="AY1175" s="203" t="s">
        <v>145</v>
      </c>
    </row>
    <row r="1176" spans="1:65" s="13" customFormat="1" ht="10">
      <c r="B1176" s="193"/>
      <c r="C1176" s="194"/>
      <c r="D1176" s="187" t="s">
        <v>159</v>
      </c>
      <c r="E1176" s="195" t="s">
        <v>20</v>
      </c>
      <c r="F1176" s="196" t="s">
        <v>1847</v>
      </c>
      <c r="G1176" s="194"/>
      <c r="H1176" s="197">
        <v>7.62</v>
      </c>
      <c r="I1176" s="198"/>
      <c r="J1176" s="194"/>
      <c r="K1176" s="194"/>
      <c r="L1176" s="199"/>
      <c r="M1176" s="200"/>
      <c r="N1176" s="201"/>
      <c r="O1176" s="201"/>
      <c r="P1176" s="201"/>
      <c r="Q1176" s="201"/>
      <c r="R1176" s="201"/>
      <c r="S1176" s="201"/>
      <c r="T1176" s="202"/>
      <c r="AT1176" s="203" t="s">
        <v>159</v>
      </c>
      <c r="AU1176" s="203" t="s">
        <v>153</v>
      </c>
      <c r="AV1176" s="13" t="s">
        <v>153</v>
      </c>
      <c r="AW1176" s="13" t="s">
        <v>33</v>
      </c>
      <c r="AX1176" s="13" t="s">
        <v>72</v>
      </c>
      <c r="AY1176" s="203" t="s">
        <v>145</v>
      </c>
    </row>
    <row r="1177" spans="1:65" s="15" customFormat="1" ht="10">
      <c r="B1177" s="214"/>
      <c r="C1177" s="215"/>
      <c r="D1177" s="187" t="s">
        <v>159</v>
      </c>
      <c r="E1177" s="216" t="s">
        <v>20</v>
      </c>
      <c r="F1177" s="217" t="s">
        <v>173</v>
      </c>
      <c r="G1177" s="215"/>
      <c r="H1177" s="218">
        <v>42.7</v>
      </c>
      <c r="I1177" s="219"/>
      <c r="J1177" s="215"/>
      <c r="K1177" s="215"/>
      <c r="L1177" s="220"/>
      <c r="M1177" s="221"/>
      <c r="N1177" s="222"/>
      <c r="O1177" s="222"/>
      <c r="P1177" s="222"/>
      <c r="Q1177" s="222"/>
      <c r="R1177" s="222"/>
      <c r="S1177" s="222"/>
      <c r="T1177" s="223"/>
      <c r="AT1177" s="224" t="s">
        <v>159</v>
      </c>
      <c r="AU1177" s="224" t="s">
        <v>153</v>
      </c>
      <c r="AV1177" s="15" t="s">
        <v>152</v>
      </c>
      <c r="AW1177" s="15" t="s">
        <v>33</v>
      </c>
      <c r="AX1177" s="15" t="s">
        <v>8</v>
      </c>
      <c r="AY1177" s="224" t="s">
        <v>145</v>
      </c>
    </row>
    <row r="1178" spans="1:65" s="2" customFormat="1" ht="16.5" customHeight="1">
      <c r="A1178" s="36"/>
      <c r="B1178" s="37"/>
      <c r="C1178" s="225" t="s">
        <v>1848</v>
      </c>
      <c r="D1178" s="225" t="s">
        <v>248</v>
      </c>
      <c r="E1178" s="226" t="s">
        <v>1849</v>
      </c>
      <c r="F1178" s="227" t="s">
        <v>1850</v>
      </c>
      <c r="G1178" s="228" t="s">
        <v>163</v>
      </c>
      <c r="H1178" s="229">
        <v>1.99</v>
      </c>
      <c r="I1178" s="230"/>
      <c r="J1178" s="229">
        <f>ROUND(I1178*H1178,0)</f>
        <v>0</v>
      </c>
      <c r="K1178" s="227" t="s">
        <v>151</v>
      </c>
      <c r="L1178" s="231"/>
      <c r="M1178" s="232" t="s">
        <v>20</v>
      </c>
      <c r="N1178" s="233" t="s">
        <v>44</v>
      </c>
      <c r="O1178" s="66"/>
      <c r="P1178" s="183">
        <f>O1178*H1178</f>
        <v>0</v>
      </c>
      <c r="Q1178" s="183">
        <v>0.55000000000000004</v>
      </c>
      <c r="R1178" s="183">
        <f>Q1178*H1178</f>
        <v>1.0945</v>
      </c>
      <c r="S1178" s="183">
        <v>0</v>
      </c>
      <c r="T1178" s="184">
        <f>S1178*H1178</f>
        <v>0</v>
      </c>
      <c r="U1178" s="36"/>
      <c r="V1178" s="36"/>
      <c r="W1178" s="36"/>
      <c r="X1178" s="36"/>
      <c r="Y1178" s="36"/>
      <c r="Z1178" s="36"/>
      <c r="AA1178" s="36"/>
      <c r="AB1178" s="36"/>
      <c r="AC1178" s="36"/>
      <c r="AD1178" s="36"/>
      <c r="AE1178" s="36"/>
      <c r="AR1178" s="185" t="s">
        <v>385</v>
      </c>
      <c r="AT1178" s="185" t="s">
        <v>248</v>
      </c>
      <c r="AU1178" s="185" t="s">
        <v>153</v>
      </c>
      <c r="AY1178" s="19" t="s">
        <v>145</v>
      </c>
      <c r="BE1178" s="186">
        <f>IF(N1178="základní",J1178,0)</f>
        <v>0</v>
      </c>
      <c r="BF1178" s="186">
        <f>IF(N1178="snížená",J1178,0)</f>
        <v>0</v>
      </c>
      <c r="BG1178" s="186">
        <f>IF(N1178="zákl. přenesená",J1178,0)</f>
        <v>0</v>
      </c>
      <c r="BH1178" s="186">
        <f>IF(N1178="sníž. přenesená",J1178,0)</f>
        <v>0</v>
      </c>
      <c r="BI1178" s="186">
        <f>IF(N1178="nulová",J1178,0)</f>
        <v>0</v>
      </c>
      <c r="BJ1178" s="19" t="s">
        <v>153</v>
      </c>
      <c r="BK1178" s="186">
        <f>ROUND(I1178*H1178,0)</f>
        <v>0</v>
      </c>
      <c r="BL1178" s="19" t="s">
        <v>279</v>
      </c>
      <c r="BM1178" s="185" t="s">
        <v>1851</v>
      </c>
    </row>
    <row r="1179" spans="1:65" s="2" customFormat="1" ht="10">
      <c r="A1179" s="36"/>
      <c r="B1179" s="37"/>
      <c r="C1179" s="38"/>
      <c r="D1179" s="187" t="s">
        <v>155</v>
      </c>
      <c r="E1179" s="38"/>
      <c r="F1179" s="188" t="s">
        <v>1850</v>
      </c>
      <c r="G1179" s="38"/>
      <c r="H1179" s="38"/>
      <c r="I1179" s="189"/>
      <c r="J1179" s="38"/>
      <c r="K1179" s="38"/>
      <c r="L1179" s="41"/>
      <c r="M1179" s="190"/>
      <c r="N1179" s="191"/>
      <c r="O1179" s="66"/>
      <c r="P1179" s="66"/>
      <c r="Q1179" s="66"/>
      <c r="R1179" s="66"/>
      <c r="S1179" s="66"/>
      <c r="T1179" s="67"/>
      <c r="U1179" s="36"/>
      <c r="V1179" s="36"/>
      <c r="W1179" s="36"/>
      <c r="X1179" s="36"/>
      <c r="Y1179" s="36"/>
      <c r="Z1179" s="36"/>
      <c r="AA1179" s="36"/>
      <c r="AB1179" s="36"/>
      <c r="AC1179" s="36"/>
      <c r="AD1179" s="36"/>
      <c r="AE1179" s="36"/>
      <c r="AT1179" s="19" t="s">
        <v>155</v>
      </c>
      <c r="AU1179" s="19" t="s">
        <v>153</v>
      </c>
    </row>
    <row r="1180" spans="1:65" s="13" customFormat="1" ht="10">
      <c r="B1180" s="193"/>
      <c r="C1180" s="194"/>
      <c r="D1180" s="187" t="s">
        <v>159</v>
      </c>
      <c r="E1180" s="195" t="s">
        <v>20</v>
      </c>
      <c r="F1180" s="196" t="s">
        <v>1852</v>
      </c>
      <c r="G1180" s="194"/>
      <c r="H1180" s="197">
        <v>1.73</v>
      </c>
      <c r="I1180" s="198"/>
      <c r="J1180" s="194"/>
      <c r="K1180" s="194"/>
      <c r="L1180" s="199"/>
      <c r="M1180" s="200"/>
      <c r="N1180" s="201"/>
      <c r="O1180" s="201"/>
      <c r="P1180" s="201"/>
      <c r="Q1180" s="201"/>
      <c r="R1180" s="201"/>
      <c r="S1180" s="201"/>
      <c r="T1180" s="202"/>
      <c r="AT1180" s="203" t="s">
        <v>159</v>
      </c>
      <c r="AU1180" s="203" t="s">
        <v>153</v>
      </c>
      <c r="AV1180" s="13" t="s">
        <v>153</v>
      </c>
      <c r="AW1180" s="13" t="s">
        <v>33</v>
      </c>
      <c r="AX1180" s="13" t="s">
        <v>72</v>
      </c>
      <c r="AY1180" s="203" t="s">
        <v>145</v>
      </c>
    </row>
    <row r="1181" spans="1:65" s="13" customFormat="1" ht="10">
      <c r="B1181" s="193"/>
      <c r="C1181" s="194"/>
      <c r="D1181" s="187" t="s">
        <v>159</v>
      </c>
      <c r="E1181" s="195" t="s">
        <v>20</v>
      </c>
      <c r="F1181" s="196" t="s">
        <v>1853</v>
      </c>
      <c r="G1181" s="194"/>
      <c r="H1181" s="197">
        <v>0.26</v>
      </c>
      <c r="I1181" s="198"/>
      <c r="J1181" s="194"/>
      <c r="K1181" s="194"/>
      <c r="L1181" s="199"/>
      <c r="M1181" s="200"/>
      <c r="N1181" s="201"/>
      <c r="O1181" s="201"/>
      <c r="P1181" s="201"/>
      <c r="Q1181" s="201"/>
      <c r="R1181" s="201"/>
      <c r="S1181" s="201"/>
      <c r="T1181" s="202"/>
      <c r="AT1181" s="203" t="s">
        <v>159</v>
      </c>
      <c r="AU1181" s="203" t="s">
        <v>153</v>
      </c>
      <c r="AV1181" s="13" t="s">
        <v>153</v>
      </c>
      <c r="AW1181" s="13" t="s">
        <v>33</v>
      </c>
      <c r="AX1181" s="13" t="s">
        <v>72</v>
      </c>
      <c r="AY1181" s="203" t="s">
        <v>145</v>
      </c>
    </row>
    <row r="1182" spans="1:65" s="15" customFormat="1" ht="10">
      <c r="B1182" s="214"/>
      <c r="C1182" s="215"/>
      <c r="D1182" s="187" t="s">
        <v>159</v>
      </c>
      <c r="E1182" s="216" t="s">
        <v>20</v>
      </c>
      <c r="F1182" s="217" t="s">
        <v>173</v>
      </c>
      <c r="G1182" s="215"/>
      <c r="H1182" s="218">
        <v>1.99</v>
      </c>
      <c r="I1182" s="219"/>
      <c r="J1182" s="215"/>
      <c r="K1182" s="215"/>
      <c r="L1182" s="220"/>
      <c r="M1182" s="221"/>
      <c r="N1182" s="222"/>
      <c r="O1182" s="222"/>
      <c r="P1182" s="222"/>
      <c r="Q1182" s="222"/>
      <c r="R1182" s="222"/>
      <c r="S1182" s="222"/>
      <c r="T1182" s="223"/>
      <c r="AT1182" s="224" t="s">
        <v>159</v>
      </c>
      <c r="AU1182" s="224" t="s">
        <v>153</v>
      </c>
      <c r="AV1182" s="15" t="s">
        <v>152</v>
      </c>
      <c r="AW1182" s="15" t="s">
        <v>33</v>
      </c>
      <c r="AX1182" s="15" t="s">
        <v>8</v>
      </c>
      <c r="AY1182" s="224" t="s">
        <v>145</v>
      </c>
    </row>
    <row r="1183" spans="1:65" s="2" customFormat="1" ht="16.5" customHeight="1">
      <c r="A1183" s="36"/>
      <c r="B1183" s="37"/>
      <c r="C1183" s="175" t="s">
        <v>1854</v>
      </c>
      <c r="D1183" s="175" t="s">
        <v>147</v>
      </c>
      <c r="E1183" s="176" t="s">
        <v>1855</v>
      </c>
      <c r="F1183" s="177" t="s">
        <v>1856</v>
      </c>
      <c r="G1183" s="178" t="s">
        <v>150</v>
      </c>
      <c r="H1183" s="179">
        <v>468.7</v>
      </c>
      <c r="I1183" s="180"/>
      <c r="J1183" s="179">
        <f>ROUND(I1183*H1183,0)</f>
        <v>0</v>
      </c>
      <c r="K1183" s="177" t="s">
        <v>204</v>
      </c>
      <c r="L1183" s="41"/>
      <c r="M1183" s="181" t="s">
        <v>20</v>
      </c>
      <c r="N1183" s="182" t="s">
        <v>44</v>
      </c>
      <c r="O1183" s="66"/>
      <c r="P1183" s="183">
        <f>O1183*H1183</f>
        <v>0</v>
      </c>
      <c r="Q1183" s="183">
        <v>0</v>
      </c>
      <c r="R1183" s="183">
        <f>Q1183*H1183</f>
        <v>0</v>
      </c>
      <c r="S1183" s="183">
        <v>0</v>
      </c>
      <c r="T1183" s="184">
        <f>S1183*H1183</f>
        <v>0</v>
      </c>
      <c r="U1183" s="36"/>
      <c r="V1183" s="36"/>
      <c r="W1183" s="36"/>
      <c r="X1183" s="36"/>
      <c r="Y1183" s="36"/>
      <c r="Z1183" s="36"/>
      <c r="AA1183" s="36"/>
      <c r="AB1183" s="36"/>
      <c r="AC1183" s="36"/>
      <c r="AD1183" s="36"/>
      <c r="AE1183" s="36"/>
      <c r="AR1183" s="185" t="s">
        <v>279</v>
      </c>
      <c r="AT1183" s="185" t="s">
        <v>147</v>
      </c>
      <c r="AU1183" s="185" t="s">
        <v>153</v>
      </c>
      <c r="AY1183" s="19" t="s">
        <v>145</v>
      </c>
      <c r="BE1183" s="186">
        <f>IF(N1183="základní",J1183,0)</f>
        <v>0</v>
      </c>
      <c r="BF1183" s="186">
        <f>IF(N1183="snížená",J1183,0)</f>
        <v>0</v>
      </c>
      <c r="BG1183" s="186">
        <f>IF(N1183="zákl. přenesená",J1183,0)</f>
        <v>0</v>
      </c>
      <c r="BH1183" s="186">
        <f>IF(N1183="sníž. přenesená",J1183,0)</f>
        <v>0</v>
      </c>
      <c r="BI1183" s="186">
        <f>IF(N1183="nulová",J1183,0)</f>
        <v>0</v>
      </c>
      <c r="BJ1183" s="19" t="s">
        <v>153</v>
      </c>
      <c r="BK1183" s="186">
        <f>ROUND(I1183*H1183,0)</f>
        <v>0</v>
      </c>
      <c r="BL1183" s="19" t="s">
        <v>279</v>
      </c>
      <c r="BM1183" s="185" t="s">
        <v>1857</v>
      </c>
    </row>
    <row r="1184" spans="1:65" s="2" customFormat="1" ht="10">
      <c r="A1184" s="36"/>
      <c r="B1184" s="37"/>
      <c r="C1184" s="38"/>
      <c r="D1184" s="187" t="s">
        <v>155</v>
      </c>
      <c r="E1184" s="38"/>
      <c r="F1184" s="188" t="s">
        <v>1858</v>
      </c>
      <c r="G1184" s="38"/>
      <c r="H1184" s="38"/>
      <c r="I1184" s="189"/>
      <c r="J1184" s="38"/>
      <c r="K1184" s="38"/>
      <c r="L1184" s="41"/>
      <c r="M1184" s="190"/>
      <c r="N1184" s="191"/>
      <c r="O1184" s="66"/>
      <c r="P1184" s="66"/>
      <c r="Q1184" s="66"/>
      <c r="R1184" s="66"/>
      <c r="S1184" s="66"/>
      <c r="T1184" s="67"/>
      <c r="U1184" s="36"/>
      <c r="V1184" s="36"/>
      <c r="W1184" s="36"/>
      <c r="X1184" s="36"/>
      <c r="Y1184" s="36"/>
      <c r="Z1184" s="36"/>
      <c r="AA1184" s="36"/>
      <c r="AB1184" s="36"/>
      <c r="AC1184" s="36"/>
      <c r="AD1184" s="36"/>
      <c r="AE1184" s="36"/>
      <c r="AT1184" s="19" t="s">
        <v>155</v>
      </c>
      <c r="AU1184" s="19" t="s">
        <v>153</v>
      </c>
    </row>
    <row r="1185" spans="1:65" s="2" customFormat="1" ht="36">
      <c r="A1185" s="36"/>
      <c r="B1185" s="37"/>
      <c r="C1185" s="38"/>
      <c r="D1185" s="187" t="s">
        <v>157</v>
      </c>
      <c r="E1185" s="38"/>
      <c r="F1185" s="192" t="s">
        <v>1859</v>
      </c>
      <c r="G1185" s="38"/>
      <c r="H1185" s="38"/>
      <c r="I1185" s="189"/>
      <c r="J1185" s="38"/>
      <c r="K1185" s="38"/>
      <c r="L1185" s="41"/>
      <c r="M1185" s="190"/>
      <c r="N1185" s="191"/>
      <c r="O1185" s="66"/>
      <c r="P1185" s="66"/>
      <c r="Q1185" s="66"/>
      <c r="R1185" s="66"/>
      <c r="S1185" s="66"/>
      <c r="T1185" s="67"/>
      <c r="U1185" s="36"/>
      <c r="V1185" s="36"/>
      <c r="W1185" s="36"/>
      <c r="X1185" s="36"/>
      <c r="Y1185" s="36"/>
      <c r="Z1185" s="36"/>
      <c r="AA1185" s="36"/>
      <c r="AB1185" s="36"/>
      <c r="AC1185" s="36"/>
      <c r="AD1185" s="36"/>
      <c r="AE1185" s="36"/>
      <c r="AT1185" s="19" t="s">
        <v>157</v>
      </c>
      <c r="AU1185" s="19" t="s">
        <v>153</v>
      </c>
    </row>
    <row r="1186" spans="1:65" s="13" customFormat="1" ht="10">
      <c r="B1186" s="193"/>
      <c r="C1186" s="194"/>
      <c r="D1186" s="187" t="s">
        <v>159</v>
      </c>
      <c r="E1186" s="195" t="s">
        <v>20</v>
      </c>
      <c r="F1186" s="196" t="s">
        <v>1860</v>
      </c>
      <c r="G1186" s="194"/>
      <c r="H1186" s="197">
        <v>278.20999999999998</v>
      </c>
      <c r="I1186" s="198"/>
      <c r="J1186" s="194"/>
      <c r="K1186" s="194"/>
      <c r="L1186" s="199"/>
      <c r="M1186" s="200"/>
      <c r="N1186" s="201"/>
      <c r="O1186" s="201"/>
      <c r="P1186" s="201"/>
      <c r="Q1186" s="201"/>
      <c r="R1186" s="201"/>
      <c r="S1186" s="201"/>
      <c r="T1186" s="202"/>
      <c r="AT1186" s="203" t="s">
        <v>159</v>
      </c>
      <c r="AU1186" s="203" t="s">
        <v>153</v>
      </c>
      <c r="AV1186" s="13" t="s">
        <v>153</v>
      </c>
      <c r="AW1186" s="13" t="s">
        <v>33</v>
      </c>
      <c r="AX1186" s="13" t="s">
        <v>72</v>
      </c>
      <c r="AY1186" s="203" t="s">
        <v>145</v>
      </c>
    </row>
    <row r="1187" spans="1:65" s="13" customFormat="1" ht="10">
      <c r="B1187" s="193"/>
      <c r="C1187" s="194"/>
      <c r="D1187" s="187" t="s">
        <v>159</v>
      </c>
      <c r="E1187" s="195" t="s">
        <v>20</v>
      </c>
      <c r="F1187" s="196" t="s">
        <v>1861</v>
      </c>
      <c r="G1187" s="194"/>
      <c r="H1187" s="197">
        <v>190.49</v>
      </c>
      <c r="I1187" s="198"/>
      <c r="J1187" s="194"/>
      <c r="K1187" s="194"/>
      <c r="L1187" s="199"/>
      <c r="M1187" s="200"/>
      <c r="N1187" s="201"/>
      <c r="O1187" s="201"/>
      <c r="P1187" s="201"/>
      <c r="Q1187" s="201"/>
      <c r="R1187" s="201"/>
      <c r="S1187" s="201"/>
      <c r="T1187" s="202"/>
      <c r="AT1187" s="203" t="s">
        <v>159</v>
      </c>
      <c r="AU1187" s="203" t="s">
        <v>153</v>
      </c>
      <c r="AV1187" s="13" t="s">
        <v>153</v>
      </c>
      <c r="AW1187" s="13" t="s">
        <v>33</v>
      </c>
      <c r="AX1187" s="13" t="s">
        <v>72</v>
      </c>
      <c r="AY1187" s="203" t="s">
        <v>145</v>
      </c>
    </row>
    <row r="1188" spans="1:65" s="15" customFormat="1" ht="10">
      <c r="B1188" s="214"/>
      <c r="C1188" s="215"/>
      <c r="D1188" s="187" t="s">
        <v>159</v>
      </c>
      <c r="E1188" s="216" t="s">
        <v>20</v>
      </c>
      <c r="F1188" s="217" t="s">
        <v>173</v>
      </c>
      <c r="G1188" s="215"/>
      <c r="H1188" s="218">
        <v>468.7</v>
      </c>
      <c r="I1188" s="219"/>
      <c r="J1188" s="215"/>
      <c r="K1188" s="215"/>
      <c r="L1188" s="220"/>
      <c r="M1188" s="221"/>
      <c r="N1188" s="222"/>
      <c r="O1188" s="222"/>
      <c r="P1188" s="222"/>
      <c r="Q1188" s="222"/>
      <c r="R1188" s="222"/>
      <c r="S1188" s="222"/>
      <c r="T1188" s="223"/>
      <c r="AT1188" s="224" t="s">
        <v>159</v>
      </c>
      <c r="AU1188" s="224" t="s">
        <v>153</v>
      </c>
      <c r="AV1188" s="15" t="s">
        <v>152</v>
      </c>
      <c r="AW1188" s="15" t="s">
        <v>33</v>
      </c>
      <c r="AX1188" s="15" t="s">
        <v>8</v>
      </c>
      <c r="AY1188" s="224" t="s">
        <v>145</v>
      </c>
    </row>
    <row r="1189" spans="1:65" s="2" customFormat="1" ht="16.5" customHeight="1">
      <c r="A1189" s="36"/>
      <c r="B1189" s="37"/>
      <c r="C1189" s="225" t="s">
        <v>1862</v>
      </c>
      <c r="D1189" s="225" t="s">
        <v>248</v>
      </c>
      <c r="E1189" s="226" t="s">
        <v>1863</v>
      </c>
      <c r="F1189" s="227" t="s">
        <v>1864</v>
      </c>
      <c r="G1189" s="228" t="s">
        <v>163</v>
      </c>
      <c r="H1189" s="229">
        <v>4.3099999999999996</v>
      </c>
      <c r="I1189" s="230"/>
      <c r="J1189" s="229">
        <f>ROUND(I1189*H1189,0)</f>
        <v>0</v>
      </c>
      <c r="K1189" s="227" t="s">
        <v>151</v>
      </c>
      <c r="L1189" s="231"/>
      <c r="M1189" s="232" t="s">
        <v>20</v>
      </c>
      <c r="N1189" s="233" t="s">
        <v>44</v>
      </c>
      <c r="O1189" s="66"/>
      <c r="P1189" s="183">
        <f>O1189*H1189</f>
        <v>0</v>
      </c>
      <c r="Q1189" s="183">
        <v>0.55000000000000004</v>
      </c>
      <c r="R1189" s="183">
        <f>Q1189*H1189</f>
        <v>2.3704999999999998</v>
      </c>
      <c r="S1189" s="183">
        <v>0</v>
      </c>
      <c r="T1189" s="184">
        <f>S1189*H1189</f>
        <v>0</v>
      </c>
      <c r="U1189" s="36"/>
      <c r="V1189" s="36"/>
      <c r="W1189" s="36"/>
      <c r="X1189" s="36"/>
      <c r="Y1189" s="36"/>
      <c r="Z1189" s="36"/>
      <c r="AA1189" s="36"/>
      <c r="AB1189" s="36"/>
      <c r="AC1189" s="36"/>
      <c r="AD1189" s="36"/>
      <c r="AE1189" s="36"/>
      <c r="AR1189" s="185" t="s">
        <v>385</v>
      </c>
      <c r="AT1189" s="185" t="s">
        <v>248</v>
      </c>
      <c r="AU1189" s="185" t="s">
        <v>153</v>
      </c>
      <c r="AY1189" s="19" t="s">
        <v>145</v>
      </c>
      <c r="BE1189" s="186">
        <f>IF(N1189="základní",J1189,0)</f>
        <v>0</v>
      </c>
      <c r="BF1189" s="186">
        <f>IF(N1189="snížená",J1189,0)</f>
        <v>0</v>
      </c>
      <c r="BG1189" s="186">
        <f>IF(N1189="zákl. přenesená",J1189,0)</f>
        <v>0</v>
      </c>
      <c r="BH1189" s="186">
        <f>IF(N1189="sníž. přenesená",J1189,0)</f>
        <v>0</v>
      </c>
      <c r="BI1189" s="186">
        <f>IF(N1189="nulová",J1189,0)</f>
        <v>0</v>
      </c>
      <c r="BJ1189" s="19" t="s">
        <v>153</v>
      </c>
      <c r="BK1189" s="186">
        <f>ROUND(I1189*H1189,0)</f>
        <v>0</v>
      </c>
      <c r="BL1189" s="19" t="s">
        <v>279</v>
      </c>
      <c r="BM1189" s="185" t="s">
        <v>1865</v>
      </c>
    </row>
    <row r="1190" spans="1:65" s="2" customFormat="1" ht="10">
      <c r="A1190" s="36"/>
      <c r="B1190" s="37"/>
      <c r="C1190" s="38"/>
      <c r="D1190" s="187" t="s">
        <v>155</v>
      </c>
      <c r="E1190" s="38"/>
      <c r="F1190" s="188" t="s">
        <v>1864</v>
      </c>
      <c r="G1190" s="38"/>
      <c r="H1190" s="38"/>
      <c r="I1190" s="189"/>
      <c r="J1190" s="38"/>
      <c r="K1190" s="38"/>
      <c r="L1190" s="41"/>
      <c r="M1190" s="190"/>
      <c r="N1190" s="191"/>
      <c r="O1190" s="66"/>
      <c r="P1190" s="66"/>
      <c r="Q1190" s="66"/>
      <c r="R1190" s="66"/>
      <c r="S1190" s="66"/>
      <c r="T1190" s="67"/>
      <c r="U1190" s="36"/>
      <c r="V1190" s="36"/>
      <c r="W1190" s="36"/>
      <c r="X1190" s="36"/>
      <c r="Y1190" s="36"/>
      <c r="Z1190" s="36"/>
      <c r="AA1190" s="36"/>
      <c r="AB1190" s="36"/>
      <c r="AC1190" s="36"/>
      <c r="AD1190" s="36"/>
      <c r="AE1190" s="36"/>
      <c r="AT1190" s="19" t="s">
        <v>155</v>
      </c>
      <c r="AU1190" s="19" t="s">
        <v>153</v>
      </c>
    </row>
    <row r="1191" spans="1:65" s="13" customFormat="1" ht="10">
      <c r="B1191" s="193"/>
      <c r="C1191" s="194"/>
      <c r="D1191" s="187" t="s">
        <v>159</v>
      </c>
      <c r="E1191" s="195" t="s">
        <v>20</v>
      </c>
      <c r="F1191" s="196" t="s">
        <v>1866</v>
      </c>
      <c r="G1191" s="194"/>
      <c r="H1191" s="197">
        <v>2.94</v>
      </c>
      <c r="I1191" s="198"/>
      <c r="J1191" s="194"/>
      <c r="K1191" s="194"/>
      <c r="L1191" s="199"/>
      <c r="M1191" s="200"/>
      <c r="N1191" s="201"/>
      <c r="O1191" s="201"/>
      <c r="P1191" s="201"/>
      <c r="Q1191" s="201"/>
      <c r="R1191" s="201"/>
      <c r="S1191" s="201"/>
      <c r="T1191" s="202"/>
      <c r="AT1191" s="203" t="s">
        <v>159</v>
      </c>
      <c r="AU1191" s="203" t="s">
        <v>153</v>
      </c>
      <c r="AV1191" s="13" t="s">
        <v>153</v>
      </c>
      <c r="AW1191" s="13" t="s">
        <v>33</v>
      </c>
      <c r="AX1191" s="13" t="s">
        <v>72</v>
      </c>
      <c r="AY1191" s="203" t="s">
        <v>145</v>
      </c>
    </row>
    <row r="1192" spans="1:65" s="13" customFormat="1" ht="10">
      <c r="B1192" s="193"/>
      <c r="C1192" s="194"/>
      <c r="D1192" s="187" t="s">
        <v>159</v>
      </c>
      <c r="E1192" s="195" t="s">
        <v>20</v>
      </c>
      <c r="F1192" s="196" t="s">
        <v>1867</v>
      </c>
      <c r="G1192" s="194"/>
      <c r="H1192" s="197">
        <v>0.91</v>
      </c>
      <c r="I1192" s="198"/>
      <c r="J1192" s="194"/>
      <c r="K1192" s="194"/>
      <c r="L1192" s="199"/>
      <c r="M1192" s="200"/>
      <c r="N1192" s="201"/>
      <c r="O1192" s="201"/>
      <c r="P1192" s="201"/>
      <c r="Q1192" s="201"/>
      <c r="R1192" s="201"/>
      <c r="S1192" s="201"/>
      <c r="T1192" s="202"/>
      <c r="AT1192" s="203" t="s">
        <v>159</v>
      </c>
      <c r="AU1192" s="203" t="s">
        <v>153</v>
      </c>
      <c r="AV1192" s="13" t="s">
        <v>153</v>
      </c>
      <c r="AW1192" s="13" t="s">
        <v>33</v>
      </c>
      <c r="AX1192" s="13" t="s">
        <v>72</v>
      </c>
      <c r="AY1192" s="203" t="s">
        <v>145</v>
      </c>
    </row>
    <row r="1193" spans="1:65" s="13" customFormat="1" ht="10">
      <c r="B1193" s="193"/>
      <c r="C1193" s="194"/>
      <c r="D1193" s="187" t="s">
        <v>159</v>
      </c>
      <c r="E1193" s="195" t="s">
        <v>20</v>
      </c>
      <c r="F1193" s="196" t="s">
        <v>1868</v>
      </c>
      <c r="G1193" s="194"/>
      <c r="H1193" s="197">
        <v>0.46</v>
      </c>
      <c r="I1193" s="198"/>
      <c r="J1193" s="194"/>
      <c r="K1193" s="194"/>
      <c r="L1193" s="199"/>
      <c r="M1193" s="200"/>
      <c r="N1193" s="201"/>
      <c r="O1193" s="201"/>
      <c r="P1193" s="201"/>
      <c r="Q1193" s="201"/>
      <c r="R1193" s="201"/>
      <c r="S1193" s="201"/>
      <c r="T1193" s="202"/>
      <c r="AT1193" s="203" t="s">
        <v>159</v>
      </c>
      <c r="AU1193" s="203" t="s">
        <v>153</v>
      </c>
      <c r="AV1193" s="13" t="s">
        <v>153</v>
      </c>
      <c r="AW1193" s="13" t="s">
        <v>33</v>
      </c>
      <c r="AX1193" s="13" t="s">
        <v>72</v>
      </c>
      <c r="AY1193" s="203" t="s">
        <v>145</v>
      </c>
    </row>
    <row r="1194" spans="1:65" s="15" customFormat="1" ht="10">
      <c r="B1194" s="214"/>
      <c r="C1194" s="215"/>
      <c r="D1194" s="187" t="s">
        <v>159</v>
      </c>
      <c r="E1194" s="216" t="s">
        <v>20</v>
      </c>
      <c r="F1194" s="217" t="s">
        <v>173</v>
      </c>
      <c r="G1194" s="215"/>
      <c r="H1194" s="218">
        <v>4.3099999999999996</v>
      </c>
      <c r="I1194" s="219"/>
      <c r="J1194" s="215"/>
      <c r="K1194" s="215"/>
      <c r="L1194" s="220"/>
      <c r="M1194" s="221"/>
      <c r="N1194" s="222"/>
      <c r="O1194" s="222"/>
      <c r="P1194" s="222"/>
      <c r="Q1194" s="222"/>
      <c r="R1194" s="222"/>
      <c r="S1194" s="222"/>
      <c r="T1194" s="223"/>
      <c r="AT1194" s="224" t="s">
        <v>159</v>
      </c>
      <c r="AU1194" s="224" t="s">
        <v>153</v>
      </c>
      <c r="AV1194" s="15" t="s">
        <v>152</v>
      </c>
      <c r="AW1194" s="15" t="s">
        <v>33</v>
      </c>
      <c r="AX1194" s="15" t="s">
        <v>8</v>
      </c>
      <c r="AY1194" s="224" t="s">
        <v>145</v>
      </c>
    </row>
    <row r="1195" spans="1:65" s="2" customFormat="1" ht="16.5" customHeight="1">
      <c r="A1195" s="36"/>
      <c r="B1195" s="37"/>
      <c r="C1195" s="175" t="s">
        <v>1869</v>
      </c>
      <c r="D1195" s="175" t="s">
        <v>147</v>
      </c>
      <c r="E1195" s="176" t="s">
        <v>1870</v>
      </c>
      <c r="F1195" s="177" t="s">
        <v>1871</v>
      </c>
      <c r="G1195" s="178" t="s">
        <v>256</v>
      </c>
      <c r="H1195" s="179">
        <v>350.43</v>
      </c>
      <c r="I1195" s="180"/>
      <c r="J1195" s="179">
        <f>ROUND(I1195*H1195,0)</f>
        <v>0</v>
      </c>
      <c r="K1195" s="177" t="s">
        <v>151</v>
      </c>
      <c r="L1195" s="41"/>
      <c r="M1195" s="181" t="s">
        <v>20</v>
      </c>
      <c r="N1195" s="182" t="s">
        <v>44</v>
      </c>
      <c r="O1195" s="66"/>
      <c r="P1195" s="183">
        <f>O1195*H1195</f>
        <v>0</v>
      </c>
      <c r="Q1195" s="183">
        <v>0</v>
      </c>
      <c r="R1195" s="183">
        <f>Q1195*H1195</f>
        <v>0</v>
      </c>
      <c r="S1195" s="183">
        <v>0</v>
      </c>
      <c r="T1195" s="184">
        <f>S1195*H1195</f>
        <v>0</v>
      </c>
      <c r="U1195" s="36"/>
      <c r="V1195" s="36"/>
      <c r="W1195" s="36"/>
      <c r="X1195" s="36"/>
      <c r="Y1195" s="36"/>
      <c r="Z1195" s="36"/>
      <c r="AA1195" s="36"/>
      <c r="AB1195" s="36"/>
      <c r="AC1195" s="36"/>
      <c r="AD1195" s="36"/>
      <c r="AE1195" s="36"/>
      <c r="AR1195" s="185" t="s">
        <v>279</v>
      </c>
      <c r="AT1195" s="185" t="s">
        <v>147</v>
      </c>
      <c r="AU1195" s="185" t="s">
        <v>153</v>
      </c>
      <c r="AY1195" s="19" t="s">
        <v>145</v>
      </c>
      <c r="BE1195" s="186">
        <f>IF(N1195="základní",J1195,0)</f>
        <v>0</v>
      </c>
      <c r="BF1195" s="186">
        <f>IF(N1195="snížená",J1195,0)</f>
        <v>0</v>
      </c>
      <c r="BG1195" s="186">
        <f>IF(N1195="zákl. přenesená",J1195,0)</f>
        <v>0</v>
      </c>
      <c r="BH1195" s="186">
        <f>IF(N1195="sníž. přenesená",J1195,0)</f>
        <v>0</v>
      </c>
      <c r="BI1195" s="186">
        <f>IF(N1195="nulová",J1195,0)</f>
        <v>0</v>
      </c>
      <c r="BJ1195" s="19" t="s">
        <v>153</v>
      </c>
      <c r="BK1195" s="186">
        <f>ROUND(I1195*H1195,0)</f>
        <v>0</v>
      </c>
      <c r="BL1195" s="19" t="s">
        <v>279</v>
      </c>
      <c r="BM1195" s="185" t="s">
        <v>1872</v>
      </c>
    </row>
    <row r="1196" spans="1:65" s="2" customFormat="1" ht="10">
      <c r="A1196" s="36"/>
      <c r="B1196" s="37"/>
      <c r="C1196" s="38"/>
      <c r="D1196" s="187" t="s">
        <v>155</v>
      </c>
      <c r="E1196" s="38"/>
      <c r="F1196" s="188" t="s">
        <v>1873</v>
      </c>
      <c r="G1196" s="38"/>
      <c r="H1196" s="38"/>
      <c r="I1196" s="189"/>
      <c r="J1196" s="38"/>
      <c r="K1196" s="38"/>
      <c r="L1196" s="41"/>
      <c r="M1196" s="190"/>
      <c r="N1196" s="191"/>
      <c r="O1196" s="66"/>
      <c r="P1196" s="66"/>
      <c r="Q1196" s="66"/>
      <c r="R1196" s="66"/>
      <c r="S1196" s="66"/>
      <c r="T1196" s="67"/>
      <c r="U1196" s="36"/>
      <c r="V1196" s="36"/>
      <c r="W1196" s="36"/>
      <c r="X1196" s="36"/>
      <c r="Y1196" s="36"/>
      <c r="Z1196" s="36"/>
      <c r="AA1196" s="36"/>
      <c r="AB1196" s="36"/>
      <c r="AC1196" s="36"/>
      <c r="AD1196" s="36"/>
      <c r="AE1196" s="36"/>
      <c r="AT1196" s="19" t="s">
        <v>155</v>
      </c>
      <c r="AU1196" s="19" t="s">
        <v>153</v>
      </c>
    </row>
    <row r="1197" spans="1:65" s="2" customFormat="1" ht="36">
      <c r="A1197" s="36"/>
      <c r="B1197" s="37"/>
      <c r="C1197" s="38"/>
      <c r="D1197" s="187" t="s">
        <v>157</v>
      </c>
      <c r="E1197" s="38"/>
      <c r="F1197" s="192" t="s">
        <v>1859</v>
      </c>
      <c r="G1197" s="38"/>
      <c r="H1197" s="38"/>
      <c r="I1197" s="189"/>
      <c r="J1197" s="38"/>
      <c r="K1197" s="38"/>
      <c r="L1197" s="41"/>
      <c r="M1197" s="190"/>
      <c r="N1197" s="191"/>
      <c r="O1197" s="66"/>
      <c r="P1197" s="66"/>
      <c r="Q1197" s="66"/>
      <c r="R1197" s="66"/>
      <c r="S1197" s="66"/>
      <c r="T1197" s="67"/>
      <c r="U1197" s="36"/>
      <c r="V1197" s="36"/>
      <c r="W1197" s="36"/>
      <c r="X1197" s="36"/>
      <c r="Y1197" s="36"/>
      <c r="Z1197" s="36"/>
      <c r="AA1197" s="36"/>
      <c r="AB1197" s="36"/>
      <c r="AC1197" s="36"/>
      <c r="AD1197" s="36"/>
      <c r="AE1197" s="36"/>
      <c r="AT1197" s="19" t="s">
        <v>157</v>
      </c>
      <c r="AU1197" s="19" t="s">
        <v>153</v>
      </c>
    </row>
    <row r="1198" spans="1:65" s="13" customFormat="1" ht="10">
      <c r="B1198" s="193"/>
      <c r="C1198" s="194"/>
      <c r="D1198" s="187" t="s">
        <v>159</v>
      </c>
      <c r="E1198" s="195" t="s">
        <v>20</v>
      </c>
      <c r="F1198" s="196" t="s">
        <v>1874</v>
      </c>
      <c r="G1198" s="194"/>
      <c r="H1198" s="197">
        <v>350.43</v>
      </c>
      <c r="I1198" s="198"/>
      <c r="J1198" s="194"/>
      <c r="K1198" s="194"/>
      <c r="L1198" s="199"/>
      <c r="M1198" s="200"/>
      <c r="N1198" s="201"/>
      <c r="O1198" s="201"/>
      <c r="P1198" s="201"/>
      <c r="Q1198" s="201"/>
      <c r="R1198" s="201"/>
      <c r="S1198" s="201"/>
      <c r="T1198" s="202"/>
      <c r="AT1198" s="203" t="s">
        <v>159</v>
      </c>
      <c r="AU1198" s="203" t="s">
        <v>153</v>
      </c>
      <c r="AV1198" s="13" t="s">
        <v>153</v>
      </c>
      <c r="AW1198" s="13" t="s">
        <v>33</v>
      </c>
      <c r="AX1198" s="13" t="s">
        <v>8</v>
      </c>
      <c r="AY1198" s="203" t="s">
        <v>145</v>
      </c>
    </row>
    <row r="1199" spans="1:65" s="2" customFormat="1" ht="16.5" customHeight="1">
      <c r="A1199" s="36"/>
      <c r="B1199" s="37"/>
      <c r="C1199" s="175" t="s">
        <v>1875</v>
      </c>
      <c r="D1199" s="175" t="s">
        <v>147</v>
      </c>
      <c r="E1199" s="176" t="s">
        <v>1876</v>
      </c>
      <c r="F1199" s="177" t="s">
        <v>1877</v>
      </c>
      <c r="G1199" s="178" t="s">
        <v>163</v>
      </c>
      <c r="H1199" s="179">
        <v>15.91</v>
      </c>
      <c r="I1199" s="180"/>
      <c r="J1199" s="179">
        <f>ROUND(I1199*H1199,0)</f>
        <v>0</v>
      </c>
      <c r="K1199" s="177" t="s">
        <v>151</v>
      </c>
      <c r="L1199" s="41"/>
      <c r="M1199" s="181" t="s">
        <v>20</v>
      </c>
      <c r="N1199" s="182" t="s">
        <v>44</v>
      </c>
      <c r="O1199" s="66"/>
      <c r="P1199" s="183">
        <f>O1199*H1199</f>
        <v>0</v>
      </c>
      <c r="Q1199" s="183">
        <v>2.3369999999999998E-2</v>
      </c>
      <c r="R1199" s="183">
        <f>Q1199*H1199</f>
        <v>0.3718167</v>
      </c>
      <c r="S1199" s="183">
        <v>0</v>
      </c>
      <c r="T1199" s="184">
        <f>S1199*H1199</f>
        <v>0</v>
      </c>
      <c r="U1199" s="36"/>
      <c r="V1199" s="36"/>
      <c r="W1199" s="36"/>
      <c r="X1199" s="36"/>
      <c r="Y1199" s="36"/>
      <c r="Z1199" s="36"/>
      <c r="AA1199" s="36"/>
      <c r="AB1199" s="36"/>
      <c r="AC1199" s="36"/>
      <c r="AD1199" s="36"/>
      <c r="AE1199" s="36"/>
      <c r="AR1199" s="185" t="s">
        <v>279</v>
      </c>
      <c r="AT1199" s="185" t="s">
        <v>147</v>
      </c>
      <c r="AU1199" s="185" t="s">
        <v>153</v>
      </c>
      <c r="AY1199" s="19" t="s">
        <v>145</v>
      </c>
      <c r="BE1199" s="186">
        <f>IF(N1199="základní",J1199,0)</f>
        <v>0</v>
      </c>
      <c r="BF1199" s="186">
        <f>IF(N1199="snížená",J1199,0)</f>
        <v>0</v>
      </c>
      <c r="BG1199" s="186">
        <f>IF(N1199="zákl. přenesená",J1199,0)</f>
        <v>0</v>
      </c>
      <c r="BH1199" s="186">
        <f>IF(N1199="sníž. přenesená",J1199,0)</f>
        <v>0</v>
      </c>
      <c r="BI1199" s="186">
        <f>IF(N1199="nulová",J1199,0)</f>
        <v>0</v>
      </c>
      <c r="BJ1199" s="19" t="s">
        <v>153</v>
      </c>
      <c r="BK1199" s="186">
        <f>ROUND(I1199*H1199,0)</f>
        <v>0</v>
      </c>
      <c r="BL1199" s="19" t="s">
        <v>279</v>
      </c>
      <c r="BM1199" s="185" t="s">
        <v>1878</v>
      </c>
    </row>
    <row r="1200" spans="1:65" s="2" customFormat="1" ht="10">
      <c r="A1200" s="36"/>
      <c r="B1200" s="37"/>
      <c r="C1200" s="38"/>
      <c r="D1200" s="187" t="s">
        <v>155</v>
      </c>
      <c r="E1200" s="38"/>
      <c r="F1200" s="188" t="s">
        <v>1879</v>
      </c>
      <c r="G1200" s="38"/>
      <c r="H1200" s="38"/>
      <c r="I1200" s="189"/>
      <c r="J1200" s="38"/>
      <c r="K1200" s="38"/>
      <c r="L1200" s="41"/>
      <c r="M1200" s="190"/>
      <c r="N1200" s="191"/>
      <c r="O1200" s="66"/>
      <c r="P1200" s="66"/>
      <c r="Q1200" s="66"/>
      <c r="R1200" s="66"/>
      <c r="S1200" s="66"/>
      <c r="T1200" s="67"/>
      <c r="U1200" s="36"/>
      <c r="V1200" s="36"/>
      <c r="W1200" s="36"/>
      <c r="X1200" s="36"/>
      <c r="Y1200" s="36"/>
      <c r="Z1200" s="36"/>
      <c r="AA1200" s="36"/>
      <c r="AB1200" s="36"/>
      <c r="AC1200" s="36"/>
      <c r="AD1200" s="36"/>
      <c r="AE1200" s="36"/>
      <c r="AT1200" s="19" t="s">
        <v>155</v>
      </c>
      <c r="AU1200" s="19" t="s">
        <v>153</v>
      </c>
    </row>
    <row r="1201" spans="1:65" s="2" customFormat="1" ht="81">
      <c r="A1201" s="36"/>
      <c r="B1201" s="37"/>
      <c r="C1201" s="38"/>
      <c r="D1201" s="187" t="s">
        <v>157</v>
      </c>
      <c r="E1201" s="38"/>
      <c r="F1201" s="192" t="s">
        <v>1880</v>
      </c>
      <c r="G1201" s="38"/>
      <c r="H1201" s="38"/>
      <c r="I1201" s="189"/>
      <c r="J1201" s="38"/>
      <c r="K1201" s="38"/>
      <c r="L1201" s="41"/>
      <c r="M1201" s="190"/>
      <c r="N1201" s="191"/>
      <c r="O1201" s="66"/>
      <c r="P1201" s="66"/>
      <c r="Q1201" s="66"/>
      <c r="R1201" s="66"/>
      <c r="S1201" s="66"/>
      <c r="T1201" s="67"/>
      <c r="U1201" s="36"/>
      <c r="V1201" s="36"/>
      <c r="W1201" s="36"/>
      <c r="X1201" s="36"/>
      <c r="Y1201" s="36"/>
      <c r="Z1201" s="36"/>
      <c r="AA1201" s="36"/>
      <c r="AB1201" s="36"/>
      <c r="AC1201" s="36"/>
      <c r="AD1201" s="36"/>
      <c r="AE1201" s="36"/>
      <c r="AT1201" s="19" t="s">
        <v>157</v>
      </c>
      <c r="AU1201" s="19" t="s">
        <v>153</v>
      </c>
    </row>
    <row r="1202" spans="1:65" s="13" customFormat="1" ht="10">
      <c r="B1202" s="193"/>
      <c r="C1202" s="194"/>
      <c r="D1202" s="187" t="s">
        <v>159</v>
      </c>
      <c r="E1202" s="195" t="s">
        <v>20</v>
      </c>
      <c r="F1202" s="196" t="s">
        <v>1881</v>
      </c>
      <c r="G1202" s="194"/>
      <c r="H1202" s="197">
        <v>15.91</v>
      </c>
      <c r="I1202" s="198"/>
      <c r="J1202" s="194"/>
      <c r="K1202" s="194"/>
      <c r="L1202" s="199"/>
      <c r="M1202" s="200"/>
      <c r="N1202" s="201"/>
      <c r="O1202" s="201"/>
      <c r="P1202" s="201"/>
      <c r="Q1202" s="201"/>
      <c r="R1202" s="201"/>
      <c r="S1202" s="201"/>
      <c r="T1202" s="202"/>
      <c r="AT1202" s="203" t="s">
        <v>159</v>
      </c>
      <c r="AU1202" s="203" t="s">
        <v>153</v>
      </c>
      <c r="AV1202" s="13" t="s">
        <v>153</v>
      </c>
      <c r="AW1202" s="13" t="s">
        <v>33</v>
      </c>
      <c r="AX1202" s="13" t="s">
        <v>8</v>
      </c>
      <c r="AY1202" s="203" t="s">
        <v>145</v>
      </c>
    </row>
    <row r="1203" spans="1:65" s="2" customFormat="1" ht="16.5" customHeight="1">
      <c r="A1203" s="36"/>
      <c r="B1203" s="37"/>
      <c r="C1203" s="175" t="s">
        <v>1882</v>
      </c>
      <c r="D1203" s="175" t="s">
        <v>147</v>
      </c>
      <c r="E1203" s="176" t="s">
        <v>1883</v>
      </c>
      <c r="F1203" s="177" t="s">
        <v>1884</v>
      </c>
      <c r="G1203" s="178" t="s">
        <v>150</v>
      </c>
      <c r="H1203" s="179">
        <v>288.10000000000002</v>
      </c>
      <c r="I1203" s="180"/>
      <c r="J1203" s="179">
        <f>ROUND(I1203*H1203,0)</f>
        <v>0</v>
      </c>
      <c r="K1203" s="177" t="s">
        <v>20</v>
      </c>
      <c r="L1203" s="41"/>
      <c r="M1203" s="181" t="s">
        <v>20</v>
      </c>
      <c r="N1203" s="182" t="s">
        <v>44</v>
      </c>
      <c r="O1203" s="66"/>
      <c r="P1203" s="183">
        <f>O1203*H1203</f>
        <v>0</v>
      </c>
      <c r="Q1203" s="183">
        <v>0</v>
      </c>
      <c r="R1203" s="183">
        <f>Q1203*H1203</f>
        <v>0</v>
      </c>
      <c r="S1203" s="183">
        <v>0</v>
      </c>
      <c r="T1203" s="184">
        <f>S1203*H1203</f>
        <v>0</v>
      </c>
      <c r="U1203" s="36"/>
      <c r="V1203" s="36"/>
      <c r="W1203" s="36"/>
      <c r="X1203" s="36"/>
      <c r="Y1203" s="36"/>
      <c r="Z1203" s="36"/>
      <c r="AA1203" s="36"/>
      <c r="AB1203" s="36"/>
      <c r="AC1203" s="36"/>
      <c r="AD1203" s="36"/>
      <c r="AE1203" s="36"/>
      <c r="AR1203" s="185" t="s">
        <v>279</v>
      </c>
      <c r="AT1203" s="185" t="s">
        <v>147</v>
      </c>
      <c r="AU1203" s="185" t="s">
        <v>153</v>
      </c>
      <c r="AY1203" s="19" t="s">
        <v>145</v>
      </c>
      <c r="BE1203" s="186">
        <f>IF(N1203="základní",J1203,0)</f>
        <v>0</v>
      </c>
      <c r="BF1203" s="186">
        <f>IF(N1203="snížená",J1203,0)</f>
        <v>0</v>
      </c>
      <c r="BG1203" s="186">
        <f>IF(N1203="zákl. přenesená",J1203,0)</f>
        <v>0</v>
      </c>
      <c r="BH1203" s="186">
        <f>IF(N1203="sníž. přenesená",J1203,0)</f>
        <v>0</v>
      </c>
      <c r="BI1203" s="186">
        <f>IF(N1203="nulová",J1203,0)</f>
        <v>0</v>
      </c>
      <c r="BJ1203" s="19" t="s">
        <v>153</v>
      </c>
      <c r="BK1203" s="186">
        <f>ROUND(I1203*H1203,0)</f>
        <v>0</v>
      </c>
      <c r="BL1203" s="19" t="s">
        <v>279</v>
      </c>
      <c r="BM1203" s="185" t="s">
        <v>1885</v>
      </c>
    </row>
    <row r="1204" spans="1:65" s="2" customFormat="1" ht="10">
      <c r="A1204" s="36"/>
      <c r="B1204" s="37"/>
      <c r="C1204" s="38"/>
      <c r="D1204" s="187" t="s">
        <v>155</v>
      </c>
      <c r="E1204" s="38"/>
      <c r="F1204" s="188" t="s">
        <v>1884</v>
      </c>
      <c r="G1204" s="38"/>
      <c r="H1204" s="38"/>
      <c r="I1204" s="189"/>
      <c r="J1204" s="38"/>
      <c r="K1204" s="38"/>
      <c r="L1204" s="41"/>
      <c r="M1204" s="190"/>
      <c r="N1204" s="191"/>
      <c r="O1204" s="66"/>
      <c r="P1204" s="66"/>
      <c r="Q1204" s="66"/>
      <c r="R1204" s="66"/>
      <c r="S1204" s="66"/>
      <c r="T1204" s="67"/>
      <c r="U1204" s="36"/>
      <c r="V1204" s="36"/>
      <c r="W1204" s="36"/>
      <c r="X1204" s="36"/>
      <c r="Y1204" s="36"/>
      <c r="Z1204" s="36"/>
      <c r="AA1204" s="36"/>
      <c r="AB1204" s="36"/>
      <c r="AC1204" s="36"/>
      <c r="AD1204" s="36"/>
      <c r="AE1204" s="36"/>
      <c r="AT1204" s="19" t="s">
        <v>155</v>
      </c>
      <c r="AU1204" s="19" t="s">
        <v>153</v>
      </c>
    </row>
    <row r="1205" spans="1:65" s="2" customFormat="1" ht="108">
      <c r="A1205" s="36"/>
      <c r="B1205" s="37"/>
      <c r="C1205" s="38"/>
      <c r="D1205" s="187" t="s">
        <v>157</v>
      </c>
      <c r="E1205" s="38"/>
      <c r="F1205" s="192" t="s">
        <v>1886</v>
      </c>
      <c r="G1205" s="38"/>
      <c r="H1205" s="38"/>
      <c r="I1205" s="189"/>
      <c r="J1205" s="38"/>
      <c r="K1205" s="38"/>
      <c r="L1205" s="41"/>
      <c r="M1205" s="190"/>
      <c r="N1205" s="191"/>
      <c r="O1205" s="66"/>
      <c r="P1205" s="66"/>
      <c r="Q1205" s="66"/>
      <c r="R1205" s="66"/>
      <c r="S1205" s="66"/>
      <c r="T1205" s="67"/>
      <c r="U1205" s="36"/>
      <c r="V1205" s="36"/>
      <c r="W1205" s="36"/>
      <c r="X1205" s="36"/>
      <c r="Y1205" s="36"/>
      <c r="Z1205" s="36"/>
      <c r="AA1205" s="36"/>
      <c r="AB1205" s="36"/>
      <c r="AC1205" s="36"/>
      <c r="AD1205" s="36"/>
      <c r="AE1205" s="36"/>
      <c r="AT1205" s="19" t="s">
        <v>157</v>
      </c>
      <c r="AU1205" s="19" t="s">
        <v>153</v>
      </c>
    </row>
    <row r="1206" spans="1:65" s="14" customFormat="1" ht="10">
      <c r="B1206" s="204"/>
      <c r="C1206" s="205"/>
      <c r="D1206" s="187" t="s">
        <v>159</v>
      </c>
      <c r="E1206" s="206" t="s">
        <v>20</v>
      </c>
      <c r="F1206" s="207" t="s">
        <v>1887</v>
      </c>
      <c r="G1206" s="205"/>
      <c r="H1206" s="206" t="s">
        <v>20</v>
      </c>
      <c r="I1206" s="208"/>
      <c r="J1206" s="205"/>
      <c r="K1206" s="205"/>
      <c r="L1206" s="209"/>
      <c r="M1206" s="210"/>
      <c r="N1206" s="211"/>
      <c r="O1206" s="211"/>
      <c r="P1206" s="211"/>
      <c r="Q1206" s="211"/>
      <c r="R1206" s="211"/>
      <c r="S1206" s="211"/>
      <c r="T1206" s="212"/>
      <c r="AT1206" s="213" t="s">
        <v>159</v>
      </c>
      <c r="AU1206" s="213" t="s">
        <v>153</v>
      </c>
      <c r="AV1206" s="14" t="s">
        <v>8</v>
      </c>
      <c r="AW1206" s="14" t="s">
        <v>33</v>
      </c>
      <c r="AX1206" s="14" t="s">
        <v>72</v>
      </c>
      <c r="AY1206" s="213" t="s">
        <v>145</v>
      </c>
    </row>
    <row r="1207" spans="1:65" s="13" customFormat="1" ht="10">
      <c r="B1207" s="193"/>
      <c r="C1207" s="194"/>
      <c r="D1207" s="187" t="s">
        <v>159</v>
      </c>
      <c r="E1207" s="195" t="s">
        <v>20</v>
      </c>
      <c r="F1207" s="196" t="s">
        <v>1888</v>
      </c>
      <c r="G1207" s="194"/>
      <c r="H1207" s="197">
        <v>82.98</v>
      </c>
      <c r="I1207" s="198"/>
      <c r="J1207" s="194"/>
      <c r="K1207" s="194"/>
      <c r="L1207" s="199"/>
      <c r="M1207" s="200"/>
      <c r="N1207" s="201"/>
      <c r="O1207" s="201"/>
      <c r="P1207" s="201"/>
      <c r="Q1207" s="201"/>
      <c r="R1207" s="201"/>
      <c r="S1207" s="201"/>
      <c r="T1207" s="202"/>
      <c r="AT1207" s="203" t="s">
        <v>159</v>
      </c>
      <c r="AU1207" s="203" t="s">
        <v>153</v>
      </c>
      <c r="AV1207" s="13" t="s">
        <v>153</v>
      </c>
      <c r="AW1207" s="13" t="s">
        <v>33</v>
      </c>
      <c r="AX1207" s="13" t="s">
        <v>72</v>
      </c>
      <c r="AY1207" s="203" t="s">
        <v>145</v>
      </c>
    </row>
    <row r="1208" spans="1:65" s="14" customFormat="1" ht="10">
      <c r="B1208" s="204"/>
      <c r="C1208" s="205"/>
      <c r="D1208" s="187" t="s">
        <v>159</v>
      </c>
      <c r="E1208" s="206" t="s">
        <v>20</v>
      </c>
      <c r="F1208" s="207" t="s">
        <v>1889</v>
      </c>
      <c r="G1208" s="205"/>
      <c r="H1208" s="206" t="s">
        <v>20</v>
      </c>
      <c r="I1208" s="208"/>
      <c r="J1208" s="205"/>
      <c r="K1208" s="205"/>
      <c r="L1208" s="209"/>
      <c r="M1208" s="210"/>
      <c r="N1208" s="211"/>
      <c r="O1208" s="211"/>
      <c r="P1208" s="211"/>
      <c r="Q1208" s="211"/>
      <c r="R1208" s="211"/>
      <c r="S1208" s="211"/>
      <c r="T1208" s="212"/>
      <c r="AT1208" s="213" t="s">
        <v>159</v>
      </c>
      <c r="AU1208" s="213" t="s">
        <v>153</v>
      </c>
      <c r="AV1208" s="14" t="s">
        <v>8</v>
      </c>
      <c r="AW1208" s="14" t="s">
        <v>33</v>
      </c>
      <c r="AX1208" s="14" t="s">
        <v>72</v>
      </c>
      <c r="AY1208" s="213" t="s">
        <v>145</v>
      </c>
    </row>
    <row r="1209" spans="1:65" s="13" customFormat="1" ht="10">
      <c r="B1209" s="193"/>
      <c r="C1209" s="194"/>
      <c r="D1209" s="187" t="s">
        <v>159</v>
      </c>
      <c r="E1209" s="195" t="s">
        <v>20</v>
      </c>
      <c r="F1209" s="196" t="s">
        <v>1890</v>
      </c>
      <c r="G1209" s="194"/>
      <c r="H1209" s="197">
        <v>205.12</v>
      </c>
      <c r="I1209" s="198"/>
      <c r="J1209" s="194"/>
      <c r="K1209" s="194"/>
      <c r="L1209" s="199"/>
      <c r="M1209" s="200"/>
      <c r="N1209" s="201"/>
      <c r="O1209" s="201"/>
      <c r="P1209" s="201"/>
      <c r="Q1209" s="201"/>
      <c r="R1209" s="201"/>
      <c r="S1209" s="201"/>
      <c r="T1209" s="202"/>
      <c r="AT1209" s="203" t="s">
        <v>159</v>
      </c>
      <c r="AU1209" s="203" t="s">
        <v>153</v>
      </c>
      <c r="AV1209" s="13" t="s">
        <v>153</v>
      </c>
      <c r="AW1209" s="13" t="s">
        <v>33</v>
      </c>
      <c r="AX1209" s="13" t="s">
        <v>72</v>
      </c>
      <c r="AY1209" s="203" t="s">
        <v>145</v>
      </c>
    </row>
    <row r="1210" spans="1:65" s="15" customFormat="1" ht="10">
      <c r="B1210" s="214"/>
      <c r="C1210" s="215"/>
      <c r="D1210" s="187" t="s">
        <v>159</v>
      </c>
      <c r="E1210" s="216" t="s">
        <v>20</v>
      </c>
      <c r="F1210" s="217" t="s">
        <v>173</v>
      </c>
      <c r="G1210" s="215"/>
      <c r="H1210" s="218">
        <v>288.10000000000002</v>
      </c>
      <c r="I1210" s="219"/>
      <c r="J1210" s="215"/>
      <c r="K1210" s="215"/>
      <c r="L1210" s="220"/>
      <c r="M1210" s="221"/>
      <c r="N1210" s="222"/>
      <c r="O1210" s="222"/>
      <c r="P1210" s="222"/>
      <c r="Q1210" s="222"/>
      <c r="R1210" s="222"/>
      <c r="S1210" s="222"/>
      <c r="T1210" s="223"/>
      <c r="AT1210" s="224" t="s">
        <v>159</v>
      </c>
      <c r="AU1210" s="224" t="s">
        <v>153</v>
      </c>
      <c r="AV1210" s="15" t="s">
        <v>152</v>
      </c>
      <c r="AW1210" s="15" t="s">
        <v>33</v>
      </c>
      <c r="AX1210" s="15" t="s">
        <v>8</v>
      </c>
      <c r="AY1210" s="224" t="s">
        <v>145</v>
      </c>
    </row>
    <row r="1211" spans="1:65" s="2" customFormat="1" ht="16.5" customHeight="1">
      <c r="A1211" s="36"/>
      <c r="B1211" s="37"/>
      <c r="C1211" s="175" t="s">
        <v>1891</v>
      </c>
      <c r="D1211" s="175" t="s">
        <v>147</v>
      </c>
      <c r="E1211" s="176" t="s">
        <v>1892</v>
      </c>
      <c r="F1211" s="177" t="s">
        <v>1893</v>
      </c>
      <c r="G1211" s="178" t="s">
        <v>150</v>
      </c>
      <c r="H1211" s="179">
        <v>739.97</v>
      </c>
      <c r="I1211" s="180"/>
      <c r="J1211" s="179">
        <f>ROUND(I1211*H1211,0)</f>
        <v>0</v>
      </c>
      <c r="K1211" s="177" t="s">
        <v>151</v>
      </c>
      <c r="L1211" s="41"/>
      <c r="M1211" s="181" t="s">
        <v>20</v>
      </c>
      <c r="N1211" s="182" t="s">
        <v>44</v>
      </c>
      <c r="O1211" s="66"/>
      <c r="P1211" s="183">
        <f>O1211*H1211</f>
        <v>0</v>
      </c>
      <c r="Q1211" s="183">
        <v>0</v>
      </c>
      <c r="R1211" s="183">
        <f>Q1211*H1211</f>
        <v>0</v>
      </c>
      <c r="S1211" s="183">
        <v>0</v>
      </c>
      <c r="T1211" s="184">
        <f>S1211*H1211</f>
        <v>0</v>
      </c>
      <c r="U1211" s="36"/>
      <c r="V1211" s="36"/>
      <c r="W1211" s="36"/>
      <c r="X1211" s="36"/>
      <c r="Y1211" s="36"/>
      <c r="Z1211" s="36"/>
      <c r="AA1211" s="36"/>
      <c r="AB1211" s="36"/>
      <c r="AC1211" s="36"/>
      <c r="AD1211" s="36"/>
      <c r="AE1211" s="36"/>
      <c r="AR1211" s="185" t="s">
        <v>279</v>
      </c>
      <c r="AT1211" s="185" t="s">
        <v>147</v>
      </c>
      <c r="AU1211" s="185" t="s">
        <v>153</v>
      </c>
      <c r="AY1211" s="19" t="s">
        <v>145</v>
      </c>
      <c r="BE1211" s="186">
        <f>IF(N1211="základní",J1211,0)</f>
        <v>0</v>
      </c>
      <c r="BF1211" s="186">
        <f>IF(N1211="snížená",J1211,0)</f>
        <v>0</v>
      </c>
      <c r="BG1211" s="186">
        <f>IF(N1211="zákl. přenesená",J1211,0)</f>
        <v>0</v>
      </c>
      <c r="BH1211" s="186">
        <f>IF(N1211="sníž. přenesená",J1211,0)</f>
        <v>0</v>
      </c>
      <c r="BI1211" s="186">
        <f>IF(N1211="nulová",J1211,0)</f>
        <v>0</v>
      </c>
      <c r="BJ1211" s="19" t="s">
        <v>153</v>
      </c>
      <c r="BK1211" s="186">
        <f>ROUND(I1211*H1211,0)</f>
        <v>0</v>
      </c>
      <c r="BL1211" s="19" t="s">
        <v>279</v>
      </c>
      <c r="BM1211" s="185" t="s">
        <v>1894</v>
      </c>
    </row>
    <row r="1212" spans="1:65" s="2" customFormat="1" ht="18">
      <c r="A1212" s="36"/>
      <c r="B1212" s="37"/>
      <c r="C1212" s="38"/>
      <c r="D1212" s="187" t="s">
        <v>155</v>
      </c>
      <c r="E1212" s="38"/>
      <c r="F1212" s="188" t="s">
        <v>1895</v>
      </c>
      <c r="G1212" s="38"/>
      <c r="H1212" s="38"/>
      <c r="I1212" s="189"/>
      <c r="J1212" s="38"/>
      <c r="K1212" s="38"/>
      <c r="L1212" s="41"/>
      <c r="M1212" s="190"/>
      <c r="N1212" s="191"/>
      <c r="O1212" s="66"/>
      <c r="P1212" s="66"/>
      <c r="Q1212" s="66"/>
      <c r="R1212" s="66"/>
      <c r="S1212" s="66"/>
      <c r="T1212" s="67"/>
      <c r="U1212" s="36"/>
      <c r="V1212" s="36"/>
      <c r="W1212" s="36"/>
      <c r="X1212" s="36"/>
      <c r="Y1212" s="36"/>
      <c r="Z1212" s="36"/>
      <c r="AA1212" s="36"/>
      <c r="AB1212" s="36"/>
      <c r="AC1212" s="36"/>
      <c r="AD1212" s="36"/>
      <c r="AE1212" s="36"/>
      <c r="AT1212" s="19" t="s">
        <v>155</v>
      </c>
      <c r="AU1212" s="19" t="s">
        <v>153</v>
      </c>
    </row>
    <row r="1213" spans="1:65" s="2" customFormat="1" ht="99">
      <c r="A1213" s="36"/>
      <c r="B1213" s="37"/>
      <c r="C1213" s="38"/>
      <c r="D1213" s="187" t="s">
        <v>157</v>
      </c>
      <c r="E1213" s="38"/>
      <c r="F1213" s="192" t="s">
        <v>1896</v>
      </c>
      <c r="G1213" s="38"/>
      <c r="H1213" s="38"/>
      <c r="I1213" s="189"/>
      <c r="J1213" s="38"/>
      <c r="K1213" s="38"/>
      <c r="L1213" s="41"/>
      <c r="M1213" s="190"/>
      <c r="N1213" s="191"/>
      <c r="O1213" s="66"/>
      <c r="P1213" s="66"/>
      <c r="Q1213" s="66"/>
      <c r="R1213" s="66"/>
      <c r="S1213" s="66"/>
      <c r="T1213" s="67"/>
      <c r="U1213" s="36"/>
      <c r="V1213" s="36"/>
      <c r="W1213" s="36"/>
      <c r="X1213" s="36"/>
      <c r="Y1213" s="36"/>
      <c r="Z1213" s="36"/>
      <c r="AA1213" s="36"/>
      <c r="AB1213" s="36"/>
      <c r="AC1213" s="36"/>
      <c r="AD1213" s="36"/>
      <c r="AE1213" s="36"/>
      <c r="AT1213" s="19" t="s">
        <v>157</v>
      </c>
      <c r="AU1213" s="19" t="s">
        <v>153</v>
      </c>
    </row>
    <row r="1214" spans="1:65" s="14" customFormat="1" ht="10">
      <c r="B1214" s="204"/>
      <c r="C1214" s="205"/>
      <c r="D1214" s="187" t="s">
        <v>159</v>
      </c>
      <c r="E1214" s="206" t="s">
        <v>20</v>
      </c>
      <c r="F1214" s="207" t="s">
        <v>1897</v>
      </c>
      <c r="G1214" s="205"/>
      <c r="H1214" s="206" t="s">
        <v>20</v>
      </c>
      <c r="I1214" s="208"/>
      <c r="J1214" s="205"/>
      <c r="K1214" s="205"/>
      <c r="L1214" s="209"/>
      <c r="M1214" s="210"/>
      <c r="N1214" s="211"/>
      <c r="O1214" s="211"/>
      <c r="P1214" s="211"/>
      <c r="Q1214" s="211"/>
      <c r="R1214" s="211"/>
      <c r="S1214" s="211"/>
      <c r="T1214" s="212"/>
      <c r="AT1214" s="213" t="s">
        <v>159</v>
      </c>
      <c r="AU1214" s="213" t="s">
        <v>153</v>
      </c>
      <c r="AV1214" s="14" t="s">
        <v>8</v>
      </c>
      <c r="AW1214" s="14" t="s">
        <v>33</v>
      </c>
      <c r="AX1214" s="14" t="s">
        <v>72</v>
      </c>
      <c r="AY1214" s="213" t="s">
        <v>145</v>
      </c>
    </row>
    <row r="1215" spans="1:65" s="13" customFormat="1" ht="10">
      <c r="B1215" s="193"/>
      <c r="C1215" s="194"/>
      <c r="D1215" s="187" t="s">
        <v>159</v>
      </c>
      <c r="E1215" s="195" t="s">
        <v>20</v>
      </c>
      <c r="F1215" s="196" t="s">
        <v>1746</v>
      </c>
      <c r="G1215" s="194"/>
      <c r="H1215" s="197">
        <v>229.51</v>
      </c>
      <c r="I1215" s="198"/>
      <c r="J1215" s="194"/>
      <c r="K1215" s="194"/>
      <c r="L1215" s="199"/>
      <c r="M1215" s="200"/>
      <c r="N1215" s="201"/>
      <c r="O1215" s="201"/>
      <c r="P1215" s="201"/>
      <c r="Q1215" s="201"/>
      <c r="R1215" s="201"/>
      <c r="S1215" s="201"/>
      <c r="T1215" s="202"/>
      <c r="AT1215" s="203" t="s">
        <v>159</v>
      </c>
      <c r="AU1215" s="203" t="s">
        <v>153</v>
      </c>
      <c r="AV1215" s="13" t="s">
        <v>153</v>
      </c>
      <c r="AW1215" s="13" t="s">
        <v>33</v>
      </c>
      <c r="AX1215" s="13" t="s">
        <v>72</v>
      </c>
      <c r="AY1215" s="203" t="s">
        <v>145</v>
      </c>
    </row>
    <row r="1216" spans="1:65" s="14" customFormat="1" ht="10">
      <c r="B1216" s="204"/>
      <c r="C1216" s="205"/>
      <c r="D1216" s="187" t="s">
        <v>159</v>
      </c>
      <c r="E1216" s="206" t="s">
        <v>20</v>
      </c>
      <c r="F1216" s="207" t="s">
        <v>1898</v>
      </c>
      <c r="G1216" s="205"/>
      <c r="H1216" s="206" t="s">
        <v>20</v>
      </c>
      <c r="I1216" s="208"/>
      <c r="J1216" s="205"/>
      <c r="K1216" s="205"/>
      <c r="L1216" s="209"/>
      <c r="M1216" s="210"/>
      <c r="N1216" s="211"/>
      <c r="O1216" s="211"/>
      <c r="P1216" s="211"/>
      <c r="Q1216" s="211"/>
      <c r="R1216" s="211"/>
      <c r="S1216" s="211"/>
      <c r="T1216" s="212"/>
      <c r="AT1216" s="213" t="s">
        <v>159</v>
      </c>
      <c r="AU1216" s="213" t="s">
        <v>153</v>
      </c>
      <c r="AV1216" s="14" t="s">
        <v>8</v>
      </c>
      <c r="AW1216" s="14" t="s">
        <v>33</v>
      </c>
      <c r="AX1216" s="14" t="s">
        <v>72</v>
      </c>
      <c r="AY1216" s="213" t="s">
        <v>145</v>
      </c>
    </row>
    <row r="1217" spans="1:65" s="13" customFormat="1" ht="10">
      <c r="B1217" s="193"/>
      <c r="C1217" s="194"/>
      <c r="D1217" s="187" t="s">
        <v>159</v>
      </c>
      <c r="E1217" s="195" t="s">
        <v>20</v>
      </c>
      <c r="F1217" s="196" t="s">
        <v>1899</v>
      </c>
      <c r="G1217" s="194"/>
      <c r="H1217" s="197">
        <v>510.46</v>
      </c>
      <c r="I1217" s="198"/>
      <c r="J1217" s="194"/>
      <c r="K1217" s="194"/>
      <c r="L1217" s="199"/>
      <c r="M1217" s="200"/>
      <c r="N1217" s="201"/>
      <c r="O1217" s="201"/>
      <c r="P1217" s="201"/>
      <c r="Q1217" s="201"/>
      <c r="R1217" s="201"/>
      <c r="S1217" s="201"/>
      <c r="T1217" s="202"/>
      <c r="AT1217" s="203" t="s">
        <v>159</v>
      </c>
      <c r="AU1217" s="203" t="s">
        <v>153</v>
      </c>
      <c r="AV1217" s="13" t="s">
        <v>153</v>
      </c>
      <c r="AW1217" s="13" t="s">
        <v>33</v>
      </c>
      <c r="AX1217" s="13" t="s">
        <v>72</v>
      </c>
      <c r="AY1217" s="203" t="s">
        <v>145</v>
      </c>
    </row>
    <row r="1218" spans="1:65" s="15" customFormat="1" ht="10">
      <c r="B1218" s="214"/>
      <c r="C1218" s="215"/>
      <c r="D1218" s="187" t="s">
        <v>159</v>
      </c>
      <c r="E1218" s="216" t="s">
        <v>20</v>
      </c>
      <c r="F1218" s="217" t="s">
        <v>173</v>
      </c>
      <c r="G1218" s="215"/>
      <c r="H1218" s="218">
        <v>739.97</v>
      </c>
      <c r="I1218" s="219"/>
      <c r="J1218" s="215"/>
      <c r="K1218" s="215"/>
      <c r="L1218" s="220"/>
      <c r="M1218" s="221"/>
      <c r="N1218" s="222"/>
      <c r="O1218" s="222"/>
      <c r="P1218" s="222"/>
      <c r="Q1218" s="222"/>
      <c r="R1218" s="222"/>
      <c r="S1218" s="222"/>
      <c r="T1218" s="223"/>
      <c r="AT1218" s="224" t="s">
        <v>159</v>
      </c>
      <c r="AU1218" s="224" t="s">
        <v>153</v>
      </c>
      <c r="AV1218" s="15" t="s">
        <v>152</v>
      </c>
      <c r="AW1218" s="15" t="s">
        <v>33</v>
      </c>
      <c r="AX1218" s="15" t="s">
        <v>8</v>
      </c>
      <c r="AY1218" s="224" t="s">
        <v>145</v>
      </c>
    </row>
    <row r="1219" spans="1:65" s="2" customFormat="1" ht="16.5" customHeight="1">
      <c r="A1219" s="36"/>
      <c r="B1219" s="37"/>
      <c r="C1219" s="175" t="s">
        <v>1900</v>
      </c>
      <c r="D1219" s="175" t="s">
        <v>147</v>
      </c>
      <c r="E1219" s="176" t="s">
        <v>1901</v>
      </c>
      <c r="F1219" s="177" t="s">
        <v>1902</v>
      </c>
      <c r="G1219" s="178" t="s">
        <v>256</v>
      </c>
      <c r="H1219" s="179">
        <v>1030</v>
      </c>
      <c r="I1219" s="180"/>
      <c r="J1219" s="179">
        <f>ROUND(I1219*H1219,0)</f>
        <v>0</v>
      </c>
      <c r="K1219" s="177" t="s">
        <v>151</v>
      </c>
      <c r="L1219" s="41"/>
      <c r="M1219" s="181" t="s">
        <v>20</v>
      </c>
      <c r="N1219" s="182" t="s">
        <v>44</v>
      </c>
      <c r="O1219" s="66"/>
      <c r="P1219" s="183">
        <f>O1219*H1219</f>
        <v>0</v>
      </c>
      <c r="Q1219" s="183">
        <v>0</v>
      </c>
      <c r="R1219" s="183">
        <f>Q1219*H1219</f>
        <v>0</v>
      </c>
      <c r="S1219" s="183">
        <v>0</v>
      </c>
      <c r="T1219" s="184">
        <f>S1219*H1219</f>
        <v>0</v>
      </c>
      <c r="U1219" s="36"/>
      <c r="V1219" s="36"/>
      <c r="W1219" s="36"/>
      <c r="X1219" s="36"/>
      <c r="Y1219" s="36"/>
      <c r="Z1219" s="36"/>
      <c r="AA1219" s="36"/>
      <c r="AB1219" s="36"/>
      <c r="AC1219" s="36"/>
      <c r="AD1219" s="36"/>
      <c r="AE1219" s="36"/>
      <c r="AR1219" s="185" t="s">
        <v>279</v>
      </c>
      <c r="AT1219" s="185" t="s">
        <v>147</v>
      </c>
      <c r="AU1219" s="185" t="s">
        <v>153</v>
      </c>
      <c r="AY1219" s="19" t="s">
        <v>145</v>
      </c>
      <c r="BE1219" s="186">
        <f>IF(N1219="základní",J1219,0)</f>
        <v>0</v>
      </c>
      <c r="BF1219" s="186">
        <f>IF(N1219="snížená",J1219,0)</f>
        <v>0</v>
      </c>
      <c r="BG1219" s="186">
        <f>IF(N1219="zákl. přenesená",J1219,0)</f>
        <v>0</v>
      </c>
      <c r="BH1219" s="186">
        <f>IF(N1219="sníž. přenesená",J1219,0)</f>
        <v>0</v>
      </c>
      <c r="BI1219" s="186">
        <f>IF(N1219="nulová",J1219,0)</f>
        <v>0</v>
      </c>
      <c r="BJ1219" s="19" t="s">
        <v>153</v>
      </c>
      <c r="BK1219" s="186">
        <f>ROUND(I1219*H1219,0)</f>
        <v>0</v>
      </c>
      <c r="BL1219" s="19" t="s">
        <v>279</v>
      </c>
      <c r="BM1219" s="185" t="s">
        <v>1903</v>
      </c>
    </row>
    <row r="1220" spans="1:65" s="2" customFormat="1" ht="10">
      <c r="A1220" s="36"/>
      <c r="B1220" s="37"/>
      <c r="C1220" s="38"/>
      <c r="D1220" s="187" t="s">
        <v>155</v>
      </c>
      <c r="E1220" s="38"/>
      <c r="F1220" s="188" t="s">
        <v>1904</v>
      </c>
      <c r="G1220" s="38"/>
      <c r="H1220" s="38"/>
      <c r="I1220" s="189"/>
      <c r="J1220" s="38"/>
      <c r="K1220" s="38"/>
      <c r="L1220" s="41"/>
      <c r="M1220" s="190"/>
      <c r="N1220" s="191"/>
      <c r="O1220" s="66"/>
      <c r="P1220" s="66"/>
      <c r="Q1220" s="66"/>
      <c r="R1220" s="66"/>
      <c r="S1220" s="66"/>
      <c r="T1220" s="67"/>
      <c r="U1220" s="36"/>
      <c r="V1220" s="36"/>
      <c r="W1220" s="36"/>
      <c r="X1220" s="36"/>
      <c r="Y1220" s="36"/>
      <c r="Z1220" s="36"/>
      <c r="AA1220" s="36"/>
      <c r="AB1220" s="36"/>
      <c r="AC1220" s="36"/>
      <c r="AD1220" s="36"/>
      <c r="AE1220" s="36"/>
      <c r="AT1220" s="19" t="s">
        <v>155</v>
      </c>
      <c r="AU1220" s="19" t="s">
        <v>153</v>
      </c>
    </row>
    <row r="1221" spans="1:65" s="13" customFormat="1" ht="10">
      <c r="B1221" s="193"/>
      <c r="C1221" s="194"/>
      <c r="D1221" s="187" t="s">
        <v>159</v>
      </c>
      <c r="E1221" s="195" t="s">
        <v>20</v>
      </c>
      <c r="F1221" s="196" t="s">
        <v>1905</v>
      </c>
      <c r="G1221" s="194"/>
      <c r="H1221" s="197">
        <v>450.8</v>
      </c>
      <c r="I1221" s="198"/>
      <c r="J1221" s="194"/>
      <c r="K1221" s="194"/>
      <c r="L1221" s="199"/>
      <c r="M1221" s="200"/>
      <c r="N1221" s="201"/>
      <c r="O1221" s="201"/>
      <c r="P1221" s="201"/>
      <c r="Q1221" s="201"/>
      <c r="R1221" s="201"/>
      <c r="S1221" s="201"/>
      <c r="T1221" s="202"/>
      <c r="AT1221" s="203" t="s">
        <v>159</v>
      </c>
      <c r="AU1221" s="203" t="s">
        <v>153</v>
      </c>
      <c r="AV1221" s="13" t="s">
        <v>153</v>
      </c>
      <c r="AW1221" s="13" t="s">
        <v>33</v>
      </c>
      <c r="AX1221" s="13" t="s">
        <v>72</v>
      </c>
      <c r="AY1221" s="203" t="s">
        <v>145</v>
      </c>
    </row>
    <row r="1222" spans="1:65" s="13" customFormat="1" ht="10">
      <c r="B1222" s="193"/>
      <c r="C1222" s="194"/>
      <c r="D1222" s="187" t="s">
        <v>159</v>
      </c>
      <c r="E1222" s="195" t="s">
        <v>20</v>
      </c>
      <c r="F1222" s="196" t="s">
        <v>1906</v>
      </c>
      <c r="G1222" s="194"/>
      <c r="H1222" s="197">
        <v>22.4</v>
      </c>
      <c r="I1222" s="198"/>
      <c r="J1222" s="194"/>
      <c r="K1222" s="194"/>
      <c r="L1222" s="199"/>
      <c r="M1222" s="200"/>
      <c r="N1222" s="201"/>
      <c r="O1222" s="201"/>
      <c r="P1222" s="201"/>
      <c r="Q1222" s="201"/>
      <c r="R1222" s="201"/>
      <c r="S1222" s="201"/>
      <c r="T1222" s="202"/>
      <c r="AT1222" s="203" t="s">
        <v>159</v>
      </c>
      <c r="AU1222" s="203" t="s">
        <v>153</v>
      </c>
      <c r="AV1222" s="13" t="s">
        <v>153</v>
      </c>
      <c r="AW1222" s="13" t="s">
        <v>33</v>
      </c>
      <c r="AX1222" s="13" t="s">
        <v>72</v>
      </c>
      <c r="AY1222" s="203" t="s">
        <v>145</v>
      </c>
    </row>
    <row r="1223" spans="1:65" s="13" customFormat="1" ht="10">
      <c r="B1223" s="193"/>
      <c r="C1223" s="194"/>
      <c r="D1223" s="187" t="s">
        <v>159</v>
      </c>
      <c r="E1223" s="195" t="s">
        <v>20</v>
      </c>
      <c r="F1223" s="196" t="s">
        <v>1907</v>
      </c>
      <c r="G1223" s="194"/>
      <c r="H1223" s="197">
        <v>78.400000000000006</v>
      </c>
      <c r="I1223" s="198"/>
      <c r="J1223" s="194"/>
      <c r="K1223" s="194"/>
      <c r="L1223" s="199"/>
      <c r="M1223" s="200"/>
      <c r="N1223" s="201"/>
      <c r="O1223" s="201"/>
      <c r="P1223" s="201"/>
      <c r="Q1223" s="201"/>
      <c r="R1223" s="201"/>
      <c r="S1223" s="201"/>
      <c r="T1223" s="202"/>
      <c r="AT1223" s="203" t="s">
        <v>159</v>
      </c>
      <c r="AU1223" s="203" t="s">
        <v>153</v>
      </c>
      <c r="AV1223" s="13" t="s">
        <v>153</v>
      </c>
      <c r="AW1223" s="13" t="s">
        <v>33</v>
      </c>
      <c r="AX1223" s="13" t="s">
        <v>72</v>
      </c>
      <c r="AY1223" s="203" t="s">
        <v>145</v>
      </c>
    </row>
    <row r="1224" spans="1:65" s="16" customFormat="1" ht="10">
      <c r="B1224" s="234"/>
      <c r="C1224" s="235"/>
      <c r="D1224" s="187" t="s">
        <v>159</v>
      </c>
      <c r="E1224" s="236" t="s">
        <v>20</v>
      </c>
      <c r="F1224" s="237" t="s">
        <v>567</v>
      </c>
      <c r="G1224" s="235"/>
      <c r="H1224" s="238">
        <v>551.6</v>
      </c>
      <c r="I1224" s="239"/>
      <c r="J1224" s="235"/>
      <c r="K1224" s="235"/>
      <c r="L1224" s="240"/>
      <c r="M1224" s="241"/>
      <c r="N1224" s="242"/>
      <c r="O1224" s="242"/>
      <c r="P1224" s="242"/>
      <c r="Q1224" s="242"/>
      <c r="R1224" s="242"/>
      <c r="S1224" s="242"/>
      <c r="T1224" s="243"/>
      <c r="AT1224" s="244" t="s">
        <v>159</v>
      </c>
      <c r="AU1224" s="244" t="s">
        <v>153</v>
      </c>
      <c r="AV1224" s="16" t="s">
        <v>174</v>
      </c>
      <c r="AW1224" s="16" t="s">
        <v>33</v>
      </c>
      <c r="AX1224" s="16" t="s">
        <v>72</v>
      </c>
      <c r="AY1224" s="244" t="s">
        <v>145</v>
      </c>
    </row>
    <row r="1225" spans="1:65" s="13" customFormat="1" ht="10">
      <c r="B1225" s="193"/>
      <c r="C1225" s="194"/>
      <c r="D1225" s="187" t="s">
        <v>159</v>
      </c>
      <c r="E1225" s="195" t="s">
        <v>20</v>
      </c>
      <c r="F1225" s="196" t="s">
        <v>1908</v>
      </c>
      <c r="G1225" s="194"/>
      <c r="H1225" s="197">
        <v>210</v>
      </c>
      <c r="I1225" s="198"/>
      <c r="J1225" s="194"/>
      <c r="K1225" s="194"/>
      <c r="L1225" s="199"/>
      <c r="M1225" s="200"/>
      <c r="N1225" s="201"/>
      <c r="O1225" s="201"/>
      <c r="P1225" s="201"/>
      <c r="Q1225" s="201"/>
      <c r="R1225" s="201"/>
      <c r="S1225" s="201"/>
      <c r="T1225" s="202"/>
      <c r="AT1225" s="203" t="s">
        <v>159</v>
      </c>
      <c r="AU1225" s="203" t="s">
        <v>153</v>
      </c>
      <c r="AV1225" s="13" t="s">
        <v>153</v>
      </c>
      <c r="AW1225" s="13" t="s">
        <v>33</v>
      </c>
      <c r="AX1225" s="13" t="s">
        <v>72</v>
      </c>
      <c r="AY1225" s="203" t="s">
        <v>145</v>
      </c>
    </row>
    <row r="1226" spans="1:65" s="13" customFormat="1" ht="10">
      <c r="B1226" s="193"/>
      <c r="C1226" s="194"/>
      <c r="D1226" s="187" t="s">
        <v>159</v>
      </c>
      <c r="E1226" s="195" t="s">
        <v>20</v>
      </c>
      <c r="F1226" s="196" t="s">
        <v>1909</v>
      </c>
      <c r="G1226" s="194"/>
      <c r="H1226" s="197">
        <v>136.4</v>
      </c>
      <c r="I1226" s="198"/>
      <c r="J1226" s="194"/>
      <c r="K1226" s="194"/>
      <c r="L1226" s="199"/>
      <c r="M1226" s="200"/>
      <c r="N1226" s="201"/>
      <c r="O1226" s="201"/>
      <c r="P1226" s="201"/>
      <c r="Q1226" s="201"/>
      <c r="R1226" s="201"/>
      <c r="S1226" s="201"/>
      <c r="T1226" s="202"/>
      <c r="AT1226" s="203" t="s">
        <v>159</v>
      </c>
      <c r="AU1226" s="203" t="s">
        <v>153</v>
      </c>
      <c r="AV1226" s="13" t="s">
        <v>153</v>
      </c>
      <c r="AW1226" s="13" t="s">
        <v>33</v>
      </c>
      <c r="AX1226" s="13" t="s">
        <v>72</v>
      </c>
      <c r="AY1226" s="203" t="s">
        <v>145</v>
      </c>
    </row>
    <row r="1227" spans="1:65" s="13" customFormat="1" ht="10">
      <c r="B1227" s="193"/>
      <c r="C1227" s="194"/>
      <c r="D1227" s="187" t="s">
        <v>159</v>
      </c>
      <c r="E1227" s="195" t="s">
        <v>20</v>
      </c>
      <c r="F1227" s="196" t="s">
        <v>1910</v>
      </c>
      <c r="G1227" s="194"/>
      <c r="H1227" s="197">
        <v>132</v>
      </c>
      <c r="I1227" s="198"/>
      <c r="J1227" s="194"/>
      <c r="K1227" s="194"/>
      <c r="L1227" s="199"/>
      <c r="M1227" s="200"/>
      <c r="N1227" s="201"/>
      <c r="O1227" s="201"/>
      <c r="P1227" s="201"/>
      <c r="Q1227" s="201"/>
      <c r="R1227" s="201"/>
      <c r="S1227" s="201"/>
      <c r="T1227" s="202"/>
      <c r="AT1227" s="203" t="s">
        <v>159</v>
      </c>
      <c r="AU1227" s="203" t="s">
        <v>153</v>
      </c>
      <c r="AV1227" s="13" t="s">
        <v>153</v>
      </c>
      <c r="AW1227" s="13" t="s">
        <v>33</v>
      </c>
      <c r="AX1227" s="13" t="s">
        <v>72</v>
      </c>
      <c r="AY1227" s="203" t="s">
        <v>145</v>
      </c>
    </row>
    <row r="1228" spans="1:65" s="16" customFormat="1" ht="10">
      <c r="B1228" s="234"/>
      <c r="C1228" s="235"/>
      <c r="D1228" s="187" t="s">
        <v>159</v>
      </c>
      <c r="E1228" s="236" t="s">
        <v>20</v>
      </c>
      <c r="F1228" s="237" t="s">
        <v>567</v>
      </c>
      <c r="G1228" s="235"/>
      <c r="H1228" s="238">
        <v>478.4</v>
      </c>
      <c r="I1228" s="239"/>
      <c r="J1228" s="235"/>
      <c r="K1228" s="235"/>
      <c r="L1228" s="240"/>
      <c r="M1228" s="241"/>
      <c r="N1228" s="242"/>
      <c r="O1228" s="242"/>
      <c r="P1228" s="242"/>
      <c r="Q1228" s="242"/>
      <c r="R1228" s="242"/>
      <c r="S1228" s="242"/>
      <c r="T1228" s="243"/>
      <c r="AT1228" s="244" t="s">
        <v>159</v>
      </c>
      <c r="AU1228" s="244" t="s">
        <v>153</v>
      </c>
      <c r="AV1228" s="16" t="s">
        <v>174</v>
      </c>
      <c r="AW1228" s="16" t="s">
        <v>33</v>
      </c>
      <c r="AX1228" s="16" t="s">
        <v>72</v>
      </c>
      <c r="AY1228" s="244" t="s">
        <v>145</v>
      </c>
    </row>
    <row r="1229" spans="1:65" s="15" customFormat="1" ht="10">
      <c r="B1229" s="214"/>
      <c r="C1229" s="215"/>
      <c r="D1229" s="187" t="s">
        <v>159</v>
      </c>
      <c r="E1229" s="216" t="s">
        <v>20</v>
      </c>
      <c r="F1229" s="217" t="s">
        <v>173</v>
      </c>
      <c r="G1229" s="215"/>
      <c r="H1229" s="218">
        <v>1030</v>
      </c>
      <c r="I1229" s="219"/>
      <c r="J1229" s="215"/>
      <c r="K1229" s="215"/>
      <c r="L1229" s="220"/>
      <c r="M1229" s="221"/>
      <c r="N1229" s="222"/>
      <c r="O1229" s="222"/>
      <c r="P1229" s="222"/>
      <c r="Q1229" s="222"/>
      <c r="R1229" s="222"/>
      <c r="S1229" s="222"/>
      <c r="T1229" s="223"/>
      <c r="AT1229" s="224" t="s">
        <v>159</v>
      </c>
      <c r="AU1229" s="224" t="s">
        <v>153</v>
      </c>
      <c r="AV1229" s="15" t="s">
        <v>152</v>
      </c>
      <c r="AW1229" s="15" t="s">
        <v>33</v>
      </c>
      <c r="AX1229" s="15" t="s">
        <v>8</v>
      </c>
      <c r="AY1229" s="224" t="s">
        <v>145</v>
      </c>
    </row>
    <row r="1230" spans="1:65" s="2" customFormat="1" ht="16.5" customHeight="1">
      <c r="A1230" s="36"/>
      <c r="B1230" s="37"/>
      <c r="C1230" s="225" t="s">
        <v>1911</v>
      </c>
      <c r="D1230" s="225" t="s">
        <v>248</v>
      </c>
      <c r="E1230" s="226" t="s">
        <v>1808</v>
      </c>
      <c r="F1230" s="227" t="s">
        <v>1809</v>
      </c>
      <c r="G1230" s="228" t="s">
        <v>163</v>
      </c>
      <c r="H1230" s="229">
        <v>3.3</v>
      </c>
      <c r="I1230" s="230"/>
      <c r="J1230" s="229">
        <f>ROUND(I1230*H1230,0)</f>
        <v>0</v>
      </c>
      <c r="K1230" s="227" t="s">
        <v>151</v>
      </c>
      <c r="L1230" s="231"/>
      <c r="M1230" s="232" t="s">
        <v>20</v>
      </c>
      <c r="N1230" s="233" t="s">
        <v>44</v>
      </c>
      <c r="O1230" s="66"/>
      <c r="P1230" s="183">
        <f>O1230*H1230</f>
        <v>0</v>
      </c>
      <c r="Q1230" s="183">
        <v>0.55000000000000004</v>
      </c>
      <c r="R1230" s="183">
        <f>Q1230*H1230</f>
        <v>1.8149999999999999</v>
      </c>
      <c r="S1230" s="183">
        <v>0</v>
      </c>
      <c r="T1230" s="184">
        <f>S1230*H1230</f>
        <v>0</v>
      </c>
      <c r="U1230" s="36"/>
      <c r="V1230" s="36"/>
      <c r="W1230" s="36"/>
      <c r="X1230" s="36"/>
      <c r="Y1230" s="36"/>
      <c r="Z1230" s="36"/>
      <c r="AA1230" s="36"/>
      <c r="AB1230" s="36"/>
      <c r="AC1230" s="36"/>
      <c r="AD1230" s="36"/>
      <c r="AE1230" s="36"/>
      <c r="AR1230" s="185" t="s">
        <v>385</v>
      </c>
      <c r="AT1230" s="185" t="s">
        <v>248</v>
      </c>
      <c r="AU1230" s="185" t="s">
        <v>153</v>
      </c>
      <c r="AY1230" s="19" t="s">
        <v>145</v>
      </c>
      <c r="BE1230" s="186">
        <f>IF(N1230="základní",J1230,0)</f>
        <v>0</v>
      </c>
      <c r="BF1230" s="186">
        <f>IF(N1230="snížená",J1230,0)</f>
        <v>0</v>
      </c>
      <c r="BG1230" s="186">
        <f>IF(N1230="zákl. přenesená",J1230,0)</f>
        <v>0</v>
      </c>
      <c r="BH1230" s="186">
        <f>IF(N1230="sníž. přenesená",J1230,0)</f>
        <v>0</v>
      </c>
      <c r="BI1230" s="186">
        <f>IF(N1230="nulová",J1230,0)</f>
        <v>0</v>
      </c>
      <c r="BJ1230" s="19" t="s">
        <v>153</v>
      </c>
      <c r="BK1230" s="186">
        <f>ROUND(I1230*H1230,0)</f>
        <v>0</v>
      </c>
      <c r="BL1230" s="19" t="s">
        <v>279</v>
      </c>
      <c r="BM1230" s="185" t="s">
        <v>1912</v>
      </c>
    </row>
    <row r="1231" spans="1:65" s="2" customFormat="1" ht="10">
      <c r="A1231" s="36"/>
      <c r="B1231" s="37"/>
      <c r="C1231" s="38"/>
      <c r="D1231" s="187" t="s">
        <v>155</v>
      </c>
      <c r="E1231" s="38"/>
      <c r="F1231" s="188" t="s">
        <v>1809</v>
      </c>
      <c r="G1231" s="38"/>
      <c r="H1231" s="38"/>
      <c r="I1231" s="189"/>
      <c r="J1231" s="38"/>
      <c r="K1231" s="38"/>
      <c r="L1231" s="41"/>
      <c r="M1231" s="190"/>
      <c r="N1231" s="191"/>
      <c r="O1231" s="66"/>
      <c r="P1231" s="66"/>
      <c r="Q1231" s="66"/>
      <c r="R1231" s="66"/>
      <c r="S1231" s="66"/>
      <c r="T1231" s="67"/>
      <c r="U1231" s="36"/>
      <c r="V1231" s="36"/>
      <c r="W1231" s="36"/>
      <c r="X1231" s="36"/>
      <c r="Y1231" s="36"/>
      <c r="Z1231" s="36"/>
      <c r="AA1231" s="36"/>
      <c r="AB1231" s="36"/>
      <c r="AC1231" s="36"/>
      <c r="AD1231" s="36"/>
      <c r="AE1231" s="36"/>
      <c r="AT1231" s="19" t="s">
        <v>155</v>
      </c>
      <c r="AU1231" s="19" t="s">
        <v>153</v>
      </c>
    </row>
    <row r="1232" spans="1:65" s="13" customFormat="1" ht="10">
      <c r="B1232" s="193"/>
      <c r="C1232" s="194"/>
      <c r="D1232" s="187" t="s">
        <v>159</v>
      </c>
      <c r="E1232" s="195" t="s">
        <v>20</v>
      </c>
      <c r="F1232" s="196" t="s">
        <v>1913</v>
      </c>
      <c r="G1232" s="194"/>
      <c r="H1232" s="197">
        <v>4.09</v>
      </c>
      <c r="I1232" s="198"/>
      <c r="J1232" s="194"/>
      <c r="K1232" s="194"/>
      <c r="L1232" s="199"/>
      <c r="M1232" s="200"/>
      <c r="N1232" s="201"/>
      <c r="O1232" s="201"/>
      <c r="P1232" s="201"/>
      <c r="Q1232" s="201"/>
      <c r="R1232" s="201"/>
      <c r="S1232" s="201"/>
      <c r="T1232" s="202"/>
      <c r="AT1232" s="203" t="s">
        <v>159</v>
      </c>
      <c r="AU1232" s="203" t="s">
        <v>153</v>
      </c>
      <c r="AV1232" s="13" t="s">
        <v>153</v>
      </c>
      <c r="AW1232" s="13" t="s">
        <v>33</v>
      </c>
      <c r="AX1232" s="13" t="s">
        <v>72</v>
      </c>
      <c r="AY1232" s="203" t="s">
        <v>145</v>
      </c>
    </row>
    <row r="1233" spans="1:65" s="13" customFormat="1" ht="10">
      <c r="B1233" s="193"/>
      <c r="C1233" s="194"/>
      <c r="D1233" s="187" t="s">
        <v>159</v>
      </c>
      <c r="E1233" s="195" t="s">
        <v>20</v>
      </c>
      <c r="F1233" s="196" t="s">
        <v>1914</v>
      </c>
      <c r="G1233" s="194"/>
      <c r="H1233" s="197">
        <v>0.24</v>
      </c>
      <c r="I1233" s="198"/>
      <c r="J1233" s="194"/>
      <c r="K1233" s="194"/>
      <c r="L1233" s="199"/>
      <c r="M1233" s="200"/>
      <c r="N1233" s="201"/>
      <c r="O1233" s="201"/>
      <c r="P1233" s="201"/>
      <c r="Q1233" s="201"/>
      <c r="R1233" s="201"/>
      <c r="S1233" s="201"/>
      <c r="T1233" s="202"/>
      <c r="AT1233" s="203" t="s">
        <v>159</v>
      </c>
      <c r="AU1233" s="203" t="s">
        <v>153</v>
      </c>
      <c r="AV1233" s="13" t="s">
        <v>153</v>
      </c>
      <c r="AW1233" s="13" t="s">
        <v>33</v>
      </c>
      <c r="AX1233" s="13" t="s">
        <v>72</v>
      </c>
      <c r="AY1233" s="203" t="s">
        <v>145</v>
      </c>
    </row>
    <row r="1234" spans="1:65" s="13" customFormat="1" ht="10">
      <c r="B1234" s="193"/>
      <c r="C1234" s="194"/>
      <c r="D1234" s="187" t="s">
        <v>159</v>
      </c>
      <c r="E1234" s="195" t="s">
        <v>20</v>
      </c>
      <c r="F1234" s="196" t="s">
        <v>1915</v>
      </c>
      <c r="G1234" s="194"/>
      <c r="H1234" s="197">
        <v>0.51</v>
      </c>
      <c r="I1234" s="198"/>
      <c r="J1234" s="194"/>
      <c r="K1234" s="194"/>
      <c r="L1234" s="199"/>
      <c r="M1234" s="200"/>
      <c r="N1234" s="201"/>
      <c r="O1234" s="201"/>
      <c r="P1234" s="201"/>
      <c r="Q1234" s="201"/>
      <c r="R1234" s="201"/>
      <c r="S1234" s="201"/>
      <c r="T1234" s="202"/>
      <c r="AT1234" s="203" t="s">
        <v>159</v>
      </c>
      <c r="AU1234" s="203" t="s">
        <v>153</v>
      </c>
      <c r="AV1234" s="13" t="s">
        <v>153</v>
      </c>
      <c r="AW1234" s="13" t="s">
        <v>33</v>
      </c>
      <c r="AX1234" s="13" t="s">
        <v>72</v>
      </c>
      <c r="AY1234" s="203" t="s">
        <v>145</v>
      </c>
    </row>
    <row r="1235" spans="1:65" s="16" customFormat="1" ht="10">
      <c r="B1235" s="234"/>
      <c r="C1235" s="235"/>
      <c r="D1235" s="187" t="s">
        <v>159</v>
      </c>
      <c r="E1235" s="236" t="s">
        <v>20</v>
      </c>
      <c r="F1235" s="237" t="s">
        <v>567</v>
      </c>
      <c r="G1235" s="235"/>
      <c r="H1235" s="238">
        <v>4.84</v>
      </c>
      <c r="I1235" s="239"/>
      <c r="J1235" s="235"/>
      <c r="K1235" s="235"/>
      <c r="L1235" s="240"/>
      <c r="M1235" s="241"/>
      <c r="N1235" s="242"/>
      <c r="O1235" s="242"/>
      <c r="P1235" s="242"/>
      <c r="Q1235" s="242"/>
      <c r="R1235" s="242"/>
      <c r="S1235" s="242"/>
      <c r="T1235" s="243"/>
      <c r="AT1235" s="244" t="s">
        <v>159</v>
      </c>
      <c r="AU1235" s="244" t="s">
        <v>153</v>
      </c>
      <c r="AV1235" s="16" t="s">
        <v>174</v>
      </c>
      <c r="AW1235" s="16" t="s">
        <v>33</v>
      </c>
      <c r="AX1235" s="16" t="s">
        <v>72</v>
      </c>
      <c r="AY1235" s="244" t="s">
        <v>145</v>
      </c>
    </row>
    <row r="1236" spans="1:65" s="13" customFormat="1" ht="10">
      <c r="B1236" s="193"/>
      <c r="C1236" s="194"/>
      <c r="D1236" s="187" t="s">
        <v>159</v>
      </c>
      <c r="E1236" s="195" t="s">
        <v>20</v>
      </c>
      <c r="F1236" s="196" t="s">
        <v>1916</v>
      </c>
      <c r="G1236" s="194"/>
      <c r="H1236" s="197">
        <v>1.91</v>
      </c>
      <c r="I1236" s="198"/>
      <c r="J1236" s="194"/>
      <c r="K1236" s="194"/>
      <c r="L1236" s="199"/>
      <c r="M1236" s="200"/>
      <c r="N1236" s="201"/>
      <c r="O1236" s="201"/>
      <c r="P1236" s="201"/>
      <c r="Q1236" s="201"/>
      <c r="R1236" s="201"/>
      <c r="S1236" s="201"/>
      <c r="T1236" s="202"/>
      <c r="AT1236" s="203" t="s">
        <v>159</v>
      </c>
      <c r="AU1236" s="203" t="s">
        <v>153</v>
      </c>
      <c r="AV1236" s="13" t="s">
        <v>153</v>
      </c>
      <c r="AW1236" s="13" t="s">
        <v>33</v>
      </c>
      <c r="AX1236" s="13" t="s">
        <v>72</v>
      </c>
      <c r="AY1236" s="203" t="s">
        <v>145</v>
      </c>
    </row>
    <row r="1237" spans="1:65" s="13" customFormat="1" ht="10">
      <c r="B1237" s="193"/>
      <c r="C1237" s="194"/>
      <c r="D1237" s="187" t="s">
        <v>159</v>
      </c>
      <c r="E1237" s="195" t="s">
        <v>20</v>
      </c>
      <c r="F1237" s="196" t="s">
        <v>1917</v>
      </c>
      <c r="G1237" s="194"/>
      <c r="H1237" s="197">
        <v>0.88</v>
      </c>
      <c r="I1237" s="198"/>
      <c r="J1237" s="194"/>
      <c r="K1237" s="194"/>
      <c r="L1237" s="199"/>
      <c r="M1237" s="200"/>
      <c r="N1237" s="201"/>
      <c r="O1237" s="201"/>
      <c r="P1237" s="201"/>
      <c r="Q1237" s="201"/>
      <c r="R1237" s="201"/>
      <c r="S1237" s="201"/>
      <c r="T1237" s="202"/>
      <c r="AT1237" s="203" t="s">
        <v>159</v>
      </c>
      <c r="AU1237" s="203" t="s">
        <v>153</v>
      </c>
      <c r="AV1237" s="13" t="s">
        <v>153</v>
      </c>
      <c r="AW1237" s="13" t="s">
        <v>33</v>
      </c>
      <c r="AX1237" s="13" t="s">
        <v>72</v>
      </c>
      <c r="AY1237" s="203" t="s">
        <v>145</v>
      </c>
    </row>
    <row r="1238" spans="1:65" s="13" customFormat="1" ht="10">
      <c r="B1238" s="193"/>
      <c r="C1238" s="194"/>
      <c r="D1238" s="187" t="s">
        <v>159</v>
      </c>
      <c r="E1238" s="195" t="s">
        <v>20</v>
      </c>
      <c r="F1238" s="196" t="s">
        <v>1918</v>
      </c>
      <c r="G1238" s="194"/>
      <c r="H1238" s="197">
        <v>0.51</v>
      </c>
      <c r="I1238" s="198"/>
      <c r="J1238" s="194"/>
      <c r="K1238" s="194"/>
      <c r="L1238" s="199"/>
      <c r="M1238" s="200"/>
      <c r="N1238" s="201"/>
      <c r="O1238" s="201"/>
      <c r="P1238" s="201"/>
      <c r="Q1238" s="201"/>
      <c r="R1238" s="201"/>
      <c r="S1238" s="201"/>
      <c r="T1238" s="202"/>
      <c r="AT1238" s="203" t="s">
        <v>159</v>
      </c>
      <c r="AU1238" s="203" t="s">
        <v>153</v>
      </c>
      <c r="AV1238" s="13" t="s">
        <v>153</v>
      </c>
      <c r="AW1238" s="13" t="s">
        <v>33</v>
      </c>
      <c r="AX1238" s="13" t="s">
        <v>72</v>
      </c>
      <c r="AY1238" s="203" t="s">
        <v>145</v>
      </c>
    </row>
    <row r="1239" spans="1:65" s="16" customFormat="1" ht="10">
      <c r="B1239" s="234"/>
      <c r="C1239" s="235"/>
      <c r="D1239" s="187" t="s">
        <v>159</v>
      </c>
      <c r="E1239" s="236" t="s">
        <v>20</v>
      </c>
      <c r="F1239" s="237" t="s">
        <v>567</v>
      </c>
      <c r="G1239" s="235"/>
      <c r="H1239" s="238">
        <v>3.3</v>
      </c>
      <c r="I1239" s="239"/>
      <c r="J1239" s="235"/>
      <c r="K1239" s="235"/>
      <c r="L1239" s="240"/>
      <c r="M1239" s="241"/>
      <c r="N1239" s="242"/>
      <c r="O1239" s="242"/>
      <c r="P1239" s="242"/>
      <c r="Q1239" s="242"/>
      <c r="R1239" s="242"/>
      <c r="S1239" s="242"/>
      <c r="T1239" s="243"/>
      <c r="AT1239" s="244" t="s">
        <v>159</v>
      </c>
      <c r="AU1239" s="244" t="s">
        <v>153</v>
      </c>
      <c r="AV1239" s="16" t="s">
        <v>174</v>
      </c>
      <c r="AW1239" s="16" t="s">
        <v>33</v>
      </c>
      <c r="AX1239" s="16" t="s">
        <v>8</v>
      </c>
      <c r="AY1239" s="244" t="s">
        <v>145</v>
      </c>
    </row>
    <row r="1240" spans="1:65" s="2" customFormat="1" ht="16.5" customHeight="1">
      <c r="A1240" s="36"/>
      <c r="B1240" s="37"/>
      <c r="C1240" s="175" t="s">
        <v>1919</v>
      </c>
      <c r="D1240" s="175" t="s">
        <v>147</v>
      </c>
      <c r="E1240" s="176" t="s">
        <v>1920</v>
      </c>
      <c r="F1240" s="177" t="s">
        <v>1921</v>
      </c>
      <c r="G1240" s="178" t="s">
        <v>256</v>
      </c>
      <c r="H1240" s="179">
        <v>318.2</v>
      </c>
      <c r="I1240" s="180"/>
      <c r="J1240" s="179">
        <f>ROUND(I1240*H1240,0)</f>
        <v>0</v>
      </c>
      <c r="K1240" s="177" t="s">
        <v>151</v>
      </c>
      <c r="L1240" s="41"/>
      <c r="M1240" s="181" t="s">
        <v>20</v>
      </c>
      <c r="N1240" s="182" t="s">
        <v>44</v>
      </c>
      <c r="O1240" s="66"/>
      <c r="P1240" s="183">
        <f>O1240*H1240</f>
        <v>0</v>
      </c>
      <c r="Q1240" s="183">
        <v>0</v>
      </c>
      <c r="R1240" s="183">
        <f>Q1240*H1240</f>
        <v>0</v>
      </c>
      <c r="S1240" s="183">
        <v>0</v>
      </c>
      <c r="T1240" s="184">
        <f>S1240*H1240</f>
        <v>0</v>
      </c>
      <c r="U1240" s="36"/>
      <c r="V1240" s="36"/>
      <c r="W1240" s="36"/>
      <c r="X1240" s="36"/>
      <c r="Y1240" s="36"/>
      <c r="Z1240" s="36"/>
      <c r="AA1240" s="36"/>
      <c r="AB1240" s="36"/>
      <c r="AC1240" s="36"/>
      <c r="AD1240" s="36"/>
      <c r="AE1240" s="36"/>
      <c r="AR1240" s="185" t="s">
        <v>279</v>
      </c>
      <c r="AT1240" s="185" t="s">
        <v>147</v>
      </c>
      <c r="AU1240" s="185" t="s">
        <v>153</v>
      </c>
      <c r="AY1240" s="19" t="s">
        <v>145</v>
      </c>
      <c r="BE1240" s="186">
        <f>IF(N1240="základní",J1240,0)</f>
        <v>0</v>
      </c>
      <c r="BF1240" s="186">
        <f>IF(N1240="snížená",J1240,0)</f>
        <v>0</v>
      </c>
      <c r="BG1240" s="186">
        <f>IF(N1240="zákl. přenesená",J1240,0)</f>
        <v>0</v>
      </c>
      <c r="BH1240" s="186">
        <f>IF(N1240="sníž. přenesená",J1240,0)</f>
        <v>0</v>
      </c>
      <c r="BI1240" s="186">
        <f>IF(N1240="nulová",J1240,0)</f>
        <v>0</v>
      </c>
      <c r="BJ1240" s="19" t="s">
        <v>153</v>
      </c>
      <c r="BK1240" s="186">
        <f>ROUND(I1240*H1240,0)</f>
        <v>0</v>
      </c>
      <c r="BL1240" s="19" t="s">
        <v>279</v>
      </c>
      <c r="BM1240" s="185" t="s">
        <v>1922</v>
      </c>
    </row>
    <row r="1241" spans="1:65" s="2" customFormat="1" ht="10">
      <c r="A1241" s="36"/>
      <c r="B1241" s="37"/>
      <c r="C1241" s="38"/>
      <c r="D1241" s="187" t="s">
        <v>155</v>
      </c>
      <c r="E1241" s="38"/>
      <c r="F1241" s="188" t="s">
        <v>1923</v>
      </c>
      <c r="G1241" s="38"/>
      <c r="H1241" s="38"/>
      <c r="I1241" s="189"/>
      <c r="J1241" s="38"/>
      <c r="K1241" s="38"/>
      <c r="L1241" s="41"/>
      <c r="M1241" s="190"/>
      <c r="N1241" s="191"/>
      <c r="O1241" s="66"/>
      <c r="P1241" s="66"/>
      <c r="Q1241" s="66"/>
      <c r="R1241" s="66"/>
      <c r="S1241" s="66"/>
      <c r="T1241" s="67"/>
      <c r="U1241" s="36"/>
      <c r="V1241" s="36"/>
      <c r="W1241" s="36"/>
      <c r="X1241" s="36"/>
      <c r="Y1241" s="36"/>
      <c r="Z1241" s="36"/>
      <c r="AA1241" s="36"/>
      <c r="AB1241" s="36"/>
      <c r="AC1241" s="36"/>
      <c r="AD1241" s="36"/>
      <c r="AE1241" s="36"/>
      <c r="AT1241" s="19" t="s">
        <v>155</v>
      </c>
      <c r="AU1241" s="19" t="s">
        <v>153</v>
      </c>
    </row>
    <row r="1242" spans="1:65" s="13" customFormat="1" ht="10">
      <c r="B1242" s="193"/>
      <c r="C1242" s="194"/>
      <c r="D1242" s="187" t="s">
        <v>159</v>
      </c>
      <c r="E1242" s="195" t="s">
        <v>20</v>
      </c>
      <c r="F1242" s="196" t="s">
        <v>1924</v>
      </c>
      <c r="G1242" s="194"/>
      <c r="H1242" s="197">
        <v>159</v>
      </c>
      <c r="I1242" s="198"/>
      <c r="J1242" s="194"/>
      <c r="K1242" s="194"/>
      <c r="L1242" s="199"/>
      <c r="M1242" s="200"/>
      <c r="N1242" s="201"/>
      <c r="O1242" s="201"/>
      <c r="P1242" s="201"/>
      <c r="Q1242" s="201"/>
      <c r="R1242" s="201"/>
      <c r="S1242" s="201"/>
      <c r="T1242" s="202"/>
      <c r="AT1242" s="203" t="s">
        <v>159</v>
      </c>
      <c r="AU1242" s="203" t="s">
        <v>153</v>
      </c>
      <c r="AV1242" s="13" t="s">
        <v>153</v>
      </c>
      <c r="AW1242" s="13" t="s">
        <v>33</v>
      </c>
      <c r="AX1242" s="13" t="s">
        <v>72</v>
      </c>
      <c r="AY1242" s="203" t="s">
        <v>145</v>
      </c>
    </row>
    <row r="1243" spans="1:65" s="13" customFormat="1" ht="10">
      <c r="B1243" s="193"/>
      <c r="C1243" s="194"/>
      <c r="D1243" s="187" t="s">
        <v>159</v>
      </c>
      <c r="E1243" s="195" t="s">
        <v>20</v>
      </c>
      <c r="F1243" s="196" t="s">
        <v>1925</v>
      </c>
      <c r="G1243" s="194"/>
      <c r="H1243" s="197">
        <v>88</v>
      </c>
      <c r="I1243" s="198"/>
      <c r="J1243" s="194"/>
      <c r="K1243" s="194"/>
      <c r="L1243" s="199"/>
      <c r="M1243" s="200"/>
      <c r="N1243" s="201"/>
      <c r="O1243" s="201"/>
      <c r="P1243" s="201"/>
      <c r="Q1243" s="201"/>
      <c r="R1243" s="201"/>
      <c r="S1243" s="201"/>
      <c r="T1243" s="202"/>
      <c r="AT1243" s="203" t="s">
        <v>159</v>
      </c>
      <c r="AU1243" s="203" t="s">
        <v>153</v>
      </c>
      <c r="AV1243" s="13" t="s">
        <v>153</v>
      </c>
      <c r="AW1243" s="13" t="s">
        <v>33</v>
      </c>
      <c r="AX1243" s="13" t="s">
        <v>72</v>
      </c>
      <c r="AY1243" s="203" t="s">
        <v>145</v>
      </c>
    </row>
    <row r="1244" spans="1:65" s="13" customFormat="1" ht="10">
      <c r="B1244" s="193"/>
      <c r="C1244" s="194"/>
      <c r="D1244" s="187" t="s">
        <v>159</v>
      </c>
      <c r="E1244" s="195" t="s">
        <v>20</v>
      </c>
      <c r="F1244" s="196" t="s">
        <v>1926</v>
      </c>
      <c r="G1244" s="194"/>
      <c r="H1244" s="197">
        <v>11.2</v>
      </c>
      <c r="I1244" s="198"/>
      <c r="J1244" s="194"/>
      <c r="K1244" s="194"/>
      <c r="L1244" s="199"/>
      <c r="M1244" s="200"/>
      <c r="N1244" s="201"/>
      <c r="O1244" s="201"/>
      <c r="P1244" s="201"/>
      <c r="Q1244" s="201"/>
      <c r="R1244" s="201"/>
      <c r="S1244" s="201"/>
      <c r="T1244" s="202"/>
      <c r="AT1244" s="203" t="s">
        <v>159</v>
      </c>
      <c r="AU1244" s="203" t="s">
        <v>153</v>
      </c>
      <c r="AV1244" s="13" t="s">
        <v>153</v>
      </c>
      <c r="AW1244" s="13" t="s">
        <v>33</v>
      </c>
      <c r="AX1244" s="13" t="s">
        <v>72</v>
      </c>
      <c r="AY1244" s="203" t="s">
        <v>145</v>
      </c>
    </row>
    <row r="1245" spans="1:65" s="13" customFormat="1" ht="10">
      <c r="B1245" s="193"/>
      <c r="C1245" s="194"/>
      <c r="D1245" s="187" t="s">
        <v>159</v>
      </c>
      <c r="E1245" s="195" t="s">
        <v>20</v>
      </c>
      <c r="F1245" s="196" t="s">
        <v>1927</v>
      </c>
      <c r="G1245" s="194"/>
      <c r="H1245" s="197">
        <v>60</v>
      </c>
      <c r="I1245" s="198"/>
      <c r="J1245" s="194"/>
      <c r="K1245" s="194"/>
      <c r="L1245" s="199"/>
      <c r="M1245" s="200"/>
      <c r="N1245" s="201"/>
      <c r="O1245" s="201"/>
      <c r="P1245" s="201"/>
      <c r="Q1245" s="201"/>
      <c r="R1245" s="201"/>
      <c r="S1245" s="201"/>
      <c r="T1245" s="202"/>
      <c r="AT1245" s="203" t="s">
        <v>159</v>
      </c>
      <c r="AU1245" s="203" t="s">
        <v>153</v>
      </c>
      <c r="AV1245" s="13" t="s">
        <v>153</v>
      </c>
      <c r="AW1245" s="13" t="s">
        <v>33</v>
      </c>
      <c r="AX1245" s="13" t="s">
        <v>72</v>
      </c>
      <c r="AY1245" s="203" t="s">
        <v>145</v>
      </c>
    </row>
    <row r="1246" spans="1:65" s="15" customFormat="1" ht="10">
      <c r="B1246" s="214"/>
      <c r="C1246" s="215"/>
      <c r="D1246" s="187" t="s">
        <v>159</v>
      </c>
      <c r="E1246" s="216" t="s">
        <v>20</v>
      </c>
      <c r="F1246" s="217" t="s">
        <v>173</v>
      </c>
      <c r="G1246" s="215"/>
      <c r="H1246" s="218">
        <v>318.2</v>
      </c>
      <c r="I1246" s="219"/>
      <c r="J1246" s="215"/>
      <c r="K1246" s="215"/>
      <c r="L1246" s="220"/>
      <c r="M1246" s="221"/>
      <c r="N1246" s="222"/>
      <c r="O1246" s="222"/>
      <c r="P1246" s="222"/>
      <c r="Q1246" s="222"/>
      <c r="R1246" s="222"/>
      <c r="S1246" s="222"/>
      <c r="T1246" s="223"/>
      <c r="AT1246" s="224" t="s">
        <v>159</v>
      </c>
      <c r="AU1246" s="224" t="s">
        <v>153</v>
      </c>
      <c r="AV1246" s="15" t="s">
        <v>152</v>
      </c>
      <c r="AW1246" s="15" t="s">
        <v>33</v>
      </c>
      <c r="AX1246" s="15" t="s">
        <v>8</v>
      </c>
      <c r="AY1246" s="224" t="s">
        <v>145</v>
      </c>
    </row>
    <row r="1247" spans="1:65" s="2" customFormat="1" ht="16.5" customHeight="1">
      <c r="A1247" s="36"/>
      <c r="B1247" s="37"/>
      <c r="C1247" s="225" t="s">
        <v>1928</v>
      </c>
      <c r="D1247" s="225" t="s">
        <v>248</v>
      </c>
      <c r="E1247" s="226" t="s">
        <v>1929</v>
      </c>
      <c r="F1247" s="227" t="s">
        <v>1930</v>
      </c>
      <c r="G1247" s="228" t="s">
        <v>163</v>
      </c>
      <c r="H1247" s="229">
        <v>6.74</v>
      </c>
      <c r="I1247" s="230"/>
      <c r="J1247" s="229">
        <f>ROUND(I1247*H1247,0)</f>
        <v>0</v>
      </c>
      <c r="K1247" s="227" t="s">
        <v>204</v>
      </c>
      <c r="L1247" s="231"/>
      <c r="M1247" s="232" t="s">
        <v>20</v>
      </c>
      <c r="N1247" s="233" t="s">
        <v>44</v>
      </c>
      <c r="O1247" s="66"/>
      <c r="P1247" s="183">
        <f>O1247*H1247</f>
        <v>0</v>
      </c>
      <c r="Q1247" s="183">
        <v>0.55000000000000004</v>
      </c>
      <c r="R1247" s="183">
        <f>Q1247*H1247</f>
        <v>3.7070000000000003</v>
      </c>
      <c r="S1247" s="183">
        <v>0</v>
      </c>
      <c r="T1247" s="184">
        <f>S1247*H1247</f>
        <v>0</v>
      </c>
      <c r="U1247" s="36"/>
      <c r="V1247" s="36"/>
      <c r="W1247" s="36"/>
      <c r="X1247" s="36"/>
      <c r="Y1247" s="36"/>
      <c r="Z1247" s="36"/>
      <c r="AA1247" s="36"/>
      <c r="AB1247" s="36"/>
      <c r="AC1247" s="36"/>
      <c r="AD1247" s="36"/>
      <c r="AE1247" s="36"/>
      <c r="AR1247" s="185" t="s">
        <v>385</v>
      </c>
      <c r="AT1247" s="185" t="s">
        <v>248</v>
      </c>
      <c r="AU1247" s="185" t="s">
        <v>153</v>
      </c>
      <c r="AY1247" s="19" t="s">
        <v>145</v>
      </c>
      <c r="BE1247" s="186">
        <f>IF(N1247="základní",J1247,0)</f>
        <v>0</v>
      </c>
      <c r="BF1247" s="186">
        <f>IF(N1247="snížená",J1247,0)</f>
        <v>0</v>
      </c>
      <c r="BG1247" s="186">
        <f>IF(N1247="zákl. přenesená",J1247,0)</f>
        <v>0</v>
      </c>
      <c r="BH1247" s="186">
        <f>IF(N1247="sníž. přenesená",J1247,0)</f>
        <v>0</v>
      </c>
      <c r="BI1247" s="186">
        <f>IF(N1247="nulová",J1247,0)</f>
        <v>0</v>
      </c>
      <c r="BJ1247" s="19" t="s">
        <v>153</v>
      </c>
      <c r="BK1247" s="186">
        <f>ROUND(I1247*H1247,0)</f>
        <v>0</v>
      </c>
      <c r="BL1247" s="19" t="s">
        <v>279</v>
      </c>
      <c r="BM1247" s="185" t="s">
        <v>1931</v>
      </c>
    </row>
    <row r="1248" spans="1:65" s="2" customFormat="1" ht="10">
      <c r="A1248" s="36"/>
      <c r="B1248" s="37"/>
      <c r="C1248" s="38"/>
      <c r="D1248" s="187" t="s">
        <v>155</v>
      </c>
      <c r="E1248" s="38"/>
      <c r="F1248" s="188" t="s">
        <v>1930</v>
      </c>
      <c r="G1248" s="38"/>
      <c r="H1248" s="38"/>
      <c r="I1248" s="189"/>
      <c r="J1248" s="38"/>
      <c r="K1248" s="38"/>
      <c r="L1248" s="41"/>
      <c r="M1248" s="190"/>
      <c r="N1248" s="191"/>
      <c r="O1248" s="66"/>
      <c r="P1248" s="66"/>
      <c r="Q1248" s="66"/>
      <c r="R1248" s="66"/>
      <c r="S1248" s="66"/>
      <c r="T1248" s="67"/>
      <c r="U1248" s="36"/>
      <c r="V1248" s="36"/>
      <c r="W1248" s="36"/>
      <c r="X1248" s="36"/>
      <c r="Y1248" s="36"/>
      <c r="Z1248" s="36"/>
      <c r="AA1248" s="36"/>
      <c r="AB1248" s="36"/>
      <c r="AC1248" s="36"/>
      <c r="AD1248" s="36"/>
      <c r="AE1248" s="36"/>
      <c r="AT1248" s="19" t="s">
        <v>155</v>
      </c>
      <c r="AU1248" s="19" t="s">
        <v>153</v>
      </c>
    </row>
    <row r="1249" spans="1:65" s="13" customFormat="1" ht="10">
      <c r="B1249" s="193"/>
      <c r="C1249" s="194"/>
      <c r="D1249" s="187" t="s">
        <v>159</v>
      </c>
      <c r="E1249" s="195" t="s">
        <v>20</v>
      </c>
      <c r="F1249" s="196" t="s">
        <v>1932</v>
      </c>
      <c r="G1249" s="194"/>
      <c r="H1249" s="197">
        <v>3.37</v>
      </c>
      <c r="I1249" s="198"/>
      <c r="J1249" s="194"/>
      <c r="K1249" s="194"/>
      <c r="L1249" s="199"/>
      <c r="M1249" s="200"/>
      <c r="N1249" s="201"/>
      <c r="O1249" s="201"/>
      <c r="P1249" s="201"/>
      <c r="Q1249" s="201"/>
      <c r="R1249" s="201"/>
      <c r="S1249" s="201"/>
      <c r="T1249" s="202"/>
      <c r="AT1249" s="203" t="s">
        <v>159</v>
      </c>
      <c r="AU1249" s="203" t="s">
        <v>153</v>
      </c>
      <c r="AV1249" s="13" t="s">
        <v>153</v>
      </c>
      <c r="AW1249" s="13" t="s">
        <v>33</v>
      </c>
      <c r="AX1249" s="13" t="s">
        <v>72</v>
      </c>
      <c r="AY1249" s="203" t="s">
        <v>145</v>
      </c>
    </row>
    <row r="1250" spans="1:65" s="13" customFormat="1" ht="10">
      <c r="B1250" s="193"/>
      <c r="C1250" s="194"/>
      <c r="D1250" s="187" t="s">
        <v>159</v>
      </c>
      <c r="E1250" s="195" t="s">
        <v>20</v>
      </c>
      <c r="F1250" s="196" t="s">
        <v>1933</v>
      </c>
      <c r="G1250" s="194"/>
      <c r="H1250" s="197">
        <v>1.86</v>
      </c>
      <c r="I1250" s="198"/>
      <c r="J1250" s="194"/>
      <c r="K1250" s="194"/>
      <c r="L1250" s="199"/>
      <c r="M1250" s="200"/>
      <c r="N1250" s="201"/>
      <c r="O1250" s="201"/>
      <c r="P1250" s="201"/>
      <c r="Q1250" s="201"/>
      <c r="R1250" s="201"/>
      <c r="S1250" s="201"/>
      <c r="T1250" s="202"/>
      <c r="AT1250" s="203" t="s">
        <v>159</v>
      </c>
      <c r="AU1250" s="203" t="s">
        <v>153</v>
      </c>
      <c r="AV1250" s="13" t="s">
        <v>153</v>
      </c>
      <c r="AW1250" s="13" t="s">
        <v>33</v>
      </c>
      <c r="AX1250" s="13" t="s">
        <v>72</v>
      </c>
      <c r="AY1250" s="203" t="s">
        <v>145</v>
      </c>
    </row>
    <row r="1251" spans="1:65" s="13" customFormat="1" ht="10">
      <c r="B1251" s="193"/>
      <c r="C1251" s="194"/>
      <c r="D1251" s="187" t="s">
        <v>159</v>
      </c>
      <c r="E1251" s="195" t="s">
        <v>20</v>
      </c>
      <c r="F1251" s="196" t="s">
        <v>1934</v>
      </c>
      <c r="G1251" s="194"/>
      <c r="H1251" s="197">
        <v>0.24</v>
      </c>
      <c r="I1251" s="198"/>
      <c r="J1251" s="194"/>
      <c r="K1251" s="194"/>
      <c r="L1251" s="199"/>
      <c r="M1251" s="200"/>
      <c r="N1251" s="201"/>
      <c r="O1251" s="201"/>
      <c r="P1251" s="201"/>
      <c r="Q1251" s="201"/>
      <c r="R1251" s="201"/>
      <c r="S1251" s="201"/>
      <c r="T1251" s="202"/>
      <c r="AT1251" s="203" t="s">
        <v>159</v>
      </c>
      <c r="AU1251" s="203" t="s">
        <v>153</v>
      </c>
      <c r="AV1251" s="13" t="s">
        <v>153</v>
      </c>
      <c r="AW1251" s="13" t="s">
        <v>33</v>
      </c>
      <c r="AX1251" s="13" t="s">
        <v>72</v>
      </c>
      <c r="AY1251" s="203" t="s">
        <v>145</v>
      </c>
    </row>
    <row r="1252" spans="1:65" s="13" customFormat="1" ht="10">
      <c r="B1252" s="193"/>
      <c r="C1252" s="194"/>
      <c r="D1252" s="187" t="s">
        <v>159</v>
      </c>
      <c r="E1252" s="195" t="s">
        <v>20</v>
      </c>
      <c r="F1252" s="196" t="s">
        <v>1935</v>
      </c>
      <c r="G1252" s="194"/>
      <c r="H1252" s="197">
        <v>1.27</v>
      </c>
      <c r="I1252" s="198"/>
      <c r="J1252" s="194"/>
      <c r="K1252" s="194"/>
      <c r="L1252" s="199"/>
      <c r="M1252" s="200"/>
      <c r="N1252" s="201"/>
      <c r="O1252" s="201"/>
      <c r="P1252" s="201"/>
      <c r="Q1252" s="201"/>
      <c r="R1252" s="201"/>
      <c r="S1252" s="201"/>
      <c r="T1252" s="202"/>
      <c r="AT1252" s="203" t="s">
        <v>159</v>
      </c>
      <c r="AU1252" s="203" t="s">
        <v>153</v>
      </c>
      <c r="AV1252" s="13" t="s">
        <v>153</v>
      </c>
      <c r="AW1252" s="13" t="s">
        <v>33</v>
      </c>
      <c r="AX1252" s="13" t="s">
        <v>72</v>
      </c>
      <c r="AY1252" s="203" t="s">
        <v>145</v>
      </c>
    </row>
    <row r="1253" spans="1:65" s="15" customFormat="1" ht="10">
      <c r="B1253" s="214"/>
      <c r="C1253" s="215"/>
      <c r="D1253" s="187" t="s">
        <v>159</v>
      </c>
      <c r="E1253" s="216" t="s">
        <v>20</v>
      </c>
      <c r="F1253" s="217" t="s">
        <v>173</v>
      </c>
      <c r="G1253" s="215"/>
      <c r="H1253" s="218">
        <v>6.74</v>
      </c>
      <c r="I1253" s="219"/>
      <c r="J1253" s="215"/>
      <c r="K1253" s="215"/>
      <c r="L1253" s="220"/>
      <c r="M1253" s="221"/>
      <c r="N1253" s="222"/>
      <c r="O1253" s="222"/>
      <c r="P1253" s="222"/>
      <c r="Q1253" s="222"/>
      <c r="R1253" s="222"/>
      <c r="S1253" s="222"/>
      <c r="T1253" s="223"/>
      <c r="AT1253" s="224" t="s">
        <v>159</v>
      </c>
      <c r="AU1253" s="224" t="s">
        <v>153</v>
      </c>
      <c r="AV1253" s="15" t="s">
        <v>152</v>
      </c>
      <c r="AW1253" s="15" t="s">
        <v>33</v>
      </c>
      <c r="AX1253" s="15" t="s">
        <v>8</v>
      </c>
      <c r="AY1253" s="224" t="s">
        <v>145</v>
      </c>
    </row>
    <row r="1254" spans="1:65" s="2" customFormat="1" ht="16.5" customHeight="1">
      <c r="A1254" s="36"/>
      <c r="B1254" s="37"/>
      <c r="C1254" s="175" t="s">
        <v>1936</v>
      </c>
      <c r="D1254" s="175" t="s">
        <v>147</v>
      </c>
      <c r="E1254" s="176" t="s">
        <v>1937</v>
      </c>
      <c r="F1254" s="177" t="s">
        <v>1938</v>
      </c>
      <c r="G1254" s="178" t="s">
        <v>256</v>
      </c>
      <c r="H1254" s="179">
        <v>147.1</v>
      </c>
      <c r="I1254" s="180"/>
      <c r="J1254" s="179">
        <f>ROUND(I1254*H1254,0)</f>
        <v>0</v>
      </c>
      <c r="K1254" s="177" t="s">
        <v>151</v>
      </c>
      <c r="L1254" s="41"/>
      <c r="M1254" s="181" t="s">
        <v>20</v>
      </c>
      <c r="N1254" s="182" t="s">
        <v>44</v>
      </c>
      <c r="O1254" s="66"/>
      <c r="P1254" s="183">
        <f>O1254*H1254</f>
        <v>0</v>
      </c>
      <c r="Q1254" s="183">
        <v>0</v>
      </c>
      <c r="R1254" s="183">
        <f>Q1254*H1254</f>
        <v>0</v>
      </c>
      <c r="S1254" s="183">
        <v>0</v>
      </c>
      <c r="T1254" s="184">
        <f>S1254*H1254</f>
        <v>0</v>
      </c>
      <c r="U1254" s="36"/>
      <c r="V1254" s="36"/>
      <c r="W1254" s="36"/>
      <c r="X1254" s="36"/>
      <c r="Y1254" s="36"/>
      <c r="Z1254" s="36"/>
      <c r="AA1254" s="36"/>
      <c r="AB1254" s="36"/>
      <c r="AC1254" s="36"/>
      <c r="AD1254" s="36"/>
      <c r="AE1254" s="36"/>
      <c r="AR1254" s="185" t="s">
        <v>279</v>
      </c>
      <c r="AT1254" s="185" t="s">
        <v>147</v>
      </c>
      <c r="AU1254" s="185" t="s">
        <v>153</v>
      </c>
      <c r="AY1254" s="19" t="s">
        <v>145</v>
      </c>
      <c r="BE1254" s="186">
        <f>IF(N1254="základní",J1254,0)</f>
        <v>0</v>
      </c>
      <c r="BF1254" s="186">
        <f>IF(N1254="snížená",J1254,0)</f>
        <v>0</v>
      </c>
      <c r="BG1254" s="186">
        <f>IF(N1254="zákl. přenesená",J1254,0)</f>
        <v>0</v>
      </c>
      <c r="BH1254" s="186">
        <f>IF(N1254="sníž. přenesená",J1254,0)</f>
        <v>0</v>
      </c>
      <c r="BI1254" s="186">
        <f>IF(N1254="nulová",J1254,0)</f>
        <v>0</v>
      </c>
      <c r="BJ1254" s="19" t="s">
        <v>153</v>
      </c>
      <c r="BK1254" s="186">
        <f>ROUND(I1254*H1254,0)</f>
        <v>0</v>
      </c>
      <c r="BL1254" s="19" t="s">
        <v>279</v>
      </c>
      <c r="BM1254" s="185" t="s">
        <v>1939</v>
      </c>
    </row>
    <row r="1255" spans="1:65" s="2" customFormat="1" ht="10">
      <c r="A1255" s="36"/>
      <c r="B1255" s="37"/>
      <c r="C1255" s="38"/>
      <c r="D1255" s="187" t="s">
        <v>155</v>
      </c>
      <c r="E1255" s="38"/>
      <c r="F1255" s="188" t="s">
        <v>1940</v>
      </c>
      <c r="G1255" s="38"/>
      <c r="H1255" s="38"/>
      <c r="I1255" s="189"/>
      <c r="J1255" s="38"/>
      <c r="K1255" s="38"/>
      <c r="L1255" s="41"/>
      <c r="M1255" s="190"/>
      <c r="N1255" s="191"/>
      <c r="O1255" s="66"/>
      <c r="P1255" s="66"/>
      <c r="Q1255" s="66"/>
      <c r="R1255" s="66"/>
      <c r="S1255" s="66"/>
      <c r="T1255" s="67"/>
      <c r="U1255" s="36"/>
      <c r="V1255" s="36"/>
      <c r="W1255" s="36"/>
      <c r="X1255" s="36"/>
      <c r="Y1255" s="36"/>
      <c r="Z1255" s="36"/>
      <c r="AA1255" s="36"/>
      <c r="AB1255" s="36"/>
      <c r="AC1255" s="36"/>
      <c r="AD1255" s="36"/>
      <c r="AE1255" s="36"/>
      <c r="AT1255" s="19" t="s">
        <v>155</v>
      </c>
      <c r="AU1255" s="19" t="s">
        <v>153</v>
      </c>
    </row>
    <row r="1256" spans="1:65" s="14" customFormat="1" ht="10">
      <c r="B1256" s="204"/>
      <c r="C1256" s="205"/>
      <c r="D1256" s="187" t="s">
        <v>159</v>
      </c>
      <c r="E1256" s="206" t="s">
        <v>20</v>
      </c>
      <c r="F1256" s="207" t="s">
        <v>1941</v>
      </c>
      <c r="G1256" s="205"/>
      <c r="H1256" s="206" t="s">
        <v>20</v>
      </c>
      <c r="I1256" s="208"/>
      <c r="J1256" s="205"/>
      <c r="K1256" s="205"/>
      <c r="L1256" s="209"/>
      <c r="M1256" s="210"/>
      <c r="N1256" s="211"/>
      <c r="O1256" s="211"/>
      <c r="P1256" s="211"/>
      <c r="Q1256" s="211"/>
      <c r="R1256" s="211"/>
      <c r="S1256" s="211"/>
      <c r="T1256" s="212"/>
      <c r="AT1256" s="213" t="s">
        <v>159</v>
      </c>
      <c r="AU1256" s="213" t="s">
        <v>153</v>
      </c>
      <c r="AV1256" s="14" t="s">
        <v>8</v>
      </c>
      <c r="AW1256" s="14" t="s">
        <v>33</v>
      </c>
      <c r="AX1256" s="14" t="s">
        <v>72</v>
      </c>
      <c r="AY1256" s="213" t="s">
        <v>145</v>
      </c>
    </row>
    <row r="1257" spans="1:65" s="13" customFormat="1" ht="10">
      <c r="B1257" s="193"/>
      <c r="C1257" s="194"/>
      <c r="D1257" s="187" t="s">
        <v>159</v>
      </c>
      <c r="E1257" s="195" t="s">
        <v>20</v>
      </c>
      <c r="F1257" s="196" t="s">
        <v>1942</v>
      </c>
      <c r="G1257" s="194"/>
      <c r="H1257" s="197">
        <v>73.3</v>
      </c>
      <c r="I1257" s="198"/>
      <c r="J1257" s="194"/>
      <c r="K1257" s="194"/>
      <c r="L1257" s="199"/>
      <c r="M1257" s="200"/>
      <c r="N1257" s="201"/>
      <c r="O1257" s="201"/>
      <c r="P1257" s="201"/>
      <c r="Q1257" s="201"/>
      <c r="R1257" s="201"/>
      <c r="S1257" s="201"/>
      <c r="T1257" s="202"/>
      <c r="AT1257" s="203" t="s">
        <v>159</v>
      </c>
      <c r="AU1257" s="203" t="s">
        <v>153</v>
      </c>
      <c r="AV1257" s="13" t="s">
        <v>153</v>
      </c>
      <c r="AW1257" s="13" t="s">
        <v>33</v>
      </c>
      <c r="AX1257" s="13" t="s">
        <v>72</v>
      </c>
      <c r="AY1257" s="203" t="s">
        <v>145</v>
      </c>
    </row>
    <row r="1258" spans="1:65" s="13" customFormat="1" ht="10">
      <c r="B1258" s="193"/>
      <c r="C1258" s="194"/>
      <c r="D1258" s="187" t="s">
        <v>159</v>
      </c>
      <c r="E1258" s="195" t="s">
        <v>20</v>
      </c>
      <c r="F1258" s="196" t="s">
        <v>1943</v>
      </c>
      <c r="G1258" s="194"/>
      <c r="H1258" s="197">
        <v>44.95</v>
      </c>
      <c r="I1258" s="198"/>
      <c r="J1258" s="194"/>
      <c r="K1258" s="194"/>
      <c r="L1258" s="199"/>
      <c r="M1258" s="200"/>
      <c r="N1258" s="201"/>
      <c r="O1258" s="201"/>
      <c r="P1258" s="201"/>
      <c r="Q1258" s="201"/>
      <c r="R1258" s="201"/>
      <c r="S1258" s="201"/>
      <c r="T1258" s="202"/>
      <c r="AT1258" s="203" t="s">
        <v>159</v>
      </c>
      <c r="AU1258" s="203" t="s">
        <v>153</v>
      </c>
      <c r="AV1258" s="13" t="s">
        <v>153</v>
      </c>
      <c r="AW1258" s="13" t="s">
        <v>33</v>
      </c>
      <c r="AX1258" s="13" t="s">
        <v>72</v>
      </c>
      <c r="AY1258" s="203" t="s">
        <v>145</v>
      </c>
    </row>
    <row r="1259" spans="1:65" s="16" customFormat="1" ht="10">
      <c r="B1259" s="234"/>
      <c r="C1259" s="235"/>
      <c r="D1259" s="187" t="s">
        <v>159</v>
      </c>
      <c r="E1259" s="236" t="s">
        <v>20</v>
      </c>
      <c r="F1259" s="237" t="s">
        <v>567</v>
      </c>
      <c r="G1259" s="235"/>
      <c r="H1259" s="238">
        <v>118.25</v>
      </c>
      <c r="I1259" s="239"/>
      <c r="J1259" s="235"/>
      <c r="K1259" s="235"/>
      <c r="L1259" s="240"/>
      <c r="M1259" s="241"/>
      <c r="N1259" s="242"/>
      <c r="O1259" s="242"/>
      <c r="P1259" s="242"/>
      <c r="Q1259" s="242"/>
      <c r="R1259" s="242"/>
      <c r="S1259" s="242"/>
      <c r="T1259" s="243"/>
      <c r="AT1259" s="244" t="s">
        <v>159</v>
      </c>
      <c r="AU1259" s="244" t="s">
        <v>153</v>
      </c>
      <c r="AV1259" s="16" t="s">
        <v>174</v>
      </c>
      <c r="AW1259" s="16" t="s">
        <v>33</v>
      </c>
      <c r="AX1259" s="16" t="s">
        <v>72</v>
      </c>
      <c r="AY1259" s="244" t="s">
        <v>145</v>
      </c>
    </row>
    <row r="1260" spans="1:65" s="13" customFormat="1" ht="10">
      <c r="B1260" s="193"/>
      <c r="C1260" s="194"/>
      <c r="D1260" s="187" t="s">
        <v>159</v>
      </c>
      <c r="E1260" s="195" t="s">
        <v>20</v>
      </c>
      <c r="F1260" s="196" t="s">
        <v>1944</v>
      </c>
      <c r="G1260" s="194"/>
      <c r="H1260" s="197">
        <v>21.12</v>
      </c>
      <c r="I1260" s="198"/>
      <c r="J1260" s="194"/>
      <c r="K1260" s="194"/>
      <c r="L1260" s="199"/>
      <c r="M1260" s="200"/>
      <c r="N1260" s="201"/>
      <c r="O1260" s="201"/>
      <c r="P1260" s="201"/>
      <c r="Q1260" s="201"/>
      <c r="R1260" s="201"/>
      <c r="S1260" s="201"/>
      <c r="T1260" s="202"/>
      <c r="AT1260" s="203" t="s">
        <v>159</v>
      </c>
      <c r="AU1260" s="203" t="s">
        <v>153</v>
      </c>
      <c r="AV1260" s="13" t="s">
        <v>153</v>
      </c>
      <c r="AW1260" s="13" t="s">
        <v>33</v>
      </c>
      <c r="AX1260" s="13" t="s">
        <v>72</v>
      </c>
      <c r="AY1260" s="203" t="s">
        <v>145</v>
      </c>
    </row>
    <row r="1261" spans="1:65" s="13" customFormat="1" ht="10">
      <c r="B1261" s="193"/>
      <c r="C1261" s="194"/>
      <c r="D1261" s="187" t="s">
        <v>159</v>
      </c>
      <c r="E1261" s="195" t="s">
        <v>20</v>
      </c>
      <c r="F1261" s="196" t="s">
        <v>1945</v>
      </c>
      <c r="G1261" s="194"/>
      <c r="H1261" s="197">
        <v>7.73</v>
      </c>
      <c r="I1261" s="198"/>
      <c r="J1261" s="194"/>
      <c r="K1261" s="194"/>
      <c r="L1261" s="199"/>
      <c r="M1261" s="200"/>
      <c r="N1261" s="201"/>
      <c r="O1261" s="201"/>
      <c r="P1261" s="201"/>
      <c r="Q1261" s="201"/>
      <c r="R1261" s="201"/>
      <c r="S1261" s="201"/>
      <c r="T1261" s="202"/>
      <c r="AT1261" s="203" t="s">
        <v>159</v>
      </c>
      <c r="AU1261" s="203" t="s">
        <v>153</v>
      </c>
      <c r="AV1261" s="13" t="s">
        <v>153</v>
      </c>
      <c r="AW1261" s="13" t="s">
        <v>33</v>
      </c>
      <c r="AX1261" s="13" t="s">
        <v>72</v>
      </c>
      <c r="AY1261" s="203" t="s">
        <v>145</v>
      </c>
    </row>
    <row r="1262" spans="1:65" s="16" customFormat="1" ht="10">
      <c r="B1262" s="234"/>
      <c r="C1262" s="235"/>
      <c r="D1262" s="187" t="s">
        <v>159</v>
      </c>
      <c r="E1262" s="236" t="s">
        <v>20</v>
      </c>
      <c r="F1262" s="237" t="s">
        <v>567</v>
      </c>
      <c r="G1262" s="235"/>
      <c r="H1262" s="238">
        <v>28.85</v>
      </c>
      <c r="I1262" s="239"/>
      <c r="J1262" s="235"/>
      <c r="K1262" s="235"/>
      <c r="L1262" s="240"/>
      <c r="M1262" s="241"/>
      <c r="N1262" s="242"/>
      <c r="O1262" s="242"/>
      <c r="P1262" s="242"/>
      <c r="Q1262" s="242"/>
      <c r="R1262" s="242"/>
      <c r="S1262" s="242"/>
      <c r="T1262" s="243"/>
      <c r="AT1262" s="244" t="s">
        <v>159</v>
      </c>
      <c r="AU1262" s="244" t="s">
        <v>153</v>
      </c>
      <c r="AV1262" s="16" t="s">
        <v>174</v>
      </c>
      <c r="AW1262" s="16" t="s">
        <v>33</v>
      </c>
      <c r="AX1262" s="16" t="s">
        <v>72</v>
      </c>
      <c r="AY1262" s="244" t="s">
        <v>145</v>
      </c>
    </row>
    <row r="1263" spans="1:65" s="15" customFormat="1" ht="10">
      <c r="B1263" s="214"/>
      <c r="C1263" s="215"/>
      <c r="D1263" s="187" t="s">
        <v>159</v>
      </c>
      <c r="E1263" s="216" t="s">
        <v>20</v>
      </c>
      <c r="F1263" s="217" t="s">
        <v>173</v>
      </c>
      <c r="G1263" s="215"/>
      <c r="H1263" s="218">
        <v>147.1</v>
      </c>
      <c r="I1263" s="219"/>
      <c r="J1263" s="215"/>
      <c r="K1263" s="215"/>
      <c r="L1263" s="220"/>
      <c r="M1263" s="221"/>
      <c r="N1263" s="222"/>
      <c r="O1263" s="222"/>
      <c r="P1263" s="222"/>
      <c r="Q1263" s="222"/>
      <c r="R1263" s="222"/>
      <c r="S1263" s="222"/>
      <c r="T1263" s="223"/>
      <c r="AT1263" s="224" t="s">
        <v>159</v>
      </c>
      <c r="AU1263" s="224" t="s">
        <v>153</v>
      </c>
      <c r="AV1263" s="15" t="s">
        <v>152</v>
      </c>
      <c r="AW1263" s="15" t="s">
        <v>33</v>
      </c>
      <c r="AX1263" s="15" t="s">
        <v>8</v>
      </c>
      <c r="AY1263" s="224" t="s">
        <v>145</v>
      </c>
    </row>
    <row r="1264" spans="1:65" s="2" customFormat="1" ht="16.5" customHeight="1">
      <c r="A1264" s="36"/>
      <c r="B1264" s="37"/>
      <c r="C1264" s="225" t="s">
        <v>1946</v>
      </c>
      <c r="D1264" s="225" t="s">
        <v>248</v>
      </c>
      <c r="E1264" s="226" t="s">
        <v>1947</v>
      </c>
      <c r="F1264" s="227" t="s">
        <v>1948</v>
      </c>
      <c r="G1264" s="228" t="s">
        <v>163</v>
      </c>
      <c r="H1264" s="229">
        <v>5.84</v>
      </c>
      <c r="I1264" s="230"/>
      <c r="J1264" s="229">
        <f>ROUND(I1264*H1264,0)</f>
        <v>0</v>
      </c>
      <c r="K1264" s="227" t="s">
        <v>204</v>
      </c>
      <c r="L1264" s="231"/>
      <c r="M1264" s="232" t="s">
        <v>20</v>
      </c>
      <c r="N1264" s="233" t="s">
        <v>44</v>
      </c>
      <c r="O1264" s="66"/>
      <c r="P1264" s="183">
        <f>O1264*H1264</f>
        <v>0</v>
      </c>
      <c r="Q1264" s="183">
        <v>0.55000000000000004</v>
      </c>
      <c r="R1264" s="183">
        <f>Q1264*H1264</f>
        <v>3.2120000000000002</v>
      </c>
      <c r="S1264" s="183">
        <v>0</v>
      </c>
      <c r="T1264" s="184">
        <f>S1264*H1264</f>
        <v>0</v>
      </c>
      <c r="U1264" s="36"/>
      <c r="V1264" s="36"/>
      <c r="W1264" s="36"/>
      <c r="X1264" s="36"/>
      <c r="Y1264" s="36"/>
      <c r="Z1264" s="36"/>
      <c r="AA1264" s="36"/>
      <c r="AB1264" s="36"/>
      <c r="AC1264" s="36"/>
      <c r="AD1264" s="36"/>
      <c r="AE1264" s="36"/>
      <c r="AR1264" s="185" t="s">
        <v>385</v>
      </c>
      <c r="AT1264" s="185" t="s">
        <v>248</v>
      </c>
      <c r="AU1264" s="185" t="s">
        <v>153</v>
      </c>
      <c r="AY1264" s="19" t="s">
        <v>145</v>
      </c>
      <c r="BE1264" s="186">
        <f>IF(N1264="základní",J1264,0)</f>
        <v>0</v>
      </c>
      <c r="BF1264" s="186">
        <f>IF(N1264="snížená",J1264,0)</f>
        <v>0</v>
      </c>
      <c r="BG1264" s="186">
        <f>IF(N1264="zákl. přenesená",J1264,0)</f>
        <v>0</v>
      </c>
      <c r="BH1264" s="186">
        <f>IF(N1264="sníž. přenesená",J1264,0)</f>
        <v>0</v>
      </c>
      <c r="BI1264" s="186">
        <f>IF(N1264="nulová",J1264,0)</f>
        <v>0</v>
      </c>
      <c r="BJ1264" s="19" t="s">
        <v>153</v>
      </c>
      <c r="BK1264" s="186">
        <f>ROUND(I1264*H1264,0)</f>
        <v>0</v>
      </c>
      <c r="BL1264" s="19" t="s">
        <v>279</v>
      </c>
      <c r="BM1264" s="185" t="s">
        <v>1949</v>
      </c>
    </row>
    <row r="1265" spans="1:65" s="2" customFormat="1" ht="10">
      <c r="A1265" s="36"/>
      <c r="B1265" s="37"/>
      <c r="C1265" s="38"/>
      <c r="D1265" s="187" t="s">
        <v>155</v>
      </c>
      <c r="E1265" s="38"/>
      <c r="F1265" s="188" t="s">
        <v>1948</v>
      </c>
      <c r="G1265" s="38"/>
      <c r="H1265" s="38"/>
      <c r="I1265" s="189"/>
      <c r="J1265" s="38"/>
      <c r="K1265" s="38"/>
      <c r="L1265" s="41"/>
      <c r="M1265" s="190"/>
      <c r="N1265" s="191"/>
      <c r="O1265" s="66"/>
      <c r="P1265" s="66"/>
      <c r="Q1265" s="66"/>
      <c r="R1265" s="66"/>
      <c r="S1265" s="66"/>
      <c r="T1265" s="67"/>
      <c r="U1265" s="36"/>
      <c r="V1265" s="36"/>
      <c r="W1265" s="36"/>
      <c r="X1265" s="36"/>
      <c r="Y1265" s="36"/>
      <c r="Z1265" s="36"/>
      <c r="AA1265" s="36"/>
      <c r="AB1265" s="36"/>
      <c r="AC1265" s="36"/>
      <c r="AD1265" s="36"/>
      <c r="AE1265" s="36"/>
      <c r="AT1265" s="19" t="s">
        <v>155</v>
      </c>
      <c r="AU1265" s="19" t="s">
        <v>153</v>
      </c>
    </row>
    <row r="1266" spans="1:65" s="14" customFormat="1" ht="10">
      <c r="B1266" s="204"/>
      <c r="C1266" s="205"/>
      <c r="D1266" s="187" t="s">
        <v>159</v>
      </c>
      <c r="E1266" s="206" t="s">
        <v>20</v>
      </c>
      <c r="F1266" s="207" t="s">
        <v>1941</v>
      </c>
      <c r="G1266" s="205"/>
      <c r="H1266" s="206" t="s">
        <v>20</v>
      </c>
      <c r="I1266" s="208"/>
      <c r="J1266" s="205"/>
      <c r="K1266" s="205"/>
      <c r="L1266" s="209"/>
      <c r="M1266" s="210"/>
      <c r="N1266" s="211"/>
      <c r="O1266" s="211"/>
      <c r="P1266" s="211"/>
      <c r="Q1266" s="211"/>
      <c r="R1266" s="211"/>
      <c r="S1266" s="211"/>
      <c r="T1266" s="212"/>
      <c r="AT1266" s="213" t="s">
        <v>159</v>
      </c>
      <c r="AU1266" s="213" t="s">
        <v>153</v>
      </c>
      <c r="AV1266" s="14" t="s">
        <v>8</v>
      </c>
      <c r="AW1266" s="14" t="s">
        <v>33</v>
      </c>
      <c r="AX1266" s="14" t="s">
        <v>72</v>
      </c>
      <c r="AY1266" s="213" t="s">
        <v>145</v>
      </c>
    </row>
    <row r="1267" spans="1:65" s="13" customFormat="1" ht="10">
      <c r="B1267" s="193"/>
      <c r="C1267" s="194"/>
      <c r="D1267" s="187" t="s">
        <v>159</v>
      </c>
      <c r="E1267" s="195" t="s">
        <v>20</v>
      </c>
      <c r="F1267" s="196" t="s">
        <v>1950</v>
      </c>
      <c r="G1267" s="194"/>
      <c r="H1267" s="197">
        <v>2.2200000000000002</v>
      </c>
      <c r="I1267" s="198"/>
      <c r="J1267" s="194"/>
      <c r="K1267" s="194"/>
      <c r="L1267" s="199"/>
      <c r="M1267" s="200"/>
      <c r="N1267" s="201"/>
      <c r="O1267" s="201"/>
      <c r="P1267" s="201"/>
      <c r="Q1267" s="201"/>
      <c r="R1267" s="201"/>
      <c r="S1267" s="201"/>
      <c r="T1267" s="202"/>
      <c r="AT1267" s="203" t="s">
        <v>159</v>
      </c>
      <c r="AU1267" s="203" t="s">
        <v>153</v>
      </c>
      <c r="AV1267" s="13" t="s">
        <v>153</v>
      </c>
      <c r="AW1267" s="13" t="s">
        <v>33</v>
      </c>
      <c r="AX1267" s="13" t="s">
        <v>72</v>
      </c>
      <c r="AY1267" s="203" t="s">
        <v>145</v>
      </c>
    </row>
    <row r="1268" spans="1:65" s="13" customFormat="1" ht="10">
      <c r="B1268" s="193"/>
      <c r="C1268" s="194"/>
      <c r="D1268" s="187" t="s">
        <v>159</v>
      </c>
      <c r="E1268" s="195" t="s">
        <v>20</v>
      </c>
      <c r="F1268" s="196" t="s">
        <v>1951</v>
      </c>
      <c r="G1268" s="194"/>
      <c r="H1268" s="197">
        <v>1.36</v>
      </c>
      <c r="I1268" s="198"/>
      <c r="J1268" s="194"/>
      <c r="K1268" s="194"/>
      <c r="L1268" s="199"/>
      <c r="M1268" s="200"/>
      <c r="N1268" s="201"/>
      <c r="O1268" s="201"/>
      <c r="P1268" s="201"/>
      <c r="Q1268" s="201"/>
      <c r="R1268" s="201"/>
      <c r="S1268" s="201"/>
      <c r="T1268" s="202"/>
      <c r="AT1268" s="203" t="s">
        <v>159</v>
      </c>
      <c r="AU1268" s="203" t="s">
        <v>153</v>
      </c>
      <c r="AV1268" s="13" t="s">
        <v>153</v>
      </c>
      <c r="AW1268" s="13" t="s">
        <v>33</v>
      </c>
      <c r="AX1268" s="13" t="s">
        <v>72</v>
      </c>
      <c r="AY1268" s="203" t="s">
        <v>145</v>
      </c>
    </row>
    <row r="1269" spans="1:65" s="16" customFormat="1" ht="10">
      <c r="B1269" s="234"/>
      <c r="C1269" s="235"/>
      <c r="D1269" s="187" t="s">
        <v>159</v>
      </c>
      <c r="E1269" s="236" t="s">
        <v>20</v>
      </c>
      <c r="F1269" s="237" t="s">
        <v>567</v>
      </c>
      <c r="G1269" s="235"/>
      <c r="H1269" s="238">
        <v>3.58</v>
      </c>
      <c r="I1269" s="239"/>
      <c r="J1269" s="235"/>
      <c r="K1269" s="235"/>
      <c r="L1269" s="240"/>
      <c r="M1269" s="241"/>
      <c r="N1269" s="242"/>
      <c r="O1269" s="242"/>
      <c r="P1269" s="242"/>
      <c r="Q1269" s="242"/>
      <c r="R1269" s="242"/>
      <c r="S1269" s="242"/>
      <c r="T1269" s="243"/>
      <c r="AT1269" s="244" t="s">
        <v>159</v>
      </c>
      <c r="AU1269" s="244" t="s">
        <v>153</v>
      </c>
      <c r="AV1269" s="16" t="s">
        <v>174</v>
      </c>
      <c r="AW1269" s="16" t="s">
        <v>33</v>
      </c>
      <c r="AX1269" s="16" t="s">
        <v>72</v>
      </c>
      <c r="AY1269" s="244" t="s">
        <v>145</v>
      </c>
    </row>
    <row r="1270" spans="1:65" s="13" customFormat="1" ht="10">
      <c r="B1270" s="193"/>
      <c r="C1270" s="194"/>
      <c r="D1270" s="187" t="s">
        <v>159</v>
      </c>
      <c r="E1270" s="195" t="s">
        <v>20</v>
      </c>
      <c r="F1270" s="196" t="s">
        <v>1952</v>
      </c>
      <c r="G1270" s="194"/>
      <c r="H1270" s="197">
        <v>0.64</v>
      </c>
      <c r="I1270" s="198"/>
      <c r="J1270" s="194"/>
      <c r="K1270" s="194"/>
      <c r="L1270" s="199"/>
      <c r="M1270" s="200"/>
      <c r="N1270" s="201"/>
      <c r="O1270" s="201"/>
      <c r="P1270" s="201"/>
      <c r="Q1270" s="201"/>
      <c r="R1270" s="201"/>
      <c r="S1270" s="201"/>
      <c r="T1270" s="202"/>
      <c r="AT1270" s="203" t="s">
        <v>159</v>
      </c>
      <c r="AU1270" s="203" t="s">
        <v>153</v>
      </c>
      <c r="AV1270" s="13" t="s">
        <v>153</v>
      </c>
      <c r="AW1270" s="13" t="s">
        <v>33</v>
      </c>
      <c r="AX1270" s="13" t="s">
        <v>72</v>
      </c>
      <c r="AY1270" s="203" t="s">
        <v>145</v>
      </c>
    </row>
    <row r="1271" spans="1:65" s="13" customFormat="1" ht="10">
      <c r="B1271" s="193"/>
      <c r="C1271" s="194"/>
      <c r="D1271" s="187" t="s">
        <v>159</v>
      </c>
      <c r="E1271" s="195" t="s">
        <v>20</v>
      </c>
      <c r="F1271" s="196" t="s">
        <v>1953</v>
      </c>
      <c r="G1271" s="194"/>
      <c r="H1271" s="197">
        <v>1.62</v>
      </c>
      <c r="I1271" s="198"/>
      <c r="J1271" s="194"/>
      <c r="K1271" s="194"/>
      <c r="L1271" s="199"/>
      <c r="M1271" s="200"/>
      <c r="N1271" s="201"/>
      <c r="O1271" s="201"/>
      <c r="P1271" s="201"/>
      <c r="Q1271" s="201"/>
      <c r="R1271" s="201"/>
      <c r="S1271" s="201"/>
      <c r="T1271" s="202"/>
      <c r="AT1271" s="203" t="s">
        <v>159</v>
      </c>
      <c r="AU1271" s="203" t="s">
        <v>153</v>
      </c>
      <c r="AV1271" s="13" t="s">
        <v>153</v>
      </c>
      <c r="AW1271" s="13" t="s">
        <v>33</v>
      </c>
      <c r="AX1271" s="13" t="s">
        <v>72</v>
      </c>
      <c r="AY1271" s="203" t="s">
        <v>145</v>
      </c>
    </row>
    <row r="1272" spans="1:65" s="16" customFormat="1" ht="10">
      <c r="B1272" s="234"/>
      <c r="C1272" s="235"/>
      <c r="D1272" s="187" t="s">
        <v>159</v>
      </c>
      <c r="E1272" s="236" t="s">
        <v>20</v>
      </c>
      <c r="F1272" s="237" t="s">
        <v>567</v>
      </c>
      <c r="G1272" s="235"/>
      <c r="H1272" s="238">
        <v>2.2599999999999998</v>
      </c>
      <c r="I1272" s="239"/>
      <c r="J1272" s="235"/>
      <c r="K1272" s="235"/>
      <c r="L1272" s="240"/>
      <c r="M1272" s="241"/>
      <c r="N1272" s="242"/>
      <c r="O1272" s="242"/>
      <c r="P1272" s="242"/>
      <c r="Q1272" s="242"/>
      <c r="R1272" s="242"/>
      <c r="S1272" s="242"/>
      <c r="T1272" s="243"/>
      <c r="AT1272" s="244" t="s">
        <v>159</v>
      </c>
      <c r="AU1272" s="244" t="s">
        <v>153</v>
      </c>
      <c r="AV1272" s="16" t="s">
        <v>174</v>
      </c>
      <c r="AW1272" s="16" t="s">
        <v>33</v>
      </c>
      <c r="AX1272" s="16" t="s">
        <v>72</v>
      </c>
      <c r="AY1272" s="244" t="s">
        <v>145</v>
      </c>
    </row>
    <row r="1273" spans="1:65" s="15" customFormat="1" ht="10">
      <c r="B1273" s="214"/>
      <c r="C1273" s="215"/>
      <c r="D1273" s="187" t="s">
        <v>159</v>
      </c>
      <c r="E1273" s="216" t="s">
        <v>20</v>
      </c>
      <c r="F1273" s="217" t="s">
        <v>173</v>
      </c>
      <c r="G1273" s="215"/>
      <c r="H1273" s="218">
        <v>5.84</v>
      </c>
      <c r="I1273" s="219"/>
      <c r="J1273" s="215"/>
      <c r="K1273" s="215"/>
      <c r="L1273" s="220"/>
      <c r="M1273" s="221"/>
      <c r="N1273" s="222"/>
      <c r="O1273" s="222"/>
      <c r="P1273" s="222"/>
      <c r="Q1273" s="222"/>
      <c r="R1273" s="222"/>
      <c r="S1273" s="222"/>
      <c r="T1273" s="223"/>
      <c r="AT1273" s="224" t="s">
        <v>159</v>
      </c>
      <c r="AU1273" s="224" t="s">
        <v>153</v>
      </c>
      <c r="AV1273" s="15" t="s">
        <v>152</v>
      </c>
      <c r="AW1273" s="15" t="s">
        <v>33</v>
      </c>
      <c r="AX1273" s="15" t="s">
        <v>8</v>
      </c>
      <c r="AY1273" s="224" t="s">
        <v>145</v>
      </c>
    </row>
    <row r="1274" spans="1:65" s="2" customFormat="1" ht="16.5" customHeight="1">
      <c r="A1274" s="36"/>
      <c r="B1274" s="37"/>
      <c r="C1274" s="175" t="s">
        <v>1954</v>
      </c>
      <c r="D1274" s="175" t="s">
        <v>147</v>
      </c>
      <c r="E1274" s="176" t="s">
        <v>1955</v>
      </c>
      <c r="F1274" s="177" t="s">
        <v>1956</v>
      </c>
      <c r="G1274" s="178" t="s">
        <v>163</v>
      </c>
      <c r="H1274" s="179">
        <v>15.88</v>
      </c>
      <c r="I1274" s="180"/>
      <c r="J1274" s="179">
        <f>ROUND(I1274*H1274,0)</f>
        <v>0</v>
      </c>
      <c r="K1274" s="177" t="s">
        <v>151</v>
      </c>
      <c r="L1274" s="41"/>
      <c r="M1274" s="181" t="s">
        <v>20</v>
      </c>
      <c r="N1274" s="182" t="s">
        <v>44</v>
      </c>
      <c r="O1274" s="66"/>
      <c r="P1274" s="183">
        <f>O1274*H1274</f>
        <v>0</v>
      </c>
      <c r="Q1274" s="183">
        <v>2.4469999999999999E-2</v>
      </c>
      <c r="R1274" s="183">
        <f>Q1274*H1274</f>
        <v>0.38858359999999997</v>
      </c>
      <c r="S1274" s="183">
        <v>0</v>
      </c>
      <c r="T1274" s="184">
        <f>S1274*H1274</f>
        <v>0</v>
      </c>
      <c r="U1274" s="36"/>
      <c r="V1274" s="36"/>
      <c r="W1274" s="36"/>
      <c r="X1274" s="36"/>
      <c r="Y1274" s="36"/>
      <c r="Z1274" s="36"/>
      <c r="AA1274" s="36"/>
      <c r="AB1274" s="36"/>
      <c r="AC1274" s="36"/>
      <c r="AD1274" s="36"/>
      <c r="AE1274" s="36"/>
      <c r="AR1274" s="185" t="s">
        <v>279</v>
      </c>
      <c r="AT1274" s="185" t="s">
        <v>147</v>
      </c>
      <c r="AU1274" s="185" t="s">
        <v>153</v>
      </c>
      <c r="AY1274" s="19" t="s">
        <v>145</v>
      </c>
      <c r="BE1274" s="186">
        <f>IF(N1274="základní",J1274,0)</f>
        <v>0</v>
      </c>
      <c r="BF1274" s="186">
        <f>IF(N1274="snížená",J1274,0)</f>
        <v>0</v>
      </c>
      <c r="BG1274" s="186">
        <f>IF(N1274="zákl. přenesená",J1274,0)</f>
        <v>0</v>
      </c>
      <c r="BH1274" s="186">
        <f>IF(N1274="sníž. přenesená",J1274,0)</f>
        <v>0</v>
      </c>
      <c r="BI1274" s="186">
        <f>IF(N1274="nulová",J1274,0)</f>
        <v>0</v>
      </c>
      <c r="BJ1274" s="19" t="s">
        <v>153</v>
      </c>
      <c r="BK1274" s="186">
        <f>ROUND(I1274*H1274,0)</f>
        <v>0</v>
      </c>
      <c r="BL1274" s="19" t="s">
        <v>279</v>
      </c>
      <c r="BM1274" s="185" t="s">
        <v>1957</v>
      </c>
    </row>
    <row r="1275" spans="1:65" s="2" customFormat="1" ht="10">
      <c r="A1275" s="36"/>
      <c r="B1275" s="37"/>
      <c r="C1275" s="38"/>
      <c r="D1275" s="187" t="s">
        <v>155</v>
      </c>
      <c r="E1275" s="38"/>
      <c r="F1275" s="188" t="s">
        <v>1958</v>
      </c>
      <c r="G1275" s="38"/>
      <c r="H1275" s="38"/>
      <c r="I1275" s="189"/>
      <c r="J1275" s="38"/>
      <c r="K1275" s="38"/>
      <c r="L1275" s="41"/>
      <c r="M1275" s="190"/>
      <c r="N1275" s="191"/>
      <c r="O1275" s="66"/>
      <c r="P1275" s="66"/>
      <c r="Q1275" s="66"/>
      <c r="R1275" s="66"/>
      <c r="S1275" s="66"/>
      <c r="T1275" s="67"/>
      <c r="U1275" s="36"/>
      <c r="V1275" s="36"/>
      <c r="W1275" s="36"/>
      <c r="X1275" s="36"/>
      <c r="Y1275" s="36"/>
      <c r="Z1275" s="36"/>
      <c r="AA1275" s="36"/>
      <c r="AB1275" s="36"/>
      <c r="AC1275" s="36"/>
      <c r="AD1275" s="36"/>
      <c r="AE1275" s="36"/>
      <c r="AT1275" s="19" t="s">
        <v>155</v>
      </c>
      <c r="AU1275" s="19" t="s">
        <v>153</v>
      </c>
    </row>
    <row r="1276" spans="1:65" s="2" customFormat="1" ht="45">
      <c r="A1276" s="36"/>
      <c r="B1276" s="37"/>
      <c r="C1276" s="38"/>
      <c r="D1276" s="187" t="s">
        <v>157</v>
      </c>
      <c r="E1276" s="38"/>
      <c r="F1276" s="192" t="s">
        <v>1959</v>
      </c>
      <c r="G1276" s="38"/>
      <c r="H1276" s="38"/>
      <c r="I1276" s="189"/>
      <c r="J1276" s="38"/>
      <c r="K1276" s="38"/>
      <c r="L1276" s="41"/>
      <c r="M1276" s="190"/>
      <c r="N1276" s="191"/>
      <c r="O1276" s="66"/>
      <c r="P1276" s="66"/>
      <c r="Q1276" s="66"/>
      <c r="R1276" s="66"/>
      <c r="S1276" s="66"/>
      <c r="T1276" s="67"/>
      <c r="U1276" s="36"/>
      <c r="V1276" s="36"/>
      <c r="W1276" s="36"/>
      <c r="X1276" s="36"/>
      <c r="Y1276" s="36"/>
      <c r="Z1276" s="36"/>
      <c r="AA1276" s="36"/>
      <c r="AB1276" s="36"/>
      <c r="AC1276" s="36"/>
      <c r="AD1276" s="36"/>
      <c r="AE1276" s="36"/>
      <c r="AT1276" s="19" t="s">
        <v>157</v>
      </c>
      <c r="AU1276" s="19" t="s">
        <v>153</v>
      </c>
    </row>
    <row r="1277" spans="1:65" s="13" customFormat="1" ht="10">
      <c r="B1277" s="193"/>
      <c r="C1277" s="194"/>
      <c r="D1277" s="187" t="s">
        <v>159</v>
      </c>
      <c r="E1277" s="195" t="s">
        <v>20</v>
      </c>
      <c r="F1277" s="196" t="s">
        <v>1960</v>
      </c>
      <c r="G1277" s="194"/>
      <c r="H1277" s="197">
        <v>15.88</v>
      </c>
      <c r="I1277" s="198"/>
      <c r="J1277" s="194"/>
      <c r="K1277" s="194"/>
      <c r="L1277" s="199"/>
      <c r="M1277" s="200"/>
      <c r="N1277" s="201"/>
      <c r="O1277" s="201"/>
      <c r="P1277" s="201"/>
      <c r="Q1277" s="201"/>
      <c r="R1277" s="201"/>
      <c r="S1277" s="201"/>
      <c r="T1277" s="202"/>
      <c r="AT1277" s="203" t="s">
        <v>159</v>
      </c>
      <c r="AU1277" s="203" t="s">
        <v>153</v>
      </c>
      <c r="AV1277" s="13" t="s">
        <v>153</v>
      </c>
      <c r="AW1277" s="13" t="s">
        <v>33</v>
      </c>
      <c r="AX1277" s="13" t="s">
        <v>8</v>
      </c>
      <c r="AY1277" s="203" t="s">
        <v>145</v>
      </c>
    </row>
    <row r="1278" spans="1:65" s="2" customFormat="1" ht="16.5" customHeight="1">
      <c r="A1278" s="36"/>
      <c r="B1278" s="37"/>
      <c r="C1278" s="175" t="s">
        <v>1961</v>
      </c>
      <c r="D1278" s="175" t="s">
        <v>147</v>
      </c>
      <c r="E1278" s="176" t="s">
        <v>1962</v>
      </c>
      <c r="F1278" s="177" t="s">
        <v>1963</v>
      </c>
      <c r="G1278" s="178" t="s">
        <v>150</v>
      </c>
      <c r="H1278" s="179">
        <v>134.94</v>
      </c>
      <c r="I1278" s="180"/>
      <c r="J1278" s="179">
        <f>ROUND(I1278*H1278,0)</f>
        <v>0</v>
      </c>
      <c r="K1278" s="177" t="s">
        <v>151</v>
      </c>
      <c r="L1278" s="41"/>
      <c r="M1278" s="181" t="s">
        <v>20</v>
      </c>
      <c r="N1278" s="182" t="s">
        <v>44</v>
      </c>
      <c r="O1278" s="66"/>
      <c r="P1278" s="183">
        <f>O1278*H1278</f>
        <v>0</v>
      </c>
      <c r="Q1278" s="183">
        <v>0</v>
      </c>
      <c r="R1278" s="183">
        <f>Q1278*H1278</f>
        <v>0</v>
      </c>
      <c r="S1278" s="183">
        <v>0</v>
      </c>
      <c r="T1278" s="184">
        <f>S1278*H1278</f>
        <v>0</v>
      </c>
      <c r="U1278" s="36"/>
      <c r="V1278" s="36"/>
      <c r="W1278" s="36"/>
      <c r="X1278" s="36"/>
      <c r="Y1278" s="36"/>
      <c r="Z1278" s="36"/>
      <c r="AA1278" s="36"/>
      <c r="AB1278" s="36"/>
      <c r="AC1278" s="36"/>
      <c r="AD1278" s="36"/>
      <c r="AE1278" s="36"/>
      <c r="AR1278" s="185" t="s">
        <v>279</v>
      </c>
      <c r="AT1278" s="185" t="s">
        <v>147</v>
      </c>
      <c r="AU1278" s="185" t="s">
        <v>153</v>
      </c>
      <c r="AY1278" s="19" t="s">
        <v>145</v>
      </c>
      <c r="BE1278" s="186">
        <f>IF(N1278="základní",J1278,0)</f>
        <v>0</v>
      </c>
      <c r="BF1278" s="186">
        <f>IF(N1278="snížená",J1278,0)</f>
        <v>0</v>
      </c>
      <c r="BG1278" s="186">
        <f>IF(N1278="zákl. přenesená",J1278,0)</f>
        <v>0</v>
      </c>
      <c r="BH1278" s="186">
        <f>IF(N1278="sníž. přenesená",J1278,0)</f>
        <v>0</v>
      </c>
      <c r="BI1278" s="186">
        <f>IF(N1278="nulová",J1278,0)</f>
        <v>0</v>
      </c>
      <c r="BJ1278" s="19" t="s">
        <v>153</v>
      </c>
      <c r="BK1278" s="186">
        <f>ROUND(I1278*H1278,0)</f>
        <v>0</v>
      </c>
      <c r="BL1278" s="19" t="s">
        <v>279</v>
      </c>
      <c r="BM1278" s="185" t="s">
        <v>1964</v>
      </c>
    </row>
    <row r="1279" spans="1:65" s="2" customFormat="1" ht="10">
      <c r="A1279" s="36"/>
      <c r="B1279" s="37"/>
      <c r="C1279" s="38"/>
      <c r="D1279" s="187" t="s">
        <v>155</v>
      </c>
      <c r="E1279" s="38"/>
      <c r="F1279" s="188" t="s">
        <v>1965</v>
      </c>
      <c r="G1279" s="38"/>
      <c r="H1279" s="38"/>
      <c r="I1279" s="189"/>
      <c r="J1279" s="38"/>
      <c r="K1279" s="38"/>
      <c r="L1279" s="41"/>
      <c r="M1279" s="190"/>
      <c r="N1279" s="191"/>
      <c r="O1279" s="66"/>
      <c r="P1279" s="66"/>
      <c r="Q1279" s="66"/>
      <c r="R1279" s="66"/>
      <c r="S1279" s="66"/>
      <c r="T1279" s="67"/>
      <c r="U1279" s="36"/>
      <c r="V1279" s="36"/>
      <c r="W1279" s="36"/>
      <c r="X1279" s="36"/>
      <c r="Y1279" s="36"/>
      <c r="Z1279" s="36"/>
      <c r="AA1279" s="36"/>
      <c r="AB1279" s="36"/>
      <c r="AC1279" s="36"/>
      <c r="AD1279" s="36"/>
      <c r="AE1279" s="36"/>
      <c r="AT1279" s="19" t="s">
        <v>155</v>
      </c>
      <c r="AU1279" s="19" t="s">
        <v>153</v>
      </c>
    </row>
    <row r="1280" spans="1:65" s="14" customFormat="1" ht="10">
      <c r="B1280" s="204"/>
      <c r="C1280" s="205"/>
      <c r="D1280" s="187" t="s">
        <v>159</v>
      </c>
      <c r="E1280" s="206" t="s">
        <v>20</v>
      </c>
      <c r="F1280" s="207" t="s">
        <v>568</v>
      </c>
      <c r="G1280" s="205"/>
      <c r="H1280" s="206" t="s">
        <v>20</v>
      </c>
      <c r="I1280" s="208"/>
      <c r="J1280" s="205"/>
      <c r="K1280" s="205"/>
      <c r="L1280" s="209"/>
      <c r="M1280" s="210"/>
      <c r="N1280" s="211"/>
      <c r="O1280" s="211"/>
      <c r="P1280" s="211"/>
      <c r="Q1280" s="211"/>
      <c r="R1280" s="211"/>
      <c r="S1280" s="211"/>
      <c r="T1280" s="212"/>
      <c r="AT1280" s="213" t="s">
        <v>159</v>
      </c>
      <c r="AU1280" s="213" t="s">
        <v>153</v>
      </c>
      <c r="AV1280" s="14" t="s">
        <v>8</v>
      </c>
      <c r="AW1280" s="14" t="s">
        <v>33</v>
      </c>
      <c r="AX1280" s="14" t="s">
        <v>72</v>
      </c>
      <c r="AY1280" s="213" t="s">
        <v>145</v>
      </c>
    </row>
    <row r="1281" spans="1:65" s="13" customFormat="1" ht="10">
      <c r="B1281" s="193"/>
      <c r="C1281" s="194"/>
      <c r="D1281" s="187" t="s">
        <v>159</v>
      </c>
      <c r="E1281" s="195" t="s">
        <v>20</v>
      </c>
      <c r="F1281" s="196" t="s">
        <v>1966</v>
      </c>
      <c r="G1281" s="194"/>
      <c r="H1281" s="197">
        <v>134.94</v>
      </c>
      <c r="I1281" s="198"/>
      <c r="J1281" s="194"/>
      <c r="K1281" s="194"/>
      <c r="L1281" s="199"/>
      <c r="M1281" s="200"/>
      <c r="N1281" s="201"/>
      <c r="O1281" s="201"/>
      <c r="P1281" s="201"/>
      <c r="Q1281" s="201"/>
      <c r="R1281" s="201"/>
      <c r="S1281" s="201"/>
      <c r="T1281" s="202"/>
      <c r="AT1281" s="203" t="s">
        <v>159</v>
      </c>
      <c r="AU1281" s="203" t="s">
        <v>153</v>
      </c>
      <c r="AV1281" s="13" t="s">
        <v>153</v>
      </c>
      <c r="AW1281" s="13" t="s">
        <v>33</v>
      </c>
      <c r="AX1281" s="13" t="s">
        <v>8</v>
      </c>
      <c r="AY1281" s="203" t="s">
        <v>145</v>
      </c>
    </row>
    <row r="1282" spans="1:65" s="2" customFormat="1" ht="16.5" customHeight="1">
      <c r="A1282" s="36"/>
      <c r="B1282" s="37"/>
      <c r="C1282" s="225" t="s">
        <v>1967</v>
      </c>
      <c r="D1282" s="225" t="s">
        <v>248</v>
      </c>
      <c r="E1282" s="226" t="s">
        <v>1968</v>
      </c>
      <c r="F1282" s="227" t="s">
        <v>1969</v>
      </c>
      <c r="G1282" s="228" t="s">
        <v>163</v>
      </c>
      <c r="H1282" s="229">
        <v>3.5</v>
      </c>
      <c r="I1282" s="230"/>
      <c r="J1282" s="229">
        <f>ROUND(I1282*H1282,0)</f>
        <v>0</v>
      </c>
      <c r="K1282" s="227" t="s">
        <v>20</v>
      </c>
      <c r="L1282" s="231"/>
      <c r="M1282" s="232" t="s">
        <v>20</v>
      </c>
      <c r="N1282" s="233" t="s">
        <v>44</v>
      </c>
      <c r="O1282" s="66"/>
      <c r="P1282" s="183">
        <f>O1282*H1282</f>
        <v>0</v>
      </c>
      <c r="Q1282" s="183">
        <v>0.55000000000000004</v>
      </c>
      <c r="R1282" s="183">
        <f>Q1282*H1282</f>
        <v>1.9250000000000003</v>
      </c>
      <c r="S1282" s="183">
        <v>0</v>
      </c>
      <c r="T1282" s="184">
        <f>S1282*H1282</f>
        <v>0</v>
      </c>
      <c r="U1282" s="36"/>
      <c r="V1282" s="36"/>
      <c r="W1282" s="36"/>
      <c r="X1282" s="36"/>
      <c r="Y1282" s="36"/>
      <c r="Z1282" s="36"/>
      <c r="AA1282" s="36"/>
      <c r="AB1282" s="36"/>
      <c r="AC1282" s="36"/>
      <c r="AD1282" s="36"/>
      <c r="AE1282" s="36"/>
      <c r="AR1282" s="185" t="s">
        <v>385</v>
      </c>
      <c r="AT1282" s="185" t="s">
        <v>248</v>
      </c>
      <c r="AU1282" s="185" t="s">
        <v>153</v>
      </c>
      <c r="AY1282" s="19" t="s">
        <v>145</v>
      </c>
      <c r="BE1282" s="186">
        <f>IF(N1282="základní",J1282,0)</f>
        <v>0</v>
      </c>
      <c r="BF1282" s="186">
        <f>IF(N1282="snížená",J1282,0)</f>
        <v>0</v>
      </c>
      <c r="BG1282" s="186">
        <f>IF(N1282="zákl. přenesená",J1282,0)</f>
        <v>0</v>
      </c>
      <c r="BH1282" s="186">
        <f>IF(N1282="sníž. přenesená",J1282,0)</f>
        <v>0</v>
      </c>
      <c r="BI1282" s="186">
        <f>IF(N1282="nulová",J1282,0)</f>
        <v>0</v>
      </c>
      <c r="BJ1282" s="19" t="s">
        <v>153</v>
      </c>
      <c r="BK1282" s="186">
        <f>ROUND(I1282*H1282,0)</f>
        <v>0</v>
      </c>
      <c r="BL1282" s="19" t="s">
        <v>279</v>
      </c>
      <c r="BM1282" s="185" t="s">
        <v>1970</v>
      </c>
    </row>
    <row r="1283" spans="1:65" s="2" customFormat="1" ht="10">
      <c r="A1283" s="36"/>
      <c r="B1283" s="37"/>
      <c r="C1283" s="38"/>
      <c r="D1283" s="187" t="s">
        <v>155</v>
      </c>
      <c r="E1283" s="38"/>
      <c r="F1283" s="188" t="s">
        <v>1969</v>
      </c>
      <c r="G1283" s="38"/>
      <c r="H1283" s="38"/>
      <c r="I1283" s="189"/>
      <c r="J1283" s="38"/>
      <c r="K1283" s="38"/>
      <c r="L1283" s="41"/>
      <c r="M1283" s="190"/>
      <c r="N1283" s="191"/>
      <c r="O1283" s="66"/>
      <c r="P1283" s="66"/>
      <c r="Q1283" s="66"/>
      <c r="R1283" s="66"/>
      <c r="S1283" s="66"/>
      <c r="T1283" s="67"/>
      <c r="U1283" s="36"/>
      <c r="V1283" s="36"/>
      <c r="W1283" s="36"/>
      <c r="X1283" s="36"/>
      <c r="Y1283" s="36"/>
      <c r="Z1283" s="36"/>
      <c r="AA1283" s="36"/>
      <c r="AB1283" s="36"/>
      <c r="AC1283" s="36"/>
      <c r="AD1283" s="36"/>
      <c r="AE1283" s="36"/>
      <c r="AT1283" s="19" t="s">
        <v>155</v>
      </c>
      <c r="AU1283" s="19" t="s">
        <v>153</v>
      </c>
    </row>
    <row r="1284" spans="1:65" s="13" customFormat="1" ht="10">
      <c r="B1284" s="193"/>
      <c r="C1284" s="194"/>
      <c r="D1284" s="187" t="s">
        <v>159</v>
      </c>
      <c r="E1284" s="195" t="s">
        <v>20</v>
      </c>
      <c r="F1284" s="196" t="s">
        <v>1971</v>
      </c>
      <c r="G1284" s="194"/>
      <c r="H1284" s="197">
        <v>3.5</v>
      </c>
      <c r="I1284" s="198"/>
      <c r="J1284" s="194"/>
      <c r="K1284" s="194"/>
      <c r="L1284" s="199"/>
      <c r="M1284" s="200"/>
      <c r="N1284" s="201"/>
      <c r="O1284" s="201"/>
      <c r="P1284" s="201"/>
      <c r="Q1284" s="201"/>
      <c r="R1284" s="201"/>
      <c r="S1284" s="201"/>
      <c r="T1284" s="202"/>
      <c r="AT1284" s="203" t="s">
        <v>159</v>
      </c>
      <c r="AU1284" s="203" t="s">
        <v>153</v>
      </c>
      <c r="AV1284" s="13" t="s">
        <v>153</v>
      </c>
      <c r="AW1284" s="13" t="s">
        <v>33</v>
      </c>
      <c r="AX1284" s="13" t="s">
        <v>8</v>
      </c>
      <c r="AY1284" s="203" t="s">
        <v>145</v>
      </c>
    </row>
    <row r="1285" spans="1:65" s="2" customFormat="1" ht="16.5" customHeight="1">
      <c r="A1285" s="36"/>
      <c r="B1285" s="37"/>
      <c r="C1285" s="175" t="s">
        <v>1972</v>
      </c>
      <c r="D1285" s="175" t="s">
        <v>147</v>
      </c>
      <c r="E1285" s="176" t="s">
        <v>1973</v>
      </c>
      <c r="F1285" s="177" t="s">
        <v>1974</v>
      </c>
      <c r="G1285" s="178" t="s">
        <v>256</v>
      </c>
      <c r="H1285" s="179">
        <v>32.619999999999997</v>
      </c>
      <c r="I1285" s="180"/>
      <c r="J1285" s="179">
        <f>ROUND(I1285*H1285,0)</f>
        <v>0</v>
      </c>
      <c r="K1285" s="177" t="s">
        <v>151</v>
      </c>
      <c r="L1285" s="41"/>
      <c r="M1285" s="181" t="s">
        <v>20</v>
      </c>
      <c r="N1285" s="182" t="s">
        <v>44</v>
      </c>
      <c r="O1285" s="66"/>
      <c r="P1285" s="183">
        <f>O1285*H1285</f>
        <v>0</v>
      </c>
      <c r="Q1285" s="183">
        <v>0</v>
      </c>
      <c r="R1285" s="183">
        <f>Q1285*H1285</f>
        <v>0</v>
      </c>
      <c r="S1285" s="183">
        <v>0</v>
      </c>
      <c r="T1285" s="184">
        <f>S1285*H1285</f>
        <v>0</v>
      </c>
      <c r="U1285" s="36"/>
      <c r="V1285" s="36"/>
      <c r="W1285" s="36"/>
      <c r="X1285" s="36"/>
      <c r="Y1285" s="36"/>
      <c r="Z1285" s="36"/>
      <c r="AA1285" s="36"/>
      <c r="AB1285" s="36"/>
      <c r="AC1285" s="36"/>
      <c r="AD1285" s="36"/>
      <c r="AE1285" s="36"/>
      <c r="AR1285" s="185" t="s">
        <v>279</v>
      </c>
      <c r="AT1285" s="185" t="s">
        <v>147</v>
      </c>
      <c r="AU1285" s="185" t="s">
        <v>153</v>
      </c>
      <c r="AY1285" s="19" t="s">
        <v>145</v>
      </c>
      <c r="BE1285" s="186">
        <f>IF(N1285="základní",J1285,0)</f>
        <v>0</v>
      </c>
      <c r="BF1285" s="186">
        <f>IF(N1285="snížená",J1285,0)</f>
        <v>0</v>
      </c>
      <c r="BG1285" s="186">
        <f>IF(N1285="zákl. přenesená",J1285,0)</f>
        <v>0</v>
      </c>
      <c r="BH1285" s="186">
        <f>IF(N1285="sníž. přenesená",J1285,0)</f>
        <v>0</v>
      </c>
      <c r="BI1285" s="186">
        <f>IF(N1285="nulová",J1285,0)</f>
        <v>0</v>
      </c>
      <c r="BJ1285" s="19" t="s">
        <v>153</v>
      </c>
      <c r="BK1285" s="186">
        <f>ROUND(I1285*H1285,0)</f>
        <v>0</v>
      </c>
      <c r="BL1285" s="19" t="s">
        <v>279</v>
      </c>
      <c r="BM1285" s="185" t="s">
        <v>1975</v>
      </c>
    </row>
    <row r="1286" spans="1:65" s="2" customFormat="1" ht="10">
      <c r="A1286" s="36"/>
      <c r="B1286" s="37"/>
      <c r="C1286" s="38"/>
      <c r="D1286" s="187" t="s">
        <v>155</v>
      </c>
      <c r="E1286" s="38"/>
      <c r="F1286" s="188" t="s">
        <v>1976</v>
      </c>
      <c r="G1286" s="38"/>
      <c r="H1286" s="38"/>
      <c r="I1286" s="189"/>
      <c r="J1286" s="38"/>
      <c r="K1286" s="38"/>
      <c r="L1286" s="41"/>
      <c r="M1286" s="190"/>
      <c r="N1286" s="191"/>
      <c r="O1286" s="66"/>
      <c r="P1286" s="66"/>
      <c r="Q1286" s="66"/>
      <c r="R1286" s="66"/>
      <c r="S1286" s="66"/>
      <c r="T1286" s="67"/>
      <c r="U1286" s="36"/>
      <c r="V1286" s="36"/>
      <c r="W1286" s="36"/>
      <c r="X1286" s="36"/>
      <c r="Y1286" s="36"/>
      <c r="Z1286" s="36"/>
      <c r="AA1286" s="36"/>
      <c r="AB1286" s="36"/>
      <c r="AC1286" s="36"/>
      <c r="AD1286" s="36"/>
      <c r="AE1286" s="36"/>
      <c r="AT1286" s="19" t="s">
        <v>155</v>
      </c>
      <c r="AU1286" s="19" t="s">
        <v>153</v>
      </c>
    </row>
    <row r="1287" spans="1:65" s="13" customFormat="1" ht="10">
      <c r="B1287" s="193"/>
      <c r="C1287" s="194"/>
      <c r="D1287" s="187" t="s">
        <v>159</v>
      </c>
      <c r="E1287" s="195" t="s">
        <v>20</v>
      </c>
      <c r="F1287" s="196" t="s">
        <v>1977</v>
      </c>
      <c r="G1287" s="194"/>
      <c r="H1287" s="197">
        <v>32.619999999999997</v>
      </c>
      <c r="I1287" s="198"/>
      <c r="J1287" s="194"/>
      <c r="K1287" s="194"/>
      <c r="L1287" s="199"/>
      <c r="M1287" s="200"/>
      <c r="N1287" s="201"/>
      <c r="O1287" s="201"/>
      <c r="P1287" s="201"/>
      <c r="Q1287" s="201"/>
      <c r="R1287" s="201"/>
      <c r="S1287" s="201"/>
      <c r="T1287" s="202"/>
      <c r="AT1287" s="203" t="s">
        <v>159</v>
      </c>
      <c r="AU1287" s="203" t="s">
        <v>153</v>
      </c>
      <c r="AV1287" s="13" t="s">
        <v>153</v>
      </c>
      <c r="AW1287" s="13" t="s">
        <v>33</v>
      </c>
      <c r="AX1287" s="13" t="s">
        <v>8</v>
      </c>
      <c r="AY1287" s="203" t="s">
        <v>145</v>
      </c>
    </row>
    <row r="1288" spans="1:65" s="2" customFormat="1" ht="16.5" customHeight="1">
      <c r="A1288" s="36"/>
      <c r="B1288" s="37"/>
      <c r="C1288" s="225" t="s">
        <v>1978</v>
      </c>
      <c r="D1288" s="225" t="s">
        <v>248</v>
      </c>
      <c r="E1288" s="226" t="s">
        <v>1929</v>
      </c>
      <c r="F1288" s="227" t="s">
        <v>1930</v>
      </c>
      <c r="G1288" s="228" t="s">
        <v>163</v>
      </c>
      <c r="H1288" s="229">
        <v>0.51</v>
      </c>
      <c r="I1288" s="230"/>
      <c r="J1288" s="229">
        <f>ROUND(I1288*H1288,0)</f>
        <v>0</v>
      </c>
      <c r="K1288" s="227" t="s">
        <v>204</v>
      </c>
      <c r="L1288" s="231"/>
      <c r="M1288" s="232" t="s">
        <v>20</v>
      </c>
      <c r="N1288" s="233" t="s">
        <v>44</v>
      </c>
      <c r="O1288" s="66"/>
      <c r="P1288" s="183">
        <f>O1288*H1288</f>
        <v>0</v>
      </c>
      <c r="Q1288" s="183">
        <v>0.55000000000000004</v>
      </c>
      <c r="R1288" s="183">
        <f>Q1288*H1288</f>
        <v>0.28050000000000003</v>
      </c>
      <c r="S1288" s="183">
        <v>0</v>
      </c>
      <c r="T1288" s="184">
        <f>S1288*H1288</f>
        <v>0</v>
      </c>
      <c r="U1288" s="36"/>
      <c r="V1288" s="36"/>
      <c r="W1288" s="36"/>
      <c r="X1288" s="36"/>
      <c r="Y1288" s="36"/>
      <c r="Z1288" s="36"/>
      <c r="AA1288" s="36"/>
      <c r="AB1288" s="36"/>
      <c r="AC1288" s="36"/>
      <c r="AD1288" s="36"/>
      <c r="AE1288" s="36"/>
      <c r="AR1288" s="185" t="s">
        <v>385</v>
      </c>
      <c r="AT1288" s="185" t="s">
        <v>248</v>
      </c>
      <c r="AU1288" s="185" t="s">
        <v>153</v>
      </c>
      <c r="AY1288" s="19" t="s">
        <v>145</v>
      </c>
      <c r="BE1288" s="186">
        <f>IF(N1288="základní",J1288,0)</f>
        <v>0</v>
      </c>
      <c r="BF1288" s="186">
        <f>IF(N1288="snížená",J1288,0)</f>
        <v>0</v>
      </c>
      <c r="BG1288" s="186">
        <f>IF(N1288="zákl. přenesená",J1288,0)</f>
        <v>0</v>
      </c>
      <c r="BH1288" s="186">
        <f>IF(N1288="sníž. přenesená",J1288,0)</f>
        <v>0</v>
      </c>
      <c r="BI1288" s="186">
        <f>IF(N1288="nulová",J1288,0)</f>
        <v>0</v>
      </c>
      <c r="BJ1288" s="19" t="s">
        <v>153</v>
      </c>
      <c r="BK1288" s="186">
        <f>ROUND(I1288*H1288,0)</f>
        <v>0</v>
      </c>
      <c r="BL1288" s="19" t="s">
        <v>279</v>
      </c>
      <c r="BM1288" s="185" t="s">
        <v>1979</v>
      </c>
    </row>
    <row r="1289" spans="1:65" s="2" customFormat="1" ht="10">
      <c r="A1289" s="36"/>
      <c r="B1289" s="37"/>
      <c r="C1289" s="38"/>
      <c r="D1289" s="187" t="s">
        <v>155</v>
      </c>
      <c r="E1289" s="38"/>
      <c r="F1289" s="188" t="s">
        <v>1930</v>
      </c>
      <c r="G1289" s="38"/>
      <c r="H1289" s="38"/>
      <c r="I1289" s="189"/>
      <c r="J1289" s="38"/>
      <c r="K1289" s="38"/>
      <c r="L1289" s="41"/>
      <c r="M1289" s="190"/>
      <c r="N1289" s="191"/>
      <c r="O1289" s="66"/>
      <c r="P1289" s="66"/>
      <c r="Q1289" s="66"/>
      <c r="R1289" s="66"/>
      <c r="S1289" s="66"/>
      <c r="T1289" s="67"/>
      <c r="U1289" s="36"/>
      <c r="V1289" s="36"/>
      <c r="W1289" s="36"/>
      <c r="X1289" s="36"/>
      <c r="Y1289" s="36"/>
      <c r="Z1289" s="36"/>
      <c r="AA1289" s="36"/>
      <c r="AB1289" s="36"/>
      <c r="AC1289" s="36"/>
      <c r="AD1289" s="36"/>
      <c r="AE1289" s="36"/>
      <c r="AT1289" s="19" t="s">
        <v>155</v>
      </c>
      <c r="AU1289" s="19" t="s">
        <v>153</v>
      </c>
    </row>
    <row r="1290" spans="1:65" s="13" customFormat="1" ht="10">
      <c r="B1290" s="193"/>
      <c r="C1290" s="194"/>
      <c r="D1290" s="187" t="s">
        <v>159</v>
      </c>
      <c r="E1290" s="195" t="s">
        <v>20</v>
      </c>
      <c r="F1290" s="196" t="s">
        <v>1980</v>
      </c>
      <c r="G1290" s="194"/>
      <c r="H1290" s="197">
        <v>0.51</v>
      </c>
      <c r="I1290" s="198"/>
      <c r="J1290" s="194"/>
      <c r="K1290" s="194"/>
      <c r="L1290" s="199"/>
      <c r="M1290" s="200"/>
      <c r="N1290" s="201"/>
      <c r="O1290" s="201"/>
      <c r="P1290" s="201"/>
      <c r="Q1290" s="201"/>
      <c r="R1290" s="201"/>
      <c r="S1290" s="201"/>
      <c r="T1290" s="202"/>
      <c r="AT1290" s="203" t="s">
        <v>159</v>
      </c>
      <c r="AU1290" s="203" t="s">
        <v>153</v>
      </c>
      <c r="AV1290" s="13" t="s">
        <v>153</v>
      </c>
      <c r="AW1290" s="13" t="s">
        <v>33</v>
      </c>
      <c r="AX1290" s="13" t="s">
        <v>8</v>
      </c>
      <c r="AY1290" s="203" t="s">
        <v>145</v>
      </c>
    </row>
    <row r="1291" spans="1:65" s="2" customFormat="1" ht="16.5" customHeight="1">
      <c r="A1291" s="36"/>
      <c r="B1291" s="37"/>
      <c r="C1291" s="175" t="s">
        <v>1981</v>
      </c>
      <c r="D1291" s="175" t="s">
        <v>147</v>
      </c>
      <c r="E1291" s="176" t="s">
        <v>1982</v>
      </c>
      <c r="F1291" s="177" t="s">
        <v>1983</v>
      </c>
      <c r="G1291" s="178" t="s">
        <v>256</v>
      </c>
      <c r="H1291" s="179">
        <v>169.07</v>
      </c>
      <c r="I1291" s="180"/>
      <c r="J1291" s="179">
        <f>ROUND(I1291*H1291,0)</f>
        <v>0</v>
      </c>
      <c r="K1291" s="177" t="s">
        <v>151</v>
      </c>
      <c r="L1291" s="41"/>
      <c r="M1291" s="181" t="s">
        <v>20</v>
      </c>
      <c r="N1291" s="182" t="s">
        <v>44</v>
      </c>
      <c r="O1291" s="66"/>
      <c r="P1291" s="183">
        <f>O1291*H1291</f>
        <v>0</v>
      </c>
      <c r="Q1291" s="183">
        <v>0</v>
      </c>
      <c r="R1291" s="183">
        <f>Q1291*H1291</f>
        <v>0</v>
      </c>
      <c r="S1291" s="183">
        <v>0</v>
      </c>
      <c r="T1291" s="184">
        <f>S1291*H1291</f>
        <v>0</v>
      </c>
      <c r="U1291" s="36"/>
      <c r="V1291" s="36"/>
      <c r="W1291" s="36"/>
      <c r="X1291" s="36"/>
      <c r="Y1291" s="36"/>
      <c r="Z1291" s="36"/>
      <c r="AA1291" s="36"/>
      <c r="AB1291" s="36"/>
      <c r="AC1291" s="36"/>
      <c r="AD1291" s="36"/>
      <c r="AE1291" s="36"/>
      <c r="AR1291" s="185" t="s">
        <v>279</v>
      </c>
      <c r="AT1291" s="185" t="s">
        <v>147</v>
      </c>
      <c r="AU1291" s="185" t="s">
        <v>153</v>
      </c>
      <c r="AY1291" s="19" t="s">
        <v>145</v>
      </c>
      <c r="BE1291" s="186">
        <f>IF(N1291="základní",J1291,0)</f>
        <v>0</v>
      </c>
      <c r="BF1291" s="186">
        <f>IF(N1291="snížená",J1291,0)</f>
        <v>0</v>
      </c>
      <c r="BG1291" s="186">
        <f>IF(N1291="zákl. přenesená",J1291,0)</f>
        <v>0</v>
      </c>
      <c r="BH1291" s="186">
        <f>IF(N1291="sníž. přenesená",J1291,0)</f>
        <v>0</v>
      </c>
      <c r="BI1291" s="186">
        <f>IF(N1291="nulová",J1291,0)</f>
        <v>0</v>
      </c>
      <c r="BJ1291" s="19" t="s">
        <v>153</v>
      </c>
      <c r="BK1291" s="186">
        <f>ROUND(I1291*H1291,0)</f>
        <v>0</v>
      </c>
      <c r="BL1291" s="19" t="s">
        <v>279</v>
      </c>
      <c r="BM1291" s="185" t="s">
        <v>1984</v>
      </c>
    </row>
    <row r="1292" spans="1:65" s="2" customFormat="1" ht="10">
      <c r="A1292" s="36"/>
      <c r="B1292" s="37"/>
      <c r="C1292" s="38"/>
      <c r="D1292" s="187" t="s">
        <v>155</v>
      </c>
      <c r="E1292" s="38"/>
      <c r="F1292" s="188" t="s">
        <v>1985</v>
      </c>
      <c r="G1292" s="38"/>
      <c r="H1292" s="38"/>
      <c r="I1292" s="189"/>
      <c r="J1292" s="38"/>
      <c r="K1292" s="38"/>
      <c r="L1292" s="41"/>
      <c r="M1292" s="190"/>
      <c r="N1292" s="191"/>
      <c r="O1292" s="66"/>
      <c r="P1292" s="66"/>
      <c r="Q1292" s="66"/>
      <c r="R1292" s="66"/>
      <c r="S1292" s="66"/>
      <c r="T1292" s="67"/>
      <c r="U1292" s="36"/>
      <c r="V1292" s="36"/>
      <c r="W1292" s="36"/>
      <c r="X1292" s="36"/>
      <c r="Y1292" s="36"/>
      <c r="Z1292" s="36"/>
      <c r="AA1292" s="36"/>
      <c r="AB1292" s="36"/>
      <c r="AC1292" s="36"/>
      <c r="AD1292" s="36"/>
      <c r="AE1292" s="36"/>
      <c r="AT1292" s="19" t="s">
        <v>155</v>
      </c>
      <c r="AU1292" s="19" t="s">
        <v>153</v>
      </c>
    </row>
    <row r="1293" spans="1:65" s="13" customFormat="1" ht="10">
      <c r="B1293" s="193"/>
      <c r="C1293" s="194"/>
      <c r="D1293" s="187" t="s">
        <v>159</v>
      </c>
      <c r="E1293" s="195" t="s">
        <v>20</v>
      </c>
      <c r="F1293" s="196" t="s">
        <v>1986</v>
      </c>
      <c r="G1293" s="194"/>
      <c r="H1293" s="197">
        <v>153.66999999999999</v>
      </c>
      <c r="I1293" s="198"/>
      <c r="J1293" s="194"/>
      <c r="K1293" s="194"/>
      <c r="L1293" s="199"/>
      <c r="M1293" s="200"/>
      <c r="N1293" s="201"/>
      <c r="O1293" s="201"/>
      <c r="P1293" s="201"/>
      <c r="Q1293" s="201"/>
      <c r="R1293" s="201"/>
      <c r="S1293" s="201"/>
      <c r="T1293" s="202"/>
      <c r="AT1293" s="203" t="s">
        <v>159</v>
      </c>
      <c r="AU1293" s="203" t="s">
        <v>153</v>
      </c>
      <c r="AV1293" s="13" t="s">
        <v>153</v>
      </c>
      <c r="AW1293" s="13" t="s">
        <v>33</v>
      </c>
      <c r="AX1293" s="13" t="s">
        <v>72</v>
      </c>
      <c r="AY1293" s="203" t="s">
        <v>145</v>
      </c>
    </row>
    <row r="1294" spans="1:65" s="13" customFormat="1" ht="10">
      <c r="B1294" s="193"/>
      <c r="C1294" s="194"/>
      <c r="D1294" s="187" t="s">
        <v>159</v>
      </c>
      <c r="E1294" s="195" t="s">
        <v>20</v>
      </c>
      <c r="F1294" s="196" t="s">
        <v>1987</v>
      </c>
      <c r="G1294" s="194"/>
      <c r="H1294" s="197">
        <v>15.4</v>
      </c>
      <c r="I1294" s="198"/>
      <c r="J1294" s="194"/>
      <c r="K1294" s="194"/>
      <c r="L1294" s="199"/>
      <c r="M1294" s="200"/>
      <c r="N1294" s="201"/>
      <c r="O1294" s="201"/>
      <c r="P1294" s="201"/>
      <c r="Q1294" s="201"/>
      <c r="R1294" s="201"/>
      <c r="S1294" s="201"/>
      <c r="T1294" s="202"/>
      <c r="AT1294" s="203" t="s">
        <v>159</v>
      </c>
      <c r="AU1294" s="203" t="s">
        <v>153</v>
      </c>
      <c r="AV1294" s="13" t="s">
        <v>153</v>
      </c>
      <c r="AW1294" s="13" t="s">
        <v>33</v>
      </c>
      <c r="AX1294" s="13" t="s">
        <v>72</v>
      </c>
      <c r="AY1294" s="203" t="s">
        <v>145</v>
      </c>
    </row>
    <row r="1295" spans="1:65" s="15" customFormat="1" ht="10">
      <c r="B1295" s="214"/>
      <c r="C1295" s="215"/>
      <c r="D1295" s="187" t="s">
        <v>159</v>
      </c>
      <c r="E1295" s="216" t="s">
        <v>20</v>
      </c>
      <c r="F1295" s="217" t="s">
        <v>173</v>
      </c>
      <c r="G1295" s="215"/>
      <c r="H1295" s="218">
        <v>169.07</v>
      </c>
      <c r="I1295" s="219"/>
      <c r="J1295" s="215"/>
      <c r="K1295" s="215"/>
      <c r="L1295" s="220"/>
      <c r="M1295" s="221"/>
      <c r="N1295" s="222"/>
      <c r="O1295" s="222"/>
      <c r="P1295" s="222"/>
      <c r="Q1295" s="222"/>
      <c r="R1295" s="222"/>
      <c r="S1295" s="222"/>
      <c r="T1295" s="223"/>
      <c r="AT1295" s="224" t="s">
        <v>159</v>
      </c>
      <c r="AU1295" s="224" t="s">
        <v>153</v>
      </c>
      <c r="AV1295" s="15" t="s">
        <v>152</v>
      </c>
      <c r="AW1295" s="15" t="s">
        <v>33</v>
      </c>
      <c r="AX1295" s="15" t="s">
        <v>8</v>
      </c>
      <c r="AY1295" s="224" t="s">
        <v>145</v>
      </c>
    </row>
    <row r="1296" spans="1:65" s="2" customFormat="1" ht="16.5" customHeight="1">
      <c r="A1296" s="36"/>
      <c r="B1296" s="37"/>
      <c r="C1296" s="225" t="s">
        <v>1988</v>
      </c>
      <c r="D1296" s="225" t="s">
        <v>248</v>
      </c>
      <c r="E1296" s="226" t="s">
        <v>1947</v>
      </c>
      <c r="F1296" s="227" t="s">
        <v>1948</v>
      </c>
      <c r="G1296" s="228" t="s">
        <v>163</v>
      </c>
      <c r="H1296" s="229">
        <v>4.78</v>
      </c>
      <c r="I1296" s="230"/>
      <c r="J1296" s="229">
        <f>ROUND(I1296*H1296,0)</f>
        <v>0</v>
      </c>
      <c r="K1296" s="227" t="s">
        <v>204</v>
      </c>
      <c r="L1296" s="231"/>
      <c r="M1296" s="232" t="s">
        <v>20</v>
      </c>
      <c r="N1296" s="233" t="s">
        <v>44</v>
      </c>
      <c r="O1296" s="66"/>
      <c r="P1296" s="183">
        <f>O1296*H1296</f>
        <v>0</v>
      </c>
      <c r="Q1296" s="183">
        <v>0.55000000000000004</v>
      </c>
      <c r="R1296" s="183">
        <f>Q1296*H1296</f>
        <v>2.6290000000000004</v>
      </c>
      <c r="S1296" s="183">
        <v>0</v>
      </c>
      <c r="T1296" s="184">
        <f>S1296*H1296</f>
        <v>0</v>
      </c>
      <c r="U1296" s="36"/>
      <c r="V1296" s="36"/>
      <c r="W1296" s="36"/>
      <c r="X1296" s="36"/>
      <c r="Y1296" s="36"/>
      <c r="Z1296" s="36"/>
      <c r="AA1296" s="36"/>
      <c r="AB1296" s="36"/>
      <c r="AC1296" s="36"/>
      <c r="AD1296" s="36"/>
      <c r="AE1296" s="36"/>
      <c r="AR1296" s="185" t="s">
        <v>385</v>
      </c>
      <c r="AT1296" s="185" t="s">
        <v>248</v>
      </c>
      <c r="AU1296" s="185" t="s">
        <v>153</v>
      </c>
      <c r="AY1296" s="19" t="s">
        <v>145</v>
      </c>
      <c r="BE1296" s="186">
        <f>IF(N1296="základní",J1296,0)</f>
        <v>0</v>
      </c>
      <c r="BF1296" s="186">
        <f>IF(N1296="snížená",J1296,0)</f>
        <v>0</v>
      </c>
      <c r="BG1296" s="186">
        <f>IF(N1296="zákl. přenesená",J1296,0)</f>
        <v>0</v>
      </c>
      <c r="BH1296" s="186">
        <f>IF(N1296="sníž. přenesená",J1296,0)</f>
        <v>0</v>
      </c>
      <c r="BI1296" s="186">
        <f>IF(N1296="nulová",J1296,0)</f>
        <v>0</v>
      </c>
      <c r="BJ1296" s="19" t="s">
        <v>153</v>
      </c>
      <c r="BK1296" s="186">
        <f>ROUND(I1296*H1296,0)</f>
        <v>0</v>
      </c>
      <c r="BL1296" s="19" t="s">
        <v>279</v>
      </c>
      <c r="BM1296" s="185" t="s">
        <v>1989</v>
      </c>
    </row>
    <row r="1297" spans="1:65" s="2" customFormat="1" ht="10">
      <c r="A1297" s="36"/>
      <c r="B1297" s="37"/>
      <c r="C1297" s="38"/>
      <c r="D1297" s="187" t="s">
        <v>155</v>
      </c>
      <c r="E1297" s="38"/>
      <c r="F1297" s="188" t="s">
        <v>1948</v>
      </c>
      <c r="G1297" s="38"/>
      <c r="H1297" s="38"/>
      <c r="I1297" s="189"/>
      <c r="J1297" s="38"/>
      <c r="K1297" s="38"/>
      <c r="L1297" s="41"/>
      <c r="M1297" s="190"/>
      <c r="N1297" s="191"/>
      <c r="O1297" s="66"/>
      <c r="P1297" s="66"/>
      <c r="Q1297" s="66"/>
      <c r="R1297" s="66"/>
      <c r="S1297" s="66"/>
      <c r="T1297" s="67"/>
      <c r="U1297" s="36"/>
      <c r="V1297" s="36"/>
      <c r="W1297" s="36"/>
      <c r="X1297" s="36"/>
      <c r="Y1297" s="36"/>
      <c r="Z1297" s="36"/>
      <c r="AA1297" s="36"/>
      <c r="AB1297" s="36"/>
      <c r="AC1297" s="36"/>
      <c r="AD1297" s="36"/>
      <c r="AE1297" s="36"/>
      <c r="AT1297" s="19" t="s">
        <v>155</v>
      </c>
      <c r="AU1297" s="19" t="s">
        <v>153</v>
      </c>
    </row>
    <row r="1298" spans="1:65" s="13" customFormat="1" ht="10">
      <c r="B1298" s="193"/>
      <c r="C1298" s="194"/>
      <c r="D1298" s="187" t="s">
        <v>159</v>
      </c>
      <c r="E1298" s="195" t="s">
        <v>20</v>
      </c>
      <c r="F1298" s="196" t="s">
        <v>1990</v>
      </c>
      <c r="G1298" s="194"/>
      <c r="H1298" s="197">
        <v>4.78</v>
      </c>
      <c r="I1298" s="198"/>
      <c r="J1298" s="194"/>
      <c r="K1298" s="194"/>
      <c r="L1298" s="199"/>
      <c r="M1298" s="200"/>
      <c r="N1298" s="201"/>
      <c r="O1298" s="201"/>
      <c r="P1298" s="201"/>
      <c r="Q1298" s="201"/>
      <c r="R1298" s="201"/>
      <c r="S1298" s="201"/>
      <c r="T1298" s="202"/>
      <c r="AT1298" s="203" t="s">
        <v>159</v>
      </c>
      <c r="AU1298" s="203" t="s">
        <v>153</v>
      </c>
      <c r="AV1298" s="13" t="s">
        <v>153</v>
      </c>
      <c r="AW1298" s="13" t="s">
        <v>33</v>
      </c>
      <c r="AX1298" s="13" t="s">
        <v>8</v>
      </c>
      <c r="AY1298" s="203" t="s">
        <v>145</v>
      </c>
    </row>
    <row r="1299" spans="1:65" s="2" customFormat="1" ht="16.5" customHeight="1">
      <c r="A1299" s="36"/>
      <c r="B1299" s="37"/>
      <c r="C1299" s="175" t="s">
        <v>1991</v>
      </c>
      <c r="D1299" s="175" t="s">
        <v>147</v>
      </c>
      <c r="E1299" s="176" t="s">
        <v>1992</v>
      </c>
      <c r="F1299" s="177" t="s">
        <v>1993</v>
      </c>
      <c r="G1299" s="178" t="s">
        <v>256</v>
      </c>
      <c r="H1299" s="179">
        <v>19.47</v>
      </c>
      <c r="I1299" s="180"/>
      <c r="J1299" s="179">
        <f>ROUND(I1299*H1299,0)</f>
        <v>0</v>
      </c>
      <c r="K1299" s="177" t="s">
        <v>151</v>
      </c>
      <c r="L1299" s="41"/>
      <c r="M1299" s="181" t="s">
        <v>20</v>
      </c>
      <c r="N1299" s="182" t="s">
        <v>44</v>
      </c>
      <c r="O1299" s="66"/>
      <c r="P1299" s="183">
        <f>O1299*H1299</f>
        <v>0</v>
      </c>
      <c r="Q1299" s="183">
        <v>0</v>
      </c>
      <c r="R1299" s="183">
        <f>Q1299*H1299</f>
        <v>0</v>
      </c>
      <c r="S1299" s="183">
        <v>0</v>
      </c>
      <c r="T1299" s="184">
        <f>S1299*H1299</f>
        <v>0</v>
      </c>
      <c r="U1299" s="36"/>
      <c r="V1299" s="36"/>
      <c r="W1299" s="36"/>
      <c r="X1299" s="36"/>
      <c r="Y1299" s="36"/>
      <c r="Z1299" s="36"/>
      <c r="AA1299" s="36"/>
      <c r="AB1299" s="36"/>
      <c r="AC1299" s="36"/>
      <c r="AD1299" s="36"/>
      <c r="AE1299" s="36"/>
      <c r="AR1299" s="185" t="s">
        <v>279</v>
      </c>
      <c r="AT1299" s="185" t="s">
        <v>147</v>
      </c>
      <c r="AU1299" s="185" t="s">
        <v>153</v>
      </c>
      <c r="AY1299" s="19" t="s">
        <v>145</v>
      </c>
      <c r="BE1299" s="186">
        <f>IF(N1299="základní",J1299,0)</f>
        <v>0</v>
      </c>
      <c r="BF1299" s="186">
        <f>IF(N1299="snížená",J1299,0)</f>
        <v>0</v>
      </c>
      <c r="BG1299" s="186">
        <f>IF(N1299="zákl. přenesená",J1299,0)</f>
        <v>0</v>
      </c>
      <c r="BH1299" s="186">
        <f>IF(N1299="sníž. přenesená",J1299,0)</f>
        <v>0</v>
      </c>
      <c r="BI1299" s="186">
        <f>IF(N1299="nulová",J1299,0)</f>
        <v>0</v>
      </c>
      <c r="BJ1299" s="19" t="s">
        <v>153</v>
      </c>
      <c r="BK1299" s="186">
        <f>ROUND(I1299*H1299,0)</f>
        <v>0</v>
      </c>
      <c r="BL1299" s="19" t="s">
        <v>279</v>
      </c>
      <c r="BM1299" s="185" t="s">
        <v>1994</v>
      </c>
    </row>
    <row r="1300" spans="1:65" s="2" customFormat="1" ht="10">
      <c r="A1300" s="36"/>
      <c r="B1300" s="37"/>
      <c r="C1300" s="38"/>
      <c r="D1300" s="187" t="s">
        <v>155</v>
      </c>
      <c r="E1300" s="38"/>
      <c r="F1300" s="188" t="s">
        <v>1995</v>
      </c>
      <c r="G1300" s="38"/>
      <c r="H1300" s="38"/>
      <c r="I1300" s="189"/>
      <c r="J1300" s="38"/>
      <c r="K1300" s="38"/>
      <c r="L1300" s="41"/>
      <c r="M1300" s="190"/>
      <c r="N1300" s="191"/>
      <c r="O1300" s="66"/>
      <c r="P1300" s="66"/>
      <c r="Q1300" s="66"/>
      <c r="R1300" s="66"/>
      <c r="S1300" s="66"/>
      <c r="T1300" s="67"/>
      <c r="U1300" s="36"/>
      <c r="V1300" s="36"/>
      <c r="W1300" s="36"/>
      <c r="X1300" s="36"/>
      <c r="Y1300" s="36"/>
      <c r="Z1300" s="36"/>
      <c r="AA1300" s="36"/>
      <c r="AB1300" s="36"/>
      <c r="AC1300" s="36"/>
      <c r="AD1300" s="36"/>
      <c r="AE1300" s="36"/>
      <c r="AT1300" s="19" t="s">
        <v>155</v>
      </c>
      <c r="AU1300" s="19" t="s">
        <v>153</v>
      </c>
    </row>
    <row r="1301" spans="1:65" s="13" customFormat="1" ht="10">
      <c r="B1301" s="193"/>
      <c r="C1301" s="194"/>
      <c r="D1301" s="187" t="s">
        <v>159</v>
      </c>
      <c r="E1301" s="195" t="s">
        <v>20</v>
      </c>
      <c r="F1301" s="196" t="s">
        <v>1996</v>
      </c>
      <c r="G1301" s="194"/>
      <c r="H1301" s="197">
        <v>19.47</v>
      </c>
      <c r="I1301" s="198"/>
      <c r="J1301" s="194"/>
      <c r="K1301" s="194"/>
      <c r="L1301" s="199"/>
      <c r="M1301" s="200"/>
      <c r="N1301" s="201"/>
      <c r="O1301" s="201"/>
      <c r="P1301" s="201"/>
      <c r="Q1301" s="201"/>
      <c r="R1301" s="201"/>
      <c r="S1301" s="201"/>
      <c r="T1301" s="202"/>
      <c r="AT1301" s="203" t="s">
        <v>159</v>
      </c>
      <c r="AU1301" s="203" t="s">
        <v>153</v>
      </c>
      <c r="AV1301" s="13" t="s">
        <v>153</v>
      </c>
      <c r="AW1301" s="13" t="s">
        <v>33</v>
      </c>
      <c r="AX1301" s="13" t="s">
        <v>8</v>
      </c>
      <c r="AY1301" s="203" t="s">
        <v>145</v>
      </c>
    </row>
    <row r="1302" spans="1:65" s="2" customFormat="1" ht="16.5" customHeight="1">
      <c r="A1302" s="36"/>
      <c r="B1302" s="37"/>
      <c r="C1302" s="225" t="s">
        <v>1997</v>
      </c>
      <c r="D1302" s="225" t="s">
        <v>248</v>
      </c>
      <c r="E1302" s="226" t="s">
        <v>1998</v>
      </c>
      <c r="F1302" s="227" t="s">
        <v>1999</v>
      </c>
      <c r="G1302" s="228" t="s">
        <v>163</v>
      </c>
      <c r="H1302" s="229">
        <v>1.72</v>
      </c>
      <c r="I1302" s="230"/>
      <c r="J1302" s="229">
        <f>ROUND(I1302*H1302,0)</f>
        <v>0</v>
      </c>
      <c r="K1302" s="227" t="s">
        <v>151</v>
      </c>
      <c r="L1302" s="231"/>
      <c r="M1302" s="232" t="s">
        <v>20</v>
      </c>
      <c r="N1302" s="233" t="s">
        <v>44</v>
      </c>
      <c r="O1302" s="66"/>
      <c r="P1302" s="183">
        <f>O1302*H1302</f>
        <v>0</v>
      </c>
      <c r="Q1302" s="183">
        <v>0.44</v>
      </c>
      <c r="R1302" s="183">
        <f>Q1302*H1302</f>
        <v>0.75680000000000003</v>
      </c>
      <c r="S1302" s="183">
        <v>0</v>
      </c>
      <c r="T1302" s="184">
        <f>S1302*H1302</f>
        <v>0</v>
      </c>
      <c r="U1302" s="36"/>
      <c r="V1302" s="36"/>
      <c r="W1302" s="36"/>
      <c r="X1302" s="36"/>
      <c r="Y1302" s="36"/>
      <c r="Z1302" s="36"/>
      <c r="AA1302" s="36"/>
      <c r="AB1302" s="36"/>
      <c r="AC1302" s="36"/>
      <c r="AD1302" s="36"/>
      <c r="AE1302" s="36"/>
      <c r="AR1302" s="185" t="s">
        <v>385</v>
      </c>
      <c r="AT1302" s="185" t="s">
        <v>248</v>
      </c>
      <c r="AU1302" s="185" t="s">
        <v>153</v>
      </c>
      <c r="AY1302" s="19" t="s">
        <v>145</v>
      </c>
      <c r="BE1302" s="186">
        <f>IF(N1302="základní",J1302,0)</f>
        <v>0</v>
      </c>
      <c r="BF1302" s="186">
        <f>IF(N1302="snížená",J1302,0)</f>
        <v>0</v>
      </c>
      <c r="BG1302" s="186">
        <f>IF(N1302="zákl. přenesená",J1302,0)</f>
        <v>0</v>
      </c>
      <c r="BH1302" s="186">
        <f>IF(N1302="sníž. přenesená",J1302,0)</f>
        <v>0</v>
      </c>
      <c r="BI1302" s="186">
        <f>IF(N1302="nulová",J1302,0)</f>
        <v>0</v>
      </c>
      <c r="BJ1302" s="19" t="s">
        <v>153</v>
      </c>
      <c r="BK1302" s="186">
        <f>ROUND(I1302*H1302,0)</f>
        <v>0</v>
      </c>
      <c r="BL1302" s="19" t="s">
        <v>279</v>
      </c>
      <c r="BM1302" s="185" t="s">
        <v>2000</v>
      </c>
    </row>
    <row r="1303" spans="1:65" s="2" customFormat="1" ht="10">
      <c r="A1303" s="36"/>
      <c r="B1303" s="37"/>
      <c r="C1303" s="38"/>
      <c r="D1303" s="187" t="s">
        <v>155</v>
      </c>
      <c r="E1303" s="38"/>
      <c r="F1303" s="188" t="s">
        <v>1999</v>
      </c>
      <c r="G1303" s="38"/>
      <c r="H1303" s="38"/>
      <c r="I1303" s="189"/>
      <c r="J1303" s="38"/>
      <c r="K1303" s="38"/>
      <c r="L1303" s="41"/>
      <c r="M1303" s="190"/>
      <c r="N1303" s="191"/>
      <c r="O1303" s="66"/>
      <c r="P1303" s="66"/>
      <c r="Q1303" s="66"/>
      <c r="R1303" s="66"/>
      <c r="S1303" s="66"/>
      <c r="T1303" s="67"/>
      <c r="U1303" s="36"/>
      <c r="V1303" s="36"/>
      <c r="W1303" s="36"/>
      <c r="X1303" s="36"/>
      <c r="Y1303" s="36"/>
      <c r="Z1303" s="36"/>
      <c r="AA1303" s="36"/>
      <c r="AB1303" s="36"/>
      <c r="AC1303" s="36"/>
      <c r="AD1303" s="36"/>
      <c r="AE1303" s="36"/>
      <c r="AT1303" s="19" t="s">
        <v>155</v>
      </c>
      <c r="AU1303" s="19" t="s">
        <v>153</v>
      </c>
    </row>
    <row r="1304" spans="1:65" s="13" customFormat="1" ht="10">
      <c r="B1304" s="193"/>
      <c r="C1304" s="194"/>
      <c r="D1304" s="187" t="s">
        <v>159</v>
      </c>
      <c r="E1304" s="195" t="s">
        <v>20</v>
      </c>
      <c r="F1304" s="196" t="s">
        <v>2001</v>
      </c>
      <c r="G1304" s="194"/>
      <c r="H1304" s="197">
        <v>0.71</v>
      </c>
      <c r="I1304" s="198"/>
      <c r="J1304" s="194"/>
      <c r="K1304" s="194"/>
      <c r="L1304" s="199"/>
      <c r="M1304" s="200"/>
      <c r="N1304" s="201"/>
      <c r="O1304" s="201"/>
      <c r="P1304" s="201"/>
      <c r="Q1304" s="201"/>
      <c r="R1304" s="201"/>
      <c r="S1304" s="201"/>
      <c r="T1304" s="202"/>
      <c r="AT1304" s="203" t="s">
        <v>159</v>
      </c>
      <c r="AU1304" s="203" t="s">
        <v>153</v>
      </c>
      <c r="AV1304" s="13" t="s">
        <v>153</v>
      </c>
      <c r="AW1304" s="13" t="s">
        <v>33</v>
      </c>
      <c r="AX1304" s="13" t="s">
        <v>72</v>
      </c>
      <c r="AY1304" s="203" t="s">
        <v>145</v>
      </c>
    </row>
    <row r="1305" spans="1:65" s="13" customFormat="1" ht="10">
      <c r="B1305" s="193"/>
      <c r="C1305" s="194"/>
      <c r="D1305" s="187" t="s">
        <v>159</v>
      </c>
      <c r="E1305" s="195" t="s">
        <v>20</v>
      </c>
      <c r="F1305" s="196" t="s">
        <v>2002</v>
      </c>
      <c r="G1305" s="194"/>
      <c r="H1305" s="197">
        <v>0.41</v>
      </c>
      <c r="I1305" s="198"/>
      <c r="J1305" s="194"/>
      <c r="K1305" s="194"/>
      <c r="L1305" s="199"/>
      <c r="M1305" s="200"/>
      <c r="N1305" s="201"/>
      <c r="O1305" s="201"/>
      <c r="P1305" s="201"/>
      <c r="Q1305" s="201"/>
      <c r="R1305" s="201"/>
      <c r="S1305" s="201"/>
      <c r="T1305" s="202"/>
      <c r="AT1305" s="203" t="s">
        <v>159</v>
      </c>
      <c r="AU1305" s="203" t="s">
        <v>153</v>
      </c>
      <c r="AV1305" s="13" t="s">
        <v>153</v>
      </c>
      <c r="AW1305" s="13" t="s">
        <v>33</v>
      </c>
      <c r="AX1305" s="13" t="s">
        <v>72</v>
      </c>
      <c r="AY1305" s="203" t="s">
        <v>145</v>
      </c>
    </row>
    <row r="1306" spans="1:65" s="13" customFormat="1" ht="10">
      <c r="B1306" s="193"/>
      <c r="C1306" s="194"/>
      <c r="D1306" s="187" t="s">
        <v>159</v>
      </c>
      <c r="E1306" s="195" t="s">
        <v>20</v>
      </c>
      <c r="F1306" s="196" t="s">
        <v>2003</v>
      </c>
      <c r="G1306" s="194"/>
      <c r="H1306" s="197">
        <v>0.6</v>
      </c>
      <c r="I1306" s="198"/>
      <c r="J1306" s="194"/>
      <c r="K1306" s="194"/>
      <c r="L1306" s="199"/>
      <c r="M1306" s="200"/>
      <c r="N1306" s="201"/>
      <c r="O1306" s="201"/>
      <c r="P1306" s="201"/>
      <c r="Q1306" s="201"/>
      <c r="R1306" s="201"/>
      <c r="S1306" s="201"/>
      <c r="T1306" s="202"/>
      <c r="AT1306" s="203" t="s">
        <v>159</v>
      </c>
      <c r="AU1306" s="203" t="s">
        <v>153</v>
      </c>
      <c r="AV1306" s="13" t="s">
        <v>153</v>
      </c>
      <c r="AW1306" s="13" t="s">
        <v>33</v>
      </c>
      <c r="AX1306" s="13" t="s">
        <v>72</v>
      </c>
      <c r="AY1306" s="203" t="s">
        <v>145</v>
      </c>
    </row>
    <row r="1307" spans="1:65" s="15" customFormat="1" ht="10">
      <c r="B1307" s="214"/>
      <c r="C1307" s="215"/>
      <c r="D1307" s="187" t="s">
        <v>159</v>
      </c>
      <c r="E1307" s="216" t="s">
        <v>20</v>
      </c>
      <c r="F1307" s="217" t="s">
        <v>173</v>
      </c>
      <c r="G1307" s="215"/>
      <c r="H1307" s="218">
        <v>1.72</v>
      </c>
      <c r="I1307" s="219"/>
      <c r="J1307" s="215"/>
      <c r="K1307" s="215"/>
      <c r="L1307" s="220"/>
      <c r="M1307" s="221"/>
      <c r="N1307" s="222"/>
      <c r="O1307" s="222"/>
      <c r="P1307" s="222"/>
      <c r="Q1307" s="222"/>
      <c r="R1307" s="222"/>
      <c r="S1307" s="222"/>
      <c r="T1307" s="223"/>
      <c r="AT1307" s="224" t="s">
        <v>159</v>
      </c>
      <c r="AU1307" s="224" t="s">
        <v>153</v>
      </c>
      <c r="AV1307" s="15" t="s">
        <v>152</v>
      </c>
      <c r="AW1307" s="15" t="s">
        <v>33</v>
      </c>
      <c r="AX1307" s="15" t="s">
        <v>8</v>
      </c>
      <c r="AY1307" s="224" t="s">
        <v>145</v>
      </c>
    </row>
    <row r="1308" spans="1:65" s="2" customFormat="1" ht="16.5" customHeight="1">
      <c r="A1308" s="36"/>
      <c r="B1308" s="37"/>
      <c r="C1308" s="175" t="s">
        <v>2004</v>
      </c>
      <c r="D1308" s="175" t="s">
        <v>147</v>
      </c>
      <c r="E1308" s="176" t="s">
        <v>2005</v>
      </c>
      <c r="F1308" s="177" t="s">
        <v>2006</v>
      </c>
      <c r="G1308" s="178" t="s">
        <v>256</v>
      </c>
      <c r="H1308" s="179">
        <v>7.56</v>
      </c>
      <c r="I1308" s="180"/>
      <c r="J1308" s="179">
        <f>ROUND(I1308*H1308,0)</f>
        <v>0</v>
      </c>
      <c r="K1308" s="177" t="s">
        <v>151</v>
      </c>
      <c r="L1308" s="41"/>
      <c r="M1308" s="181" t="s">
        <v>20</v>
      </c>
      <c r="N1308" s="182" t="s">
        <v>44</v>
      </c>
      <c r="O1308" s="66"/>
      <c r="P1308" s="183">
        <f>O1308*H1308</f>
        <v>0</v>
      </c>
      <c r="Q1308" s="183">
        <v>0</v>
      </c>
      <c r="R1308" s="183">
        <f>Q1308*H1308</f>
        <v>0</v>
      </c>
      <c r="S1308" s="183">
        <v>0</v>
      </c>
      <c r="T1308" s="184">
        <f>S1308*H1308</f>
        <v>0</v>
      </c>
      <c r="U1308" s="36"/>
      <c r="V1308" s="36"/>
      <c r="W1308" s="36"/>
      <c r="X1308" s="36"/>
      <c r="Y1308" s="36"/>
      <c r="Z1308" s="36"/>
      <c r="AA1308" s="36"/>
      <c r="AB1308" s="36"/>
      <c r="AC1308" s="36"/>
      <c r="AD1308" s="36"/>
      <c r="AE1308" s="36"/>
      <c r="AR1308" s="185" t="s">
        <v>279</v>
      </c>
      <c r="AT1308" s="185" t="s">
        <v>147</v>
      </c>
      <c r="AU1308" s="185" t="s">
        <v>153</v>
      </c>
      <c r="AY1308" s="19" t="s">
        <v>145</v>
      </c>
      <c r="BE1308" s="186">
        <f>IF(N1308="základní",J1308,0)</f>
        <v>0</v>
      </c>
      <c r="BF1308" s="186">
        <f>IF(N1308="snížená",J1308,0)</f>
        <v>0</v>
      </c>
      <c r="BG1308" s="186">
        <f>IF(N1308="zákl. přenesená",J1308,0)</f>
        <v>0</v>
      </c>
      <c r="BH1308" s="186">
        <f>IF(N1308="sníž. přenesená",J1308,0)</f>
        <v>0</v>
      </c>
      <c r="BI1308" s="186">
        <f>IF(N1308="nulová",J1308,0)</f>
        <v>0</v>
      </c>
      <c r="BJ1308" s="19" t="s">
        <v>153</v>
      </c>
      <c r="BK1308" s="186">
        <f>ROUND(I1308*H1308,0)</f>
        <v>0</v>
      </c>
      <c r="BL1308" s="19" t="s">
        <v>279</v>
      </c>
      <c r="BM1308" s="185" t="s">
        <v>2007</v>
      </c>
    </row>
    <row r="1309" spans="1:65" s="2" customFormat="1" ht="10">
      <c r="A1309" s="36"/>
      <c r="B1309" s="37"/>
      <c r="C1309" s="38"/>
      <c r="D1309" s="187" t="s">
        <v>155</v>
      </c>
      <c r="E1309" s="38"/>
      <c r="F1309" s="188" t="s">
        <v>2008</v>
      </c>
      <c r="G1309" s="38"/>
      <c r="H1309" s="38"/>
      <c r="I1309" s="189"/>
      <c r="J1309" s="38"/>
      <c r="K1309" s="38"/>
      <c r="L1309" s="41"/>
      <c r="M1309" s="190"/>
      <c r="N1309" s="191"/>
      <c r="O1309" s="66"/>
      <c r="P1309" s="66"/>
      <c r="Q1309" s="66"/>
      <c r="R1309" s="66"/>
      <c r="S1309" s="66"/>
      <c r="T1309" s="67"/>
      <c r="U1309" s="36"/>
      <c r="V1309" s="36"/>
      <c r="W1309" s="36"/>
      <c r="X1309" s="36"/>
      <c r="Y1309" s="36"/>
      <c r="Z1309" s="36"/>
      <c r="AA1309" s="36"/>
      <c r="AB1309" s="36"/>
      <c r="AC1309" s="36"/>
      <c r="AD1309" s="36"/>
      <c r="AE1309" s="36"/>
      <c r="AT1309" s="19" t="s">
        <v>155</v>
      </c>
      <c r="AU1309" s="19" t="s">
        <v>153</v>
      </c>
    </row>
    <row r="1310" spans="1:65" s="13" customFormat="1" ht="10">
      <c r="B1310" s="193"/>
      <c r="C1310" s="194"/>
      <c r="D1310" s="187" t="s">
        <v>159</v>
      </c>
      <c r="E1310" s="195" t="s">
        <v>20</v>
      </c>
      <c r="F1310" s="196" t="s">
        <v>2009</v>
      </c>
      <c r="G1310" s="194"/>
      <c r="H1310" s="197">
        <v>7.56</v>
      </c>
      <c r="I1310" s="198"/>
      <c r="J1310" s="194"/>
      <c r="K1310" s="194"/>
      <c r="L1310" s="199"/>
      <c r="M1310" s="200"/>
      <c r="N1310" s="201"/>
      <c r="O1310" s="201"/>
      <c r="P1310" s="201"/>
      <c r="Q1310" s="201"/>
      <c r="R1310" s="201"/>
      <c r="S1310" s="201"/>
      <c r="T1310" s="202"/>
      <c r="AT1310" s="203" t="s">
        <v>159</v>
      </c>
      <c r="AU1310" s="203" t="s">
        <v>153</v>
      </c>
      <c r="AV1310" s="13" t="s">
        <v>153</v>
      </c>
      <c r="AW1310" s="13" t="s">
        <v>33</v>
      </c>
      <c r="AX1310" s="13" t="s">
        <v>8</v>
      </c>
      <c r="AY1310" s="203" t="s">
        <v>145</v>
      </c>
    </row>
    <row r="1311" spans="1:65" s="2" customFormat="1" ht="16.5" customHeight="1">
      <c r="A1311" s="36"/>
      <c r="B1311" s="37"/>
      <c r="C1311" s="175" t="s">
        <v>2010</v>
      </c>
      <c r="D1311" s="175" t="s">
        <v>147</v>
      </c>
      <c r="E1311" s="176" t="s">
        <v>2011</v>
      </c>
      <c r="F1311" s="177" t="s">
        <v>2012</v>
      </c>
      <c r="G1311" s="178" t="s">
        <v>256</v>
      </c>
      <c r="H1311" s="179">
        <v>7.7</v>
      </c>
      <c r="I1311" s="180"/>
      <c r="J1311" s="179">
        <f>ROUND(I1311*H1311,0)</f>
        <v>0</v>
      </c>
      <c r="K1311" s="177" t="s">
        <v>151</v>
      </c>
      <c r="L1311" s="41"/>
      <c r="M1311" s="181" t="s">
        <v>20</v>
      </c>
      <c r="N1311" s="182" t="s">
        <v>44</v>
      </c>
      <c r="O1311" s="66"/>
      <c r="P1311" s="183">
        <f>O1311*H1311</f>
        <v>0</v>
      </c>
      <c r="Q1311" s="183">
        <v>0</v>
      </c>
      <c r="R1311" s="183">
        <f>Q1311*H1311</f>
        <v>0</v>
      </c>
      <c r="S1311" s="183">
        <v>0</v>
      </c>
      <c r="T1311" s="184">
        <f>S1311*H1311</f>
        <v>0</v>
      </c>
      <c r="U1311" s="36"/>
      <c r="V1311" s="36"/>
      <c r="W1311" s="36"/>
      <c r="X1311" s="36"/>
      <c r="Y1311" s="36"/>
      <c r="Z1311" s="36"/>
      <c r="AA1311" s="36"/>
      <c r="AB1311" s="36"/>
      <c r="AC1311" s="36"/>
      <c r="AD1311" s="36"/>
      <c r="AE1311" s="36"/>
      <c r="AR1311" s="185" t="s">
        <v>279</v>
      </c>
      <c r="AT1311" s="185" t="s">
        <v>147</v>
      </c>
      <c r="AU1311" s="185" t="s">
        <v>153</v>
      </c>
      <c r="AY1311" s="19" t="s">
        <v>145</v>
      </c>
      <c r="BE1311" s="186">
        <f>IF(N1311="základní",J1311,0)</f>
        <v>0</v>
      </c>
      <c r="BF1311" s="186">
        <f>IF(N1311="snížená",J1311,0)</f>
        <v>0</v>
      </c>
      <c r="BG1311" s="186">
        <f>IF(N1311="zákl. přenesená",J1311,0)</f>
        <v>0</v>
      </c>
      <c r="BH1311" s="186">
        <f>IF(N1311="sníž. přenesená",J1311,0)</f>
        <v>0</v>
      </c>
      <c r="BI1311" s="186">
        <f>IF(N1311="nulová",J1311,0)</f>
        <v>0</v>
      </c>
      <c r="BJ1311" s="19" t="s">
        <v>153</v>
      </c>
      <c r="BK1311" s="186">
        <f>ROUND(I1311*H1311,0)</f>
        <v>0</v>
      </c>
      <c r="BL1311" s="19" t="s">
        <v>279</v>
      </c>
      <c r="BM1311" s="185" t="s">
        <v>2013</v>
      </c>
    </row>
    <row r="1312" spans="1:65" s="2" customFormat="1" ht="10">
      <c r="A1312" s="36"/>
      <c r="B1312" s="37"/>
      <c r="C1312" s="38"/>
      <c r="D1312" s="187" t="s">
        <v>155</v>
      </c>
      <c r="E1312" s="38"/>
      <c r="F1312" s="188" t="s">
        <v>2014</v>
      </c>
      <c r="G1312" s="38"/>
      <c r="H1312" s="38"/>
      <c r="I1312" s="189"/>
      <c r="J1312" s="38"/>
      <c r="K1312" s="38"/>
      <c r="L1312" s="41"/>
      <c r="M1312" s="190"/>
      <c r="N1312" s="191"/>
      <c r="O1312" s="66"/>
      <c r="P1312" s="66"/>
      <c r="Q1312" s="66"/>
      <c r="R1312" s="66"/>
      <c r="S1312" s="66"/>
      <c r="T1312" s="67"/>
      <c r="U1312" s="36"/>
      <c r="V1312" s="36"/>
      <c r="W1312" s="36"/>
      <c r="X1312" s="36"/>
      <c r="Y1312" s="36"/>
      <c r="Z1312" s="36"/>
      <c r="AA1312" s="36"/>
      <c r="AB1312" s="36"/>
      <c r="AC1312" s="36"/>
      <c r="AD1312" s="36"/>
      <c r="AE1312" s="36"/>
      <c r="AT1312" s="19" t="s">
        <v>155</v>
      </c>
      <c r="AU1312" s="19" t="s">
        <v>153</v>
      </c>
    </row>
    <row r="1313" spans="1:65" s="13" customFormat="1" ht="10">
      <c r="B1313" s="193"/>
      <c r="C1313" s="194"/>
      <c r="D1313" s="187" t="s">
        <v>159</v>
      </c>
      <c r="E1313" s="195" t="s">
        <v>20</v>
      </c>
      <c r="F1313" s="196" t="s">
        <v>2015</v>
      </c>
      <c r="G1313" s="194"/>
      <c r="H1313" s="197">
        <v>7.7</v>
      </c>
      <c r="I1313" s="198"/>
      <c r="J1313" s="194"/>
      <c r="K1313" s="194"/>
      <c r="L1313" s="199"/>
      <c r="M1313" s="200"/>
      <c r="N1313" s="201"/>
      <c r="O1313" s="201"/>
      <c r="P1313" s="201"/>
      <c r="Q1313" s="201"/>
      <c r="R1313" s="201"/>
      <c r="S1313" s="201"/>
      <c r="T1313" s="202"/>
      <c r="AT1313" s="203" t="s">
        <v>159</v>
      </c>
      <c r="AU1313" s="203" t="s">
        <v>153</v>
      </c>
      <c r="AV1313" s="13" t="s">
        <v>153</v>
      </c>
      <c r="AW1313" s="13" t="s">
        <v>33</v>
      </c>
      <c r="AX1313" s="13" t="s">
        <v>8</v>
      </c>
      <c r="AY1313" s="203" t="s">
        <v>145</v>
      </c>
    </row>
    <row r="1314" spans="1:65" s="2" customFormat="1" ht="16.5" customHeight="1">
      <c r="A1314" s="36"/>
      <c r="B1314" s="37"/>
      <c r="C1314" s="175" t="s">
        <v>2016</v>
      </c>
      <c r="D1314" s="175" t="s">
        <v>147</v>
      </c>
      <c r="E1314" s="176" t="s">
        <v>2017</v>
      </c>
      <c r="F1314" s="177" t="s">
        <v>2018</v>
      </c>
      <c r="G1314" s="178" t="s">
        <v>163</v>
      </c>
      <c r="H1314" s="179">
        <v>7.83</v>
      </c>
      <c r="I1314" s="180"/>
      <c r="J1314" s="179">
        <f>ROUND(I1314*H1314,0)</f>
        <v>0</v>
      </c>
      <c r="K1314" s="177" t="s">
        <v>151</v>
      </c>
      <c r="L1314" s="41"/>
      <c r="M1314" s="181" t="s">
        <v>20</v>
      </c>
      <c r="N1314" s="182" t="s">
        <v>44</v>
      </c>
      <c r="O1314" s="66"/>
      <c r="P1314" s="183">
        <f>O1314*H1314</f>
        <v>0</v>
      </c>
      <c r="Q1314" s="183">
        <v>2.81E-3</v>
      </c>
      <c r="R1314" s="183">
        <f>Q1314*H1314</f>
        <v>2.2002299999999999E-2</v>
      </c>
      <c r="S1314" s="183">
        <v>0</v>
      </c>
      <c r="T1314" s="184">
        <f>S1314*H1314</f>
        <v>0</v>
      </c>
      <c r="U1314" s="36"/>
      <c r="V1314" s="36"/>
      <c r="W1314" s="36"/>
      <c r="X1314" s="36"/>
      <c r="Y1314" s="36"/>
      <c r="Z1314" s="36"/>
      <c r="AA1314" s="36"/>
      <c r="AB1314" s="36"/>
      <c r="AC1314" s="36"/>
      <c r="AD1314" s="36"/>
      <c r="AE1314" s="36"/>
      <c r="AR1314" s="185" t="s">
        <v>279</v>
      </c>
      <c r="AT1314" s="185" t="s">
        <v>147</v>
      </c>
      <c r="AU1314" s="185" t="s">
        <v>153</v>
      </c>
      <c r="AY1314" s="19" t="s">
        <v>145</v>
      </c>
      <c r="BE1314" s="186">
        <f>IF(N1314="základní",J1314,0)</f>
        <v>0</v>
      </c>
      <c r="BF1314" s="186">
        <f>IF(N1314="snížená",J1314,0)</f>
        <v>0</v>
      </c>
      <c r="BG1314" s="186">
        <f>IF(N1314="zákl. přenesená",J1314,0)</f>
        <v>0</v>
      </c>
      <c r="BH1314" s="186">
        <f>IF(N1314="sníž. přenesená",J1314,0)</f>
        <v>0</v>
      </c>
      <c r="BI1314" s="186">
        <f>IF(N1314="nulová",J1314,0)</f>
        <v>0</v>
      </c>
      <c r="BJ1314" s="19" t="s">
        <v>153</v>
      </c>
      <c r="BK1314" s="186">
        <f>ROUND(I1314*H1314,0)</f>
        <v>0</v>
      </c>
      <c r="BL1314" s="19" t="s">
        <v>279</v>
      </c>
      <c r="BM1314" s="185" t="s">
        <v>2019</v>
      </c>
    </row>
    <row r="1315" spans="1:65" s="2" customFormat="1" ht="10">
      <c r="A1315" s="36"/>
      <c r="B1315" s="37"/>
      <c r="C1315" s="38"/>
      <c r="D1315" s="187" t="s">
        <v>155</v>
      </c>
      <c r="E1315" s="38"/>
      <c r="F1315" s="188" t="s">
        <v>2020</v>
      </c>
      <c r="G1315" s="38"/>
      <c r="H1315" s="38"/>
      <c r="I1315" s="189"/>
      <c r="J1315" s="38"/>
      <c r="K1315" s="38"/>
      <c r="L1315" s="41"/>
      <c r="M1315" s="190"/>
      <c r="N1315" s="191"/>
      <c r="O1315" s="66"/>
      <c r="P1315" s="66"/>
      <c r="Q1315" s="66"/>
      <c r="R1315" s="66"/>
      <c r="S1315" s="66"/>
      <c r="T1315" s="67"/>
      <c r="U1315" s="36"/>
      <c r="V1315" s="36"/>
      <c r="W1315" s="36"/>
      <c r="X1315" s="36"/>
      <c r="Y1315" s="36"/>
      <c r="Z1315" s="36"/>
      <c r="AA1315" s="36"/>
      <c r="AB1315" s="36"/>
      <c r="AC1315" s="36"/>
      <c r="AD1315" s="36"/>
      <c r="AE1315" s="36"/>
      <c r="AT1315" s="19" t="s">
        <v>155</v>
      </c>
      <c r="AU1315" s="19" t="s">
        <v>153</v>
      </c>
    </row>
    <row r="1316" spans="1:65" s="2" customFormat="1" ht="72">
      <c r="A1316" s="36"/>
      <c r="B1316" s="37"/>
      <c r="C1316" s="38"/>
      <c r="D1316" s="187" t="s">
        <v>157</v>
      </c>
      <c r="E1316" s="38"/>
      <c r="F1316" s="192" t="s">
        <v>2021</v>
      </c>
      <c r="G1316" s="38"/>
      <c r="H1316" s="38"/>
      <c r="I1316" s="189"/>
      <c r="J1316" s="38"/>
      <c r="K1316" s="38"/>
      <c r="L1316" s="41"/>
      <c r="M1316" s="190"/>
      <c r="N1316" s="191"/>
      <c r="O1316" s="66"/>
      <c r="P1316" s="66"/>
      <c r="Q1316" s="66"/>
      <c r="R1316" s="66"/>
      <c r="S1316" s="66"/>
      <c r="T1316" s="67"/>
      <c r="U1316" s="36"/>
      <c r="V1316" s="36"/>
      <c r="W1316" s="36"/>
      <c r="X1316" s="36"/>
      <c r="Y1316" s="36"/>
      <c r="Z1316" s="36"/>
      <c r="AA1316" s="36"/>
      <c r="AB1316" s="36"/>
      <c r="AC1316" s="36"/>
      <c r="AD1316" s="36"/>
      <c r="AE1316" s="36"/>
      <c r="AT1316" s="19" t="s">
        <v>157</v>
      </c>
      <c r="AU1316" s="19" t="s">
        <v>153</v>
      </c>
    </row>
    <row r="1317" spans="1:65" s="13" customFormat="1" ht="10">
      <c r="B1317" s="193"/>
      <c r="C1317" s="194"/>
      <c r="D1317" s="187" t="s">
        <v>159</v>
      </c>
      <c r="E1317" s="195" t="s">
        <v>20</v>
      </c>
      <c r="F1317" s="196" t="s">
        <v>2022</v>
      </c>
      <c r="G1317" s="194"/>
      <c r="H1317" s="197">
        <v>7.83</v>
      </c>
      <c r="I1317" s="198"/>
      <c r="J1317" s="194"/>
      <c r="K1317" s="194"/>
      <c r="L1317" s="199"/>
      <c r="M1317" s="200"/>
      <c r="N1317" s="201"/>
      <c r="O1317" s="201"/>
      <c r="P1317" s="201"/>
      <c r="Q1317" s="201"/>
      <c r="R1317" s="201"/>
      <c r="S1317" s="201"/>
      <c r="T1317" s="202"/>
      <c r="AT1317" s="203" t="s">
        <v>159</v>
      </c>
      <c r="AU1317" s="203" t="s">
        <v>153</v>
      </c>
      <c r="AV1317" s="13" t="s">
        <v>153</v>
      </c>
      <c r="AW1317" s="13" t="s">
        <v>33</v>
      </c>
      <c r="AX1317" s="13" t="s">
        <v>8</v>
      </c>
      <c r="AY1317" s="203" t="s">
        <v>145</v>
      </c>
    </row>
    <row r="1318" spans="1:65" s="2" customFormat="1" ht="16.5" customHeight="1">
      <c r="A1318" s="36"/>
      <c r="B1318" s="37"/>
      <c r="C1318" s="175" t="s">
        <v>2023</v>
      </c>
      <c r="D1318" s="175" t="s">
        <v>147</v>
      </c>
      <c r="E1318" s="176" t="s">
        <v>2024</v>
      </c>
      <c r="F1318" s="177" t="s">
        <v>2025</v>
      </c>
      <c r="G1318" s="178" t="s">
        <v>496</v>
      </c>
      <c r="H1318" s="180"/>
      <c r="I1318" s="180"/>
      <c r="J1318" s="179">
        <f>ROUND(I1318*H1318,0)</f>
        <v>0</v>
      </c>
      <c r="K1318" s="177" t="s">
        <v>151</v>
      </c>
      <c r="L1318" s="41"/>
      <c r="M1318" s="181" t="s">
        <v>20</v>
      </c>
      <c r="N1318" s="182" t="s">
        <v>44</v>
      </c>
      <c r="O1318" s="66"/>
      <c r="P1318" s="183">
        <f>O1318*H1318</f>
        <v>0</v>
      </c>
      <c r="Q1318" s="183">
        <v>0</v>
      </c>
      <c r="R1318" s="183">
        <f>Q1318*H1318</f>
        <v>0</v>
      </c>
      <c r="S1318" s="183">
        <v>0</v>
      </c>
      <c r="T1318" s="184">
        <f>S1318*H1318</f>
        <v>0</v>
      </c>
      <c r="U1318" s="36"/>
      <c r="V1318" s="36"/>
      <c r="W1318" s="36"/>
      <c r="X1318" s="36"/>
      <c r="Y1318" s="36"/>
      <c r="Z1318" s="36"/>
      <c r="AA1318" s="36"/>
      <c r="AB1318" s="36"/>
      <c r="AC1318" s="36"/>
      <c r="AD1318" s="36"/>
      <c r="AE1318" s="36"/>
      <c r="AR1318" s="185" t="s">
        <v>279</v>
      </c>
      <c r="AT1318" s="185" t="s">
        <v>147</v>
      </c>
      <c r="AU1318" s="185" t="s">
        <v>153</v>
      </c>
      <c r="AY1318" s="19" t="s">
        <v>145</v>
      </c>
      <c r="BE1318" s="186">
        <f>IF(N1318="základní",J1318,0)</f>
        <v>0</v>
      </c>
      <c r="BF1318" s="186">
        <f>IF(N1318="snížená",J1318,0)</f>
        <v>0</v>
      </c>
      <c r="BG1318" s="186">
        <f>IF(N1318="zákl. přenesená",J1318,0)</f>
        <v>0</v>
      </c>
      <c r="BH1318" s="186">
        <f>IF(N1318="sníž. přenesená",J1318,0)</f>
        <v>0</v>
      </c>
      <c r="BI1318" s="186">
        <f>IF(N1318="nulová",J1318,0)</f>
        <v>0</v>
      </c>
      <c r="BJ1318" s="19" t="s">
        <v>153</v>
      </c>
      <c r="BK1318" s="186">
        <f>ROUND(I1318*H1318,0)</f>
        <v>0</v>
      </c>
      <c r="BL1318" s="19" t="s">
        <v>279</v>
      </c>
      <c r="BM1318" s="185" t="s">
        <v>2026</v>
      </c>
    </row>
    <row r="1319" spans="1:65" s="2" customFormat="1" ht="18">
      <c r="A1319" s="36"/>
      <c r="B1319" s="37"/>
      <c r="C1319" s="38"/>
      <c r="D1319" s="187" t="s">
        <v>155</v>
      </c>
      <c r="E1319" s="38"/>
      <c r="F1319" s="188" t="s">
        <v>2027</v>
      </c>
      <c r="G1319" s="38"/>
      <c r="H1319" s="38"/>
      <c r="I1319" s="189"/>
      <c r="J1319" s="38"/>
      <c r="K1319" s="38"/>
      <c r="L1319" s="41"/>
      <c r="M1319" s="190"/>
      <c r="N1319" s="191"/>
      <c r="O1319" s="66"/>
      <c r="P1319" s="66"/>
      <c r="Q1319" s="66"/>
      <c r="R1319" s="66"/>
      <c r="S1319" s="66"/>
      <c r="T1319" s="67"/>
      <c r="U1319" s="36"/>
      <c r="V1319" s="36"/>
      <c r="W1319" s="36"/>
      <c r="X1319" s="36"/>
      <c r="Y1319" s="36"/>
      <c r="Z1319" s="36"/>
      <c r="AA1319" s="36"/>
      <c r="AB1319" s="36"/>
      <c r="AC1319" s="36"/>
      <c r="AD1319" s="36"/>
      <c r="AE1319" s="36"/>
      <c r="AT1319" s="19" t="s">
        <v>155</v>
      </c>
      <c r="AU1319" s="19" t="s">
        <v>153</v>
      </c>
    </row>
    <row r="1320" spans="1:65" s="2" customFormat="1" ht="72">
      <c r="A1320" s="36"/>
      <c r="B1320" s="37"/>
      <c r="C1320" s="38"/>
      <c r="D1320" s="187" t="s">
        <v>157</v>
      </c>
      <c r="E1320" s="38"/>
      <c r="F1320" s="192" t="s">
        <v>2028</v>
      </c>
      <c r="G1320" s="38"/>
      <c r="H1320" s="38"/>
      <c r="I1320" s="189"/>
      <c r="J1320" s="38"/>
      <c r="K1320" s="38"/>
      <c r="L1320" s="41"/>
      <c r="M1320" s="190"/>
      <c r="N1320" s="191"/>
      <c r="O1320" s="66"/>
      <c r="P1320" s="66"/>
      <c r="Q1320" s="66"/>
      <c r="R1320" s="66"/>
      <c r="S1320" s="66"/>
      <c r="T1320" s="67"/>
      <c r="U1320" s="36"/>
      <c r="V1320" s="36"/>
      <c r="W1320" s="36"/>
      <c r="X1320" s="36"/>
      <c r="Y1320" s="36"/>
      <c r="Z1320" s="36"/>
      <c r="AA1320" s="36"/>
      <c r="AB1320" s="36"/>
      <c r="AC1320" s="36"/>
      <c r="AD1320" s="36"/>
      <c r="AE1320" s="36"/>
      <c r="AT1320" s="19" t="s">
        <v>157</v>
      </c>
      <c r="AU1320" s="19" t="s">
        <v>153</v>
      </c>
    </row>
    <row r="1321" spans="1:65" s="12" customFormat="1" ht="22.75" customHeight="1">
      <c r="B1321" s="159"/>
      <c r="C1321" s="160"/>
      <c r="D1321" s="161" t="s">
        <v>71</v>
      </c>
      <c r="E1321" s="173" t="s">
        <v>2029</v>
      </c>
      <c r="F1321" s="173" t="s">
        <v>2030</v>
      </c>
      <c r="G1321" s="160"/>
      <c r="H1321" s="160"/>
      <c r="I1321" s="163"/>
      <c r="J1321" s="174">
        <f>BK1321</f>
        <v>0</v>
      </c>
      <c r="K1321" s="160"/>
      <c r="L1321" s="165"/>
      <c r="M1321" s="166"/>
      <c r="N1321" s="167"/>
      <c r="O1321" s="167"/>
      <c r="P1321" s="168">
        <f>SUM(P1322:P1373)</f>
        <v>0</v>
      </c>
      <c r="Q1321" s="167"/>
      <c r="R1321" s="168">
        <f>SUM(R1322:R1373)</f>
        <v>0</v>
      </c>
      <c r="S1321" s="167"/>
      <c r="T1321" s="169">
        <f>SUM(T1322:T1373)</f>
        <v>0</v>
      </c>
      <c r="AR1321" s="170" t="s">
        <v>153</v>
      </c>
      <c r="AT1321" s="171" t="s">
        <v>71</v>
      </c>
      <c r="AU1321" s="171" t="s">
        <v>8</v>
      </c>
      <c r="AY1321" s="170" t="s">
        <v>145</v>
      </c>
      <c r="BK1321" s="172">
        <f>SUM(BK1322:BK1373)</f>
        <v>0</v>
      </c>
    </row>
    <row r="1322" spans="1:65" s="2" customFormat="1" ht="16.5" customHeight="1">
      <c r="A1322" s="36"/>
      <c r="B1322" s="37"/>
      <c r="C1322" s="175" t="s">
        <v>2031</v>
      </c>
      <c r="D1322" s="175" t="s">
        <v>147</v>
      </c>
      <c r="E1322" s="176" t="s">
        <v>2032</v>
      </c>
      <c r="F1322" s="177" t="s">
        <v>2033</v>
      </c>
      <c r="G1322" s="178" t="s">
        <v>256</v>
      </c>
      <c r="H1322" s="179">
        <v>18.12</v>
      </c>
      <c r="I1322" s="180"/>
      <c r="J1322" s="179">
        <f>ROUND(I1322*H1322,0)</f>
        <v>0</v>
      </c>
      <c r="K1322" s="177" t="s">
        <v>20</v>
      </c>
      <c r="L1322" s="41"/>
      <c r="M1322" s="181" t="s">
        <v>20</v>
      </c>
      <c r="N1322" s="182" t="s">
        <v>44</v>
      </c>
      <c r="O1322" s="66"/>
      <c r="P1322" s="183">
        <f>O1322*H1322</f>
        <v>0</v>
      </c>
      <c r="Q1322" s="183">
        <v>0</v>
      </c>
      <c r="R1322" s="183">
        <f>Q1322*H1322</f>
        <v>0</v>
      </c>
      <c r="S1322" s="183">
        <v>0</v>
      </c>
      <c r="T1322" s="184">
        <f>S1322*H1322</f>
        <v>0</v>
      </c>
      <c r="U1322" s="36"/>
      <c r="V1322" s="36"/>
      <c r="W1322" s="36"/>
      <c r="X1322" s="36"/>
      <c r="Y1322" s="36"/>
      <c r="Z1322" s="36"/>
      <c r="AA1322" s="36"/>
      <c r="AB1322" s="36"/>
      <c r="AC1322" s="36"/>
      <c r="AD1322" s="36"/>
      <c r="AE1322" s="36"/>
      <c r="AR1322" s="185" t="s">
        <v>279</v>
      </c>
      <c r="AT1322" s="185" t="s">
        <v>147</v>
      </c>
      <c r="AU1322" s="185" t="s">
        <v>153</v>
      </c>
      <c r="AY1322" s="19" t="s">
        <v>145</v>
      </c>
      <c r="BE1322" s="186">
        <f>IF(N1322="základní",J1322,0)</f>
        <v>0</v>
      </c>
      <c r="BF1322" s="186">
        <f>IF(N1322="snížená",J1322,0)</f>
        <v>0</v>
      </c>
      <c r="BG1322" s="186">
        <f>IF(N1322="zákl. přenesená",J1322,0)</f>
        <v>0</v>
      </c>
      <c r="BH1322" s="186">
        <f>IF(N1322="sníž. přenesená",J1322,0)</f>
        <v>0</v>
      </c>
      <c r="BI1322" s="186">
        <f>IF(N1322="nulová",J1322,0)</f>
        <v>0</v>
      </c>
      <c r="BJ1322" s="19" t="s">
        <v>153</v>
      </c>
      <c r="BK1322" s="186">
        <f>ROUND(I1322*H1322,0)</f>
        <v>0</v>
      </c>
      <c r="BL1322" s="19" t="s">
        <v>279</v>
      </c>
      <c r="BM1322" s="185" t="s">
        <v>2034</v>
      </c>
    </row>
    <row r="1323" spans="1:65" s="2" customFormat="1" ht="10">
      <c r="A1323" s="36"/>
      <c r="B1323" s="37"/>
      <c r="C1323" s="38"/>
      <c r="D1323" s="187" t="s">
        <v>155</v>
      </c>
      <c r="E1323" s="38"/>
      <c r="F1323" s="188" t="s">
        <v>2035</v>
      </c>
      <c r="G1323" s="38"/>
      <c r="H1323" s="38"/>
      <c r="I1323" s="189"/>
      <c r="J1323" s="38"/>
      <c r="K1323" s="38"/>
      <c r="L1323" s="41"/>
      <c r="M1323" s="190"/>
      <c r="N1323" s="191"/>
      <c r="O1323" s="66"/>
      <c r="P1323" s="66"/>
      <c r="Q1323" s="66"/>
      <c r="R1323" s="66"/>
      <c r="S1323" s="66"/>
      <c r="T1323" s="67"/>
      <c r="U1323" s="36"/>
      <c r="V1323" s="36"/>
      <c r="W1323" s="36"/>
      <c r="X1323" s="36"/>
      <c r="Y1323" s="36"/>
      <c r="Z1323" s="36"/>
      <c r="AA1323" s="36"/>
      <c r="AB1323" s="36"/>
      <c r="AC1323" s="36"/>
      <c r="AD1323" s="36"/>
      <c r="AE1323" s="36"/>
      <c r="AT1323" s="19" t="s">
        <v>155</v>
      </c>
      <c r="AU1323" s="19" t="s">
        <v>153</v>
      </c>
    </row>
    <row r="1324" spans="1:65" s="13" customFormat="1" ht="10">
      <c r="B1324" s="193"/>
      <c r="C1324" s="194"/>
      <c r="D1324" s="187" t="s">
        <v>159</v>
      </c>
      <c r="E1324" s="195" t="s">
        <v>20</v>
      </c>
      <c r="F1324" s="196" t="s">
        <v>2036</v>
      </c>
      <c r="G1324" s="194"/>
      <c r="H1324" s="197">
        <v>18.12</v>
      </c>
      <c r="I1324" s="198"/>
      <c r="J1324" s="194"/>
      <c r="K1324" s="194"/>
      <c r="L1324" s="199"/>
      <c r="M1324" s="200"/>
      <c r="N1324" s="201"/>
      <c r="O1324" s="201"/>
      <c r="P1324" s="201"/>
      <c r="Q1324" s="201"/>
      <c r="R1324" s="201"/>
      <c r="S1324" s="201"/>
      <c r="T1324" s="202"/>
      <c r="AT1324" s="203" t="s">
        <v>159</v>
      </c>
      <c r="AU1324" s="203" t="s">
        <v>153</v>
      </c>
      <c r="AV1324" s="13" t="s">
        <v>153</v>
      </c>
      <c r="AW1324" s="13" t="s">
        <v>33</v>
      </c>
      <c r="AX1324" s="13" t="s">
        <v>8</v>
      </c>
      <c r="AY1324" s="203" t="s">
        <v>145</v>
      </c>
    </row>
    <row r="1325" spans="1:65" s="2" customFormat="1" ht="16.5" customHeight="1">
      <c r="A1325" s="36"/>
      <c r="B1325" s="37"/>
      <c r="C1325" s="175" t="s">
        <v>2037</v>
      </c>
      <c r="D1325" s="175" t="s">
        <v>147</v>
      </c>
      <c r="E1325" s="176" t="s">
        <v>2038</v>
      </c>
      <c r="F1325" s="177" t="s">
        <v>2039</v>
      </c>
      <c r="G1325" s="178" t="s">
        <v>256</v>
      </c>
      <c r="H1325" s="179">
        <v>7.91</v>
      </c>
      <c r="I1325" s="180"/>
      <c r="J1325" s="179">
        <f>ROUND(I1325*H1325,0)</f>
        <v>0</v>
      </c>
      <c r="K1325" s="177" t="s">
        <v>20</v>
      </c>
      <c r="L1325" s="41"/>
      <c r="M1325" s="181" t="s">
        <v>20</v>
      </c>
      <c r="N1325" s="182" t="s">
        <v>44</v>
      </c>
      <c r="O1325" s="66"/>
      <c r="P1325" s="183">
        <f>O1325*H1325</f>
        <v>0</v>
      </c>
      <c r="Q1325" s="183">
        <v>0</v>
      </c>
      <c r="R1325" s="183">
        <f>Q1325*H1325</f>
        <v>0</v>
      </c>
      <c r="S1325" s="183">
        <v>0</v>
      </c>
      <c r="T1325" s="184">
        <f>S1325*H1325</f>
        <v>0</v>
      </c>
      <c r="U1325" s="36"/>
      <c r="V1325" s="36"/>
      <c r="W1325" s="36"/>
      <c r="X1325" s="36"/>
      <c r="Y1325" s="36"/>
      <c r="Z1325" s="36"/>
      <c r="AA1325" s="36"/>
      <c r="AB1325" s="36"/>
      <c r="AC1325" s="36"/>
      <c r="AD1325" s="36"/>
      <c r="AE1325" s="36"/>
      <c r="AR1325" s="185" t="s">
        <v>279</v>
      </c>
      <c r="AT1325" s="185" t="s">
        <v>147</v>
      </c>
      <c r="AU1325" s="185" t="s">
        <v>153</v>
      </c>
      <c r="AY1325" s="19" t="s">
        <v>145</v>
      </c>
      <c r="BE1325" s="186">
        <f>IF(N1325="základní",J1325,0)</f>
        <v>0</v>
      </c>
      <c r="BF1325" s="186">
        <f>IF(N1325="snížená",J1325,0)</f>
        <v>0</v>
      </c>
      <c r="BG1325" s="186">
        <f>IF(N1325="zákl. přenesená",J1325,0)</f>
        <v>0</v>
      </c>
      <c r="BH1325" s="186">
        <f>IF(N1325="sníž. přenesená",J1325,0)</f>
        <v>0</v>
      </c>
      <c r="BI1325" s="186">
        <f>IF(N1325="nulová",J1325,0)</f>
        <v>0</v>
      </c>
      <c r="BJ1325" s="19" t="s">
        <v>153</v>
      </c>
      <c r="BK1325" s="186">
        <f>ROUND(I1325*H1325,0)</f>
        <v>0</v>
      </c>
      <c r="BL1325" s="19" t="s">
        <v>279</v>
      </c>
      <c r="BM1325" s="185" t="s">
        <v>2040</v>
      </c>
    </row>
    <row r="1326" spans="1:65" s="2" customFormat="1" ht="10">
      <c r="A1326" s="36"/>
      <c r="B1326" s="37"/>
      <c r="C1326" s="38"/>
      <c r="D1326" s="187" t="s">
        <v>155</v>
      </c>
      <c r="E1326" s="38"/>
      <c r="F1326" s="188" t="s">
        <v>2039</v>
      </c>
      <c r="G1326" s="38"/>
      <c r="H1326" s="38"/>
      <c r="I1326" s="189"/>
      <c r="J1326" s="38"/>
      <c r="K1326" s="38"/>
      <c r="L1326" s="41"/>
      <c r="M1326" s="190"/>
      <c r="N1326" s="191"/>
      <c r="O1326" s="66"/>
      <c r="P1326" s="66"/>
      <c r="Q1326" s="66"/>
      <c r="R1326" s="66"/>
      <c r="S1326" s="66"/>
      <c r="T1326" s="67"/>
      <c r="U1326" s="36"/>
      <c r="V1326" s="36"/>
      <c r="W1326" s="36"/>
      <c r="X1326" s="36"/>
      <c r="Y1326" s="36"/>
      <c r="Z1326" s="36"/>
      <c r="AA1326" s="36"/>
      <c r="AB1326" s="36"/>
      <c r="AC1326" s="36"/>
      <c r="AD1326" s="36"/>
      <c r="AE1326" s="36"/>
      <c r="AT1326" s="19" t="s">
        <v>155</v>
      </c>
      <c r="AU1326" s="19" t="s">
        <v>153</v>
      </c>
    </row>
    <row r="1327" spans="1:65" s="2" customFormat="1" ht="16.5" customHeight="1">
      <c r="A1327" s="36"/>
      <c r="B1327" s="37"/>
      <c r="C1327" s="175" t="s">
        <v>2041</v>
      </c>
      <c r="D1327" s="175" t="s">
        <v>147</v>
      </c>
      <c r="E1327" s="176" t="s">
        <v>2042</v>
      </c>
      <c r="F1327" s="177" t="s">
        <v>2043</v>
      </c>
      <c r="G1327" s="178" t="s">
        <v>256</v>
      </c>
      <c r="H1327" s="179">
        <v>7.9</v>
      </c>
      <c r="I1327" s="180"/>
      <c r="J1327" s="179">
        <f>ROUND(I1327*H1327,0)</f>
        <v>0</v>
      </c>
      <c r="K1327" s="177" t="s">
        <v>20</v>
      </c>
      <c r="L1327" s="41"/>
      <c r="M1327" s="181" t="s">
        <v>20</v>
      </c>
      <c r="N1327" s="182" t="s">
        <v>44</v>
      </c>
      <c r="O1327" s="66"/>
      <c r="P1327" s="183">
        <f>O1327*H1327</f>
        <v>0</v>
      </c>
      <c r="Q1327" s="183">
        <v>0</v>
      </c>
      <c r="R1327" s="183">
        <f>Q1327*H1327</f>
        <v>0</v>
      </c>
      <c r="S1327" s="183">
        <v>0</v>
      </c>
      <c r="T1327" s="184">
        <f>S1327*H1327</f>
        <v>0</v>
      </c>
      <c r="U1327" s="36"/>
      <c r="V1327" s="36"/>
      <c r="W1327" s="36"/>
      <c r="X1327" s="36"/>
      <c r="Y1327" s="36"/>
      <c r="Z1327" s="36"/>
      <c r="AA1327" s="36"/>
      <c r="AB1327" s="36"/>
      <c r="AC1327" s="36"/>
      <c r="AD1327" s="36"/>
      <c r="AE1327" s="36"/>
      <c r="AR1327" s="185" t="s">
        <v>279</v>
      </c>
      <c r="AT1327" s="185" t="s">
        <v>147</v>
      </c>
      <c r="AU1327" s="185" t="s">
        <v>153</v>
      </c>
      <c r="AY1327" s="19" t="s">
        <v>145</v>
      </c>
      <c r="BE1327" s="186">
        <f>IF(N1327="základní",J1327,0)</f>
        <v>0</v>
      </c>
      <c r="BF1327" s="186">
        <f>IF(N1327="snížená",J1327,0)</f>
        <v>0</v>
      </c>
      <c r="BG1327" s="186">
        <f>IF(N1327="zákl. přenesená",J1327,0)</f>
        <v>0</v>
      </c>
      <c r="BH1327" s="186">
        <f>IF(N1327="sníž. přenesená",J1327,0)</f>
        <v>0</v>
      </c>
      <c r="BI1327" s="186">
        <f>IF(N1327="nulová",J1327,0)</f>
        <v>0</v>
      </c>
      <c r="BJ1327" s="19" t="s">
        <v>153</v>
      </c>
      <c r="BK1327" s="186">
        <f>ROUND(I1327*H1327,0)</f>
        <v>0</v>
      </c>
      <c r="BL1327" s="19" t="s">
        <v>279</v>
      </c>
      <c r="BM1327" s="185" t="s">
        <v>2044</v>
      </c>
    </row>
    <row r="1328" spans="1:65" s="2" customFormat="1" ht="10">
      <c r="A1328" s="36"/>
      <c r="B1328" s="37"/>
      <c r="C1328" s="38"/>
      <c r="D1328" s="187" t="s">
        <v>155</v>
      </c>
      <c r="E1328" s="38"/>
      <c r="F1328" s="188" t="s">
        <v>2045</v>
      </c>
      <c r="G1328" s="38"/>
      <c r="H1328" s="38"/>
      <c r="I1328" s="189"/>
      <c r="J1328" s="38"/>
      <c r="K1328" s="38"/>
      <c r="L1328" s="41"/>
      <c r="M1328" s="190"/>
      <c r="N1328" s="191"/>
      <c r="O1328" s="66"/>
      <c r="P1328" s="66"/>
      <c r="Q1328" s="66"/>
      <c r="R1328" s="66"/>
      <c r="S1328" s="66"/>
      <c r="T1328" s="67"/>
      <c r="U1328" s="36"/>
      <c r="V1328" s="36"/>
      <c r="W1328" s="36"/>
      <c r="X1328" s="36"/>
      <c r="Y1328" s="36"/>
      <c r="Z1328" s="36"/>
      <c r="AA1328" s="36"/>
      <c r="AB1328" s="36"/>
      <c r="AC1328" s="36"/>
      <c r="AD1328" s="36"/>
      <c r="AE1328" s="36"/>
      <c r="AT1328" s="19" t="s">
        <v>155</v>
      </c>
      <c r="AU1328" s="19" t="s">
        <v>153</v>
      </c>
    </row>
    <row r="1329" spans="1:65" s="2" customFormat="1" ht="16.5" customHeight="1">
      <c r="A1329" s="36"/>
      <c r="B1329" s="37"/>
      <c r="C1329" s="175" t="s">
        <v>2046</v>
      </c>
      <c r="D1329" s="175" t="s">
        <v>147</v>
      </c>
      <c r="E1329" s="176" t="s">
        <v>2047</v>
      </c>
      <c r="F1329" s="177" t="s">
        <v>2048</v>
      </c>
      <c r="G1329" s="178" t="s">
        <v>256</v>
      </c>
      <c r="H1329" s="179">
        <v>7.66</v>
      </c>
      <c r="I1329" s="180"/>
      <c r="J1329" s="179">
        <f>ROUND(I1329*H1329,0)</f>
        <v>0</v>
      </c>
      <c r="K1329" s="177" t="s">
        <v>20</v>
      </c>
      <c r="L1329" s="41"/>
      <c r="M1329" s="181" t="s">
        <v>20</v>
      </c>
      <c r="N1329" s="182" t="s">
        <v>44</v>
      </c>
      <c r="O1329" s="66"/>
      <c r="P1329" s="183">
        <f>O1329*H1329</f>
        <v>0</v>
      </c>
      <c r="Q1329" s="183">
        <v>0</v>
      </c>
      <c r="R1329" s="183">
        <f>Q1329*H1329</f>
        <v>0</v>
      </c>
      <c r="S1329" s="183">
        <v>0</v>
      </c>
      <c r="T1329" s="184">
        <f>S1329*H1329</f>
        <v>0</v>
      </c>
      <c r="U1329" s="36"/>
      <c r="V1329" s="36"/>
      <c r="W1329" s="36"/>
      <c r="X1329" s="36"/>
      <c r="Y1329" s="36"/>
      <c r="Z1329" s="36"/>
      <c r="AA1329" s="36"/>
      <c r="AB1329" s="36"/>
      <c r="AC1329" s="36"/>
      <c r="AD1329" s="36"/>
      <c r="AE1329" s="36"/>
      <c r="AR1329" s="185" t="s">
        <v>279</v>
      </c>
      <c r="AT1329" s="185" t="s">
        <v>147</v>
      </c>
      <c r="AU1329" s="185" t="s">
        <v>153</v>
      </c>
      <c r="AY1329" s="19" t="s">
        <v>145</v>
      </c>
      <c r="BE1329" s="186">
        <f>IF(N1329="základní",J1329,0)</f>
        <v>0</v>
      </c>
      <c r="BF1329" s="186">
        <f>IF(N1329="snížená",J1329,0)</f>
        <v>0</v>
      </c>
      <c r="BG1329" s="186">
        <f>IF(N1329="zákl. přenesená",J1329,0)</f>
        <v>0</v>
      </c>
      <c r="BH1329" s="186">
        <f>IF(N1329="sníž. přenesená",J1329,0)</f>
        <v>0</v>
      </c>
      <c r="BI1329" s="186">
        <f>IF(N1329="nulová",J1329,0)</f>
        <v>0</v>
      </c>
      <c r="BJ1329" s="19" t="s">
        <v>153</v>
      </c>
      <c r="BK1329" s="186">
        <f>ROUND(I1329*H1329,0)</f>
        <v>0</v>
      </c>
      <c r="BL1329" s="19" t="s">
        <v>279</v>
      </c>
      <c r="BM1329" s="185" t="s">
        <v>2049</v>
      </c>
    </row>
    <row r="1330" spans="1:65" s="2" customFormat="1" ht="10">
      <c r="A1330" s="36"/>
      <c r="B1330" s="37"/>
      <c r="C1330" s="38"/>
      <c r="D1330" s="187" t="s">
        <v>155</v>
      </c>
      <c r="E1330" s="38"/>
      <c r="F1330" s="188" t="s">
        <v>2050</v>
      </c>
      <c r="G1330" s="38"/>
      <c r="H1330" s="38"/>
      <c r="I1330" s="189"/>
      <c r="J1330" s="38"/>
      <c r="K1330" s="38"/>
      <c r="L1330" s="41"/>
      <c r="M1330" s="190"/>
      <c r="N1330" s="191"/>
      <c r="O1330" s="66"/>
      <c r="P1330" s="66"/>
      <c r="Q1330" s="66"/>
      <c r="R1330" s="66"/>
      <c r="S1330" s="66"/>
      <c r="T1330" s="67"/>
      <c r="U1330" s="36"/>
      <c r="V1330" s="36"/>
      <c r="W1330" s="36"/>
      <c r="X1330" s="36"/>
      <c r="Y1330" s="36"/>
      <c r="Z1330" s="36"/>
      <c r="AA1330" s="36"/>
      <c r="AB1330" s="36"/>
      <c r="AC1330" s="36"/>
      <c r="AD1330" s="36"/>
      <c r="AE1330" s="36"/>
      <c r="AT1330" s="19" t="s">
        <v>155</v>
      </c>
      <c r="AU1330" s="19" t="s">
        <v>153</v>
      </c>
    </row>
    <row r="1331" spans="1:65" s="2" customFormat="1" ht="16.5" customHeight="1">
      <c r="A1331" s="36"/>
      <c r="B1331" s="37"/>
      <c r="C1331" s="175" t="s">
        <v>2051</v>
      </c>
      <c r="D1331" s="175" t="s">
        <v>147</v>
      </c>
      <c r="E1331" s="176" t="s">
        <v>2052</v>
      </c>
      <c r="F1331" s="177" t="s">
        <v>2053</v>
      </c>
      <c r="G1331" s="178" t="s">
        <v>256</v>
      </c>
      <c r="H1331" s="179">
        <v>36.22</v>
      </c>
      <c r="I1331" s="180"/>
      <c r="J1331" s="179">
        <f>ROUND(I1331*H1331,0)</f>
        <v>0</v>
      </c>
      <c r="K1331" s="177" t="s">
        <v>20</v>
      </c>
      <c r="L1331" s="41"/>
      <c r="M1331" s="181" t="s">
        <v>20</v>
      </c>
      <c r="N1331" s="182" t="s">
        <v>44</v>
      </c>
      <c r="O1331" s="66"/>
      <c r="P1331" s="183">
        <f>O1331*H1331</f>
        <v>0</v>
      </c>
      <c r="Q1331" s="183">
        <v>0</v>
      </c>
      <c r="R1331" s="183">
        <f>Q1331*H1331</f>
        <v>0</v>
      </c>
      <c r="S1331" s="183">
        <v>0</v>
      </c>
      <c r="T1331" s="184">
        <f>S1331*H1331</f>
        <v>0</v>
      </c>
      <c r="U1331" s="36"/>
      <c r="V1331" s="36"/>
      <c r="W1331" s="36"/>
      <c r="X1331" s="36"/>
      <c r="Y1331" s="36"/>
      <c r="Z1331" s="36"/>
      <c r="AA1331" s="36"/>
      <c r="AB1331" s="36"/>
      <c r="AC1331" s="36"/>
      <c r="AD1331" s="36"/>
      <c r="AE1331" s="36"/>
      <c r="AR1331" s="185" t="s">
        <v>279</v>
      </c>
      <c r="AT1331" s="185" t="s">
        <v>147</v>
      </c>
      <c r="AU1331" s="185" t="s">
        <v>153</v>
      </c>
      <c r="AY1331" s="19" t="s">
        <v>145</v>
      </c>
      <c r="BE1331" s="186">
        <f>IF(N1331="základní",J1331,0)</f>
        <v>0</v>
      </c>
      <c r="BF1331" s="186">
        <f>IF(N1331="snížená",J1331,0)</f>
        <v>0</v>
      </c>
      <c r="BG1331" s="186">
        <f>IF(N1331="zákl. přenesená",J1331,0)</f>
        <v>0</v>
      </c>
      <c r="BH1331" s="186">
        <f>IF(N1331="sníž. přenesená",J1331,0)</f>
        <v>0</v>
      </c>
      <c r="BI1331" s="186">
        <f>IF(N1331="nulová",J1331,0)</f>
        <v>0</v>
      </c>
      <c r="BJ1331" s="19" t="s">
        <v>153</v>
      </c>
      <c r="BK1331" s="186">
        <f>ROUND(I1331*H1331,0)</f>
        <v>0</v>
      </c>
      <c r="BL1331" s="19" t="s">
        <v>279</v>
      </c>
      <c r="BM1331" s="185" t="s">
        <v>2054</v>
      </c>
    </row>
    <row r="1332" spans="1:65" s="2" customFormat="1" ht="10">
      <c r="A1332" s="36"/>
      <c r="B1332" s="37"/>
      <c r="C1332" s="38"/>
      <c r="D1332" s="187" t="s">
        <v>155</v>
      </c>
      <c r="E1332" s="38"/>
      <c r="F1332" s="188" t="s">
        <v>2055</v>
      </c>
      <c r="G1332" s="38"/>
      <c r="H1332" s="38"/>
      <c r="I1332" s="189"/>
      <c r="J1332" s="38"/>
      <c r="K1332" s="38"/>
      <c r="L1332" s="41"/>
      <c r="M1332" s="190"/>
      <c r="N1332" s="191"/>
      <c r="O1332" s="66"/>
      <c r="P1332" s="66"/>
      <c r="Q1332" s="66"/>
      <c r="R1332" s="66"/>
      <c r="S1332" s="66"/>
      <c r="T1332" s="67"/>
      <c r="U1332" s="36"/>
      <c r="V1332" s="36"/>
      <c r="W1332" s="36"/>
      <c r="X1332" s="36"/>
      <c r="Y1332" s="36"/>
      <c r="Z1332" s="36"/>
      <c r="AA1332" s="36"/>
      <c r="AB1332" s="36"/>
      <c r="AC1332" s="36"/>
      <c r="AD1332" s="36"/>
      <c r="AE1332" s="36"/>
      <c r="AT1332" s="19" t="s">
        <v>155</v>
      </c>
      <c r="AU1332" s="19" t="s">
        <v>153</v>
      </c>
    </row>
    <row r="1333" spans="1:65" s="2" customFormat="1" ht="16.5" customHeight="1">
      <c r="A1333" s="36"/>
      <c r="B1333" s="37"/>
      <c r="C1333" s="175" t="s">
        <v>2056</v>
      </c>
      <c r="D1333" s="175" t="s">
        <v>147</v>
      </c>
      <c r="E1333" s="176" t="s">
        <v>2057</v>
      </c>
      <c r="F1333" s="177" t="s">
        <v>2058</v>
      </c>
      <c r="G1333" s="178" t="s">
        <v>2059</v>
      </c>
      <c r="H1333" s="179">
        <v>1</v>
      </c>
      <c r="I1333" s="180"/>
      <c r="J1333" s="179">
        <f>ROUND(I1333*H1333,0)</f>
        <v>0</v>
      </c>
      <c r="K1333" s="177" t="s">
        <v>20</v>
      </c>
      <c r="L1333" s="41"/>
      <c r="M1333" s="181" t="s">
        <v>20</v>
      </c>
      <c r="N1333" s="182" t="s">
        <v>44</v>
      </c>
      <c r="O1333" s="66"/>
      <c r="P1333" s="183">
        <f>O1333*H1333</f>
        <v>0</v>
      </c>
      <c r="Q1333" s="183">
        <v>0</v>
      </c>
      <c r="R1333" s="183">
        <f>Q1333*H1333</f>
        <v>0</v>
      </c>
      <c r="S1333" s="183">
        <v>0</v>
      </c>
      <c r="T1333" s="184">
        <f>S1333*H1333</f>
        <v>0</v>
      </c>
      <c r="U1333" s="36"/>
      <c r="V1333" s="36"/>
      <c r="W1333" s="36"/>
      <c r="X1333" s="36"/>
      <c r="Y1333" s="36"/>
      <c r="Z1333" s="36"/>
      <c r="AA1333" s="36"/>
      <c r="AB1333" s="36"/>
      <c r="AC1333" s="36"/>
      <c r="AD1333" s="36"/>
      <c r="AE1333" s="36"/>
      <c r="AR1333" s="185" t="s">
        <v>279</v>
      </c>
      <c r="AT1333" s="185" t="s">
        <v>147</v>
      </c>
      <c r="AU1333" s="185" t="s">
        <v>153</v>
      </c>
      <c r="AY1333" s="19" t="s">
        <v>145</v>
      </c>
      <c r="BE1333" s="186">
        <f>IF(N1333="základní",J1333,0)</f>
        <v>0</v>
      </c>
      <c r="BF1333" s="186">
        <f>IF(N1333="snížená",J1333,0)</f>
        <v>0</v>
      </c>
      <c r="BG1333" s="186">
        <f>IF(N1333="zákl. přenesená",J1333,0)</f>
        <v>0</v>
      </c>
      <c r="BH1333" s="186">
        <f>IF(N1333="sníž. přenesená",J1333,0)</f>
        <v>0</v>
      </c>
      <c r="BI1333" s="186">
        <f>IF(N1333="nulová",J1333,0)</f>
        <v>0</v>
      </c>
      <c r="BJ1333" s="19" t="s">
        <v>153</v>
      </c>
      <c r="BK1333" s="186">
        <f>ROUND(I1333*H1333,0)</f>
        <v>0</v>
      </c>
      <c r="BL1333" s="19" t="s">
        <v>279</v>
      </c>
      <c r="BM1333" s="185" t="s">
        <v>2060</v>
      </c>
    </row>
    <row r="1334" spans="1:65" s="2" customFormat="1" ht="10">
      <c r="A1334" s="36"/>
      <c r="B1334" s="37"/>
      <c r="C1334" s="38"/>
      <c r="D1334" s="187" t="s">
        <v>155</v>
      </c>
      <c r="E1334" s="38"/>
      <c r="F1334" s="188" t="s">
        <v>2058</v>
      </c>
      <c r="G1334" s="38"/>
      <c r="H1334" s="38"/>
      <c r="I1334" s="189"/>
      <c r="J1334" s="38"/>
      <c r="K1334" s="38"/>
      <c r="L1334" s="41"/>
      <c r="M1334" s="190"/>
      <c r="N1334" s="191"/>
      <c r="O1334" s="66"/>
      <c r="P1334" s="66"/>
      <c r="Q1334" s="66"/>
      <c r="R1334" s="66"/>
      <c r="S1334" s="66"/>
      <c r="T1334" s="67"/>
      <c r="U1334" s="36"/>
      <c r="V1334" s="36"/>
      <c r="W1334" s="36"/>
      <c r="X1334" s="36"/>
      <c r="Y1334" s="36"/>
      <c r="Z1334" s="36"/>
      <c r="AA1334" s="36"/>
      <c r="AB1334" s="36"/>
      <c r="AC1334" s="36"/>
      <c r="AD1334" s="36"/>
      <c r="AE1334" s="36"/>
      <c r="AT1334" s="19" t="s">
        <v>155</v>
      </c>
      <c r="AU1334" s="19" t="s">
        <v>153</v>
      </c>
    </row>
    <row r="1335" spans="1:65" s="2" customFormat="1" ht="16.5" customHeight="1">
      <c r="A1335" s="36"/>
      <c r="B1335" s="37"/>
      <c r="C1335" s="175" t="s">
        <v>2061</v>
      </c>
      <c r="D1335" s="175" t="s">
        <v>147</v>
      </c>
      <c r="E1335" s="176" t="s">
        <v>2062</v>
      </c>
      <c r="F1335" s="177" t="s">
        <v>2063</v>
      </c>
      <c r="G1335" s="178" t="s">
        <v>300</v>
      </c>
      <c r="H1335" s="179">
        <v>3</v>
      </c>
      <c r="I1335" s="180"/>
      <c r="J1335" s="179">
        <f>ROUND(I1335*H1335,0)</f>
        <v>0</v>
      </c>
      <c r="K1335" s="177" t="s">
        <v>20</v>
      </c>
      <c r="L1335" s="41"/>
      <c r="M1335" s="181" t="s">
        <v>20</v>
      </c>
      <c r="N1335" s="182" t="s">
        <v>44</v>
      </c>
      <c r="O1335" s="66"/>
      <c r="P1335" s="183">
        <f>O1335*H1335</f>
        <v>0</v>
      </c>
      <c r="Q1335" s="183">
        <v>0</v>
      </c>
      <c r="R1335" s="183">
        <f>Q1335*H1335</f>
        <v>0</v>
      </c>
      <c r="S1335" s="183">
        <v>0</v>
      </c>
      <c r="T1335" s="184">
        <f>S1335*H1335</f>
        <v>0</v>
      </c>
      <c r="U1335" s="36"/>
      <c r="V1335" s="36"/>
      <c r="W1335" s="36"/>
      <c r="X1335" s="36"/>
      <c r="Y1335" s="36"/>
      <c r="Z1335" s="36"/>
      <c r="AA1335" s="36"/>
      <c r="AB1335" s="36"/>
      <c r="AC1335" s="36"/>
      <c r="AD1335" s="36"/>
      <c r="AE1335" s="36"/>
      <c r="AR1335" s="185" t="s">
        <v>279</v>
      </c>
      <c r="AT1335" s="185" t="s">
        <v>147</v>
      </c>
      <c r="AU1335" s="185" t="s">
        <v>153</v>
      </c>
      <c r="AY1335" s="19" t="s">
        <v>145</v>
      </c>
      <c r="BE1335" s="186">
        <f>IF(N1335="základní",J1335,0)</f>
        <v>0</v>
      </c>
      <c r="BF1335" s="186">
        <f>IF(N1335="snížená",J1335,0)</f>
        <v>0</v>
      </c>
      <c r="BG1335" s="186">
        <f>IF(N1335="zákl. přenesená",J1335,0)</f>
        <v>0</v>
      </c>
      <c r="BH1335" s="186">
        <f>IF(N1335="sníž. přenesená",J1335,0)</f>
        <v>0</v>
      </c>
      <c r="BI1335" s="186">
        <f>IF(N1335="nulová",J1335,0)</f>
        <v>0</v>
      </c>
      <c r="BJ1335" s="19" t="s">
        <v>153</v>
      </c>
      <c r="BK1335" s="186">
        <f>ROUND(I1335*H1335,0)</f>
        <v>0</v>
      </c>
      <c r="BL1335" s="19" t="s">
        <v>279</v>
      </c>
      <c r="BM1335" s="185" t="s">
        <v>2064</v>
      </c>
    </row>
    <row r="1336" spans="1:65" s="2" customFormat="1" ht="10">
      <c r="A1336" s="36"/>
      <c r="B1336" s="37"/>
      <c r="C1336" s="38"/>
      <c r="D1336" s="187" t="s">
        <v>155</v>
      </c>
      <c r="E1336" s="38"/>
      <c r="F1336" s="188" t="s">
        <v>2063</v>
      </c>
      <c r="G1336" s="38"/>
      <c r="H1336" s="38"/>
      <c r="I1336" s="189"/>
      <c r="J1336" s="38"/>
      <c r="K1336" s="38"/>
      <c r="L1336" s="41"/>
      <c r="M1336" s="190"/>
      <c r="N1336" s="191"/>
      <c r="O1336" s="66"/>
      <c r="P1336" s="66"/>
      <c r="Q1336" s="66"/>
      <c r="R1336" s="66"/>
      <c r="S1336" s="66"/>
      <c r="T1336" s="67"/>
      <c r="U1336" s="36"/>
      <c r="V1336" s="36"/>
      <c r="W1336" s="36"/>
      <c r="X1336" s="36"/>
      <c r="Y1336" s="36"/>
      <c r="Z1336" s="36"/>
      <c r="AA1336" s="36"/>
      <c r="AB1336" s="36"/>
      <c r="AC1336" s="36"/>
      <c r="AD1336" s="36"/>
      <c r="AE1336" s="36"/>
      <c r="AT1336" s="19" t="s">
        <v>155</v>
      </c>
      <c r="AU1336" s="19" t="s">
        <v>153</v>
      </c>
    </row>
    <row r="1337" spans="1:65" s="13" customFormat="1" ht="10">
      <c r="B1337" s="193"/>
      <c r="C1337" s="194"/>
      <c r="D1337" s="187" t="s">
        <v>159</v>
      </c>
      <c r="E1337" s="195" t="s">
        <v>20</v>
      </c>
      <c r="F1337" s="196" t="s">
        <v>2065</v>
      </c>
      <c r="G1337" s="194"/>
      <c r="H1337" s="197">
        <v>3</v>
      </c>
      <c r="I1337" s="198"/>
      <c r="J1337" s="194"/>
      <c r="K1337" s="194"/>
      <c r="L1337" s="199"/>
      <c r="M1337" s="200"/>
      <c r="N1337" s="201"/>
      <c r="O1337" s="201"/>
      <c r="P1337" s="201"/>
      <c r="Q1337" s="201"/>
      <c r="R1337" s="201"/>
      <c r="S1337" s="201"/>
      <c r="T1337" s="202"/>
      <c r="AT1337" s="203" t="s">
        <v>159</v>
      </c>
      <c r="AU1337" s="203" t="s">
        <v>153</v>
      </c>
      <c r="AV1337" s="13" t="s">
        <v>153</v>
      </c>
      <c r="AW1337" s="13" t="s">
        <v>33</v>
      </c>
      <c r="AX1337" s="13" t="s">
        <v>8</v>
      </c>
      <c r="AY1337" s="203" t="s">
        <v>145</v>
      </c>
    </row>
    <row r="1338" spans="1:65" s="2" customFormat="1" ht="16.5" customHeight="1">
      <c r="A1338" s="36"/>
      <c r="B1338" s="37"/>
      <c r="C1338" s="175" t="s">
        <v>2066</v>
      </c>
      <c r="D1338" s="175" t="s">
        <v>147</v>
      </c>
      <c r="E1338" s="176" t="s">
        <v>2067</v>
      </c>
      <c r="F1338" s="177" t="s">
        <v>2068</v>
      </c>
      <c r="G1338" s="178" t="s">
        <v>2069</v>
      </c>
      <c r="H1338" s="179">
        <v>12</v>
      </c>
      <c r="I1338" s="180"/>
      <c r="J1338" s="179">
        <f>ROUND(I1338*H1338,0)</f>
        <v>0</v>
      </c>
      <c r="K1338" s="177" t="s">
        <v>20</v>
      </c>
      <c r="L1338" s="41"/>
      <c r="M1338" s="181" t="s">
        <v>20</v>
      </c>
      <c r="N1338" s="182" t="s">
        <v>44</v>
      </c>
      <c r="O1338" s="66"/>
      <c r="P1338" s="183">
        <f>O1338*H1338</f>
        <v>0</v>
      </c>
      <c r="Q1338" s="183">
        <v>0</v>
      </c>
      <c r="R1338" s="183">
        <f>Q1338*H1338</f>
        <v>0</v>
      </c>
      <c r="S1338" s="183">
        <v>0</v>
      </c>
      <c r="T1338" s="184">
        <f>S1338*H1338</f>
        <v>0</v>
      </c>
      <c r="U1338" s="36"/>
      <c r="V1338" s="36"/>
      <c r="W1338" s="36"/>
      <c r="X1338" s="36"/>
      <c r="Y1338" s="36"/>
      <c r="Z1338" s="36"/>
      <c r="AA1338" s="36"/>
      <c r="AB1338" s="36"/>
      <c r="AC1338" s="36"/>
      <c r="AD1338" s="36"/>
      <c r="AE1338" s="36"/>
      <c r="AR1338" s="185" t="s">
        <v>279</v>
      </c>
      <c r="AT1338" s="185" t="s">
        <v>147</v>
      </c>
      <c r="AU1338" s="185" t="s">
        <v>153</v>
      </c>
      <c r="AY1338" s="19" t="s">
        <v>145</v>
      </c>
      <c r="BE1338" s="186">
        <f>IF(N1338="základní",J1338,0)</f>
        <v>0</v>
      </c>
      <c r="BF1338" s="186">
        <f>IF(N1338="snížená",J1338,0)</f>
        <v>0</v>
      </c>
      <c r="BG1338" s="186">
        <f>IF(N1338="zákl. přenesená",J1338,0)</f>
        <v>0</v>
      </c>
      <c r="BH1338" s="186">
        <f>IF(N1338="sníž. přenesená",J1338,0)</f>
        <v>0</v>
      </c>
      <c r="BI1338" s="186">
        <f>IF(N1338="nulová",J1338,0)</f>
        <v>0</v>
      </c>
      <c r="BJ1338" s="19" t="s">
        <v>153</v>
      </c>
      <c r="BK1338" s="186">
        <f>ROUND(I1338*H1338,0)</f>
        <v>0</v>
      </c>
      <c r="BL1338" s="19" t="s">
        <v>279</v>
      </c>
      <c r="BM1338" s="185" t="s">
        <v>2070</v>
      </c>
    </row>
    <row r="1339" spans="1:65" s="2" customFormat="1" ht="10">
      <c r="A1339" s="36"/>
      <c r="B1339" s="37"/>
      <c r="C1339" s="38"/>
      <c r="D1339" s="187" t="s">
        <v>155</v>
      </c>
      <c r="E1339" s="38"/>
      <c r="F1339" s="188" t="s">
        <v>2068</v>
      </c>
      <c r="G1339" s="38"/>
      <c r="H1339" s="38"/>
      <c r="I1339" s="189"/>
      <c r="J1339" s="38"/>
      <c r="K1339" s="38"/>
      <c r="L1339" s="41"/>
      <c r="M1339" s="190"/>
      <c r="N1339" s="191"/>
      <c r="O1339" s="66"/>
      <c r="P1339" s="66"/>
      <c r="Q1339" s="66"/>
      <c r="R1339" s="66"/>
      <c r="S1339" s="66"/>
      <c r="T1339" s="67"/>
      <c r="U1339" s="36"/>
      <c r="V1339" s="36"/>
      <c r="W1339" s="36"/>
      <c r="X1339" s="36"/>
      <c r="Y1339" s="36"/>
      <c r="Z1339" s="36"/>
      <c r="AA1339" s="36"/>
      <c r="AB1339" s="36"/>
      <c r="AC1339" s="36"/>
      <c r="AD1339" s="36"/>
      <c r="AE1339" s="36"/>
      <c r="AT1339" s="19" t="s">
        <v>155</v>
      </c>
      <c r="AU1339" s="19" t="s">
        <v>153</v>
      </c>
    </row>
    <row r="1340" spans="1:65" s="2" customFormat="1" ht="16.5" customHeight="1">
      <c r="A1340" s="36"/>
      <c r="B1340" s="37"/>
      <c r="C1340" s="175" t="s">
        <v>2071</v>
      </c>
      <c r="D1340" s="175" t="s">
        <v>147</v>
      </c>
      <c r="E1340" s="176" t="s">
        <v>2072</v>
      </c>
      <c r="F1340" s="177" t="s">
        <v>2073</v>
      </c>
      <c r="G1340" s="178" t="s">
        <v>150</v>
      </c>
      <c r="H1340" s="179">
        <v>278.20999999999998</v>
      </c>
      <c r="I1340" s="180"/>
      <c r="J1340" s="179">
        <f>ROUND(I1340*H1340,0)</f>
        <v>0</v>
      </c>
      <c r="K1340" s="177" t="s">
        <v>20</v>
      </c>
      <c r="L1340" s="41"/>
      <c r="M1340" s="181" t="s">
        <v>20</v>
      </c>
      <c r="N1340" s="182" t="s">
        <v>44</v>
      </c>
      <c r="O1340" s="66"/>
      <c r="P1340" s="183">
        <f>O1340*H1340</f>
        <v>0</v>
      </c>
      <c r="Q1340" s="183">
        <v>0</v>
      </c>
      <c r="R1340" s="183">
        <f>Q1340*H1340</f>
        <v>0</v>
      </c>
      <c r="S1340" s="183">
        <v>0</v>
      </c>
      <c r="T1340" s="184">
        <f>S1340*H1340</f>
        <v>0</v>
      </c>
      <c r="U1340" s="36"/>
      <c r="V1340" s="36"/>
      <c r="W1340" s="36"/>
      <c r="X1340" s="36"/>
      <c r="Y1340" s="36"/>
      <c r="Z1340" s="36"/>
      <c r="AA1340" s="36"/>
      <c r="AB1340" s="36"/>
      <c r="AC1340" s="36"/>
      <c r="AD1340" s="36"/>
      <c r="AE1340" s="36"/>
      <c r="AR1340" s="185" t="s">
        <v>279</v>
      </c>
      <c r="AT1340" s="185" t="s">
        <v>147</v>
      </c>
      <c r="AU1340" s="185" t="s">
        <v>153</v>
      </c>
      <c r="AY1340" s="19" t="s">
        <v>145</v>
      </c>
      <c r="BE1340" s="186">
        <f>IF(N1340="základní",J1340,0)</f>
        <v>0</v>
      </c>
      <c r="BF1340" s="186">
        <f>IF(N1340="snížená",J1340,0)</f>
        <v>0</v>
      </c>
      <c r="BG1340" s="186">
        <f>IF(N1340="zákl. přenesená",J1340,0)</f>
        <v>0</v>
      </c>
      <c r="BH1340" s="186">
        <f>IF(N1340="sníž. přenesená",J1340,0)</f>
        <v>0</v>
      </c>
      <c r="BI1340" s="186">
        <f>IF(N1340="nulová",J1340,0)</f>
        <v>0</v>
      </c>
      <c r="BJ1340" s="19" t="s">
        <v>153</v>
      </c>
      <c r="BK1340" s="186">
        <f>ROUND(I1340*H1340,0)</f>
        <v>0</v>
      </c>
      <c r="BL1340" s="19" t="s">
        <v>279</v>
      </c>
      <c r="BM1340" s="185" t="s">
        <v>2074</v>
      </c>
    </row>
    <row r="1341" spans="1:65" s="2" customFormat="1" ht="10">
      <c r="A1341" s="36"/>
      <c r="B1341" s="37"/>
      <c r="C1341" s="38"/>
      <c r="D1341" s="187" t="s">
        <v>155</v>
      </c>
      <c r="E1341" s="38"/>
      <c r="F1341" s="188" t="s">
        <v>2075</v>
      </c>
      <c r="G1341" s="38"/>
      <c r="H1341" s="38"/>
      <c r="I1341" s="189"/>
      <c r="J1341" s="38"/>
      <c r="K1341" s="38"/>
      <c r="L1341" s="41"/>
      <c r="M1341" s="190"/>
      <c r="N1341" s="191"/>
      <c r="O1341" s="66"/>
      <c r="P1341" s="66"/>
      <c r="Q1341" s="66"/>
      <c r="R1341" s="66"/>
      <c r="S1341" s="66"/>
      <c r="T1341" s="67"/>
      <c r="U1341" s="36"/>
      <c r="V1341" s="36"/>
      <c r="W1341" s="36"/>
      <c r="X1341" s="36"/>
      <c r="Y1341" s="36"/>
      <c r="Z1341" s="36"/>
      <c r="AA1341" s="36"/>
      <c r="AB1341" s="36"/>
      <c r="AC1341" s="36"/>
      <c r="AD1341" s="36"/>
      <c r="AE1341" s="36"/>
      <c r="AT1341" s="19" t="s">
        <v>155</v>
      </c>
      <c r="AU1341" s="19" t="s">
        <v>153</v>
      </c>
    </row>
    <row r="1342" spans="1:65" s="13" customFormat="1" ht="10">
      <c r="B1342" s="193"/>
      <c r="C1342" s="194"/>
      <c r="D1342" s="187" t="s">
        <v>159</v>
      </c>
      <c r="E1342" s="195" t="s">
        <v>20</v>
      </c>
      <c r="F1342" s="196" t="s">
        <v>2076</v>
      </c>
      <c r="G1342" s="194"/>
      <c r="H1342" s="197">
        <v>278.20999999999998</v>
      </c>
      <c r="I1342" s="198"/>
      <c r="J1342" s="194"/>
      <c r="K1342" s="194"/>
      <c r="L1342" s="199"/>
      <c r="M1342" s="200"/>
      <c r="N1342" s="201"/>
      <c r="O1342" s="201"/>
      <c r="P1342" s="201"/>
      <c r="Q1342" s="201"/>
      <c r="R1342" s="201"/>
      <c r="S1342" s="201"/>
      <c r="T1342" s="202"/>
      <c r="AT1342" s="203" t="s">
        <v>159</v>
      </c>
      <c r="AU1342" s="203" t="s">
        <v>153</v>
      </c>
      <c r="AV1342" s="13" t="s">
        <v>153</v>
      </c>
      <c r="AW1342" s="13" t="s">
        <v>33</v>
      </c>
      <c r="AX1342" s="13" t="s">
        <v>8</v>
      </c>
      <c r="AY1342" s="203" t="s">
        <v>145</v>
      </c>
    </row>
    <row r="1343" spans="1:65" s="2" customFormat="1" ht="16.5" customHeight="1">
      <c r="A1343" s="36"/>
      <c r="B1343" s="37"/>
      <c r="C1343" s="175" t="s">
        <v>2077</v>
      </c>
      <c r="D1343" s="175" t="s">
        <v>147</v>
      </c>
      <c r="E1343" s="176" t="s">
        <v>2078</v>
      </c>
      <c r="F1343" s="177" t="s">
        <v>2079</v>
      </c>
      <c r="G1343" s="178" t="s">
        <v>256</v>
      </c>
      <c r="H1343" s="179">
        <v>40.1</v>
      </c>
      <c r="I1343" s="180"/>
      <c r="J1343" s="179">
        <f>ROUND(I1343*H1343,0)</f>
        <v>0</v>
      </c>
      <c r="K1343" s="177" t="s">
        <v>20</v>
      </c>
      <c r="L1343" s="41"/>
      <c r="M1343" s="181" t="s">
        <v>20</v>
      </c>
      <c r="N1343" s="182" t="s">
        <v>44</v>
      </c>
      <c r="O1343" s="66"/>
      <c r="P1343" s="183">
        <f>O1343*H1343</f>
        <v>0</v>
      </c>
      <c r="Q1343" s="183">
        <v>0</v>
      </c>
      <c r="R1343" s="183">
        <f>Q1343*H1343</f>
        <v>0</v>
      </c>
      <c r="S1343" s="183">
        <v>0</v>
      </c>
      <c r="T1343" s="184">
        <f>S1343*H1343</f>
        <v>0</v>
      </c>
      <c r="U1343" s="36"/>
      <c r="V1343" s="36"/>
      <c r="W1343" s="36"/>
      <c r="X1343" s="36"/>
      <c r="Y1343" s="36"/>
      <c r="Z1343" s="36"/>
      <c r="AA1343" s="36"/>
      <c r="AB1343" s="36"/>
      <c r="AC1343" s="36"/>
      <c r="AD1343" s="36"/>
      <c r="AE1343" s="36"/>
      <c r="AR1343" s="185" t="s">
        <v>279</v>
      </c>
      <c r="AT1343" s="185" t="s">
        <v>147</v>
      </c>
      <c r="AU1343" s="185" t="s">
        <v>153</v>
      </c>
      <c r="AY1343" s="19" t="s">
        <v>145</v>
      </c>
      <c r="BE1343" s="186">
        <f>IF(N1343="základní",J1343,0)</f>
        <v>0</v>
      </c>
      <c r="BF1343" s="186">
        <f>IF(N1343="snížená",J1343,0)</f>
        <v>0</v>
      </c>
      <c r="BG1343" s="186">
        <f>IF(N1343="zákl. přenesená",J1343,0)</f>
        <v>0</v>
      </c>
      <c r="BH1343" s="186">
        <f>IF(N1343="sníž. přenesená",J1343,0)</f>
        <v>0</v>
      </c>
      <c r="BI1343" s="186">
        <f>IF(N1343="nulová",J1343,0)</f>
        <v>0</v>
      </c>
      <c r="BJ1343" s="19" t="s">
        <v>153</v>
      </c>
      <c r="BK1343" s="186">
        <f>ROUND(I1343*H1343,0)</f>
        <v>0</v>
      </c>
      <c r="BL1343" s="19" t="s">
        <v>279</v>
      </c>
      <c r="BM1343" s="185" t="s">
        <v>2080</v>
      </c>
    </row>
    <row r="1344" spans="1:65" s="2" customFormat="1" ht="10">
      <c r="A1344" s="36"/>
      <c r="B1344" s="37"/>
      <c r="C1344" s="38"/>
      <c r="D1344" s="187" t="s">
        <v>155</v>
      </c>
      <c r="E1344" s="38"/>
      <c r="F1344" s="188" t="s">
        <v>2079</v>
      </c>
      <c r="G1344" s="38"/>
      <c r="H1344" s="38"/>
      <c r="I1344" s="189"/>
      <c r="J1344" s="38"/>
      <c r="K1344" s="38"/>
      <c r="L1344" s="41"/>
      <c r="M1344" s="190"/>
      <c r="N1344" s="191"/>
      <c r="O1344" s="66"/>
      <c r="P1344" s="66"/>
      <c r="Q1344" s="66"/>
      <c r="R1344" s="66"/>
      <c r="S1344" s="66"/>
      <c r="T1344" s="67"/>
      <c r="U1344" s="36"/>
      <c r="V1344" s="36"/>
      <c r="W1344" s="36"/>
      <c r="X1344" s="36"/>
      <c r="Y1344" s="36"/>
      <c r="Z1344" s="36"/>
      <c r="AA1344" s="36"/>
      <c r="AB1344" s="36"/>
      <c r="AC1344" s="36"/>
      <c r="AD1344" s="36"/>
      <c r="AE1344" s="36"/>
      <c r="AT1344" s="19" t="s">
        <v>155</v>
      </c>
      <c r="AU1344" s="19" t="s">
        <v>153</v>
      </c>
    </row>
    <row r="1345" spans="1:65" s="2" customFormat="1" ht="16.5" customHeight="1">
      <c r="A1345" s="36"/>
      <c r="B1345" s="37"/>
      <c r="C1345" s="175" t="s">
        <v>2081</v>
      </c>
      <c r="D1345" s="175" t="s">
        <v>147</v>
      </c>
      <c r="E1345" s="176" t="s">
        <v>2082</v>
      </c>
      <c r="F1345" s="177" t="s">
        <v>2083</v>
      </c>
      <c r="G1345" s="178" t="s">
        <v>256</v>
      </c>
      <c r="H1345" s="179">
        <v>7.9</v>
      </c>
      <c r="I1345" s="180"/>
      <c r="J1345" s="179">
        <f>ROUND(I1345*H1345,0)</f>
        <v>0</v>
      </c>
      <c r="K1345" s="177" t="s">
        <v>20</v>
      </c>
      <c r="L1345" s="41"/>
      <c r="M1345" s="181" t="s">
        <v>20</v>
      </c>
      <c r="N1345" s="182" t="s">
        <v>44</v>
      </c>
      <c r="O1345" s="66"/>
      <c r="P1345" s="183">
        <f>O1345*H1345</f>
        <v>0</v>
      </c>
      <c r="Q1345" s="183">
        <v>0</v>
      </c>
      <c r="R1345" s="183">
        <f>Q1345*H1345</f>
        <v>0</v>
      </c>
      <c r="S1345" s="183">
        <v>0</v>
      </c>
      <c r="T1345" s="184">
        <f>S1345*H1345</f>
        <v>0</v>
      </c>
      <c r="U1345" s="36"/>
      <c r="V1345" s="36"/>
      <c r="W1345" s="36"/>
      <c r="X1345" s="36"/>
      <c r="Y1345" s="36"/>
      <c r="Z1345" s="36"/>
      <c r="AA1345" s="36"/>
      <c r="AB1345" s="36"/>
      <c r="AC1345" s="36"/>
      <c r="AD1345" s="36"/>
      <c r="AE1345" s="36"/>
      <c r="AR1345" s="185" t="s">
        <v>279</v>
      </c>
      <c r="AT1345" s="185" t="s">
        <v>147</v>
      </c>
      <c r="AU1345" s="185" t="s">
        <v>153</v>
      </c>
      <c r="AY1345" s="19" t="s">
        <v>145</v>
      </c>
      <c r="BE1345" s="186">
        <f>IF(N1345="základní",J1345,0)</f>
        <v>0</v>
      </c>
      <c r="BF1345" s="186">
        <f>IF(N1345="snížená",J1345,0)</f>
        <v>0</v>
      </c>
      <c r="BG1345" s="186">
        <f>IF(N1345="zákl. přenesená",J1345,0)</f>
        <v>0</v>
      </c>
      <c r="BH1345" s="186">
        <f>IF(N1345="sníž. přenesená",J1345,0)</f>
        <v>0</v>
      </c>
      <c r="BI1345" s="186">
        <f>IF(N1345="nulová",J1345,0)</f>
        <v>0</v>
      </c>
      <c r="BJ1345" s="19" t="s">
        <v>153</v>
      </c>
      <c r="BK1345" s="186">
        <f>ROUND(I1345*H1345,0)</f>
        <v>0</v>
      </c>
      <c r="BL1345" s="19" t="s">
        <v>279</v>
      </c>
      <c r="BM1345" s="185" t="s">
        <v>2084</v>
      </c>
    </row>
    <row r="1346" spans="1:65" s="2" customFormat="1" ht="10">
      <c r="A1346" s="36"/>
      <c r="B1346" s="37"/>
      <c r="C1346" s="38"/>
      <c r="D1346" s="187" t="s">
        <v>155</v>
      </c>
      <c r="E1346" s="38"/>
      <c r="F1346" s="188" t="s">
        <v>2083</v>
      </c>
      <c r="G1346" s="38"/>
      <c r="H1346" s="38"/>
      <c r="I1346" s="189"/>
      <c r="J1346" s="38"/>
      <c r="K1346" s="38"/>
      <c r="L1346" s="41"/>
      <c r="M1346" s="190"/>
      <c r="N1346" s="191"/>
      <c r="O1346" s="66"/>
      <c r="P1346" s="66"/>
      <c r="Q1346" s="66"/>
      <c r="R1346" s="66"/>
      <c r="S1346" s="66"/>
      <c r="T1346" s="67"/>
      <c r="U1346" s="36"/>
      <c r="V1346" s="36"/>
      <c r="W1346" s="36"/>
      <c r="X1346" s="36"/>
      <c r="Y1346" s="36"/>
      <c r="Z1346" s="36"/>
      <c r="AA1346" s="36"/>
      <c r="AB1346" s="36"/>
      <c r="AC1346" s="36"/>
      <c r="AD1346" s="36"/>
      <c r="AE1346" s="36"/>
      <c r="AT1346" s="19" t="s">
        <v>155</v>
      </c>
      <c r="AU1346" s="19" t="s">
        <v>153</v>
      </c>
    </row>
    <row r="1347" spans="1:65" s="2" customFormat="1" ht="16.5" customHeight="1">
      <c r="A1347" s="36"/>
      <c r="B1347" s="37"/>
      <c r="C1347" s="175" t="s">
        <v>2085</v>
      </c>
      <c r="D1347" s="175" t="s">
        <v>147</v>
      </c>
      <c r="E1347" s="176" t="s">
        <v>2086</v>
      </c>
      <c r="F1347" s="177" t="s">
        <v>2087</v>
      </c>
      <c r="G1347" s="178" t="s">
        <v>256</v>
      </c>
      <c r="H1347" s="179">
        <v>4.62</v>
      </c>
      <c r="I1347" s="180"/>
      <c r="J1347" s="179">
        <f>ROUND(I1347*H1347,0)</f>
        <v>0</v>
      </c>
      <c r="K1347" s="177" t="s">
        <v>20</v>
      </c>
      <c r="L1347" s="41"/>
      <c r="M1347" s="181" t="s">
        <v>20</v>
      </c>
      <c r="N1347" s="182" t="s">
        <v>44</v>
      </c>
      <c r="O1347" s="66"/>
      <c r="P1347" s="183">
        <f>O1347*H1347</f>
        <v>0</v>
      </c>
      <c r="Q1347" s="183">
        <v>0</v>
      </c>
      <c r="R1347" s="183">
        <f>Q1347*H1347</f>
        <v>0</v>
      </c>
      <c r="S1347" s="183">
        <v>0</v>
      </c>
      <c r="T1347" s="184">
        <f>S1347*H1347</f>
        <v>0</v>
      </c>
      <c r="U1347" s="36"/>
      <c r="V1347" s="36"/>
      <c r="W1347" s="36"/>
      <c r="X1347" s="36"/>
      <c r="Y1347" s="36"/>
      <c r="Z1347" s="36"/>
      <c r="AA1347" s="36"/>
      <c r="AB1347" s="36"/>
      <c r="AC1347" s="36"/>
      <c r="AD1347" s="36"/>
      <c r="AE1347" s="36"/>
      <c r="AR1347" s="185" t="s">
        <v>279</v>
      </c>
      <c r="AT1347" s="185" t="s">
        <v>147</v>
      </c>
      <c r="AU1347" s="185" t="s">
        <v>153</v>
      </c>
      <c r="AY1347" s="19" t="s">
        <v>145</v>
      </c>
      <c r="BE1347" s="186">
        <f>IF(N1347="základní",J1347,0)</f>
        <v>0</v>
      </c>
      <c r="BF1347" s="186">
        <f>IF(N1347="snížená",J1347,0)</f>
        <v>0</v>
      </c>
      <c r="BG1347" s="186">
        <f>IF(N1347="zákl. přenesená",J1347,0)</f>
        <v>0</v>
      </c>
      <c r="BH1347" s="186">
        <f>IF(N1347="sníž. přenesená",J1347,0)</f>
        <v>0</v>
      </c>
      <c r="BI1347" s="186">
        <f>IF(N1347="nulová",J1347,0)</f>
        <v>0</v>
      </c>
      <c r="BJ1347" s="19" t="s">
        <v>153</v>
      </c>
      <c r="BK1347" s="186">
        <f>ROUND(I1347*H1347,0)</f>
        <v>0</v>
      </c>
      <c r="BL1347" s="19" t="s">
        <v>279</v>
      </c>
      <c r="BM1347" s="185" t="s">
        <v>2088</v>
      </c>
    </row>
    <row r="1348" spans="1:65" s="2" customFormat="1" ht="10">
      <c r="A1348" s="36"/>
      <c r="B1348" s="37"/>
      <c r="C1348" s="38"/>
      <c r="D1348" s="187" t="s">
        <v>155</v>
      </c>
      <c r="E1348" s="38"/>
      <c r="F1348" s="188" t="s">
        <v>2087</v>
      </c>
      <c r="G1348" s="38"/>
      <c r="H1348" s="38"/>
      <c r="I1348" s="189"/>
      <c r="J1348" s="38"/>
      <c r="K1348" s="38"/>
      <c r="L1348" s="41"/>
      <c r="M1348" s="190"/>
      <c r="N1348" s="191"/>
      <c r="O1348" s="66"/>
      <c r="P1348" s="66"/>
      <c r="Q1348" s="66"/>
      <c r="R1348" s="66"/>
      <c r="S1348" s="66"/>
      <c r="T1348" s="67"/>
      <c r="U1348" s="36"/>
      <c r="V1348" s="36"/>
      <c r="W1348" s="36"/>
      <c r="X1348" s="36"/>
      <c r="Y1348" s="36"/>
      <c r="Z1348" s="36"/>
      <c r="AA1348" s="36"/>
      <c r="AB1348" s="36"/>
      <c r="AC1348" s="36"/>
      <c r="AD1348" s="36"/>
      <c r="AE1348" s="36"/>
      <c r="AT1348" s="19" t="s">
        <v>155</v>
      </c>
      <c r="AU1348" s="19" t="s">
        <v>153</v>
      </c>
    </row>
    <row r="1349" spans="1:65" s="2" customFormat="1" ht="16.5" customHeight="1">
      <c r="A1349" s="36"/>
      <c r="B1349" s="37"/>
      <c r="C1349" s="175" t="s">
        <v>2089</v>
      </c>
      <c r="D1349" s="175" t="s">
        <v>147</v>
      </c>
      <c r="E1349" s="176" t="s">
        <v>2090</v>
      </c>
      <c r="F1349" s="177" t="s">
        <v>2091</v>
      </c>
      <c r="G1349" s="178" t="s">
        <v>702</v>
      </c>
      <c r="H1349" s="179">
        <v>6</v>
      </c>
      <c r="I1349" s="180"/>
      <c r="J1349" s="179">
        <f>ROUND(I1349*H1349,0)</f>
        <v>0</v>
      </c>
      <c r="K1349" s="177" t="s">
        <v>20</v>
      </c>
      <c r="L1349" s="41"/>
      <c r="M1349" s="181" t="s">
        <v>20</v>
      </c>
      <c r="N1349" s="182" t="s">
        <v>44</v>
      </c>
      <c r="O1349" s="66"/>
      <c r="P1349" s="183">
        <f>O1349*H1349</f>
        <v>0</v>
      </c>
      <c r="Q1349" s="183">
        <v>0</v>
      </c>
      <c r="R1349" s="183">
        <f>Q1349*H1349</f>
        <v>0</v>
      </c>
      <c r="S1349" s="183">
        <v>0</v>
      </c>
      <c r="T1349" s="184">
        <f>S1349*H1349</f>
        <v>0</v>
      </c>
      <c r="U1349" s="36"/>
      <c r="V1349" s="36"/>
      <c r="W1349" s="36"/>
      <c r="X1349" s="36"/>
      <c r="Y1349" s="36"/>
      <c r="Z1349" s="36"/>
      <c r="AA1349" s="36"/>
      <c r="AB1349" s="36"/>
      <c r="AC1349" s="36"/>
      <c r="AD1349" s="36"/>
      <c r="AE1349" s="36"/>
      <c r="AR1349" s="185" t="s">
        <v>279</v>
      </c>
      <c r="AT1349" s="185" t="s">
        <v>147</v>
      </c>
      <c r="AU1349" s="185" t="s">
        <v>153</v>
      </c>
      <c r="AY1349" s="19" t="s">
        <v>145</v>
      </c>
      <c r="BE1349" s="186">
        <f>IF(N1349="základní",J1349,0)</f>
        <v>0</v>
      </c>
      <c r="BF1349" s="186">
        <f>IF(N1349="snížená",J1349,0)</f>
        <v>0</v>
      </c>
      <c r="BG1349" s="186">
        <f>IF(N1349="zákl. přenesená",J1349,0)</f>
        <v>0</v>
      </c>
      <c r="BH1349" s="186">
        <f>IF(N1349="sníž. přenesená",J1349,0)</f>
        <v>0</v>
      </c>
      <c r="BI1349" s="186">
        <f>IF(N1349="nulová",J1349,0)</f>
        <v>0</v>
      </c>
      <c r="BJ1349" s="19" t="s">
        <v>153</v>
      </c>
      <c r="BK1349" s="186">
        <f>ROUND(I1349*H1349,0)</f>
        <v>0</v>
      </c>
      <c r="BL1349" s="19" t="s">
        <v>279</v>
      </c>
      <c r="BM1349" s="185" t="s">
        <v>2092</v>
      </c>
    </row>
    <row r="1350" spans="1:65" s="2" customFormat="1" ht="10">
      <c r="A1350" s="36"/>
      <c r="B1350" s="37"/>
      <c r="C1350" s="38"/>
      <c r="D1350" s="187" t="s">
        <v>155</v>
      </c>
      <c r="E1350" s="38"/>
      <c r="F1350" s="188" t="s">
        <v>2091</v>
      </c>
      <c r="G1350" s="38"/>
      <c r="H1350" s="38"/>
      <c r="I1350" s="189"/>
      <c r="J1350" s="38"/>
      <c r="K1350" s="38"/>
      <c r="L1350" s="41"/>
      <c r="M1350" s="190"/>
      <c r="N1350" s="191"/>
      <c r="O1350" s="66"/>
      <c r="P1350" s="66"/>
      <c r="Q1350" s="66"/>
      <c r="R1350" s="66"/>
      <c r="S1350" s="66"/>
      <c r="T1350" s="67"/>
      <c r="U1350" s="36"/>
      <c r="V1350" s="36"/>
      <c r="W1350" s="36"/>
      <c r="X1350" s="36"/>
      <c r="Y1350" s="36"/>
      <c r="Z1350" s="36"/>
      <c r="AA1350" s="36"/>
      <c r="AB1350" s="36"/>
      <c r="AC1350" s="36"/>
      <c r="AD1350" s="36"/>
      <c r="AE1350" s="36"/>
      <c r="AT1350" s="19" t="s">
        <v>155</v>
      </c>
      <c r="AU1350" s="19" t="s">
        <v>153</v>
      </c>
    </row>
    <row r="1351" spans="1:65" s="2" customFormat="1" ht="16.5" customHeight="1">
      <c r="A1351" s="36"/>
      <c r="B1351" s="37"/>
      <c r="C1351" s="175" t="s">
        <v>2093</v>
      </c>
      <c r="D1351" s="175" t="s">
        <v>147</v>
      </c>
      <c r="E1351" s="176" t="s">
        <v>2094</v>
      </c>
      <c r="F1351" s="177" t="s">
        <v>2095</v>
      </c>
      <c r="G1351" s="178" t="s">
        <v>256</v>
      </c>
      <c r="H1351" s="179">
        <v>46.26</v>
      </c>
      <c r="I1351" s="180"/>
      <c r="J1351" s="179">
        <f>ROUND(I1351*H1351,0)</f>
        <v>0</v>
      </c>
      <c r="K1351" s="177" t="s">
        <v>20</v>
      </c>
      <c r="L1351" s="41"/>
      <c r="M1351" s="181" t="s">
        <v>20</v>
      </c>
      <c r="N1351" s="182" t="s">
        <v>44</v>
      </c>
      <c r="O1351" s="66"/>
      <c r="P1351" s="183">
        <f>O1351*H1351</f>
        <v>0</v>
      </c>
      <c r="Q1351" s="183">
        <v>0</v>
      </c>
      <c r="R1351" s="183">
        <f>Q1351*H1351</f>
        <v>0</v>
      </c>
      <c r="S1351" s="183">
        <v>0</v>
      </c>
      <c r="T1351" s="184">
        <f>S1351*H1351</f>
        <v>0</v>
      </c>
      <c r="U1351" s="36"/>
      <c r="V1351" s="36"/>
      <c r="W1351" s="36"/>
      <c r="X1351" s="36"/>
      <c r="Y1351" s="36"/>
      <c r="Z1351" s="36"/>
      <c r="AA1351" s="36"/>
      <c r="AB1351" s="36"/>
      <c r="AC1351" s="36"/>
      <c r="AD1351" s="36"/>
      <c r="AE1351" s="36"/>
      <c r="AR1351" s="185" t="s">
        <v>279</v>
      </c>
      <c r="AT1351" s="185" t="s">
        <v>147</v>
      </c>
      <c r="AU1351" s="185" t="s">
        <v>153</v>
      </c>
      <c r="AY1351" s="19" t="s">
        <v>145</v>
      </c>
      <c r="BE1351" s="186">
        <f>IF(N1351="základní",J1351,0)</f>
        <v>0</v>
      </c>
      <c r="BF1351" s="186">
        <f>IF(N1351="snížená",J1351,0)</f>
        <v>0</v>
      </c>
      <c r="BG1351" s="186">
        <f>IF(N1351="zákl. přenesená",J1351,0)</f>
        <v>0</v>
      </c>
      <c r="BH1351" s="186">
        <f>IF(N1351="sníž. přenesená",J1351,0)</f>
        <v>0</v>
      </c>
      <c r="BI1351" s="186">
        <f>IF(N1351="nulová",J1351,0)</f>
        <v>0</v>
      </c>
      <c r="BJ1351" s="19" t="s">
        <v>153</v>
      </c>
      <c r="BK1351" s="186">
        <f>ROUND(I1351*H1351,0)</f>
        <v>0</v>
      </c>
      <c r="BL1351" s="19" t="s">
        <v>279</v>
      </c>
      <c r="BM1351" s="185" t="s">
        <v>2096</v>
      </c>
    </row>
    <row r="1352" spans="1:65" s="2" customFormat="1" ht="10">
      <c r="A1352" s="36"/>
      <c r="B1352" s="37"/>
      <c r="C1352" s="38"/>
      <c r="D1352" s="187" t="s">
        <v>155</v>
      </c>
      <c r="E1352" s="38"/>
      <c r="F1352" s="188" t="s">
        <v>2095</v>
      </c>
      <c r="G1352" s="38"/>
      <c r="H1352" s="38"/>
      <c r="I1352" s="189"/>
      <c r="J1352" s="38"/>
      <c r="K1352" s="38"/>
      <c r="L1352" s="41"/>
      <c r="M1352" s="190"/>
      <c r="N1352" s="191"/>
      <c r="O1352" s="66"/>
      <c r="P1352" s="66"/>
      <c r="Q1352" s="66"/>
      <c r="R1352" s="66"/>
      <c r="S1352" s="66"/>
      <c r="T1352" s="67"/>
      <c r="U1352" s="36"/>
      <c r="V1352" s="36"/>
      <c r="W1352" s="36"/>
      <c r="X1352" s="36"/>
      <c r="Y1352" s="36"/>
      <c r="Z1352" s="36"/>
      <c r="AA1352" s="36"/>
      <c r="AB1352" s="36"/>
      <c r="AC1352" s="36"/>
      <c r="AD1352" s="36"/>
      <c r="AE1352" s="36"/>
      <c r="AT1352" s="19" t="s">
        <v>155</v>
      </c>
      <c r="AU1352" s="19" t="s">
        <v>153</v>
      </c>
    </row>
    <row r="1353" spans="1:65" s="2" customFormat="1" ht="16.5" customHeight="1">
      <c r="A1353" s="36"/>
      <c r="B1353" s="37"/>
      <c r="C1353" s="175" t="s">
        <v>2097</v>
      </c>
      <c r="D1353" s="175" t="s">
        <v>147</v>
      </c>
      <c r="E1353" s="176" t="s">
        <v>2098</v>
      </c>
      <c r="F1353" s="177" t="s">
        <v>2099</v>
      </c>
      <c r="G1353" s="178" t="s">
        <v>256</v>
      </c>
      <c r="H1353" s="179">
        <v>7.7</v>
      </c>
      <c r="I1353" s="180"/>
      <c r="J1353" s="179">
        <f>ROUND(I1353*H1353,0)</f>
        <v>0</v>
      </c>
      <c r="K1353" s="177" t="s">
        <v>20</v>
      </c>
      <c r="L1353" s="41"/>
      <c r="M1353" s="181" t="s">
        <v>20</v>
      </c>
      <c r="N1353" s="182" t="s">
        <v>44</v>
      </c>
      <c r="O1353" s="66"/>
      <c r="P1353" s="183">
        <f>O1353*H1353</f>
        <v>0</v>
      </c>
      <c r="Q1353" s="183">
        <v>0</v>
      </c>
      <c r="R1353" s="183">
        <f>Q1353*H1353</f>
        <v>0</v>
      </c>
      <c r="S1353" s="183">
        <v>0</v>
      </c>
      <c r="T1353" s="184">
        <f>S1353*H1353</f>
        <v>0</v>
      </c>
      <c r="U1353" s="36"/>
      <c r="V1353" s="36"/>
      <c r="W1353" s="36"/>
      <c r="X1353" s="36"/>
      <c r="Y1353" s="36"/>
      <c r="Z1353" s="36"/>
      <c r="AA1353" s="36"/>
      <c r="AB1353" s="36"/>
      <c r="AC1353" s="36"/>
      <c r="AD1353" s="36"/>
      <c r="AE1353" s="36"/>
      <c r="AR1353" s="185" t="s">
        <v>279</v>
      </c>
      <c r="AT1353" s="185" t="s">
        <v>147</v>
      </c>
      <c r="AU1353" s="185" t="s">
        <v>153</v>
      </c>
      <c r="AY1353" s="19" t="s">
        <v>145</v>
      </c>
      <c r="BE1353" s="186">
        <f>IF(N1353="základní",J1353,0)</f>
        <v>0</v>
      </c>
      <c r="BF1353" s="186">
        <f>IF(N1353="snížená",J1353,0)</f>
        <v>0</v>
      </c>
      <c r="BG1353" s="186">
        <f>IF(N1353="zákl. přenesená",J1353,0)</f>
        <v>0</v>
      </c>
      <c r="BH1353" s="186">
        <f>IF(N1353="sníž. přenesená",J1353,0)</f>
        <v>0</v>
      </c>
      <c r="BI1353" s="186">
        <f>IF(N1353="nulová",J1353,0)</f>
        <v>0</v>
      </c>
      <c r="BJ1353" s="19" t="s">
        <v>153</v>
      </c>
      <c r="BK1353" s="186">
        <f>ROUND(I1353*H1353,0)</f>
        <v>0</v>
      </c>
      <c r="BL1353" s="19" t="s">
        <v>279</v>
      </c>
      <c r="BM1353" s="185" t="s">
        <v>2100</v>
      </c>
    </row>
    <row r="1354" spans="1:65" s="2" customFormat="1" ht="10">
      <c r="A1354" s="36"/>
      <c r="B1354" s="37"/>
      <c r="C1354" s="38"/>
      <c r="D1354" s="187" t="s">
        <v>155</v>
      </c>
      <c r="E1354" s="38"/>
      <c r="F1354" s="188" t="s">
        <v>2101</v>
      </c>
      <c r="G1354" s="38"/>
      <c r="H1354" s="38"/>
      <c r="I1354" s="189"/>
      <c r="J1354" s="38"/>
      <c r="K1354" s="38"/>
      <c r="L1354" s="41"/>
      <c r="M1354" s="190"/>
      <c r="N1354" s="191"/>
      <c r="O1354" s="66"/>
      <c r="P1354" s="66"/>
      <c r="Q1354" s="66"/>
      <c r="R1354" s="66"/>
      <c r="S1354" s="66"/>
      <c r="T1354" s="67"/>
      <c r="U1354" s="36"/>
      <c r="V1354" s="36"/>
      <c r="W1354" s="36"/>
      <c r="X1354" s="36"/>
      <c r="Y1354" s="36"/>
      <c r="Z1354" s="36"/>
      <c r="AA1354" s="36"/>
      <c r="AB1354" s="36"/>
      <c r="AC1354" s="36"/>
      <c r="AD1354" s="36"/>
      <c r="AE1354" s="36"/>
      <c r="AT1354" s="19" t="s">
        <v>155</v>
      </c>
      <c r="AU1354" s="19" t="s">
        <v>153</v>
      </c>
    </row>
    <row r="1355" spans="1:65" s="2" customFormat="1" ht="16.5" customHeight="1">
      <c r="A1355" s="36"/>
      <c r="B1355" s="37"/>
      <c r="C1355" s="175" t="s">
        <v>2102</v>
      </c>
      <c r="D1355" s="175" t="s">
        <v>147</v>
      </c>
      <c r="E1355" s="176" t="s">
        <v>2103</v>
      </c>
      <c r="F1355" s="177" t="s">
        <v>2104</v>
      </c>
      <c r="G1355" s="178" t="s">
        <v>256</v>
      </c>
      <c r="H1355" s="179">
        <v>3.32</v>
      </c>
      <c r="I1355" s="180"/>
      <c r="J1355" s="179">
        <f>ROUND(I1355*H1355,0)</f>
        <v>0</v>
      </c>
      <c r="K1355" s="177" t="s">
        <v>20</v>
      </c>
      <c r="L1355" s="41"/>
      <c r="M1355" s="181" t="s">
        <v>20</v>
      </c>
      <c r="N1355" s="182" t="s">
        <v>44</v>
      </c>
      <c r="O1355" s="66"/>
      <c r="P1355" s="183">
        <f>O1355*H1355</f>
        <v>0</v>
      </c>
      <c r="Q1355" s="183">
        <v>0</v>
      </c>
      <c r="R1355" s="183">
        <f>Q1355*H1355</f>
        <v>0</v>
      </c>
      <c r="S1355" s="183">
        <v>0</v>
      </c>
      <c r="T1355" s="184">
        <f>S1355*H1355</f>
        <v>0</v>
      </c>
      <c r="U1355" s="36"/>
      <c r="V1355" s="36"/>
      <c r="W1355" s="36"/>
      <c r="X1355" s="36"/>
      <c r="Y1355" s="36"/>
      <c r="Z1355" s="36"/>
      <c r="AA1355" s="36"/>
      <c r="AB1355" s="36"/>
      <c r="AC1355" s="36"/>
      <c r="AD1355" s="36"/>
      <c r="AE1355" s="36"/>
      <c r="AR1355" s="185" t="s">
        <v>279</v>
      </c>
      <c r="AT1355" s="185" t="s">
        <v>147</v>
      </c>
      <c r="AU1355" s="185" t="s">
        <v>153</v>
      </c>
      <c r="AY1355" s="19" t="s">
        <v>145</v>
      </c>
      <c r="BE1355" s="186">
        <f>IF(N1355="základní",J1355,0)</f>
        <v>0</v>
      </c>
      <c r="BF1355" s="186">
        <f>IF(N1355="snížená",J1355,0)</f>
        <v>0</v>
      </c>
      <c r="BG1355" s="186">
        <f>IF(N1355="zákl. přenesená",J1355,0)</f>
        <v>0</v>
      </c>
      <c r="BH1355" s="186">
        <f>IF(N1355="sníž. přenesená",J1355,0)</f>
        <v>0</v>
      </c>
      <c r="BI1355" s="186">
        <f>IF(N1355="nulová",J1355,0)</f>
        <v>0</v>
      </c>
      <c r="BJ1355" s="19" t="s">
        <v>153</v>
      </c>
      <c r="BK1355" s="186">
        <f>ROUND(I1355*H1355,0)</f>
        <v>0</v>
      </c>
      <c r="BL1355" s="19" t="s">
        <v>279</v>
      </c>
      <c r="BM1355" s="185" t="s">
        <v>2105</v>
      </c>
    </row>
    <row r="1356" spans="1:65" s="2" customFormat="1" ht="10">
      <c r="A1356" s="36"/>
      <c r="B1356" s="37"/>
      <c r="C1356" s="38"/>
      <c r="D1356" s="187" t="s">
        <v>155</v>
      </c>
      <c r="E1356" s="38"/>
      <c r="F1356" s="188" t="s">
        <v>2104</v>
      </c>
      <c r="G1356" s="38"/>
      <c r="H1356" s="38"/>
      <c r="I1356" s="189"/>
      <c r="J1356" s="38"/>
      <c r="K1356" s="38"/>
      <c r="L1356" s="41"/>
      <c r="M1356" s="190"/>
      <c r="N1356" s="191"/>
      <c r="O1356" s="66"/>
      <c r="P1356" s="66"/>
      <c r="Q1356" s="66"/>
      <c r="R1356" s="66"/>
      <c r="S1356" s="66"/>
      <c r="T1356" s="67"/>
      <c r="U1356" s="36"/>
      <c r="V1356" s="36"/>
      <c r="W1356" s="36"/>
      <c r="X1356" s="36"/>
      <c r="Y1356" s="36"/>
      <c r="Z1356" s="36"/>
      <c r="AA1356" s="36"/>
      <c r="AB1356" s="36"/>
      <c r="AC1356" s="36"/>
      <c r="AD1356" s="36"/>
      <c r="AE1356" s="36"/>
      <c r="AT1356" s="19" t="s">
        <v>155</v>
      </c>
      <c r="AU1356" s="19" t="s">
        <v>153</v>
      </c>
    </row>
    <row r="1357" spans="1:65" s="2" customFormat="1" ht="16.5" customHeight="1">
      <c r="A1357" s="36"/>
      <c r="B1357" s="37"/>
      <c r="C1357" s="175" t="s">
        <v>2106</v>
      </c>
      <c r="D1357" s="175" t="s">
        <v>147</v>
      </c>
      <c r="E1357" s="176" t="s">
        <v>2107</v>
      </c>
      <c r="F1357" s="177" t="s">
        <v>2108</v>
      </c>
      <c r="G1357" s="178" t="s">
        <v>256</v>
      </c>
      <c r="H1357" s="179">
        <v>44.12</v>
      </c>
      <c r="I1357" s="180"/>
      <c r="J1357" s="179">
        <f>ROUND(I1357*H1357,0)</f>
        <v>0</v>
      </c>
      <c r="K1357" s="177" t="s">
        <v>20</v>
      </c>
      <c r="L1357" s="41"/>
      <c r="M1357" s="181" t="s">
        <v>20</v>
      </c>
      <c r="N1357" s="182" t="s">
        <v>44</v>
      </c>
      <c r="O1357" s="66"/>
      <c r="P1357" s="183">
        <f>O1357*H1357</f>
        <v>0</v>
      </c>
      <c r="Q1357" s="183">
        <v>0</v>
      </c>
      <c r="R1357" s="183">
        <f>Q1357*H1357</f>
        <v>0</v>
      </c>
      <c r="S1357" s="183">
        <v>0</v>
      </c>
      <c r="T1357" s="184">
        <f>S1357*H1357</f>
        <v>0</v>
      </c>
      <c r="U1357" s="36"/>
      <c r="V1357" s="36"/>
      <c r="W1357" s="36"/>
      <c r="X1357" s="36"/>
      <c r="Y1357" s="36"/>
      <c r="Z1357" s="36"/>
      <c r="AA1357" s="36"/>
      <c r="AB1357" s="36"/>
      <c r="AC1357" s="36"/>
      <c r="AD1357" s="36"/>
      <c r="AE1357" s="36"/>
      <c r="AR1357" s="185" t="s">
        <v>279</v>
      </c>
      <c r="AT1357" s="185" t="s">
        <v>147</v>
      </c>
      <c r="AU1357" s="185" t="s">
        <v>153</v>
      </c>
      <c r="AY1357" s="19" t="s">
        <v>145</v>
      </c>
      <c r="BE1357" s="186">
        <f>IF(N1357="základní",J1357,0)</f>
        <v>0</v>
      </c>
      <c r="BF1357" s="186">
        <f>IF(N1357="snížená",J1357,0)</f>
        <v>0</v>
      </c>
      <c r="BG1357" s="186">
        <f>IF(N1357="zákl. přenesená",J1357,0)</f>
        <v>0</v>
      </c>
      <c r="BH1357" s="186">
        <f>IF(N1357="sníž. přenesená",J1357,0)</f>
        <v>0</v>
      </c>
      <c r="BI1357" s="186">
        <f>IF(N1357="nulová",J1357,0)</f>
        <v>0</v>
      </c>
      <c r="BJ1357" s="19" t="s">
        <v>153</v>
      </c>
      <c r="BK1357" s="186">
        <f>ROUND(I1357*H1357,0)</f>
        <v>0</v>
      </c>
      <c r="BL1357" s="19" t="s">
        <v>279</v>
      </c>
      <c r="BM1357" s="185" t="s">
        <v>2109</v>
      </c>
    </row>
    <row r="1358" spans="1:65" s="2" customFormat="1" ht="10">
      <c r="A1358" s="36"/>
      <c r="B1358" s="37"/>
      <c r="C1358" s="38"/>
      <c r="D1358" s="187" t="s">
        <v>155</v>
      </c>
      <c r="E1358" s="38"/>
      <c r="F1358" s="188" t="s">
        <v>2108</v>
      </c>
      <c r="G1358" s="38"/>
      <c r="H1358" s="38"/>
      <c r="I1358" s="189"/>
      <c r="J1358" s="38"/>
      <c r="K1358" s="38"/>
      <c r="L1358" s="41"/>
      <c r="M1358" s="190"/>
      <c r="N1358" s="191"/>
      <c r="O1358" s="66"/>
      <c r="P1358" s="66"/>
      <c r="Q1358" s="66"/>
      <c r="R1358" s="66"/>
      <c r="S1358" s="66"/>
      <c r="T1358" s="67"/>
      <c r="U1358" s="36"/>
      <c r="V1358" s="36"/>
      <c r="W1358" s="36"/>
      <c r="X1358" s="36"/>
      <c r="Y1358" s="36"/>
      <c r="Z1358" s="36"/>
      <c r="AA1358" s="36"/>
      <c r="AB1358" s="36"/>
      <c r="AC1358" s="36"/>
      <c r="AD1358" s="36"/>
      <c r="AE1358" s="36"/>
      <c r="AT1358" s="19" t="s">
        <v>155</v>
      </c>
      <c r="AU1358" s="19" t="s">
        <v>153</v>
      </c>
    </row>
    <row r="1359" spans="1:65" s="2" customFormat="1" ht="16.5" customHeight="1">
      <c r="A1359" s="36"/>
      <c r="B1359" s="37"/>
      <c r="C1359" s="175" t="s">
        <v>2110</v>
      </c>
      <c r="D1359" s="175" t="s">
        <v>147</v>
      </c>
      <c r="E1359" s="176" t="s">
        <v>2111</v>
      </c>
      <c r="F1359" s="177" t="s">
        <v>2112</v>
      </c>
      <c r="G1359" s="178" t="s">
        <v>256</v>
      </c>
      <c r="H1359" s="179">
        <v>5.93</v>
      </c>
      <c r="I1359" s="180"/>
      <c r="J1359" s="179">
        <f>ROUND(I1359*H1359,0)</f>
        <v>0</v>
      </c>
      <c r="K1359" s="177" t="s">
        <v>20</v>
      </c>
      <c r="L1359" s="41"/>
      <c r="M1359" s="181" t="s">
        <v>20</v>
      </c>
      <c r="N1359" s="182" t="s">
        <v>44</v>
      </c>
      <c r="O1359" s="66"/>
      <c r="P1359" s="183">
        <f>O1359*H1359</f>
        <v>0</v>
      </c>
      <c r="Q1359" s="183">
        <v>0</v>
      </c>
      <c r="R1359" s="183">
        <f>Q1359*H1359</f>
        <v>0</v>
      </c>
      <c r="S1359" s="183">
        <v>0</v>
      </c>
      <c r="T1359" s="184">
        <f>S1359*H1359</f>
        <v>0</v>
      </c>
      <c r="U1359" s="36"/>
      <c r="V1359" s="36"/>
      <c r="W1359" s="36"/>
      <c r="X1359" s="36"/>
      <c r="Y1359" s="36"/>
      <c r="Z1359" s="36"/>
      <c r="AA1359" s="36"/>
      <c r="AB1359" s="36"/>
      <c r="AC1359" s="36"/>
      <c r="AD1359" s="36"/>
      <c r="AE1359" s="36"/>
      <c r="AR1359" s="185" t="s">
        <v>279</v>
      </c>
      <c r="AT1359" s="185" t="s">
        <v>147</v>
      </c>
      <c r="AU1359" s="185" t="s">
        <v>153</v>
      </c>
      <c r="AY1359" s="19" t="s">
        <v>145</v>
      </c>
      <c r="BE1359" s="186">
        <f>IF(N1359="základní",J1359,0)</f>
        <v>0</v>
      </c>
      <c r="BF1359" s="186">
        <f>IF(N1359="snížená",J1359,0)</f>
        <v>0</v>
      </c>
      <c r="BG1359" s="186">
        <f>IF(N1359="zákl. přenesená",J1359,0)</f>
        <v>0</v>
      </c>
      <c r="BH1359" s="186">
        <f>IF(N1359="sníž. přenesená",J1359,0)</f>
        <v>0</v>
      </c>
      <c r="BI1359" s="186">
        <f>IF(N1359="nulová",J1359,0)</f>
        <v>0</v>
      </c>
      <c r="BJ1359" s="19" t="s">
        <v>153</v>
      </c>
      <c r="BK1359" s="186">
        <f>ROUND(I1359*H1359,0)</f>
        <v>0</v>
      </c>
      <c r="BL1359" s="19" t="s">
        <v>279</v>
      </c>
      <c r="BM1359" s="185" t="s">
        <v>2113</v>
      </c>
    </row>
    <row r="1360" spans="1:65" s="2" customFormat="1" ht="10">
      <c r="A1360" s="36"/>
      <c r="B1360" s="37"/>
      <c r="C1360" s="38"/>
      <c r="D1360" s="187" t="s">
        <v>155</v>
      </c>
      <c r="E1360" s="38"/>
      <c r="F1360" s="188" t="s">
        <v>2112</v>
      </c>
      <c r="G1360" s="38"/>
      <c r="H1360" s="38"/>
      <c r="I1360" s="189"/>
      <c r="J1360" s="38"/>
      <c r="K1360" s="38"/>
      <c r="L1360" s="41"/>
      <c r="M1360" s="190"/>
      <c r="N1360" s="191"/>
      <c r="O1360" s="66"/>
      <c r="P1360" s="66"/>
      <c r="Q1360" s="66"/>
      <c r="R1360" s="66"/>
      <c r="S1360" s="66"/>
      <c r="T1360" s="67"/>
      <c r="U1360" s="36"/>
      <c r="V1360" s="36"/>
      <c r="W1360" s="36"/>
      <c r="X1360" s="36"/>
      <c r="Y1360" s="36"/>
      <c r="Z1360" s="36"/>
      <c r="AA1360" s="36"/>
      <c r="AB1360" s="36"/>
      <c r="AC1360" s="36"/>
      <c r="AD1360" s="36"/>
      <c r="AE1360" s="36"/>
      <c r="AT1360" s="19" t="s">
        <v>155</v>
      </c>
      <c r="AU1360" s="19" t="s">
        <v>153</v>
      </c>
    </row>
    <row r="1361" spans="1:65" s="2" customFormat="1" ht="16.5" customHeight="1">
      <c r="A1361" s="36"/>
      <c r="B1361" s="37"/>
      <c r="C1361" s="175" t="s">
        <v>2114</v>
      </c>
      <c r="D1361" s="175" t="s">
        <v>147</v>
      </c>
      <c r="E1361" s="176" t="s">
        <v>2115</v>
      </c>
      <c r="F1361" s="177" t="s">
        <v>2116</v>
      </c>
      <c r="G1361" s="178" t="s">
        <v>256</v>
      </c>
      <c r="H1361" s="179">
        <v>28.14</v>
      </c>
      <c r="I1361" s="180"/>
      <c r="J1361" s="179">
        <f>ROUND(I1361*H1361,0)</f>
        <v>0</v>
      </c>
      <c r="K1361" s="177" t="s">
        <v>20</v>
      </c>
      <c r="L1361" s="41"/>
      <c r="M1361" s="181" t="s">
        <v>20</v>
      </c>
      <c r="N1361" s="182" t="s">
        <v>44</v>
      </c>
      <c r="O1361" s="66"/>
      <c r="P1361" s="183">
        <f>O1361*H1361</f>
        <v>0</v>
      </c>
      <c r="Q1361" s="183">
        <v>0</v>
      </c>
      <c r="R1361" s="183">
        <f>Q1361*H1361</f>
        <v>0</v>
      </c>
      <c r="S1361" s="183">
        <v>0</v>
      </c>
      <c r="T1361" s="184">
        <f>S1361*H1361</f>
        <v>0</v>
      </c>
      <c r="U1361" s="36"/>
      <c r="V1361" s="36"/>
      <c r="W1361" s="36"/>
      <c r="X1361" s="36"/>
      <c r="Y1361" s="36"/>
      <c r="Z1361" s="36"/>
      <c r="AA1361" s="36"/>
      <c r="AB1361" s="36"/>
      <c r="AC1361" s="36"/>
      <c r="AD1361" s="36"/>
      <c r="AE1361" s="36"/>
      <c r="AR1361" s="185" t="s">
        <v>279</v>
      </c>
      <c r="AT1361" s="185" t="s">
        <v>147</v>
      </c>
      <c r="AU1361" s="185" t="s">
        <v>153</v>
      </c>
      <c r="AY1361" s="19" t="s">
        <v>145</v>
      </c>
      <c r="BE1361" s="186">
        <f>IF(N1361="základní",J1361,0)</f>
        <v>0</v>
      </c>
      <c r="BF1361" s="186">
        <f>IF(N1361="snížená",J1361,0)</f>
        <v>0</v>
      </c>
      <c r="BG1361" s="186">
        <f>IF(N1361="zákl. přenesená",J1361,0)</f>
        <v>0</v>
      </c>
      <c r="BH1361" s="186">
        <f>IF(N1361="sníž. přenesená",J1361,0)</f>
        <v>0</v>
      </c>
      <c r="BI1361" s="186">
        <f>IF(N1361="nulová",J1361,0)</f>
        <v>0</v>
      </c>
      <c r="BJ1361" s="19" t="s">
        <v>153</v>
      </c>
      <c r="BK1361" s="186">
        <f>ROUND(I1361*H1361,0)</f>
        <v>0</v>
      </c>
      <c r="BL1361" s="19" t="s">
        <v>279</v>
      </c>
      <c r="BM1361" s="185" t="s">
        <v>2117</v>
      </c>
    </row>
    <row r="1362" spans="1:65" s="2" customFormat="1" ht="10">
      <c r="A1362" s="36"/>
      <c r="B1362" s="37"/>
      <c r="C1362" s="38"/>
      <c r="D1362" s="187" t="s">
        <v>155</v>
      </c>
      <c r="E1362" s="38"/>
      <c r="F1362" s="188" t="s">
        <v>2116</v>
      </c>
      <c r="G1362" s="38"/>
      <c r="H1362" s="38"/>
      <c r="I1362" s="189"/>
      <c r="J1362" s="38"/>
      <c r="K1362" s="38"/>
      <c r="L1362" s="41"/>
      <c r="M1362" s="190"/>
      <c r="N1362" s="191"/>
      <c r="O1362" s="66"/>
      <c r="P1362" s="66"/>
      <c r="Q1362" s="66"/>
      <c r="R1362" s="66"/>
      <c r="S1362" s="66"/>
      <c r="T1362" s="67"/>
      <c r="U1362" s="36"/>
      <c r="V1362" s="36"/>
      <c r="W1362" s="36"/>
      <c r="X1362" s="36"/>
      <c r="Y1362" s="36"/>
      <c r="Z1362" s="36"/>
      <c r="AA1362" s="36"/>
      <c r="AB1362" s="36"/>
      <c r="AC1362" s="36"/>
      <c r="AD1362" s="36"/>
      <c r="AE1362" s="36"/>
      <c r="AT1362" s="19" t="s">
        <v>155</v>
      </c>
      <c r="AU1362" s="19" t="s">
        <v>153</v>
      </c>
    </row>
    <row r="1363" spans="1:65" s="2" customFormat="1" ht="16.5" customHeight="1">
      <c r="A1363" s="36"/>
      <c r="B1363" s="37"/>
      <c r="C1363" s="175" t="s">
        <v>2118</v>
      </c>
      <c r="D1363" s="175" t="s">
        <v>147</v>
      </c>
      <c r="E1363" s="176" t="s">
        <v>2119</v>
      </c>
      <c r="F1363" s="177" t="s">
        <v>2120</v>
      </c>
      <c r="G1363" s="178" t="s">
        <v>256</v>
      </c>
      <c r="H1363" s="179">
        <v>8.31</v>
      </c>
      <c r="I1363" s="180"/>
      <c r="J1363" s="179">
        <f>ROUND(I1363*H1363,0)</f>
        <v>0</v>
      </c>
      <c r="K1363" s="177" t="s">
        <v>20</v>
      </c>
      <c r="L1363" s="41"/>
      <c r="M1363" s="181" t="s">
        <v>20</v>
      </c>
      <c r="N1363" s="182" t="s">
        <v>44</v>
      </c>
      <c r="O1363" s="66"/>
      <c r="P1363" s="183">
        <f>O1363*H1363</f>
        <v>0</v>
      </c>
      <c r="Q1363" s="183">
        <v>0</v>
      </c>
      <c r="R1363" s="183">
        <f>Q1363*H1363</f>
        <v>0</v>
      </c>
      <c r="S1363" s="183">
        <v>0</v>
      </c>
      <c r="T1363" s="184">
        <f>S1363*H1363</f>
        <v>0</v>
      </c>
      <c r="U1363" s="36"/>
      <c r="V1363" s="36"/>
      <c r="W1363" s="36"/>
      <c r="X1363" s="36"/>
      <c r="Y1363" s="36"/>
      <c r="Z1363" s="36"/>
      <c r="AA1363" s="36"/>
      <c r="AB1363" s="36"/>
      <c r="AC1363" s="36"/>
      <c r="AD1363" s="36"/>
      <c r="AE1363" s="36"/>
      <c r="AR1363" s="185" t="s">
        <v>279</v>
      </c>
      <c r="AT1363" s="185" t="s">
        <v>147</v>
      </c>
      <c r="AU1363" s="185" t="s">
        <v>153</v>
      </c>
      <c r="AY1363" s="19" t="s">
        <v>145</v>
      </c>
      <c r="BE1363" s="186">
        <f>IF(N1363="základní",J1363,0)</f>
        <v>0</v>
      </c>
      <c r="BF1363" s="186">
        <f>IF(N1363="snížená",J1363,0)</f>
        <v>0</v>
      </c>
      <c r="BG1363" s="186">
        <f>IF(N1363="zákl. přenesená",J1363,0)</f>
        <v>0</v>
      </c>
      <c r="BH1363" s="186">
        <f>IF(N1363="sníž. přenesená",J1363,0)</f>
        <v>0</v>
      </c>
      <c r="BI1363" s="186">
        <f>IF(N1363="nulová",J1363,0)</f>
        <v>0</v>
      </c>
      <c r="BJ1363" s="19" t="s">
        <v>153</v>
      </c>
      <c r="BK1363" s="186">
        <f>ROUND(I1363*H1363,0)</f>
        <v>0</v>
      </c>
      <c r="BL1363" s="19" t="s">
        <v>279</v>
      </c>
      <c r="BM1363" s="185" t="s">
        <v>2121</v>
      </c>
    </row>
    <row r="1364" spans="1:65" s="2" customFormat="1" ht="10">
      <c r="A1364" s="36"/>
      <c r="B1364" s="37"/>
      <c r="C1364" s="38"/>
      <c r="D1364" s="187" t="s">
        <v>155</v>
      </c>
      <c r="E1364" s="38"/>
      <c r="F1364" s="188" t="s">
        <v>2120</v>
      </c>
      <c r="G1364" s="38"/>
      <c r="H1364" s="38"/>
      <c r="I1364" s="189"/>
      <c r="J1364" s="38"/>
      <c r="K1364" s="38"/>
      <c r="L1364" s="41"/>
      <c r="M1364" s="190"/>
      <c r="N1364" s="191"/>
      <c r="O1364" s="66"/>
      <c r="P1364" s="66"/>
      <c r="Q1364" s="66"/>
      <c r="R1364" s="66"/>
      <c r="S1364" s="66"/>
      <c r="T1364" s="67"/>
      <c r="U1364" s="36"/>
      <c r="V1364" s="36"/>
      <c r="W1364" s="36"/>
      <c r="X1364" s="36"/>
      <c r="Y1364" s="36"/>
      <c r="Z1364" s="36"/>
      <c r="AA1364" s="36"/>
      <c r="AB1364" s="36"/>
      <c r="AC1364" s="36"/>
      <c r="AD1364" s="36"/>
      <c r="AE1364" s="36"/>
      <c r="AT1364" s="19" t="s">
        <v>155</v>
      </c>
      <c r="AU1364" s="19" t="s">
        <v>153</v>
      </c>
    </row>
    <row r="1365" spans="1:65" s="2" customFormat="1" ht="16.5" customHeight="1">
      <c r="A1365" s="36"/>
      <c r="B1365" s="37"/>
      <c r="C1365" s="175" t="s">
        <v>2122</v>
      </c>
      <c r="D1365" s="175" t="s">
        <v>147</v>
      </c>
      <c r="E1365" s="176" t="s">
        <v>2123</v>
      </c>
      <c r="F1365" s="177" t="s">
        <v>2124</v>
      </c>
      <c r="G1365" s="178" t="s">
        <v>256</v>
      </c>
      <c r="H1365" s="179">
        <v>22.36</v>
      </c>
      <c r="I1365" s="180"/>
      <c r="J1365" s="179">
        <f>ROUND(I1365*H1365,0)</f>
        <v>0</v>
      </c>
      <c r="K1365" s="177" t="s">
        <v>20</v>
      </c>
      <c r="L1365" s="41"/>
      <c r="M1365" s="181" t="s">
        <v>20</v>
      </c>
      <c r="N1365" s="182" t="s">
        <v>44</v>
      </c>
      <c r="O1365" s="66"/>
      <c r="P1365" s="183">
        <f>O1365*H1365</f>
        <v>0</v>
      </c>
      <c r="Q1365" s="183">
        <v>0</v>
      </c>
      <c r="R1365" s="183">
        <f>Q1365*H1365</f>
        <v>0</v>
      </c>
      <c r="S1365" s="183">
        <v>0</v>
      </c>
      <c r="T1365" s="184">
        <f>S1365*H1365</f>
        <v>0</v>
      </c>
      <c r="U1365" s="36"/>
      <c r="V1365" s="36"/>
      <c r="W1365" s="36"/>
      <c r="X1365" s="36"/>
      <c r="Y1365" s="36"/>
      <c r="Z1365" s="36"/>
      <c r="AA1365" s="36"/>
      <c r="AB1365" s="36"/>
      <c r="AC1365" s="36"/>
      <c r="AD1365" s="36"/>
      <c r="AE1365" s="36"/>
      <c r="AR1365" s="185" t="s">
        <v>279</v>
      </c>
      <c r="AT1365" s="185" t="s">
        <v>147</v>
      </c>
      <c r="AU1365" s="185" t="s">
        <v>153</v>
      </c>
      <c r="AY1365" s="19" t="s">
        <v>145</v>
      </c>
      <c r="BE1365" s="186">
        <f>IF(N1365="základní",J1365,0)</f>
        <v>0</v>
      </c>
      <c r="BF1365" s="186">
        <f>IF(N1365="snížená",J1365,0)</f>
        <v>0</v>
      </c>
      <c r="BG1365" s="186">
        <f>IF(N1365="zákl. přenesená",J1365,0)</f>
        <v>0</v>
      </c>
      <c r="BH1365" s="186">
        <f>IF(N1365="sníž. přenesená",J1365,0)</f>
        <v>0</v>
      </c>
      <c r="BI1365" s="186">
        <f>IF(N1365="nulová",J1365,0)</f>
        <v>0</v>
      </c>
      <c r="BJ1365" s="19" t="s">
        <v>153</v>
      </c>
      <c r="BK1365" s="186">
        <f>ROUND(I1365*H1365,0)</f>
        <v>0</v>
      </c>
      <c r="BL1365" s="19" t="s">
        <v>279</v>
      </c>
      <c r="BM1365" s="185" t="s">
        <v>2125</v>
      </c>
    </row>
    <row r="1366" spans="1:65" s="2" customFormat="1" ht="10">
      <c r="A1366" s="36"/>
      <c r="B1366" s="37"/>
      <c r="C1366" s="38"/>
      <c r="D1366" s="187" t="s">
        <v>155</v>
      </c>
      <c r="E1366" s="38"/>
      <c r="F1366" s="188" t="s">
        <v>2124</v>
      </c>
      <c r="G1366" s="38"/>
      <c r="H1366" s="38"/>
      <c r="I1366" s="189"/>
      <c r="J1366" s="38"/>
      <c r="K1366" s="38"/>
      <c r="L1366" s="41"/>
      <c r="M1366" s="190"/>
      <c r="N1366" s="191"/>
      <c r="O1366" s="66"/>
      <c r="P1366" s="66"/>
      <c r="Q1366" s="66"/>
      <c r="R1366" s="66"/>
      <c r="S1366" s="66"/>
      <c r="T1366" s="67"/>
      <c r="U1366" s="36"/>
      <c r="V1366" s="36"/>
      <c r="W1366" s="36"/>
      <c r="X1366" s="36"/>
      <c r="Y1366" s="36"/>
      <c r="Z1366" s="36"/>
      <c r="AA1366" s="36"/>
      <c r="AB1366" s="36"/>
      <c r="AC1366" s="36"/>
      <c r="AD1366" s="36"/>
      <c r="AE1366" s="36"/>
      <c r="AT1366" s="19" t="s">
        <v>155</v>
      </c>
      <c r="AU1366" s="19" t="s">
        <v>153</v>
      </c>
    </row>
    <row r="1367" spans="1:65" s="2" customFormat="1" ht="16.5" customHeight="1">
      <c r="A1367" s="36"/>
      <c r="B1367" s="37"/>
      <c r="C1367" s="175" t="s">
        <v>2126</v>
      </c>
      <c r="D1367" s="175" t="s">
        <v>147</v>
      </c>
      <c r="E1367" s="176" t="s">
        <v>2127</v>
      </c>
      <c r="F1367" s="177" t="s">
        <v>2128</v>
      </c>
      <c r="G1367" s="178" t="s">
        <v>256</v>
      </c>
      <c r="H1367" s="179">
        <v>18.61</v>
      </c>
      <c r="I1367" s="180"/>
      <c r="J1367" s="179">
        <f>ROUND(I1367*H1367,0)</f>
        <v>0</v>
      </c>
      <c r="K1367" s="177" t="s">
        <v>20</v>
      </c>
      <c r="L1367" s="41"/>
      <c r="M1367" s="181" t="s">
        <v>20</v>
      </c>
      <c r="N1367" s="182" t="s">
        <v>44</v>
      </c>
      <c r="O1367" s="66"/>
      <c r="P1367" s="183">
        <f>O1367*H1367</f>
        <v>0</v>
      </c>
      <c r="Q1367" s="183">
        <v>0</v>
      </c>
      <c r="R1367" s="183">
        <f>Q1367*H1367</f>
        <v>0</v>
      </c>
      <c r="S1367" s="183">
        <v>0</v>
      </c>
      <c r="T1367" s="184">
        <f>S1367*H1367</f>
        <v>0</v>
      </c>
      <c r="U1367" s="36"/>
      <c r="V1367" s="36"/>
      <c r="W1367" s="36"/>
      <c r="X1367" s="36"/>
      <c r="Y1367" s="36"/>
      <c r="Z1367" s="36"/>
      <c r="AA1367" s="36"/>
      <c r="AB1367" s="36"/>
      <c r="AC1367" s="36"/>
      <c r="AD1367" s="36"/>
      <c r="AE1367" s="36"/>
      <c r="AR1367" s="185" t="s">
        <v>279</v>
      </c>
      <c r="AT1367" s="185" t="s">
        <v>147</v>
      </c>
      <c r="AU1367" s="185" t="s">
        <v>153</v>
      </c>
      <c r="AY1367" s="19" t="s">
        <v>145</v>
      </c>
      <c r="BE1367" s="186">
        <f>IF(N1367="základní",J1367,0)</f>
        <v>0</v>
      </c>
      <c r="BF1367" s="186">
        <f>IF(N1367="snížená",J1367,0)</f>
        <v>0</v>
      </c>
      <c r="BG1367" s="186">
        <f>IF(N1367="zákl. přenesená",J1367,0)</f>
        <v>0</v>
      </c>
      <c r="BH1367" s="186">
        <f>IF(N1367="sníž. přenesená",J1367,0)</f>
        <v>0</v>
      </c>
      <c r="BI1367" s="186">
        <f>IF(N1367="nulová",J1367,0)</f>
        <v>0</v>
      </c>
      <c r="BJ1367" s="19" t="s">
        <v>153</v>
      </c>
      <c r="BK1367" s="186">
        <f>ROUND(I1367*H1367,0)</f>
        <v>0</v>
      </c>
      <c r="BL1367" s="19" t="s">
        <v>279</v>
      </c>
      <c r="BM1367" s="185" t="s">
        <v>2129</v>
      </c>
    </row>
    <row r="1368" spans="1:65" s="2" customFormat="1" ht="10">
      <c r="A1368" s="36"/>
      <c r="B1368" s="37"/>
      <c r="C1368" s="38"/>
      <c r="D1368" s="187" t="s">
        <v>155</v>
      </c>
      <c r="E1368" s="38"/>
      <c r="F1368" s="188" t="s">
        <v>2128</v>
      </c>
      <c r="G1368" s="38"/>
      <c r="H1368" s="38"/>
      <c r="I1368" s="189"/>
      <c r="J1368" s="38"/>
      <c r="K1368" s="38"/>
      <c r="L1368" s="41"/>
      <c r="M1368" s="190"/>
      <c r="N1368" s="191"/>
      <c r="O1368" s="66"/>
      <c r="P1368" s="66"/>
      <c r="Q1368" s="66"/>
      <c r="R1368" s="66"/>
      <c r="S1368" s="66"/>
      <c r="T1368" s="67"/>
      <c r="U1368" s="36"/>
      <c r="V1368" s="36"/>
      <c r="W1368" s="36"/>
      <c r="X1368" s="36"/>
      <c r="Y1368" s="36"/>
      <c r="Z1368" s="36"/>
      <c r="AA1368" s="36"/>
      <c r="AB1368" s="36"/>
      <c r="AC1368" s="36"/>
      <c r="AD1368" s="36"/>
      <c r="AE1368" s="36"/>
      <c r="AT1368" s="19" t="s">
        <v>155</v>
      </c>
      <c r="AU1368" s="19" t="s">
        <v>153</v>
      </c>
    </row>
    <row r="1369" spans="1:65" s="2" customFormat="1" ht="16.5" customHeight="1">
      <c r="A1369" s="36"/>
      <c r="B1369" s="37"/>
      <c r="C1369" s="175" t="s">
        <v>2130</v>
      </c>
      <c r="D1369" s="175" t="s">
        <v>147</v>
      </c>
      <c r="E1369" s="176" t="s">
        <v>2131</v>
      </c>
      <c r="F1369" s="177" t="s">
        <v>2132</v>
      </c>
      <c r="G1369" s="178" t="s">
        <v>256</v>
      </c>
      <c r="H1369" s="179">
        <v>49.26</v>
      </c>
      <c r="I1369" s="180"/>
      <c r="J1369" s="179">
        <f>ROUND(I1369*H1369,0)</f>
        <v>0</v>
      </c>
      <c r="K1369" s="177" t="s">
        <v>20</v>
      </c>
      <c r="L1369" s="41"/>
      <c r="M1369" s="181" t="s">
        <v>20</v>
      </c>
      <c r="N1369" s="182" t="s">
        <v>44</v>
      </c>
      <c r="O1369" s="66"/>
      <c r="P1369" s="183">
        <f>O1369*H1369</f>
        <v>0</v>
      </c>
      <c r="Q1369" s="183">
        <v>0</v>
      </c>
      <c r="R1369" s="183">
        <f>Q1369*H1369</f>
        <v>0</v>
      </c>
      <c r="S1369" s="183">
        <v>0</v>
      </c>
      <c r="T1369" s="184">
        <f>S1369*H1369</f>
        <v>0</v>
      </c>
      <c r="U1369" s="36"/>
      <c r="V1369" s="36"/>
      <c r="W1369" s="36"/>
      <c r="X1369" s="36"/>
      <c r="Y1369" s="36"/>
      <c r="Z1369" s="36"/>
      <c r="AA1369" s="36"/>
      <c r="AB1369" s="36"/>
      <c r="AC1369" s="36"/>
      <c r="AD1369" s="36"/>
      <c r="AE1369" s="36"/>
      <c r="AR1369" s="185" t="s">
        <v>279</v>
      </c>
      <c r="AT1369" s="185" t="s">
        <v>147</v>
      </c>
      <c r="AU1369" s="185" t="s">
        <v>153</v>
      </c>
      <c r="AY1369" s="19" t="s">
        <v>145</v>
      </c>
      <c r="BE1369" s="186">
        <f>IF(N1369="základní",J1369,0)</f>
        <v>0</v>
      </c>
      <c r="BF1369" s="186">
        <f>IF(N1369="snížená",J1369,0)</f>
        <v>0</v>
      </c>
      <c r="BG1369" s="186">
        <f>IF(N1369="zákl. přenesená",J1369,0)</f>
        <v>0</v>
      </c>
      <c r="BH1369" s="186">
        <f>IF(N1369="sníž. přenesená",J1369,0)</f>
        <v>0</v>
      </c>
      <c r="BI1369" s="186">
        <f>IF(N1369="nulová",J1369,0)</f>
        <v>0</v>
      </c>
      <c r="BJ1369" s="19" t="s">
        <v>153</v>
      </c>
      <c r="BK1369" s="186">
        <f>ROUND(I1369*H1369,0)</f>
        <v>0</v>
      </c>
      <c r="BL1369" s="19" t="s">
        <v>279</v>
      </c>
      <c r="BM1369" s="185" t="s">
        <v>2133</v>
      </c>
    </row>
    <row r="1370" spans="1:65" s="2" customFormat="1" ht="10">
      <c r="A1370" s="36"/>
      <c r="B1370" s="37"/>
      <c r="C1370" s="38"/>
      <c r="D1370" s="187" t="s">
        <v>155</v>
      </c>
      <c r="E1370" s="38"/>
      <c r="F1370" s="188" t="s">
        <v>2132</v>
      </c>
      <c r="G1370" s="38"/>
      <c r="H1370" s="38"/>
      <c r="I1370" s="189"/>
      <c r="J1370" s="38"/>
      <c r="K1370" s="38"/>
      <c r="L1370" s="41"/>
      <c r="M1370" s="190"/>
      <c r="N1370" s="191"/>
      <c r="O1370" s="66"/>
      <c r="P1370" s="66"/>
      <c r="Q1370" s="66"/>
      <c r="R1370" s="66"/>
      <c r="S1370" s="66"/>
      <c r="T1370" s="67"/>
      <c r="U1370" s="36"/>
      <c r="V1370" s="36"/>
      <c r="W1370" s="36"/>
      <c r="X1370" s="36"/>
      <c r="Y1370" s="36"/>
      <c r="Z1370" s="36"/>
      <c r="AA1370" s="36"/>
      <c r="AB1370" s="36"/>
      <c r="AC1370" s="36"/>
      <c r="AD1370" s="36"/>
      <c r="AE1370" s="36"/>
      <c r="AT1370" s="19" t="s">
        <v>155</v>
      </c>
      <c r="AU1370" s="19" t="s">
        <v>153</v>
      </c>
    </row>
    <row r="1371" spans="1:65" s="2" customFormat="1" ht="16.5" customHeight="1">
      <c r="A1371" s="36"/>
      <c r="B1371" s="37"/>
      <c r="C1371" s="175" t="s">
        <v>2134</v>
      </c>
      <c r="D1371" s="175" t="s">
        <v>147</v>
      </c>
      <c r="E1371" s="176" t="s">
        <v>2135</v>
      </c>
      <c r="F1371" s="177" t="s">
        <v>2136</v>
      </c>
      <c r="G1371" s="178" t="s">
        <v>496</v>
      </c>
      <c r="H1371" s="180"/>
      <c r="I1371" s="180"/>
      <c r="J1371" s="179">
        <f>ROUND(I1371*H1371,0)</f>
        <v>0</v>
      </c>
      <c r="K1371" s="177" t="s">
        <v>204</v>
      </c>
      <c r="L1371" s="41"/>
      <c r="M1371" s="181" t="s">
        <v>20</v>
      </c>
      <c r="N1371" s="182" t="s">
        <v>44</v>
      </c>
      <c r="O1371" s="66"/>
      <c r="P1371" s="183">
        <f>O1371*H1371</f>
        <v>0</v>
      </c>
      <c r="Q1371" s="183">
        <v>0</v>
      </c>
      <c r="R1371" s="183">
        <f>Q1371*H1371</f>
        <v>0</v>
      </c>
      <c r="S1371" s="183">
        <v>0</v>
      </c>
      <c r="T1371" s="184">
        <f>S1371*H1371</f>
        <v>0</v>
      </c>
      <c r="U1371" s="36"/>
      <c r="V1371" s="36"/>
      <c r="W1371" s="36"/>
      <c r="X1371" s="36"/>
      <c r="Y1371" s="36"/>
      <c r="Z1371" s="36"/>
      <c r="AA1371" s="36"/>
      <c r="AB1371" s="36"/>
      <c r="AC1371" s="36"/>
      <c r="AD1371" s="36"/>
      <c r="AE1371" s="36"/>
      <c r="AR1371" s="185" t="s">
        <v>279</v>
      </c>
      <c r="AT1371" s="185" t="s">
        <v>147</v>
      </c>
      <c r="AU1371" s="185" t="s">
        <v>153</v>
      </c>
      <c r="AY1371" s="19" t="s">
        <v>145</v>
      </c>
      <c r="BE1371" s="186">
        <f>IF(N1371="základní",J1371,0)</f>
        <v>0</v>
      </c>
      <c r="BF1371" s="186">
        <f>IF(N1371="snížená",J1371,0)</f>
        <v>0</v>
      </c>
      <c r="BG1371" s="186">
        <f>IF(N1371="zákl. přenesená",J1371,0)</f>
        <v>0</v>
      </c>
      <c r="BH1371" s="186">
        <f>IF(N1371="sníž. přenesená",J1371,0)</f>
        <v>0</v>
      </c>
      <c r="BI1371" s="186">
        <f>IF(N1371="nulová",J1371,0)</f>
        <v>0</v>
      </c>
      <c r="BJ1371" s="19" t="s">
        <v>153</v>
      </c>
      <c r="BK1371" s="186">
        <f>ROUND(I1371*H1371,0)</f>
        <v>0</v>
      </c>
      <c r="BL1371" s="19" t="s">
        <v>279</v>
      </c>
      <c r="BM1371" s="185" t="s">
        <v>2137</v>
      </c>
    </row>
    <row r="1372" spans="1:65" s="2" customFormat="1" ht="18">
      <c r="A1372" s="36"/>
      <c r="B1372" s="37"/>
      <c r="C1372" s="38"/>
      <c r="D1372" s="187" t="s">
        <v>155</v>
      </c>
      <c r="E1372" s="38"/>
      <c r="F1372" s="188" t="s">
        <v>2138</v>
      </c>
      <c r="G1372" s="38"/>
      <c r="H1372" s="38"/>
      <c r="I1372" s="189"/>
      <c r="J1372" s="38"/>
      <c r="K1372" s="38"/>
      <c r="L1372" s="41"/>
      <c r="M1372" s="190"/>
      <c r="N1372" s="191"/>
      <c r="O1372" s="66"/>
      <c r="P1372" s="66"/>
      <c r="Q1372" s="66"/>
      <c r="R1372" s="66"/>
      <c r="S1372" s="66"/>
      <c r="T1372" s="67"/>
      <c r="U1372" s="36"/>
      <c r="V1372" s="36"/>
      <c r="W1372" s="36"/>
      <c r="X1372" s="36"/>
      <c r="Y1372" s="36"/>
      <c r="Z1372" s="36"/>
      <c r="AA1372" s="36"/>
      <c r="AB1372" s="36"/>
      <c r="AC1372" s="36"/>
      <c r="AD1372" s="36"/>
      <c r="AE1372" s="36"/>
      <c r="AT1372" s="19" t="s">
        <v>155</v>
      </c>
      <c r="AU1372" s="19" t="s">
        <v>153</v>
      </c>
    </row>
    <row r="1373" spans="1:65" s="2" customFormat="1" ht="72">
      <c r="A1373" s="36"/>
      <c r="B1373" s="37"/>
      <c r="C1373" s="38"/>
      <c r="D1373" s="187" t="s">
        <v>157</v>
      </c>
      <c r="E1373" s="38"/>
      <c r="F1373" s="192" t="s">
        <v>2139</v>
      </c>
      <c r="G1373" s="38"/>
      <c r="H1373" s="38"/>
      <c r="I1373" s="189"/>
      <c r="J1373" s="38"/>
      <c r="K1373" s="38"/>
      <c r="L1373" s="41"/>
      <c r="M1373" s="190"/>
      <c r="N1373" s="191"/>
      <c r="O1373" s="66"/>
      <c r="P1373" s="66"/>
      <c r="Q1373" s="66"/>
      <c r="R1373" s="66"/>
      <c r="S1373" s="66"/>
      <c r="T1373" s="67"/>
      <c r="U1373" s="36"/>
      <c r="V1373" s="36"/>
      <c r="W1373" s="36"/>
      <c r="X1373" s="36"/>
      <c r="Y1373" s="36"/>
      <c r="Z1373" s="36"/>
      <c r="AA1373" s="36"/>
      <c r="AB1373" s="36"/>
      <c r="AC1373" s="36"/>
      <c r="AD1373" s="36"/>
      <c r="AE1373" s="36"/>
      <c r="AT1373" s="19" t="s">
        <v>157</v>
      </c>
      <c r="AU1373" s="19" t="s">
        <v>153</v>
      </c>
    </row>
    <row r="1374" spans="1:65" s="12" customFormat="1" ht="22.75" customHeight="1">
      <c r="B1374" s="159"/>
      <c r="C1374" s="160"/>
      <c r="D1374" s="161" t="s">
        <v>71</v>
      </c>
      <c r="E1374" s="173" t="s">
        <v>2140</v>
      </c>
      <c r="F1374" s="173" t="s">
        <v>2141</v>
      </c>
      <c r="G1374" s="160"/>
      <c r="H1374" s="160"/>
      <c r="I1374" s="163"/>
      <c r="J1374" s="174">
        <f>BK1374</f>
        <v>0</v>
      </c>
      <c r="K1374" s="160"/>
      <c r="L1374" s="165"/>
      <c r="M1374" s="166"/>
      <c r="N1374" s="167"/>
      <c r="O1374" s="167"/>
      <c r="P1374" s="168">
        <f>SUM(P1375:P1385)</f>
        <v>0</v>
      </c>
      <c r="Q1374" s="167"/>
      <c r="R1374" s="168">
        <f>SUM(R1375:R1385)</f>
        <v>4.2844199999999992E-2</v>
      </c>
      <c r="S1374" s="167"/>
      <c r="T1374" s="169">
        <f>SUM(T1375:T1385)</f>
        <v>0</v>
      </c>
      <c r="AR1374" s="170" t="s">
        <v>153</v>
      </c>
      <c r="AT1374" s="171" t="s">
        <v>71</v>
      </c>
      <c r="AU1374" s="171" t="s">
        <v>8</v>
      </c>
      <c r="AY1374" s="170" t="s">
        <v>145</v>
      </c>
      <c r="BK1374" s="172">
        <f>SUM(BK1375:BK1385)</f>
        <v>0</v>
      </c>
    </row>
    <row r="1375" spans="1:65" s="2" customFormat="1" ht="21.75" customHeight="1">
      <c r="A1375" s="36"/>
      <c r="B1375" s="37"/>
      <c r="C1375" s="175" t="s">
        <v>2142</v>
      </c>
      <c r="D1375" s="175" t="s">
        <v>147</v>
      </c>
      <c r="E1375" s="176" t="s">
        <v>2143</v>
      </c>
      <c r="F1375" s="177" t="s">
        <v>2144</v>
      </c>
      <c r="G1375" s="178" t="s">
        <v>150</v>
      </c>
      <c r="H1375" s="179">
        <v>278.20999999999998</v>
      </c>
      <c r="I1375" s="180"/>
      <c r="J1375" s="179">
        <f>ROUND(I1375*H1375,0)</f>
        <v>0</v>
      </c>
      <c r="K1375" s="177" t="s">
        <v>151</v>
      </c>
      <c r="L1375" s="41"/>
      <c r="M1375" s="181" t="s">
        <v>20</v>
      </c>
      <c r="N1375" s="182" t="s">
        <v>44</v>
      </c>
      <c r="O1375" s="66"/>
      <c r="P1375" s="183">
        <f>O1375*H1375</f>
        <v>0</v>
      </c>
      <c r="Q1375" s="183">
        <v>0</v>
      </c>
      <c r="R1375" s="183">
        <f>Q1375*H1375</f>
        <v>0</v>
      </c>
      <c r="S1375" s="183">
        <v>0</v>
      </c>
      <c r="T1375" s="184">
        <f>S1375*H1375</f>
        <v>0</v>
      </c>
      <c r="U1375" s="36"/>
      <c r="V1375" s="36"/>
      <c r="W1375" s="36"/>
      <c r="X1375" s="36"/>
      <c r="Y1375" s="36"/>
      <c r="Z1375" s="36"/>
      <c r="AA1375" s="36"/>
      <c r="AB1375" s="36"/>
      <c r="AC1375" s="36"/>
      <c r="AD1375" s="36"/>
      <c r="AE1375" s="36"/>
      <c r="AR1375" s="185" t="s">
        <v>279</v>
      </c>
      <c r="AT1375" s="185" t="s">
        <v>147</v>
      </c>
      <c r="AU1375" s="185" t="s">
        <v>153</v>
      </c>
      <c r="AY1375" s="19" t="s">
        <v>145</v>
      </c>
      <c r="BE1375" s="186">
        <f>IF(N1375="základní",J1375,0)</f>
        <v>0</v>
      </c>
      <c r="BF1375" s="186">
        <f>IF(N1375="snížená",J1375,0)</f>
        <v>0</v>
      </c>
      <c r="BG1375" s="186">
        <f>IF(N1375="zákl. přenesená",J1375,0)</f>
        <v>0</v>
      </c>
      <c r="BH1375" s="186">
        <f>IF(N1375="sníž. přenesená",J1375,0)</f>
        <v>0</v>
      </c>
      <c r="BI1375" s="186">
        <f>IF(N1375="nulová",J1375,0)</f>
        <v>0</v>
      </c>
      <c r="BJ1375" s="19" t="s">
        <v>153</v>
      </c>
      <c r="BK1375" s="186">
        <f>ROUND(I1375*H1375,0)</f>
        <v>0</v>
      </c>
      <c r="BL1375" s="19" t="s">
        <v>279</v>
      </c>
      <c r="BM1375" s="185" t="s">
        <v>2145</v>
      </c>
    </row>
    <row r="1376" spans="1:65" s="2" customFormat="1" ht="10">
      <c r="A1376" s="36"/>
      <c r="B1376" s="37"/>
      <c r="C1376" s="38"/>
      <c r="D1376" s="187" t="s">
        <v>155</v>
      </c>
      <c r="E1376" s="38"/>
      <c r="F1376" s="188" t="s">
        <v>2146</v>
      </c>
      <c r="G1376" s="38"/>
      <c r="H1376" s="38"/>
      <c r="I1376" s="189"/>
      <c r="J1376" s="38"/>
      <c r="K1376" s="38"/>
      <c r="L1376" s="41"/>
      <c r="M1376" s="190"/>
      <c r="N1376" s="191"/>
      <c r="O1376" s="66"/>
      <c r="P1376" s="66"/>
      <c r="Q1376" s="66"/>
      <c r="R1376" s="66"/>
      <c r="S1376" s="66"/>
      <c r="T1376" s="67"/>
      <c r="U1376" s="36"/>
      <c r="V1376" s="36"/>
      <c r="W1376" s="36"/>
      <c r="X1376" s="36"/>
      <c r="Y1376" s="36"/>
      <c r="Z1376" s="36"/>
      <c r="AA1376" s="36"/>
      <c r="AB1376" s="36"/>
      <c r="AC1376" s="36"/>
      <c r="AD1376" s="36"/>
      <c r="AE1376" s="36"/>
      <c r="AT1376" s="19" t="s">
        <v>155</v>
      </c>
      <c r="AU1376" s="19" t="s">
        <v>153</v>
      </c>
    </row>
    <row r="1377" spans="1:65" s="2" customFormat="1" ht="36">
      <c r="A1377" s="36"/>
      <c r="B1377" s="37"/>
      <c r="C1377" s="38"/>
      <c r="D1377" s="187" t="s">
        <v>157</v>
      </c>
      <c r="E1377" s="38"/>
      <c r="F1377" s="192" t="s">
        <v>2147</v>
      </c>
      <c r="G1377" s="38"/>
      <c r="H1377" s="38"/>
      <c r="I1377" s="189"/>
      <c r="J1377" s="38"/>
      <c r="K1377" s="38"/>
      <c r="L1377" s="41"/>
      <c r="M1377" s="190"/>
      <c r="N1377" s="191"/>
      <c r="O1377" s="66"/>
      <c r="P1377" s="66"/>
      <c r="Q1377" s="66"/>
      <c r="R1377" s="66"/>
      <c r="S1377" s="66"/>
      <c r="T1377" s="67"/>
      <c r="U1377" s="36"/>
      <c r="V1377" s="36"/>
      <c r="W1377" s="36"/>
      <c r="X1377" s="36"/>
      <c r="Y1377" s="36"/>
      <c r="Z1377" s="36"/>
      <c r="AA1377" s="36"/>
      <c r="AB1377" s="36"/>
      <c r="AC1377" s="36"/>
      <c r="AD1377" s="36"/>
      <c r="AE1377" s="36"/>
      <c r="AT1377" s="19" t="s">
        <v>157</v>
      </c>
      <c r="AU1377" s="19" t="s">
        <v>153</v>
      </c>
    </row>
    <row r="1378" spans="1:65" s="14" customFormat="1" ht="10">
      <c r="B1378" s="204"/>
      <c r="C1378" s="205"/>
      <c r="D1378" s="187" t="s">
        <v>159</v>
      </c>
      <c r="E1378" s="206" t="s">
        <v>20</v>
      </c>
      <c r="F1378" s="207" t="s">
        <v>2148</v>
      </c>
      <c r="G1378" s="205"/>
      <c r="H1378" s="206" t="s">
        <v>20</v>
      </c>
      <c r="I1378" s="208"/>
      <c r="J1378" s="205"/>
      <c r="K1378" s="205"/>
      <c r="L1378" s="209"/>
      <c r="M1378" s="210"/>
      <c r="N1378" s="211"/>
      <c r="O1378" s="211"/>
      <c r="P1378" s="211"/>
      <c r="Q1378" s="211"/>
      <c r="R1378" s="211"/>
      <c r="S1378" s="211"/>
      <c r="T1378" s="212"/>
      <c r="AT1378" s="213" t="s">
        <v>159</v>
      </c>
      <c r="AU1378" s="213" t="s">
        <v>153</v>
      </c>
      <c r="AV1378" s="14" t="s">
        <v>8</v>
      </c>
      <c r="AW1378" s="14" t="s">
        <v>33</v>
      </c>
      <c r="AX1378" s="14" t="s">
        <v>72</v>
      </c>
      <c r="AY1378" s="213" t="s">
        <v>145</v>
      </c>
    </row>
    <row r="1379" spans="1:65" s="13" customFormat="1" ht="10">
      <c r="B1379" s="193"/>
      <c r="C1379" s="194"/>
      <c r="D1379" s="187" t="s">
        <v>159</v>
      </c>
      <c r="E1379" s="195" t="s">
        <v>20</v>
      </c>
      <c r="F1379" s="196" t="s">
        <v>2076</v>
      </c>
      <c r="G1379" s="194"/>
      <c r="H1379" s="197">
        <v>278.20999999999998</v>
      </c>
      <c r="I1379" s="198"/>
      <c r="J1379" s="194"/>
      <c r="K1379" s="194"/>
      <c r="L1379" s="199"/>
      <c r="M1379" s="200"/>
      <c r="N1379" s="201"/>
      <c r="O1379" s="201"/>
      <c r="P1379" s="201"/>
      <c r="Q1379" s="201"/>
      <c r="R1379" s="201"/>
      <c r="S1379" s="201"/>
      <c r="T1379" s="202"/>
      <c r="AT1379" s="203" t="s">
        <v>159</v>
      </c>
      <c r="AU1379" s="203" t="s">
        <v>153</v>
      </c>
      <c r="AV1379" s="13" t="s">
        <v>153</v>
      </c>
      <c r="AW1379" s="13" t="s">
        <v>33</v>
      </c>
      <c r="AX1379" s="13" t="s">
        <v>8</v>
      </c>
      <c r="AY1379" s="203" t="s">
        <v>145</v>
      </c>
    </row>
    <row r="1380" spans="1:65" s="2" customFormat="1" ht="24">
      <c r="A1380" s="36"/>
      <c r="B1380" s="37"/>
      <c r="C1380" s="225" t="s">
        <v>2149</v>
      </c>
      <c r="D1380" s="225" t="s">
        <v>248</v>
      </c>
      <c r="E1380" s="226" t="s">
        <v>2150</v>
      </c>
      <c r="F1380" s="227" t="s">
        <v>2151</v>
      </c>
      <c r="G1380" s="228" t="s">
        <v>150</v>
      </c>
      <c r="H1380" s="229">
        <v>306.02999999999997</v>
      </c>
      <c r="I1380" s="230"/>
      <c r="J1380" s="229">
        <f>ROUND(I1380*H1380,0)</f>
        <v>0</v>
      </c>
      <c r="K1380" s="227" t="s">
        <v>151</v>
      </c>
      <c r="L1380" s="231"/>
      <c r="M1380" s="232" t="s">
        <v>20</v>
      </c>
      <c r="N1380" s="233" t="s">
        <v>44</v>
      </c>
      <c r="O1380" s="66"/>
      <c r="P1380" s="183">
        <f>O1380*H1380</f>
        <v>0</v>
      </c>
      <c r="Q1380" s="183">
        <v>1.3999999999999999E-4</v>
      </c>
      <c r="R1380" s="183">
        <f>Q1380*H1380</f>
        <v>4.2844199999999992E-2</v>
      </c>
      <c r="S1380" s="183">
        <v>0</v>
      </c>
      <c r="T1380" s="184">
        <f>S1380*H1380</f>
        <v>0</v>
      </c>
      <c r="U1380" s="36"/>
      <c r="V1380" s="36"/>
      <c r="W1380" s="36"/>
      <c r="X1380" s="36"/>
      <c r="Y1380" s="36"/>
      <c r="Z1380" s="36"/>
      <c r="AA1380" s="36"/>
      <c r="AB1380" s="36"/>
      <c r="AC1380" s="36"/>
      <c r="AD1380" s="36"/>
      <c r="AE1380" s="36"/>
      <c r="AR1380" s="185" t="s">
        <v>385</v>
      </c>
      <c r="AT1380" s="185" t="s">
        <v>248</v>
      </c>
      <c r="AU1380" s="185" t="s">
        <v>153</v>
      </c>
      <c r="AY1380" s="19" t="s">
        <v>145</v>
      </c>
      <c r="BE1380" s="186">
        <f>IF(N1380="základní",J1380,0)</f>
        <v>0</v>
      </c>
      <c r="BF1380" s="186">
        <f>IF(N1380="snížená",J1380,0)</f>
        <v>0</v>
      </c>
      <c r="BG1380" s="186">
        <f>IF(N1380="zákl. přenesená",J1380,0)</f>
        <v>0</v>
      </c>
      <c r="BH1380" s="186">
        <f>IF(N1380="sníž. přenesená",J1380,0)</f>
        <v>0</v>
      </c>
      <c r="BI1380" s="186">
        <f>IF(N1380="nulová",J1380,0)</f>
        <v>0</v>
      </c>
      <c r="BJ1380" s="19" t="s">
        <v>153</v>
      </c>
      <c r="BK1380" s="186">
        <f>ROUND(I1380*H1380,0)</f>
        <v>0</v>
      </c>
      <c r="BL1380" s="19" t="s">
        <v>279</v>
      </c>
      <c r="BM1380" s="185" t="s">
        <v>2152</v>
      </c>
    </row>
    <row r="1381" spans="1:65" s="2" customFormat="1" ht="18">
      <c r="A1381" s="36"/>
      <c r="B1381" s="37"/>
      <c r="C1381" s="38"/>
      <c r="D1381" s="187" t="s">
        <v>155</v>
      </c>
      <c r="E1381" s="38"/>
      <c r="F1381" s="188" t="s">
        <v>2151</v>
      </c>
      <c r="G1381" s="38"/>
      <c r="H1381" s="38"/>
      <c r="I1381" s="189"/>
      <c r="J1381" s="38"/>
      <c r="K1381" s="38"/>
      <c r="L1381" s="41"/>
      <c r="M1381" s="190"/>
      <c r="N1381" s="191"/>
      <c r="O1381" s="66"/>
      <c r="P1381" s="66"/>
      <c r="Q1381" s="66"/>
      <c r="R1381" s="66"/>
      <c r="S1381" s="66"/>
      <c r="T1381" s="67"/>
      <c r="U1381" s="36"/>
      <c r="V1381" s="36"/>
      <c r="W1381" s="36"/>
      <c r="X1381" s="36"/>
      <c r="Y1381" s="36"/>
      <c r="Z1381" s="36"/>
      <c r="AA1381" s="36"/>
      <c r="AB1381" s="36"/>
      <c r="AC1381" s="36"/>
      <c r="AD1381" s="36"/>
      <c r="AE1381" s="36"/>
      <c r="AT1381" s="19" t="s">
        <v>155</v>
      </c>
      <c r="AU1381" s="19" t="s">
        <v>153</v>
      </c>
    </row>
    <row r="1382" spans="1:65" s="13" customFormat="1" ht="10">
      <c r="B1382" s="193"/>
      <c r="C1382" s="194"/>
      <c r="D1382" s="187" t="s">
        <v>159</v>
      </c>
      <c r="E1382" s="194"/>
      <c r="F1382" s="196" t="s">
        <v>2153</v>
      </c>
      <c r="G1382" s="194"/>
      <c r="H1382" s="197">
        <v>306.02999999999997</v>
      </c>
      <c r="I1382" s="198"/>
      <c r="J1382" s="194"/>
      <c r="K1382" s="194"/>
      <c r="L1382" s="199"/>
      <c r="M1382" s="200"/>
      <c r="N1382" s="201"/>
      <c r="O1382" s="201"/>
      <c r="P1382" s="201"/>
      <c r="Q1382" s="201"/>
      <c r="R1382" s="201"/>
      <c r="S1382" s="201"/>
      <c r="T1382" s="202"/>
      <c r="AT1382" s="203" t="s">
        <v>159</v>
      </c>
      <c r="AU1382" s="203" t="s">
        <v>153</v>
      </c>
      <c r="AV1382" s="13" t="s">
        <v>153</v>
      </c>
      <c r="AW1382" s="13" t="s">
        <v>4</v>
      </c>
      <c r="AX1382" s="13" t="s">
        <v>8</v>
      </c>
      <c r="AY1382" s="203" t="s">
        <v>145</v>
      </c>
    </row>
    <row r="1383" spans="1:65" s="2" customFormat="1" ht="16.5" customHeight="1">
      <c r="A1383" s="36"/>
      <c r="B1383" s="37"/>
      <c r="C1383" s="175" t="s">
        <v>2154</v>
      </c>
      <c r="D1383" s="175" t="s">
        <v>147</v>
      </c>
      <c r="E1383" s="176" t="s">
        <v>2155</v>
      </c>
      <c r="F1383" s="177" t="s">
        <v>2156</v>
      </c>
      <c r="G1383" s="178" t="s">
        <v>496</v>
      </c>
      <c r="H1383" s="180"/>
      <c r="I1383" s="180"/>
      <c r="J1383" s="179">
        <f>ROUND(I1383*H1383,0)</f>
        <v>0</v>
      </c>
      <c r="K1383" s="177" t="s">
        <v>151</v>
      </c>
      <c r="L1383" s="41"/>
      <c r="M1383" s="181" t="s">
        <v>20</v>
      </c>
      <c r="N1383" s="182" t="s">
        <v>44</v>
      </c>
      <c r="O1383" s="66"/>
      <c r="P1383" s="183">
        <f>O1383*H1383</f>
        <v>0</v>
      </c>
      <c r="Q1383" s="183">
        <v>0</v>
      </c>
      <c r="R1383" s="183">
        <f>Q1383*H1383</f>
        <v>0</v>
      </c>
      <c r="S1383" s="183">
        <v>0</v>
      </c>
      <c r="T1383" s="184">
        <f>S1383*H1383</f>
        <v>0</v>
      </c>
      <c r="U1383" s="36"/>
      <c r="V1383" s="36"/>
      <c r="W1383" s="36"/>
      <c r="X1383" s="36"/>
      <c r="Y1383" s="36"/>
      <c r="Z1383" s="36"/>
      <c r="AA1383" s="36"/>
      <c r="AB1383" s="36"/>
      <c r="AC1383" s="36"/>
      <c r="AD1383" s="36"/>
      <c r="AE1383" s="36"/>
      <c r="AR1383" s="185" t="s">
        <v>279</v>
      </c>
      <c r="AT1383" s="185" t="s">
        <v>147</v>
      </c>
      <c r="AU1383" s="185" t="s">
        <v>153</v>
      </c>
      <c r="AY1383" s="19" t="s">
        <v>145</v>
      </c>
      <c r="BE1383" s="186">
        <f>IF(N1383="základní",J1383,0)</f>
        <v>0</v>
      </c>
      <c r="BF1383" s="186">
        <f>IF(N1383="snížená",J1383,0)</f>
        <v>0</v>
      </c>
      <c r="BG1383" s="186">
        <f>IF(N1383="zákl. přenesená",J1383,0)</f>
        <v>0</v>
      </c>
      <c r="BH1383" s="186">
        <f>IF(N1383="sníž. přenesená",J1383,0)</f>
        <v>0</v>
      </c>
      <c r="BI1383" s="186">
        <f>IF(N1383="nulová",J1383,0)</f>
        <v>0</v>
      </c>
      <c r="BJ1383" s="19" t="s">
        <v>153</v>
      </c>
      <c r="BK1383" s="186">
        <f>ROUND(I1383*H1383,0)</f>
        <v>0</v>
      </c>
      <c r="BL1383" s="19" t="s">
        <v>279</v>
      </c>
      <c r="BM1383" s="185" t="s">
        <v>2157</v>
      </c>
    </row>
    <row r="1384" spans="1:65" s="2" customFormat="1" ht="18">
      <c r="A1384" s="36"/>
      <c r="B1384" s="37"/>
      <c r="C1384" s="38"/>
      <c r="D1384" s="187" t="s">
        <v>155</v>
      </c>
      <c r="E1384" s="38"/>
      <c r="F1384" s="188" t="s">
        <v>2158</v>
      </c>
      <c r="G1384" s="38"/>
      <c r="H1384" s="38"/>
      <c r="I1384" s="189"/>
      <c r="J1384" s="38"/>
      <c r="K1384" s="38"/>
      <c r="L1384" s="41"/>
      <c r="M1384" s="190"/>
      <c r="N1384" s="191"/>
      <c r="O1384" s="66"/>
      <c r="P1384" s="66"/>
      <c r="Q1384" s="66"/>
      <c r="R1384" s="66"/>
      <c r="S1384" s="66"/>
      <c r="T1384" s="67"/>
      <c r="U1384" s="36"/>
      <c r="V1384" s="36"/>
      <c r="W1384" s="36"/>
      <c r="X1384" s="36"/>
      <c r="Y1384" s="36"/>
      <c r="Z1384" s="36"/>
      <c r="AA1384" s="36"/>
      <c r="AB1384" s="36"/>
      <c r="AC1384" s="36"/>
      <c r="AD1384" s="36"/>
      <c r="AE1384" s="36"/>
      <c r="AT1384" s="19" t="s">
        <v>155</v>
      </c>
      <c r="AU1384" s="19" t="s">
        <v>153</v>
      </c>
    </row>
    <row r="1385" spans="1:65" s="2" customFormat="1" ht="72">
      <c r="A1385" s="36"/>
      <c r="B1385" s="37"/>
      <c r="C1385" s="38"/>
      <c r="D1385" s="187" t="s">
        <v>157</v>
      </c>
      <c r="E1385" s="38"/>
      <c r="F1385" s="192" t="s">
        <v>2159</v>
      </c>
      <c r="G1385" s="38"/>
      <c r="H1385" s="38"/>
      <c r="I1385" s="189"/>
      <c r="J1385" s="38"/>
      <c r="K1385" s="38"/>
      <c r="L1385" s="41"/>
      <c r="M1385" s="190"/>
      <c r="N1385" s="191"/>
      <c r="O1385" s="66"/>
      <c r="P1385" s="66"/>
      <c r="Q1385" s="66"/>
      <c r="R1385" s="66"/>
      <c r="S1385" s="66"/>
      <c r="T1385" s="67"/>
      <c r="U1385" s="36"/>
      <c r="V1385" s="36"/>
      <c r="W1385" s="36"/>
      <c r="X1385" s="36"/>
      <c r="Y1385" s="36"/>
      <c r="Z1385" s="36"/>
      <c r="AA1385" s="36"/>
      <c r="AB1385" s="36"/>
      <c r="AC1385" s="36"/>
      <c r="AD1385" s="36"/>
      <c r="AE1385" s="36"/>
      <c r="AT1385" s="19" t="s">
        <v>157</v>
      </c>
      <c r="AU1385" s="19" t="s">
        <v>153</v>
      </c>
    </row>
    <row r="1386" spans="1:65" s="12" customFormat="1" ht="22.75" customHeight="1">
      <c r="B1386" s="159"/>
      <c r="C1386" s="160"/>
      <c r="D1386" s="161" t="s">
        <v>71</v>
      </c>
      <c r="E1386" s="173" t="s">
        <v>2160</v>
      </c>
      <c r="F1386" s="173" t="s">
        <v>2161</v>
      </c>
      <c r="G1386" s="160"/>
      <c r="H1386" s="160"/>
      <c r="I1386" s="163"/>
      <c r="J1386" s="174">
        <f>BK1386</f>
        <v>0</v>
      </c>
      <c r="K1386" s="160"/>
      <c r="L1386" s="165"/>
      <c r="M1386" s="166"/>
      <c r="N1386" s="167"/>
      <c r="O1386" s="167"/>
      <c r="P1386" s="168">
        <f>SUM(P1387:P1493)</f>
        <v>0</v>
      </c>
      <c r="Q1386" s="167"/>
      <c r="R1386" s="168">
        <f>SUM(R1387:R1493)</f>
        <v>7.6100999999999999E-3</v>
      </c>
      <c r="S1386" s="167"/>
      <c r="T1386" s="169">
        <f>SUM(T1387:T1493)</f>
        <v>0</v>
      </c>
      <c r="AR1386" s="170" t="s">
        <v>153</v>
      </c>
      <c r="AT1386" s="171" t="s">
        <v>71</v>
      </c>
      <c r="AU1386" s="171" t="s">
        <v>8</v>
      </c>
      <c r="AY1386" s="170" t="s">
        <v>145</v>
      </c>
      <c r="BK1386" s="172">
        <f>SUM(BK1387:BK1493)</f>
        <v>0</v>
      </c>
    </row>
    <row r="1387" spans="1:65" s="2" customFormat="1" ht="16.5" customHeight="1">
      <c r="A1387" s="36"/>
      <c r="B1387" s="37"/>
      <c r="C1387" s="175" t="s">
        <v>2162</v>
      </c>
      <c r="D1387" s="175" t="s">
        <v>147</v>
      </c>
      <c r="E1387" s="176" t="s">
        <v>2163</v>
      </c>
      <c r="F1387" s="177" t="s">
        <v>2164</v>
      </c>
      <c r="G1387" s="178" t="s">
        <v>256</v>
      </c>
      <c r="H1387" s="179">
        <v>14.16</v>
      </c>
      <c r="I1387" s="180"/>
      <c r="J1387" s="179">
        <f>ROUND(I1387*H1387,0)</f>
        <v>0</v>
      </c>
      <c r="K1387" s="177" t="s">
        <v>20</v>
      </c>
      <c r="L1387" s="41"/>
      <c r="M1387" s="181" t="s">
        <v>20</v>
      </c>
      <c r="N1387" s="182" t="s">
        <v>44</v>
      </c>
      <c r="O1387" s="66"/>
      <c r="P1387" s="183">
        <f>O1387*H1387</f>
        <v>0</v>
      </c>
      <c r="Q1387" s="183">
        <v>0</v>
      </c>
      <c r="R1387" s="183">
        <f>Q1387*H1387</f>
        <v>0</v>
      </c>
      <c r="S1387" s="183">
        <v>0</v>
      </c>
      <c r="T1387" s="184">
        <f>S1387*H1387</f>
        <v>0</v>
      </c>
      <c r="U1387" s="36"/>
      <c r="V1387" s="36"/>
      <c r="W1387" s="36"/>
      <c r="X1387" s="36"/>
      <c r="Y1387" s="36"/>
      <c r="Z1387" s="36"/>
      <c r="AA1387" s="36"/>
      <c r="AB1387" s="36"/>
      <c r="AC1387" s="36"/>
      <c r="AD1387" s="36"/>
      <c r="AE1387" s="36"/>
      <c r="AR1387" s="185" t="s">
        <v>279</v>
      </c>
      <c r="AT1387" s="185" t="s">
        <v>147</v>
      </c>
      <c r="AU1387" s="185" t="s">
        <v>153</v>
      </c>
      <c r="AY1387" s="19" t="s">
        <v>145</v>
      </c>
      <c r="BE1387" s="186">
        <f>IF(N1387="základní",J1387,0)</f>
        <v>0</v>
      </c>
      <c r="BF1387" s="186">
        <f>IF(N1387="snížená",J1387,0)</f>
        <v>0</v>
      </c>
      <c r="BG1387" s="186">
        <f>IF(N1387="zákl. přenesená",J1387,0)</f>
        <v>0</v>
      </c>
      <c r="BH1387" s="186">
        <f>IF(N1387="sníž. přenesená",J1387,0)</f>
        <v>0</v>
      </c>
      <c r="BI1387" s="186">
        <f>IF(N1387="nulová",J1387,0)</f>
        <v>0</v>
      </c>
      <c r="BJ1387" s="19" t="s">
        <v>153</v>
      </c>
      <c r="BK1387" s="186">
        <f>ROUND(I1387*H1387,0)</f>
        <v>0</v>
      </c>
      <c r="BL1387" s="19" t="s">
        <v>279</v>
      </c>
      <c r="BM1387" s="185" t="s">
        <v>2165</v>
      </c>
    </row>
    <row r="1388" spans="1:65" s="2" customFormat="1" ht="10">
      <c r="A1388" s="36"/>
      <c r="B1388" s="37"/>
      <c r="C1388" s="38"/>
      <c r="D1388" s="187" t="s">
        <v>155</v>
      </c>
      <c r="E1388" s="38"/>
      <c r="F1388" s="188" t="s">
        <v>2166</v>
      </c>
      <c r="G1388" s="38"/>
      <c r="H1388" s="38"/>
      <c r="I1388" s="189"/>
      <c r="J1388" s="38"/>
      <c r="K1388" s="38"/>
      <c r="L1388" s="41"/>
      <c r="M1388" s="190"/>
      <c r="N1388" s="191"/>
      <c r="O1388" s="66"/>
      <c r="P1388" s="66"/>
      <c r="Q1388" s="66"/>
      <c r="R1388" s="66"/>
      <c r="S1388" s="66"/>
      <c r="T1388" s="67"/>
      <c r="U1388" s="36"/>
      <c r="V1388" s="36"/>
      <c r="W1388" s="36"/>
      <c r="X1388" s="36"/>
      <c r="Y1388" s="36"/>
      <c r="Z1388" s="36"/>
      <c r="AA1388" s="36"/>
      <c r="AB1388" s="36"/>
      <c r="AC1388" s="36"/>
      <c r="AD1388" s="36"/>
      <c r="AE1388" s="36"/>
      <c r="AT1388" s="19" t="s">
        <v>155</v>
      </c>
      <c r="AU1388" s="19" t="s">
        <v>153</v>
      </c>
    </row>
    <row r="1389" spans="1:65" s="13" customFormat="1" ht="10">
      <c r="B1389" s="193"/>
      <c r="C1389" s="194"/>
      <c r="D1389" s="187" t="s">
        <v>159</v>
      </c>
      <c r="E1389" s="195" t="s">
        <v>20</v>
      </c>
      <c r="F1389" s="196" t="s">
        <v>2167</v>
      </c>
      <c r="G1389" s="194"/>
      <c r="H1389" s="197">
        <v>14.16</v>
      </c>
      <c r="I1389" s="198"/>
      <c r="J1389" s="194"/>
      <c r="K1389" s="194"/>
      <c r="L1389" s="199"/>
      <c r="M1389" s="200"/>
      <c r="N1389" s="201"/>
      <c r="O1389" s="201"/>
      <c r="P1389" s="201"/>
      <c r="Q1389" s="201"/>
      <c r="R1389" s="201"/>
      <c r="S1389" s="201"/>
      <c r="T1389" s="202"/>
      <c r="AT1389" s="203" t="s">
        <v>159</v>
      </c>
      <c r="AU1389" s="203" t="s">
        <v>153</v>
      </c>
      <c r="AV1389" s="13" t="s">
        <v>153</v>
      </c>
      <c r="AW1389" s="13" t="s">
        <v>33</v>
      </c>
      <c r="AX1389" s="13" t="s">
        <v>8</v>
      </c>
      <c r="AY1389" s="203" t="s">
        <v>145</v>
      </c>
    </row>
    <row r="1390" spans="1:65" s="2" customFormat="1" ht="16.5" customHeight="1">
      <c r="A1390" s="36"/>
      <c r="B1390" s="37"/>
      <c r="C1390" s="225" t="s">
        <v>2168</v>
      </c>
      <c r="D1390" s="225" t="s">
        <v>248</v>
      </c>
      <c r="E1390" s="226" t="s">
        <v>2169</v>
      </c>
      <c r="F1390" s="227" t="s">
        <v>2170</v>
      </c>
      <c r="G1390" s="228" t="s">
        <v>300</v>
      </c>
      <c r="H1390" s="229">
        <v>1</v>
      </c>
      <c r="I1390" s="230"/>
      <c r="J1390" s="229">
        <f>ROUND(I1390*H1390,0)</f>
        <v>0</v>
      </c>
      <c r="K1390" s="227" t="s">
        <v>20</v>
      </c>
      <c r="L1390" s="231"/>
      <c r="M1390" s="232" t="s">
        <v>20</v>
      </c>
      <c r="N1390" s="233" t="s">
        <v>44</v>
      </c>
      <c r="O1390" s="66"/>
      <c r="P1390" s="183">
        <f>O1390*H1390</f>
        <v>0</v>
      </c>
      <c r="Q1390" s="183">
        <v>0</v>
      </c>
      <c r="R1390" s="183">
        <f>Q1390*H1390</f>
        <v>0</v>
      </c>
      <c r="S1390" s="183">
        <v>0</v>
      </c>
      <c r="T1390" s="184">
        <f>S1390*H1390</f>
        <v>0</v>
      </c>
      <c r="U1390" s="36"/>
      <c r="V1390" s="36"/>
      <c r="W1390" s="36"/>
      <c r="X1390" s="36"/>
      <c r="Y1390" s="36"/>
      <c r="Z1390" s="36"/>
      <c r="AA1390" s="36"/>
      <c r="AB1390" s="36"/>
      <c r="AC1390" s="36"/>
      <c r="AD1390" s="36"/>
      <c r="AE1390" s="36"/>
      <c r="AR1390" s="185" t="s">
        <v>385</v>
      </c>
      <c r="AT1390" s="185" t="s">
        <v>248</v>
      </c>
      <c r="AU1390" s="185" t="s">
        <v>153</v>
      </c>
      <c r="AY1390" s="19" t="s">
        <v>145</v>
      </c>
      <c r="BE1390" s="186">
        <f>IF(N1390="základní",J1390,0)</f>
        <v>0</v>
      </c>
      <c r="BF1390" s="186">
        <f>IF(N1390="snížená",J1390,0)</f>
        <v>0</v>
      </c>
      <c r="BG1390" s="186">
        <f>IF(N1390="zákl. přenesená",J1390,0)</f>
        <v>0</v>
      </c>
      <c r="BH1390" s="186">
        <f>IF(N1390="sníž. přenesená",J1390,0)</f>
        <v>0</v>
      </c>
      <c r="BI1390" s="186">
        <f>IF(N1390="nulová",J1390,0)</f>
        <v>0</v>
      </c>
      <c r="BJ1390" s="19" t="s">
        <v>153</v>
      </c>
      <c r="BK1390" s="186">
        <f>ROUND(I1390*H1390,0)</f>
        <v>0</v>
      </c>
      <c r="BL1390" s="19" t="s">
        <v>279</v>
      </c>
      <c r="BM1390" s="185" t="s">
        <v>2171</v>
      </c>
    </row>
    <row r="1391" spans="1:65" s="2" customFormat="1" ht="10">
      <c r="A1391" s="36"/>
      <c r="B1391" s="37"/>
      <c r="C1391" s="38"/>
      <c r="D1391" s="187" t="s">
        <v>155</v>
      </c>
      <c r="E1391" s="38"/>
      <c r="F1391" s="188" t="s">
        <v>2170</v>
      </c>
      <c r="G1391" s="38"/>
      <c r="H1391" s="38"/>
      <c r="I1391" s="189"/>
      <c r="J1391" s="38"/>
      <c r="K1391" s="38"/>
      <c r="L1391" s="41"/>
      <c r="M1391" s="190"/>
      <c r="N1391" s="191"/>
      <c r="O1391" s="66"/>
      <c r="P1391" s="66"/>
      <c r="Q1391" s="66"/>
      <c r="R1391" s="66"/>
      <c r="S1391" s="66"/>
      <c r="T1391" s="67"/>
      <c r="U1391" s="36"/>
      <c r="V1391" s="36"/>
      <c r="W1391" s="36"/>
      <c r="X1391" s="36"/>
      <c r="Y1391" s="36"/>
      <c r="Z1391" s="36"/>
      <c r="AA1391" s="36"/>
      <c r="AB1391" s="36"/>
      <c r="AC1391" s="36"/>
      <c r="AD1391" s="36"/>
      <c r="AE1391" s="36"/>
      <c r="AT1391" s="19" t="s">
        <v>155</v>
      </c>
      <c r="AU1391" s="19" t="s">
        <v>153</v>
      </c>
    </row>
    <row r="1392" spans="1:65" s="2" customFormat="1" ht="21.75" customHeight="1">
      <c r="A1392" s="36"/>
      <c r="B1392" s="37"/>
      <c r="C1392" s="225" t="s">
        <v>2172</v>
      </c>
      <c r="D1392" s="225" t="s">
        <v>248</v>
      </c>
      <c r="E1392" s="226" t="s">
        <v>2173</v>
      </c>
      <c r="F1392" s="227" t="s">
        <v>2174</v>
      </c>
      <c r="G1392" s="228" t="s">
        <v>300</v>
      </c>
      <c r="H1392" s="229">
        <v>2</v>
      </c>
      <c r="I1392" s="230"/>
      <c r="J1392" s="229">
        <f>ROUND(I1392*H1392,0)</f>
        <v>0</v>
      </c>
      <c r="K1392" s="227" t="s">
        <v>20</v>
      </c>
      <c r="L1392" s="231"/>
      <c r="M1392" s="232" t="s">
        <v>20</v>
      </c>
      <c r="N1392" s="233" t="s">
        <v>44</v>
      </c>
      <c r="O1392" s="66"/>
      <c r="P1392" s="183">
        <f>O1392*H1392</f>
        <v>0</v>
      </c>
      <c r="Q1392" s="183">
        <v>0</v>
      </c>
      <c r="R1392" s="183">
        <f>Q1392*H1392</f>
        <v>0</v>
      </c>
      <c r="S1392" s="183">
        <v>0</v>
      </c>
      <c r="T1392" s="184">
        <f>S1392*H1392</f>
        <v>0</v>
      </c>
      <c r="U1392" s="36"/>
      <c r="V1392" s="36"/>
      <c r="W1392" s="36"/>
      <c r="X1392" s="36"/>
      <c r="Y1392" s="36"/>
      <c r="Z1392" s="36"/>
      <c r="AA1392" s="36"/>
      <c r="AB1392" s="36"/>
      <c r="AC1392" s="36"/>
      <c r="AD1392" s="36"/>
      <c r="AE1392" s="36"/>
      <c r="AR1392" s="185" t="s">
        <v>385</v>
      </c>
      <c r="AT1392" s="185" t="s">
        <v>248</v>
      </c>
      <c r="AU1392" s="185" t="s">
        <v>153</v>
      </c>
      <c r="AY1392" s="19" t="s">
        <v>145</v>
      </c>
      <c r="BE1392" s="186">
        <f>IF(N1392="základní",J1392,0)</f>
        <v>0</v>
      </c>
      <c r="BF1392" s="186">
        <f>IF(N1392="snížená",J1392,0)</f>
        <v>0</v>
      </c>
      <c r="BG1392" s="186">
        <f>IF(N1392="zákl. přenesená",J1392,0)</f>
        <v>0</v>
      </c>
      <c r="BH1392" s="186">
        <f>IF(N1392="sníž. přenesená",J1392,0)</f>
        <v>0</v>
      </c>
      <c r="BI1392" s="186">
        <f>IF(N1392="nulová",J1392,0)</f>
        <v>0</v>
      </c>
      <c r="BJ1392" s="19" t="s">
        <v>153</v>
      </c>
      <c r="BK1392" s="186">
        <f>ROUND(I1392*H1392,0)</f>
        <v>0</v>
      </c>
      <c r="BL1392" s="19" t="s">
        <v>279</v>
      </c>
      <c r="BM1392" s="185" t="s">
        <v>2175</v>
      </c>
    </row>
    <row r="1393" spans="1:65" s="2" customFormat="1" ht="10">
      <c r="A1393" s="36"/>
      <c r="B1393" s="37"/>
      <c r="C1393" s="38"/>
      <c r="D1393" s="187" t="s">
        <v>155</v>
      </c>
      <c r="E1393" s="38"/>
      <c r="F1393" s="188" t="s">
        <v>2174</v>
      </c>
      <c r="G1393" s="38"/>
      <c r="H1393" s="38"/>
      <c r="I1393" s="189"/>
      <c r="J1393" s="38"/>
      <c r="K1393" s="38"/>
      <c r="L1393" s="41"/>
      <c r="M1393" s="190"/>
      <c r="N1393" s="191"/>
      <c r="O1393" s="66"/>
      <c r="P1393" s="66"/>
      <c r="Q1393" s="66"/>
      <c r="R1393" s="66"/>
      <c r="S1393" s="66"/>
      <c r="T1393" s="67"/>
      <c r="U1393" s="36"/>
      <c r="V1393" s="36"/>
      <c r="W1393" s="36"/>
      <c r="X1393" s="36"/>
      <c r="Y1393" s="36"/>
      <c r="Z1393" s="36"/>
      <c r="AA1393" s="36"/>
      <c r="AB1393" s="36"/>
      <c r="AC1393" s="36"/>
      <c r="AD1393" s="36"/>
      <c r="AE1393" s="36"/>
      <c r="AT1393" s="19" t="s">
        <v>155</v>
      </c>
      <c r="AU1393" s="19" t="s">
        <v>153</v>
      </c>
    </row>
    <row r="1394" spans="1:65" s="2" customFormat="1" ht="21.75" customHeight="1">
      <c r="A1394" s="36"/>
      <c r="B1394" s="37"/>
      <c r="C1394" s="225" t="s">
        <v>2176</v>
      </c>
      <c r="D1394" s="225" t="s">
        <v>248</v>
      </c>
      <c r="E1394" s="226" t="s">
        <v>2177</v>
      </c>
      <c r="F1394" s="227" t="s">
        <v>2178</v>
      </c>
      <c r="G1394" s="228" t="s">
        <v>300</v>
      </c>
      <c r="H1394" s="229">
        <v>1</v>
      </c>
      <c r="I1394" s="230"/>
      <c r="J1394" s="229">
        <f>ROUND(I1394*H1394,0)</f>
        <v>0</v>
      </c>
      <c r="K1394" s="227" t="s">
        <v>20</v>
      </c>
      <c r="L1394" s="231"/>
      <c r="M1394" s="232" t="s">
        <v>20</v>
      </c>
      <c r="N1394" s="233" t="s">
        <v>44</v>
      </c>
      <c r="O1394" s="66"/>
      <c r="P1394" s="183">
        <f>O1394*H1394</f>
        <v>0</v>
      </c>
      <c r="Q1394" s="183">
        <v>0</v>
      </c>
      <c r="R1394" s="183">
        <f>Q1394*H1394</f>
        <v>0</v>
      </c>
      <c r="S1394" s="183">
        <v>0</v>
      </c>
      <c r="T1394" s="184">
        <f>S1394*H1394</f>
        <v>0</v>
      </c>
      <c r="U1394" s="36"/>
      <c r="V1394" s="36"/>
      <c r="W1394" s="36"/>
      <c r="X1394" s="36"/>
      <c r="Y1394" s="36"/>
      <c r="Z1394" s="36"/>
      <c r="AA1394" s="36"/>
      <c r="AB1394" s="36"/>
      <c r="AC1394" s="36"/>
      <c r="AD1394" s="36"/>
      <c r="AE1394" s="36"/>
      <c r="AR1394" s="185" t="s">
        <v>385</v>
      </c>
      <c r="AT1394" s="185" t="s">
        <v>248</v>
      </c>
      <c r="AU1394" s="185" t="s">
        <v>153</v>
      </c>
      <c r="AY1394" s="19" t="s">
        <v>145</v>
      </c>
      <c r="BE1394" s="186">
        <f>IF(N1394="základní",J1394,0)</f>
        <v>0</v>
      </c>
      <c r="BF1394" s="186">
        <f>IF(N1394="snížená",J1394,0)</f>
        <v>0</v>
      </c>
      <c r="BG1394" s="186">
        <f>IF(N1394="zákl. přenesená",J1394,0)</f>
        <v>0</v>
      </c>
      <c r="BH1394" s="186">
        <f>IF(N1394="sníž. přenesená",J1394,0)</f>
        <v>0</v>
      </c>
      <c r="BI1394" s="186">
        <f>IF(N1394="nulová",J1394,0)</f>
        <v>0</v>
      </c>
      <c r="BJ1394" s="19" t="s">
        <v>153</v>
      </c>
      <c r="BK1394" s="186">
        <f>ROUND(I1394*H1394,0)</f>
        <v>0</v>
      </c>
      <c r="BL1394" s="19" t="s">
        <v>279</v>
      </c>
      <c r="BM1394" s="185" t="s">
        <v>2179</v>
      </c>
    </row>
    <row r="1395" spans="1:65" s="2" customFormat="1" ht="10">
      <c r="A1395" s="36"/>
      <c r="B1395" s="37"/>
      <c r="C1395" s="38"/>
      <c r="D1395" s="187" t="s">
        <v>155</v>
      </c>
      <c r="E1395" s="38"/>
      <c r="F1395" s="188" t="s">
        <v>2178</v>
      </c>
      <c r="G1395" s="38"/>
      <c r="H1395" s="38"/>
      <c r="I1395" s="189"/>
      <c r="J1395" s="38"/>
      <c r="K1395" s="38"/>
      <c r="L1395" s="41"/>
      <c r="M1395" s="190"/>
      <c r="N1395" s="191"/>
      <c r="O1395" s="66"/>
      <c r="P1395" s="66"/>
      <c r="Q1395" s="66"/>
      <c r="R1395" s="66"/>
      <c r="S1395" s="66"/>
      <c r="T1395" s="67"/>
      <c r="U1395" s="36"/>
      <c r="V1395" s="36"/>
      <c r="W1395" s="36"/>
      <c r="X1395" s="36"/>
      <c r="Y1395" s="36"/>
      <c r="Z1395" s="36"/>
      <c r="AA1395" s="36"/>
      <c r="AB1395" s="36"/>
      <c r="AC1395" s="36"/>
      <c r="AD1395" s="36"/>
      <c r="AE1395" s="36"/>
      <c r="AT1395" s="19" t="s">
        <v>155</v>
      </c>
      <c r="AU1395" s="19" t="s">
        <v>153</v>
      </c>
    </row>
    <row r="1396" spans="1:65" s="2" customFormat="1" ht="21.75" customHeight="1">
      <c r="A1396" s="36"/>
      <c r="B1396" s="37"/>
      <c r="C1396" s="225" t="s">
        <v>2180</v>
      </c>
      <c r="D1396" s="225" t="s">
        <v>248</v>
      </c>
      <c r="E1396" s="226" t="s">
        <v>2181</v>
      </c>
      <c r="F1396" s="227" t="s">
        <v>2182</v>
      </c>
      <c r="G1396" s="228" t="s">
        <v>300</v>
      </c>
      <c r="H1396" s="229">
        <v>1</v>
      </c>
      <c r="I1396" s="230"/>
      <c r="J1396" s="229">
        <f>ROUND(I1396*H1396,0)</f>
        <v>0</v>
      </c>
      <c r="K1396" s="227" t="s">
        <v>20</v>
      </c>
      <c r="L1396" s="231"/>
      <c r="M1396" s="232" t="s">
        <v>20</v>
      </c>
      <c r="N1396" s="233" t="s">
        <v>44</v>
      </c>
      <c r="O1396" s="66"/>
      <c r="P1396" s="183">
        <f>O1396*H1396</f>
        <v>0</v>
      </c>
      <c r="Q1396" s="183">
        <v>0</v>
      </c>
      <c r="R1396" s="183">
        <f>Q1396*H1396</f>
        <v>0</v>
      </c>
      <c r="S1396" s="183">
        <v>0</v>
      </c>
      <c r="T1396" s="184">
        <f>S1396*H1396</f>
        <v>0</v>
      </c>
      <c r="U1396" s="36"/>
      <c r="V1396" s="36"/>
      <c r="W1396" s="36"/>
      <c r="X1396" s="36"/>
      <c r="Y1396" s="36"/>
      <c r="Z1396" s="36"/>
      <c r="AA1396" s="36"/>
      <c r="AB1396" s="36"/>
      <c r="AC1396" s="36"/>
      <c r="AD1396" s="36"/>
      <c r="AE1396" s="36"/>
      <c r="AR1396" s="185" t="s">
        <v>385</v>
      </c>
      <c r="AT1396" s="185" t="s">
        <v>248</v>
      </c>
      <c r="AU1396" s="185" t="s">
        <v>153</v>
      </c>
      <c r="AY1396" s="19" t="s">
        <v>145</v>
      </c>
      <c r="BE1396" s="186">
        <f>IF(N1396="základní",J1396,0)</f>
        <v>0</v>
      </c>
      <c r="BF1396" s="186">
        <f>IF(N1396="snížená",J1396,0)</f>
        <v>0</v>
      </c>
      <c r="BG1396" s="186">
        <f>IF(N1396="zákl. přenesená",J1396,0)</f>
        <v>0</v>
      </c>
      <c r="BH1396" s="186">
        <f>IF(N1396="sníž. přenesená",J1396,0)</f>
        <v>0</v>
      </c>
      <c r="BI1396" s="186">
        <f>IF(N1396="nulová",J1396,0)</f>
        <v>0</v>
      </c>
      <c r="BJ1396" s="19" t="s">
        <v>153</v>
      </c>
      <c r="BK1396" s="186">
        <f>ROUND(I1396*H1396,0)</f>
        <v>0</v>
      </c>
      <c r="BL1396" s="19" t="s">
        <v>279</v>
      </c>
      <c r="BM1396" s="185" t="s">
        <v>2183</v>
      </c>
    </row>
    <row r="1397" spans="1:65" s="2" customFormat="1" ht="10">
      <c r="A1397" s="36"/>
      <c r="B1397" s="37"/>
      <c r="C1397" s="38"/>
      <c r="D1397" s="187" t="s">
        <v>155</v>
      </c>
      <c r="E1397" s="38"/>
      <c r="F1397" s="188" t="s">
        <v>2182</v>
      </c>
      <c r="G1397" s="38"/>
      <c r="H1397" s="38"/>
      <c r="I1397" s="189"/>
      <c r="J1397" s="38"/>
      <c r="K1397" s="38"/>
      <c r="L1397" s="41"/>
      <c r="M1397" s="190"/>
      <c r="N1397" s="191"/>
      <c r="O1397" s="66"/>
      <c r="P1397" s="66"/>
      <c r="Q1397" s="66"/>
      <c r="R1397" s="66"/>
      <c r="S1397" s="66"/>
      <c r="T1397" s="67"/>
      <c r="U1397" s="36"/>
      <c r="V1397" s="36"/>
      <c r="W1397" s="36"/>
      <c r="X1397" s="36"/>
      <c r="Y1397" s="36"/>
      <c r="Z1397" s="36"/>
      <c r="AA1397" s="36"/>
      <c r="AB1397" s="36"/>
      <c r="AC1397" s="36"/>
      <c r="AD1397" s="36"/>
      <c r="AE1397" s="36"/>
      <c r="AT1397" s="19" t="s">
        <v>155</v>
      </c>
      <c r="AU1397" s="19" t="s">
        <v>153</v>
      </c>
    </row>
    <row r="1398" spans="1:65" s="2" customFormat="1" ht="21.75" customHeight="1">
      <c r="A1398" s="36"/>
      <c r="B1398" s="37"/>
      <c r="C1398" s="225" t="s">
        <v>2184</v>
      </c>
      <c r="D1398" s="225" t="s">
        <v>248</v>
      </c>
      <c r="E1398" s="226" t="s">
        <v>2185</v>
      </c>
      <c r="F1398" s="227" t="s">
        <v>2186</v>
      </c>
      <c r="G1398" s="228" t="s">
        <v>300</v>
      </c>
      <c r="H1398" s="229">
        <v>1</v>
      </c>
      <c r="I1398" s="230"/>
      <c r="J1398" s="229">
        <f>ROUND(I1398*H1398,0)</f>
        <v>0</v>
      </c>
      <c r="K1398" s="227" t="s">
        <v>20</v>
      </c>
      <c r="L1398" s="231"/>
      <c r="M1398" s="232" t="s">
        <v>20</v>
      </c>
      <c r="N1398" s="233" t="s">
        <v>44</v>
      </c>
      <c r="O1398" s="66"/>
      <c r="P1398" s="183">
        <f>O1398*H1398</f>
        <v>0</v>
      </c>
      <c r="Q1398" s="183">
        <v>0</v>
      </c>
      <c r="R1398" s="183">
        <f>Q1398*H1398</f>
        <v>0</v>
      </c>
      <c r="S1398" s="183">
        <v>0</v>
      </c>
      <c r="T1398" s="184">
        <f>S1398*H1398</f>
        <v>0</v>
      </c>
      <c r="U1398" s="36"/>
      <c r="V1398" s="36"/>
      <c r="W1398" s="36"/>
      <c r="X1398" s="36"/>
      <c r="Y1398" s="36"/>
      <c r="Z1398" s="36"/>
      <c r="AA1398" s="36"/>
      <c r="AB1398" s="36"/>
      <c r="AC1398" s="36"/>
      <c r="AD1398" s="36"/>
      <c r="AE1398" s="36"/>
      <c r="AR1398" s="185" t="s">
        <v>385</v>
      </c>
      <c r="AT1398" s="185" t="s">
        <v>248</v>
      </c>
      <c r="AU1398" s="185" t="s">
        <v>153</v>
      </c>
      <c r="AY1398" s="19" t="s">
        <v>145</v>
      </c>
      <c r="BE1398" s="186">
        <f>IF(N1398="základní",J1398,0)</f>
        <v>0</v>
      </c>
      <c r="BF1398" s="186">
        <f>IF(N1398="snížená",J1398,0)</f>
        <v>0</v>
      </c>
      <c r="BG1398" s="186">
        <f>IF(N1398="zákl. přenesená",J1398,0)</f>
        <v>0</v>
      </c>
      <c r="BH1398" s="186">
        <f>IF(N1398="sníž. přenesená",J1398,0)</f>
        <v>0</v>
      </c>
      <c r="BI1398" s="186">
        <f>IF(N1398="nulová",J1398,0)</f>
        <v>0</v>
      </c>
      <c r="BJ1398" s="19" t="s">
        <v>153</v>
      </c>
      <c r="BK1398" s="186">
        <f>ROUND(I1398*H1398,0)</f>
        <v>0</v>
      </c>
      <c r="BL1398" s="19" t="s">
        <v>279</v>
      </c>
      <c r="BM1398" s="185" t="s">
        <v>2187</v>
      </c>
    </row>
    <row r="1399" spans="1:65" s="2" customFormat="1" ht="10">
      <c r="A1399" s="36"/>
      <c r="B1399" s="37"/>
      <c r="C1399" s="38"/>
      <c r="D1399" s="187" t="s">
        <v>155</v>
      </c>
      <c r="E1399" s="38"/>
      <c r="F1399" s="188" t="s">
        <v>2186</v>
      </c>
      <c r="G1399" s="38"/>
      <c r="H1399" s="38"/>
      <c r="I1399" s="189"/>
      <c r="J1399" s="38"/>
      <c r="K1399" s="38"/>
      <c r="L1399" s="41"/>
      <c r="M1399" s="190"/>
      <c r="N1399" s="191"/>
      <c r="O1399" s="66"/>
      <c r="P1399" s="66"/>
      <c r="Q1399" s="66"/>
      <c r="R1399" s="66"/>
      <c r="S1399" s="66"/>
      <c r="T1399" s="67"/>
      <c r="U1399" s="36"/>
      <c r="V1399" s="36"/>
      <c r="W1399" s="36"/>
      <c r="X1399" s="36"/>
      <c r="Y1399" s="36"/>
      <c r="Z1399" s="36"/>
      <c r="AA1399" s="36"/>
      <c r="AB1399" s="36"/>
      <c r="AC1399" s="36"/>
      <c r="AD1399" s="36"/>
      <c r="AE1399" s="36"/>
      <c r="AT1399" s="19" t="s">
        <v>155</v>
      </c>
      <c r="AU1399" s="19" t="s">
        <v>153</v>
      </c>
    </row>
    <row r="1400" spans="1:65" s="2" customFormat="1" ht="21.75" customHeight="1">
      <c r="A1400" s="36"/>
      <c r="B1400" s="37"/>
      <c r="C1400" s="225" t="s">
        <v>2188</v>
      </c>
      <c r="D1400" s="225" t="s">
        <v>248</v>
      </c>
      <c r="E1400" s="226" t="s">
        <v>2189</v>
      </c>
      <c r="F1400" s="227" t="s">
        <v>2190</v>
      </c>
      <c r="G1400" s="228" t="s">
        <v>300</v>
      </c>
      <c r="H1400" s="229">
        <v>1</v>
      </c>
      <c r="I1400" s="230"/>
      <c r="J1400" s="229">
        <f>ROUND(I1400*H1400,0)</f>
        <v>0</v>
      </c>
      <c r="K1400" s="227" t="s">
        <v>20</v>
      </c>
      <c r="L1400" s="231"/>
      <c r="M1400" s="232" t="s">
        <v>20</v>
      </c>
      <c r="N1400" s="233" t="s">
        <v>44</v>
      </c>
      <c r="O1400" s="66"/>
      <c r="P1400" s="183">
        <f>O1400*H1400</f>
        <v>0</v>
      </c>
      <c r="Q1400" s="183">
        <v>0</v>
      </c>
      <c r="R1400" s="183">
        <f>Q1400*H1400</f>
        <v>0</v>
      </c>
      <c r="S1400" s="183">
        <v>0</v>
      </c>
      <c r="T1400" s="184">
        <f>S1400*H1400</f>
        <v>0</v>
      </c>
      <c r="U1400" s="36"/>
      <c r="V1400" s="36"/>
      <c r="W1400" s="36"/>
      <c r="X1400" s="36"/>
      <c r="Y1400" s="36"/>
      <c r="Z1400" s="36"/>
      <c r="AA1400" s="36"/>
      <c r="AB1400" s="36"/>
      <c r="AC1400" s="36"/>
      <c r="AD1400" s="36"/>
      <c r="AE1400" s="36"/>
      <c r="AR1400" s="185" t="s">
        <v>385</v>
      </c>
      <c r="AT1400" s="185" t="s">
        <v>248</v>
      </c>
      <c r="AU1400" s="185" t="s">
        <v>153</v>
      </c>
      <c r="AY1400" s="19" t="s">
        <v>145</v>
      </c>
      <c r="BE1400" s="186">
        <f>IF(N1400="základní",J1400,0)</f>
        <v>0</v>
      </c>
      <c r="BF1400" s="186">
        <f>IF(N1400="snížená",J1400,0)</f>
        <v>0</v>
      </c>
      <c r="BG1400" s="186">
        <f>IF(N1400="zákl. přenesená",J1400,0)</f>
        <v>0</v>
      </c>
      <c r="BH1400" s="186">
        <f>IF(N1400="sníž. přenesená",J1400,0)</f>
        <v>0</v>
      </c>
      <c r="BI1400" s="186">
        <f>IF(N1400="nulová",J1400,0)</f>
        <v>0</v>
      </c>
      <c r="BJ1400" s="19" t="s">
        <v>153</v>
      </c>
      <c r="BK1400" s="186">
        <f>ROUND(I1400*H1400,0)</f>
        <v>0</v>
      </c>
      <c r="BL1400" s="19" t="s">
        <v>279</v>
      </c>
      <c r="BM1400" s="185" t="s">
        <v>2191</v>
      </c>
    </row>
    <row r="1401" spans="1:65" s="2" customFormat="1" ht="10">
      <c r="A1401" s="36"/>
      <c r="B1401" s="37"/>
      <c r="C1401" s="38"/>
      <c r="D1401" s="187" t="s">
        <v>155</v>
      </c>
      <c r="E1401" s="38"/>
      <c r="F1401" s="188" t="s">
        <v>2190</v>
      </c>
      <c r="G1401" s="38"/>
      <c r="H1401" s="38"/>
      <c r="I1401" s="189"/>
      <c r="J1401" s="38"/>
      <c r="K1401" s="38"/>
      <c r="L1401" s="41"/>
      <c r="M1401" s="190"/>
      <c r="N1401" s="191"/>
      <c r="O1401" s="66"/>
      <c r="P1401" s="66"/>
      <c r="Q1401" s="66"/>
      <c r="R1401" s="66"/>
      <c r="S1401" s="66"/>
      <c r="T1401" s="67"/>
      <c r="U1401" s="36"/>
      <c r="V1401" s="36"/>
      <c r="W1401" s="36"/>
      <c r="X1401" s="36"/>
      <c r="Y1401" s="36"/>
      <c r="Z1401" s="36"/>
      <c r="AA1401" s="36"/>
      <c r="AB1401" s="36"/>
      <c r="AC1401" s="36"/>
      <c r="AD1401" s="36"/>
      <c r="AE1401" s="36"/>
      <c r="AT1401" s="19" t="s">
        <v>155</v>
      </c>
      <c r="AU1401" s="19" t="s">
        <v>153</v>
      </c>
    </row>
    <row r="1402" spans="1:65" s="2" customFormat="1" ht="21.75" customHeight="1">
      <c r="A1402" s="36"/>
      <c r="B1402" s="37"/>
      <c r="C1402" s="225" t="s">
        <v>2192</v>
      </c>
      <c r="D1402" s="225" t="s">
        <v>248</v>
      </c>
      <c r="E1402" s="226" t="s">
        <v>2193</v>
      </c>
      <c r="F1402" s="227" t="s">
        <v>2194</v>
      </c>
      <c r="G1402" s="228" t="s">
        <v>300</v>
      </c>
      <c r="H1402" s="229">
        <v>1</v>
      </c>
      <c r="I1402" s="230"/>
      <c r="J1402" s="229">
        <f>ROUND(I1402*H1402,0)</f>
        <v>0</v>
      </c>
      <c r="K1402" s="227" t="s">
        <v>20</v>
      </c>
      <c r="L1402" s="231"/>
      <c r="M1402" s="232" t="s">
        <v>20</v>
      </c>
      <c r="N1402" s="233" t="s">
        <v>44</v>
      </c>
      <c r="O1402" s="66"/>
      <c r="P1402" s="183">
        <f>O1402*H1402</f>
        <v>0</v>
      </c>
      <c r="Q1402" s="183">
        <v>0</v>
      </c>
      <c r="R1402" s="183">
        <f>Q1402*H1402</f>
        <v>0</v>
      </c>
      <c r="S1402" s="183">
        <v>0</v>
      </c>
      <c r="T1402" s="184">
        <f>S1402*H1402</f>
        <v>0</v>
      </c>
      <c r="U1402" s="36"/>
      <c r="V1402" s="36"/>
      <c r="W1402" s="36"/>
      <c r="X1402" s="36"/>
      <c r="Y1402" s="36"/>
      <c r="Z1402" s="36"/>
      <c r="AA1402" s="36"/>
      <c r="AB1402" s="36"/>
      <c r="AC1402" s="36"/>
      <c r="AD1402" s="36"/>
      <c r="AE1402" s="36"/>
      <c r="AR1402" s="185" t="s">
        <v>385</v>
      </c>
      <c r="AT1402" s="185" t="s">
        <v>248</v>
      </c>
      <c r="AU1402" s="185" t="s">
        <v>153</v>
      </c>
      <c r="AY1402" s="19" t="s">
        <v>145</v>
      </c>
      <c r="BE1402" s="186">
        <f>IF(N1402="základní",J1402,0)</f>
        <v>0</v>
      </c>
      <c r="BF1402" s="186">
        <f>IF(N1402="snížená",J1402,0)</f>
        <v>0</v>
      </c>
      <c r="BG1402" s="186">
        <f>IF(N1402="zákl. přenesená",J1402,0)</f>
        <v>0</v>
      </c>
      <c r="BH1402" s="186">
        <f>IF(N1402="sníž. přenesená",J1402,0)</f>
        <v>0</v>
      </c>
      <c r="BI1402" s="186">
        <f>IF(N1402="nulová",J1402,0)</f>
        <v>0</v>
      </c>
      <c r="BJ1402" s="19" t="s">
        <v>153</v>
      </c>
      <c r="BK1402" s="186">
        <f>ROUND(I1402*H1402,0)</f>
        <v>0</v>
      </c>
      <c r="BL1402" s="19" t="s">
        <v>279</v>
      </c>
      <c r="BM1402" s="185" t="s">
        <v>2195</v>
      </c>
    </row>
    <row r="1403" spans="1:65" s="2" customFormat="1" ht="10">
      <c r="A1403" s="36"/>
      <c r="B1403" s="37"/>
      <c r="C1403" s="38"/>
      <c r="D1403" s="187" t="s">
        <v>155</v>
      </c>
      <c r="E1403" s="38"/>
      <c r="F1403" s="188" t="s">
        <v>2194</v>
      </c>
      <c r="G1403" s="38"/>
      <c r="H1403" s="38"/>
      <c r="I1403" s="189"/>
      <c r="J1403" s="38"/>
      <c r="K1403" s="38"/>
      <c r="L1403" s="41"/>
      <c r="M1403" s="190"/>
      <c r="N1403" s="191"/>
      <c r="O1403" s="66"/>
      <c r="P1403" s="66"/>
      <c r="Q1403" s="66"/>
      <c r="R1403" s="66"/>
      <c r="S1403" s="66"/>
      <c r="T1403" s="67"/>
      <c r="U1403" s="36"/>
      <c r="V1403" s="36"/>
      <c r="W1403" s="36"/>
      <c r="X1403" s="36"/>
      <c r="Y1403" s="36"/>
      <c r="Z1403" s="36"/>
      <c r="AA1403" s="36"/>
      <c r="AB1403" s="36"/>
      <c r="AC1403" s="36"/>
      <c r="AD1403" s="36"/>
      <c r="AE1403" s="36"/>
      <c r="AT1403" s="19" t="s">
        <v>155</v>
      </c>
      <c r="AU1403" s="19" t="s">
        <v>153</v>
      </c>
    </row>
    <row r="1404" spans="1:65" s="2" customFormat="1" ht="16.5" customHeight="1">
      <c r="A1404" s="36"/>
      <c r="B1404" s="37"/>
      <c r="C1404" s="225" t="s">
        <v>2196</v>
      </c>
      <c r="D1404" s="225" t="s">
        <v>248</v>
      </c>
      <c r="E1404" s="226" t="s">
        <v>2197</v>
      </c>
      <c r="F1404" s="227" t="s">
        <v>2198</v>
      </c>
      <c r="G1404" s="228" t="s">
        <v>300</v>
      </c>
      <c r="H1404" s="229">
        <v>1</v>
      </c>
      <c r="I1404" s="230"/>
      <c r="J1404" s="229">
        <f>ROUND(I1404*H1404,0)</f>
        <v>0</v>
      </c>
      <c r="K1404" s="227" t="s">
        <v>20</v>
      </c>
      <c r="L1404" s="231"/>
      <c r="M1404" s="232" t="s">
        <v>20</v>
      </c>
      <c r="N1404" s="233" t="s">
        <v>44</v>
      </c>
      <c r="O1404" s="66"/>
      <c r="P1404" s="183">
        <f>O1404*H1404</f>
        <v>0</v>
      </c>
      <c r="Q1404" s="183">
        <v>0</v>
      </c>
      <c r="R1404" s="183">
        <f>Q1404*H1404</f>
        <v>0</v>
      </c>
      <c r="S1404" s="183">
        <v>0</v>
      </c>
      <c r="T1404" s="184">
        <f>S1404*H1404</f>
        <v>0</v>
      </c>
      <c r="U1404" s="36"/>
      <c r="V1404" s="36"/>
      <c r="W1404" s="36"/>
      <c r="X1404" s="36"/>
      <c r="Y1404" s="36"/>
      <c r="Z1404" s="36"/>
      <c r="AA1404" s="36"/>
      <c r="AB1404" s="36"/>
      <c r="AC1404" s="36"/>
      <c r="AD1404" s="36"/>
      <c r="AE1404" s="36"/>
      <c r="AR1404" s="185" t="s">
        <v>385</v>
      </c>
      <c r="AT1404" s="185" t="s">
        <v>248</v>
      </c>
      <c r="AU1404" s="185" t="s">
        <v>153</v>
      </c>
      <c r="AY1404" s="19" t="s">
        <v>145</v>
      </c>
      <c r="BE1404" s="186">
        <f>IF(N1404="základní",J1404,0)</f>
        <v>0</v>
      </c>
      <c r="BF1404" s="186">
        <f>IF(N1404="snížená",J1404,0)</f>
        <v>0</v>
      </c>
      <c r="BG1404" s="186">
        <f>IF(N1404="zákl. přenesená",J1404,0)</f>
        <v>0</v>
      </c>
      <c r="BH1404" s="186">
        <f>IF(N1404="sníž. přenesená",J1404,0)</f>
        <v>0</v>
      </c>
      <c r="BI1404" s="186">
        <f>IF(N1404="nulová",J1404,0)</f>
        <v>0</v>
      </c>
      <c r="BJ1404" s="19" t="s">
        <v>153</v>
      </c>
      <c r="BK1404" s="186">
        <f>ROUND(I1404*H1404,0)</f>
        <v>0</v>
      </c>
      <c r="BL1404" s="19" t="s">
        <v>279</v>
      </c>
      <c r="BM1404" s="185" t="s">
        <v>2199</v>
      </c>
    </row>
    <row r="1405" spans="1:65" s="2" customFormat="1" ht="10">
      <c r="A1405" s="36"/>
      <c r="B1405" s="37"/>
      <c r="C1405" s="38"/>
      <c r="D1405" s="187" t="s">
        <v>155</v>
      </c>
      <c r="E1405" s="38"/>
      <c r="F1405" s="188" t="s">
        <v>2198</v>
      </c>
      <c r="G1405" s="38"/>
      <c r="H1405" s="38"/>
      <c r="I1405" s="189"/>
      <c r="J1405" s="38"/>
      <c r="K1405" s="38"/>
      <c r="L1405" s="41"/>
      <c r="M1405" s="190"/>
      <c r="N1405" s="191"/>
      <c r="O1405" s="66"/>
      <c r="P1405" s="66"/>
      <c r="Q1405" s="66"/>
      <c r="R1405" s="66"/>
      <c r="S1405" s="66"/>
      <c r="T1405" s="67"/>
      <c r="U1405" s="36"/>
      <c r="V1405" s="36"/>
      <c r="W1405" s="36"/>
      <c r="X1405" s="36"/>
      <c r="Y1405" s="36"/>
      <c r="Z1405" s="36"/>
      <c r="AA1405" s="36"/>
      <c r="AB1405" s="36"/>
      <c r="AC1405" s="36"/>
      <c r="AD1405" s="36"/>
      <c r="AE1405" s="36"/>
      <c r="AT1405" s="19" t="s">
        <v>155</v>
      </c>
      <c r="AU1405" s="19" t="s">
        <v>153</v>
      </c>
    </row>
    <row r="1406" spans="1:65" s="2" customFormat="1" ht="21.75" customHeight="1">
      <c r="A1406" s="36"/>
      <c r="B1406" s="37"/>
      <c r="C1406" s="225" t="s">
        <v>2200</v>
      </c>
      <c r="D1406" s="225" t="s">
        <v>248</v>
      </c>
      <c r="E1406" s="226" t="s">
        <v>2201</v>
      </c>
      <c r="F1406" s="227" t="s">
        <v>2202</v>
      </c>
      <c r="G1406" s="228" t="s">
        <v>300</v>
      </c>
      <c r="H1406" s="229">
        <v>1</v>
      </c>
      <c r="I1406" s="230"/>
      <c r="J1406" s="229">
        <f>ROUND(I1406*H1406,0)</f>
        <v>0</v>
      </c>
      <c r="K1406" s="227" t="s">
        <v>20</v>
      </c>
      <c r="L1406" s="231"/>
      <c r="M1406" s="232" t="s">
        <v>20</v>
      </c>
      <c r="N1406" s="233" t="s">
        <v>44</v>
      </c>
      <c r="O1406" s="66"/>
      <c r="P1406" s="183">
        <f>O1406*H1406</f>
        <v>0</v>
      </c>
      <c r="Q1406" s="183">
        <v>0</v>
      </c>
      <c r="R1406" s="183">
        <f>Q1406*H1406</f>
        <v>0</v>
      </c>
      <c r="S1406" s="183">
        <v>0</v>
      </c>
      <c r="T1406" s="184">
        <f>S1406*H1406</f>
        <v>0</v>
      </c>
      <c r="U1406" s="36"/>
      <c r="V1406" s="36"/>
      <c r="W1406" s="36"/>
      <c r="X1406" s="36"/>
      <c r="Y1406" s="36"/>
      <c r="Z1406" s="36"/>
      <c r="AA1406" s="36"/>
      <c r="AB1406" s="36"/>
      <c r="AC1406" s="36"/>
      <c r="AD1406" s="36"/>
      <c r="AE1406" s="36"/>
      <c r="AR1406" s="185" t="s">
        <v>385</v>
      </c>
      <c r="AT1406" s="185" t="s">
        <v>248</v>
      </c>
      <c r="AU1406" s="185" t="s">
        <v>153</v>
      </c>
      <c r="AY1406" s="19" t="s">
        <v>145</v>
      </c>
      <c r="BE1406" s="186">
        <f>IF(N1406="základní",J1406,0)</f>
        <v>0</v>
      </c>
      <c r="BF1406" s="186">
        <f>IF(N1406="snížená",J1406,0)</f>
        <v>0</v>
      </c>
      <c r="BG1406" s="186">
        <f>IF(N1406="zákl. přenesená",J1406,0)</f>
        <v>0</v>
      </c>
      <c r="BH1406" s="186">
        <f>IF(N1406="sníž. přenesená",J1406,0)</f>
        <v>0</v>
      </c>
      <c r="BI1406" s="186">
        <f>IF(N1406="nulová",J1406,0)</f>
        <v>0</v>
      </c>
      <c r="BJ1406" s="19" t="s">
        <v>153</v>
      </c>
      <c r="BK1406" s="186">
        <f>ROUND(I1406*H1406,0)</f>
        <v>0</v>
      </c>
      <c r="BL1406" s="19" t="s">
        <v>279</v>
      </c>
      <c r="BM1406" s="185" t="s">
        <v>2203</v>
      </c>
    </row>
    <row r="1407" spans="1:65" s="2" customFormat="1" ht="10">
      <c r="A1407" s="36"/>
      <c r="B1407" s="37"/>
      <c r="C1407" s="38"/>
      <c r="D1407" s="187" t="s">
        <v>155</v>
      </c>
      <c r="E1407" s="38"/>
      <c r="F1407" s="188" t="s">
        <v>2202</v>
      </c>
      <c r="G1407" s="38"/>
      <c r="H1407" s="38"/>
      <c r="I1407" s="189"/>
      <c r="J1407" s="38"/>
      <c r="K1407" s="38"/>
      <c r="L1407" s="41"/>
      <c r="M1407" s="190"/>
      <c r="N1407" s="191"/>
      <c r="O1407" s="66"/>
      <c r="P1407" s="66"/>
      <c r="Q1407" s="66"/>
      <c r="R1407" s="66"/>
      <c r="S1407" s="66"/>
      <c r="T1407" s="67"/>
      <c r="U1407" s="36"/>
      <c r="V1407" s="36"/>
      <c r="W1407" s="36"/>
      <c r="X1407" s="36"/>
      <c r="Y1407" s="36"/>
      <c r="Z1407" s="36"/>
      <c r="AA1407" s="36"/>
      <c r="AB1407" s="36"/>
      <c r="AC1407" s="36"/>
      <c r="AD1407" s="36"/>
      <c r="AE1407" s="36"/>
      <c r="AT1407" s="19" t="s">
        <v>155</v>
      </c>
      <c r="AU1407" s="19" t="s">
        <v>153</v>
      </c>
    </row>
    <row r="1408" spans="1:65" s="2" customFormat="1" ht="24">
      <c r="A1408" s="36"/>
      <c r="B1408" s="37"/>
      <c r="C1408" s="225" t="s">
        <v>2204</v>
      </c>
      <c r="D1408" s="225" t="s">
        <v>248</v>
      </c>
      <c r="E1408" s="226" t="s">
        <v>2205</v>
      </c>
      <c r="F1408" s="227" t="s">
        <v>2206</v>
      </c>
      <c r="G1408" s="228" t="s">
        <v>300</v>
      </c>
      <c r="H1408" s="229">
        <v>1</v>
      </c>
      <c r="I1408" s="230"/>
      <c r="J1408" s="229">
        <f>ROUND(I1408*H1408,0)</f>
        <v>0</v>
      </c>
      <c r="K1408" s="227" t="s">
        <v>20</v>
      </c>
      <c r="L1408" s="231"/>
      <c r="M1408" s="232" t="s">
        <v>20</v>
      </c>
      <c r="N1408" s="233" t="s">
        <v>44</v>
      </c>
      <c r="O1408" s="66"/>
      <c r="P1408" s="183">
        <f>O1408*H1408</f>
        <v>0</v>
      </c>
      <c r="Q1408" s="183">
        <v>0</v>
      </c>
      <c r="R1408" s="183">
        <f>Q1408*H1408</f>
        <v>0</v>
      </c>
      <c r="S1408" s="183">
        <v>0</v>
      </c>
      <c r="T1408" s="184">
        <f>S1408*H1408</f>
        <v>0</v>
      </c>
      <c r="U1408" s="36"/>
      <c r="V1408" s="36"/>
      <c r="W1408" s="36"/>
      <c r="X1408" s="36"/>
      <c r="Y1408" s="36"/>
      <c r="Z1408" s="36"/>
      <c r="AA1408" s="36"/>
      <c r="AB1408" s="36"/>
      <c r="AC1408" s="36"/>
      <c r="AD1408" s="36"/>
      <c r="AE1408" s="36"/>
      <c r="AR1408" s="185" t="s">
        <v>385</v>
      </c>
      <c r="AT1408" s="185" t="s">
        <v>248</v>
      </c>
      <c r="AU1408" s="185" t="s">
        <v>153</v>
      </c>
      <c r="AY1408" s="19" t="s">
        <v>145</v>
      </c>
      <c r="BE1408" s="186">
        <f>IF(N1408="základní",J1408,0)</f>
        <v>0</v>
      </c>
      <c r="BF1408" s="186">
        <f>IF(N1408="snížená",J1408,0)</f>
        <v>0</v>
      </c>
      <c r="BG1408" s="186">
        <f>IF(N1408="zákl. přenesená",J1408,0)</f>
        <v>0</v>
      </c>
      <c r="BH1408" s="186">
        <f>IF(N1408="sníž. přenesená",J1408,0)</f>
        <v>0</v>
      </c>
      <c r="BI1408" s="186">
        <f>IF(N1408="nulová",J1408,0)</f>
        <v>0</v>
      </c>
      <c r="BJ1408" s="19" t="s">
        <v>153</v>
      </c>
      <c r="BK1408" s="186">
        <f>ROUND(I1408*H1408,0)</f>
        <v>0</v>
      </c>
      <c r="BL1408" s="19" t="s">
        <v>279</v>
      </c>
      <c r="BM1408" s="185" t="s">
        <v>2207</v>
      </c>
    </row>
    <row r="1409" spans="1:65" s="2" customFormat="1" ht="10">
      <c r="A1409" s="36"/>
      <c r="B1409" s="37"/>
      <c r="C1409" s="38"/>
      <c r="D1409" s="187" t="s">
        <v>155</v>
      </c>
      <c r="E1409" s="38"/>
      <c r="F1409" s="188" t="s">
        <v>2206</v>
      </c>
      <c r="G1409" s="38"/>
      <c r="H1409" s="38"/>
      <c r="I1409" s="189"/>
      <c r="J1409" s="38"/>
      <c r="K1409" s="38"/>
      <c r="L1409" s="41"/>
      <c r="M1409" s="190"/>
      <c r="N1409" s="191"/>
      <c r="O1409" s="66"/>
      <c r="P1409" s="66"/>
      <c r="Q1409" s="66"/>
      <c r="R1409" s="66"/>
      <c r="S1409" s="66"/>
      <c r="T1409" s="67"/>
      <c r="U1409" s="36"/>
      <c r="V1409" s="36"/>
      <c r="W1409" s="36"/>
      <c r="X1409" s="36"/>
      <c r="Y1409" s="36"/>
      <c r="Z1409" s="36"/>
      <c r="AA1409" s="36"/>
      <c r="AB1409" s="36"/>
      <c r="AC1409" s="36"/>
      <c r="AD1409" s="36"/>
      <c r="AE1409" s="36"/>
      <c r="AT1409" s="19" t="s">
        <v>155</v>
      </c>
      <c r="AU1409" s="19" t="s">
        <v>153</v>
      </c>
    </row>
    <row r="1410" spans="1:65" s="2" customFormat="1" ht="24">
      <c r="A1410" s="36"/>
      <c r="B1410" s="37"/>
      <c r="C1410" s="225" t="s">
        <v>2208</v>
      </c>
      <c r="D1410" s="225" t="s">
        <v>248</v>
      </c>
      <c r="E1410" s="226" t="s">
        <v>2209</v>
      </c>
      <c r="F1410" s="227" t="s">
        <v>2210</v>
      </c>
      <c r="G1410" s="228" t="s">
        <v>300</v>
      </c>
      <c r="H1410" s="229">
        <v>1</v>
      </c>
      <c r="I1410" s="230"/>
      <c r="J1410" s="229">
        <f>ROUND(I1410*H1410,0)</f>
        <v>0</v>
      </c>
      <c r="K1410" s="227" t="s">
        <v>20</v>
      </c>
      <c r="L1410" s="231"/>
      <c r="M1410" s="232" t="s">
        <v>20</v>
      </c>
      <c r="N1410" s="233" t="s">
        <v>44</v>
      </c>
      <c r="O1410" s="66"/>
      <c r="P1410" s="183">
        <f>O1410*H1410</f>
        <v>0</v>
      </c>
      <c r="Q1410" s="183">
        <v>0</v>
      </c>
      <c r="R1410" s="183">
        <f>Q1410*H1410</f>
        <v>0</v>
      </c>
      <c r="S1410" s="183">
        <v>0</v>
      </c>
      <c r="T1410" s="184">
        <f>S1410*H1410</f>
        <v>0</v>
      </c>
      <c r="U1410" s="36"/>
      <c r="V1410" s="36"/>
      <c r="W1410" s="36"/>
      <c r="X1410" s="36"/>
      <c r="Y1410" s="36"/>
      <c r="Z1410" s="36"/>
      <c r="AA1410" s="36"/>
      <c r="AB1410" s="36"/>
      <c r="AC1410" s="36"/>
      <c r="AD1410" s="36"/>
      <c r="AE1410" s="36"/>
      <c r="AR1410" s="185" t="s">
        <v>385</v>
      </c>
      <c r="AT1410" s="185" t="s">
        <v>248</v>
      </c>
      <c r="AU1410" s="185" t="s">
        <v>153</v>
      </c>
      <c r="AY1410" s="19" t="s">
        <v>145</v>
      </c>
      <c r="BE1410" s="186">
        <f>IF(N1410="základní",J1410,0)</f>
        <v>0</v>
      </c>
      <c r="BF1410" s="186">
        <f>IF(N1410="snížená",J1410,0)</f>
        <v>0</v>
      </c>
      <c r="BG1410" s="186">
        <f>IF(N1410="zákl. přenesená",J1410,0)</f>
        <v>0</v>
      </c>
      <c r="BH1410" s="186">
        <f>IF(N1410="sníž. přenesená",J1410,0)</f>
        <v>0</v>
      </c>
      <c r="BI1410" s="186">
        <f>IF(N1410="nulová",J1410,0)</f>
        <v>0</v>
      </c>
      <c r="BJ1410" s="19" t="s">
        <v>153</v>
      </c>
      <c r="BK1410" s="186">
        <f>ROUND(I1410*H1410,0)</f>
        <v>0</v>
      </c>
      <c r="BL1410" s="19" t="s">
        <v>279</v>
      </c>
      <c r="BM1410" s="185" t="s">
        <v>2211</v>
      </c>
    </row>
    <row r="1411" spans="1:65" s="2" customFormat="1" ht="10">
      <c r="A1411" s="36"/>
      <c r="B1411" s="37"/>
      <c r="C1411" s="38"/>
      <c r="D1411" s="187" t="s">
        <v>155</v>
      </c>
      <c r="E1411" s="38"/>
      <c r="F1411" s="188" t="s">
        <v>2210</v>
      </c>
      <c r="G1411" s="38"/>
      <c r="H1411" s="38"/>
      <c r="I1411" s="189"/>
      <c r="J1411" s="38"/>
      <c r="K1411" s="38"/>
      <c r="L1411" s="41"/>
      <c r="M1411" s="190"/>
      <c r="N1411" s="191"/>
      <c r="O1411" s="66"/>
      <c r="P1411" s="66"/>
      <c r="Q1411" s="66"/>
      <c r="R1411" s="66"/>
      <c r="S1411" s="66"/>
      <c r="T1411" s="67"/>
      <c r="U1411" s="36"/>
      <c r="V1411" s="36"/>
      <c r="W1411" s="36"/>
      <c r="X1411" s="36"/>
      <c r="Y1411" s="36"/>
      <c r="Z1411" s="36"/>
      <c r="AA1411" s="36"/>
      <c r="AB1411" s="36"/>
      <c r="AC1411" s="36"/>
      <c r="AD1411" s="36"/>
      <c r="AE1411" s="36"/>
      <c r="AT1411" s="19" t="s">
        <v>155</v>
      </c>
      <c r="AU1411" s="19" t="s">
        <v>153</v>
      </c>
    </row>
    <row r="1412" spans="1:65" s="2" customFormat="1" ht="16.5" customHeight="1">
      <c r="A1412" s="36"/>
      <c r="B1412" s="37"/>
      <c r="C1412" s="225" t="s">
        <v>2212</v>
      </c>
      <c r="D1412" s="225" t="s">
        <v>248</v>
      </c>
      <c r="E1412" s="226" t="s">
        <v>2213</v>
      </c>
      <c r="F1412" s="227" t="s">
        <v>2214</v>
      </c>
      <c r="G1412" s="228" t="s">
        <v>300</v>
      </c>
      <c r="H1412" s="229">
        <v>2</v>
      </c>
      <c r="I1412" s="230"/>
      <c r="J1412" s="229">
        <f>ROUND(I1412*H1412,0)</f>
        <v>0</v>
      </c>
      <c r="K1412" s="227" t="s">
        <v>20</v>
      </c>
      <c r="L1412" s="231"/>
      <c r="M1412" s="232" t="s">
        <v>20</v>
      </c>
      <c r="N1412" s="233" t="s">
        <v>44</v>
      </c>
      <c r="O1412" s="66"/>
      <c r="P1412" s="183">
        <f>O1412*H1412</f>
        <v>0</v>
      </c>
      <c r="Q1412" s="183">
        <v>0</v>
      </c>
      <c r="R1412" s="183">
        <f>Q1412*H1412</f>
        <v>0</v>
      </c>
      <c r="S1412" s="183">
        <v>0</v>
      </c>
      <c r="T1412" s="184">
        <f>S1412*H1412</f>
        <v>0</v>
      </c>
      <c r="U1412" s="36"/>
      <c r="V1412" s="36"/>
      <c r="W1412" s="36"/>
      <c r="X1412" s="36"/>
      <c r="Y1412" s="36"/>
      <c r="Z1412" s="36"/>
      <c r="AA1412" s="36"/>
      <c r="AB1412" s="36"/>
      <c r="AC1412" s="36"/>
      <c r="AD1412" s="36"/>
      <c r="AE1412" s="36"/>
      <c r="AR1412" s="185" t="s">
        <v>385</v>
      </c>
      <c r="AT1412" s="185" t="s">
        <v>248</v>
      </c>
      <c r="AU1412" s="185" t="s">
        <v>153</v>
      </c>
      <c r="AY1412" s="19" t="s">
        <v>145</v>
      </c>
      <c r="BE1412" s="186">
        <f>IF(N1412="základní",J1412,0)</f>
        <v>0</v>
      </c>
      <c r="BF1412" s="186">
        <f>IF(N1412="snížená",J1412,0)</f>
        <v>0</v>
      </c>
      <c r="BG1412" s="186">
        <f>IF(N1412="zákl. přenesená",J1412,0)</f>
        <v>0</v>
      </c>
      <c r="BH1412" s="186">
        <f>IF(N1412="sníž. přenesená",J1412,0)</f>
        <v>0</v>
      </c>
      <c r="BI1412" s="186">
        <f>IF(N1412="nulová",J1412,0)</f>
        <v>0</v>
      </c>
      <c r="BJ1412" s="19" t="s">
        <v>153</v>
      </c>
      <c r="BK1412" s="186">
        <f>ROUND(I1412*H1412,0)</f>
        <v>0</v>
      </c>
      <c r="BL1412" s="19" t="s">
        <v>279</v>
      </c>
      <c r="BM1412" s="185" t="s">
        <v>2215</v>
      </c>
    </row>
    <row r="1413" spans="1:65" s="2" customFormat="1" ht="10">
      <c r="A1413" s="36"/>
      <c r="B1413" s="37"/>
      <c r="C1413" s="38"/>
      <c r="D1413" s="187" t="s">
        <v>155</v>
      </c>
      <c r="E1413" s="38"/>
      <c r="F1413" s="188" t="s">
        <v>2214</v>
      </c>
      <c r="G1413" s="38"/>
      <c r="H1413" s="38"/>
      <c r="I1413" s="189"/>
      <c r="J1413" s="38"/>
      <c r="K1413" s="38"/>
      <c r="L1413" s="41"/>
      <c r="M1413" s="190"/>
      <c r="N1413" s="191"/>
      <c r="O1413" s="66"/>
      <c r="P1413" s="66"/>
      <c r="Q1413" s="66"/>
      <c r="R1413" s="66"/>
      <c r="S1413" s="66"/>
      <c r="T1413" s="67"/>
      <c r="U1413" s="36"/>
      <c r="V1413" s="36"/>
      <c r="W1413" s="36"/>
      <c r="X1413" s="36"/>
      <c r="Y1413" s="36"/>
      <c r="Z1413" s="36"/>
      <c r="AA1413" s="36"/>
      <c r="AB1413" s="36"/>
      <c r="AC1413" s="36"/>
      <c r="AD1413" s="36"/>
      <c r="AE1413" s="36"/>
      <c r="AT1413" s="19" t="s">
        <v>155</v>
      </c>
      <c r="AU1413" s="19" t="s">
        <v>153</v>
      </c>
    </row>
    <row r="1414" spans="1:65" s="2" customFormat="1" ht="16.5" customHeight="1">
      <c r="A1414" s="36"/>
      <c r="B1414" s="37"/>
      <c r="C1414" s="225" t="s">
        <v>2216</v>
      </c>
      <c r="D1414" s="225" t="s">
        <v>248</v>
      </c>
      <c r="E1414" s="226" t="s">
        <v>2217</v>
      </c>
      <c r="F1414" s="227" t="s">
        <v>2218</v>
      </c>
      <c r="G1414" s="228" t="s">
        <v>300</v>
      </c>
      <c r="H1414" s="229">
        <v>2</v>
      </c>
      <c r="I1414" s="230"/>
      <c r="J1414" s="229">
        <f>ROUND(I1414*H1414,0)</f>
        <v>0</v>
      </c>
      <c r="K1414" s="227" t="s">
        <v>20</v>
      </c>
      <c r="L1414" s="231"/>
      <c r="M1414" s="232" t="s">
        <v>20</v>
      </c>
      <c r="N1414" s="233" t="s">
        <v>44</v>
      </c>
      <c r="O1414" s="66"/>
      <c r="P1414" s="183">
        <f>O1414*H1414</f>
        <v>0</v>
      </c>
      <c r="Q1414" s="183">
        <v>0</v>
      </c>
      <c r="R1414" s="183">
        <f>Q1414*H1414</f>
        <v>0</v>
      </c>
      <c r="S1414" s="183">
        <v>0</v>
      </c>
      <c r="T1414" s="184">
        <f>S1414*H1414</f>
        <v>0</v>
      </c>
      <c r="U1414" s="36"/>
      <c r="V1414" s="36"/>
      <c r="W1414" s="36"/>
      <c r="X1414" s="36"/>
      <c r="Y1414" s="36"/>
      <c r="Z1414" s="36"/>
      <c r="AA1414" s="36"/>
      <c r="AB1414" s="36"/>
      <c r="AC1414" s="36"/>
      <c r="AD1414" s="36"/>
      <c r="AE1414" s="36"/>
      <c r="AR1414" s="185" t="s">
        <v>385</v>
      </c>
      <c r="AT1414" s="185" t="s">
        <v>248</v>
      </c>
      <c r="AU1414" s="185" t="s">
        <v>153</v>
      </c>
      <c r="AY1414" s="19" t="s">
        <v>145</v>
      </c>
      <c r="BE1414" s="186">
        <f>IF(N1414="základní",J1414,0)</f>
        <v>0</v>
      </c>
      <c r="BF1414" s="186">
        <f>IF(N1414="snížená",J1414,0)</f>
        <v>0</v>
      </c>
      <c r="BG1414" s="186">
        <f>IF(N1414="zákl. přenesená",J1414,0)</f>
        <v>0</v>
      </c>
      <c r="BH1414" s="186">
        <f>IF(N1414="sníž. přenesená",J1414,0)</f>
        <v>0</v>
      </c>
      <c r="BI1414" s="186">
        <f>IF(N1414="nulová",J1414,0)</f>
        <v>0</v>
      </c>
      <c r="BJ1414" s="19" t="s">
        <v>153</v>
      </c>
      <c r="BK1414" s="186">
        <f>ROUND(I1414*H1414,0)</f>
        <v>0</v>
      </c>
      <c r="BL1414" s="19" t="s">
        <v>279</v>
      </c>
      <c r="BM1414" s="185" t="s">
        <v>2219</v>
      </c>
    </row>
    <row r="1415" spans="1:65" s="2" customFormat="1" ht="10">
      <c r="A1415" s="36"/>
      <c r="B1415" s="37"/>
      <c r="C1415" s="38"/>
      <c r="D1415" s="187" t="s">
        <v>155</v>
      </c>
      <c r="E1415" s="38"/>
      <c r="F1415" s="188" t="s">
        <v>2218</v>
      </c>
      <c r="G1415" s="38"/>
      <c r="H1415" s="38"/>
      <c r="I1415" s="189"/>
      <c r="J1415" s="38"/>
      <c r="K1415" s="38"/>
      <c r="L1415" s="41"/>
      <c r="M1415" s="190"/>
      <c r="N1415" s="191"/>
      <c r="O1415" s="66"/>
      <c r="P1415" s="66"/>
      <c r="Q1415" s="66"/>
      <c r="R1415" s="66"/>
      <c r="S1415" s="66"/>
      <c r="T1415" s="67"/>
      <c r="U1415" s="36"/>
      <c r="V1415" s="36"/>
      <c r="W1415" s="36"/>
      <c r="X1415" s="36"/>
      <c r="Y1415" s="36"/>
      <c r="Z1415" s="36"/>
      <c r="AA1415" s="36"/>
      <c r="AB1415" s="36"/>
      <c r="AC1415" s="36"/>
      <c r="AD1415" s="36"/>
      <c r="AE1415" s="36"/>
      <c r="AT1415" s="19" t="s">
        <v>155</v>
      </c>
      <c r="AU1415" s="19" t="s">
        <v>153</v>
      </c>
    </row>
    <row r="1416" spans="1:65" s="2" customFormat="1" ht="16.5" customHeight="1">
      <c r="A1416" s="36"/>
      <c r="B1416" s="37"/>
      <c r="C1416" s="175" t="s">
        <v>2220</v>
      </c>
      <c r="D1416" s="175" t="s">
        <v>147</v>
      </c>
      <c r="E1416" s="176" t="s">
        <v>2221</v>
      </c>
      <c r="F1416" s="177" t="s">
        <v>2222</v>
      </c>
      <c r="G1416" s="178" t="s">
        <v>300</v>
      </c>
      <c r="H1416" s="179">
        <v>1</v>
      </c>
      <c r="I1416" s="180"/>
      <c r="J1416" s="179">
        <f>ROUND(I1416*H1416,0)</f>
        <v>0</v>
      </c>
      <c r="K1416" s="177" t="s">
        <v>20</v>
      </c>
      <c r="L1416" s="41"/>
      <c r="M1416" s="181" t="s">
        <v>20</v>
      </c>
      <c r="N1416" s="182" t="s">
        <v>44</v>
      </c>
      <c r="O1416" s="66"/>
      <c r="P1416" s="183">
        <f>O1416*H1416</f>
        <v>0</v>
      </c>
      <c r="Q1416" s="183">
        <v>0</v>
      </c>
      <c r="R1416" s="183">
        <f>Q1416*H1416</f>
        <v>0</v>
      </c>
      <c r="S1416" s="183">
        <v>0</v>
      </c>
      <c r="T1416" s="184">
        <f>S1416*H1416</f>
        <v>0</v>
      </c>
      <c r="U1416" s="36"/>
      <c r="V1416" s="36"/>
      <c r="W1416" s="36"/>
      <c r="X1416" s="36"/>
      <c r="Y1416" s="36"/>
      <c r="Z1416" s="36"/>
      <c r="AA1416" s="36"/>
      <c r="AB1416" s="36"/>
      <c r="AC1416" s="36"/>
      <c r="AD1416" s="36"/>
      <c r="AE1416" s="36"/>
      <c r="AR1416" s="185" t="s">
        <v>279</v>
      </c>
      <c r="AT1416" s="185" t="s">
        <v>147</v>
      </c>
      <c r="AU1416" s="185" t="s">
        <v>153</v>
      </c>
      <c r="AY1416" s="19" t="s">
        <v>145</v>
      </c>
      <c r="BE1416" s="186">
        <f>IF(N1416="základní",J1416,0)</f>
        <v>0</v>
      </c>
      <c r="BF1416" s="186">
        <f>IF(N1416="snížená",J1416,0)</f>
        <v>0</v>
      </c>
      <c r="BG1416" s="186">
        <f>IF(N1416="zákl. přenesená",J1416,0)</f>
        <v>0</v>
      </c>
      <c r="BH1416" s="186">
        <f>IF(N1416="sníž. přenesená",J1416,0)</f>
        <v>0</v>
      </c>
      <c r="BI1416" s="186">
        <f>IF(N1416="nulová",J1416,0)</f>
        <v>0</v>
      </c>
      <c r="BJ1416" s="19" t="s">
        <v>153</v>
      </c>
      <c r="BK1416" s="186">
        <f>ROUND(I1416*H1416,0)</f>
        <v>0</v>
      </c>
      <c r="BL1416" s="19" t="s">
        <v>279</v>
      </c>
      <c r="BM1416" s="185" t="s">
        <v>2223</v>
      </c>
    </row>
    <row r="1417" spans="1:65" s="2" customFormat="1" ht="10">
      <c r="A1417" s="36"/>
      <c r="B1417" s="37"/>
      <c r="C1417" s="38"/>
      <c r="D1417" s="187" t="s">
        <v>155</v>
      </c>
      <c r="E1417" s="38"/>
      <c r="F1417" s="188" t="s">
        <v>2224</v>
      </c>
      <c r="G1417" s="38"/>
      <c r="H1417" s="38"/>
      <c r="I1417" s="189"/>
      <c r="J1417" s="38"/>
      <c r="K1417" s="38"/>
      <c r="L1417" s="41"/>
      <c r="M1417" s="190"/>
      <c r="N1417" s="191"/>
      <c r="O1417" s="66"/>
      <c r="P1417" s="66"/>
      <c r="Q1417" s="66"/>
      <c r="R1417" s="66"/>
      <c r="S1417" s="66"/>
      <c r="T1417" s="67"/>
      <c r="U1417" s="36"/>
      <c r="V1417" s="36"/>
      <c r="W1417" s="36"/>
      <c r="X1417" s="36"/>
      <c r="Y1417" s="36"/>
      <c r="Z1417" s="36"/>
      <c r="AA1417" s="36"/>
      <c r="AB1417" s="36"/>
      <c r="AC1417" s="36"/>
      <c r="AD1417" s="36"/>
      <c r="AE1417" s="36"/>
      <c r="AT1417" s="19" t="s">
        <v>155</v>
      </c>
      <c r="AU1417" s="19" t="s">
        <v>153</v>
      </c>
    </row>
    <row r="1418" spans="1:65" s="2" customFormat="1" ht="16.5" customHeight="1">
      <c r="A1418" s="36"/>
      <c r="B1418" s="37"/>
      <c r="C1418" s="175" t="s">
        <v>2225</v>
      </c>
      <c r="D1418" s="175" t="s">
        <v>147</v>
      </c>
      <c r="E1418" s="176" t="s">
        <v>2226</v>
      </c>
      <c r="F1418" s="177" t="s">
        <v>2227</v>
      </c>
      <c r="G1418" s="178" t="s">
        <v>300</v>
      </c>
      <c r="H1418" s="179">
        <v>1</v>
      </c>
      <c r="I1418" s="180"/>
      <c r="J1418" s="179">
        <f>ROUND(I1418*H1418,0)</f>
        <v>0</v>
      </c>
      <c r="K1418" s="177" t="s">
        <v>20</v>
      </c>
      <c r="L1418" s="41"/>
      <c r="M1418" s="181" t="s">
        <v>20</v>
      </c>
      <c r="N1418" s="182" t="s">
        <v>44</v>
      </c>
      <c r="O1418" s="66"/>
      <c r="P1418" s="183">
        <f>O1418*H1418</f>
        <v>0</v>
      </c>
      <c r="Q1418" s="183">
        <v>0</v>
      </c>
      <c r="R1418" s="183">
        <f>Q1418*H1418</f>
        <v>0</v>
      </c>
      <c r="S1418" s="183">
        <v>0</v>
      </c>
      <c r="T1418" s="184">
        <f>S1418*H1418</f>
        <v>0</v>
      </c>
      <c r="U1418" s="36"/>
      <c r="V1418" s="36"/>
      <c r="W1418" s="36"/>
      <c r="X1418" s="36"/>
      <c r="Y1418" s="36"/>
      <c r="Z1418" s="36"/>
      <c r="AA1418" s="36"/>
      <c r="AB1418" s="36"/>
      <c r="AC1418" s="36"/>
      <c r="AD1418" s="36"/>
      <c r="AE1418" s="36"/>
      <c r="AR1418" s="185" t="s">
        <v>279</v>
      </c>
      <c r="AT1418" s="185" t="s">
        <v>147</v>
      </c>
      <c r="AU1418" s="185" t="s">
        <v>153</v>
      </c>
      <c r="AY1418" s="19" t="s">
        <v>145</v>
      </c>
      <c r="BE1418" s="186">
        <f>IF(N1418="základní",J1418,0)</f>
        <v>0</v>
      </c>
      <c r="BF1418" s="186">
        <f>IF(N1418="snížená",J1418,0)</f>
        <v>0</v>
      </c>
      <c r="BG1418" s="186">
        <f>IF(N1418="zákl. přenesená",J1418,0)</f>
        <v>0</v>
      </c>
      <c r="BH1418" s="186">
        <f>IF(N1418="sníž. přenesená",J1418,0)</f>
        <v>0</v>
      </c>
      <c r="BI1418" s="186">
        <f>IF(N1418="nulová",J1418,0)</f>
        <v>0</v>
      </c>
      <c r="BJ1418" s="19" t="s">
        <v>153</v>
      </c>
      <c r="BK1418" s="186">
        <f>ROUND(I1418*H1418,0)</f>
        <v>0</v>
      </c>
      <c r="BL1418" s="19" t="s">
        <v>279</v>
      </c>
      <c r="BM1418" s="185" t="s">
        <v>2228</v>
      </c>
    </row>
    <row r="1419" spans="1:65" s="2" customFormat="1" ht="10">
      <c r="A1419" s="36"/>
      <c r="B1419" s="37"/>
      <c r="C1419" s="38"/>
      <c r="D1419" s="187" t="s">
        <v>155</v>
      </c>
      <c r="E1419" s="38"/>
      <c r="F1419" s="188" t="s">
        <v>2229</v>
      </c>
      <c r="G1419" s="38"/>
      <c r="H1419" s="38"/>
      <c r="I1419" s="189"/>
      <c r="J1419" s="38"/>
      <c r="K1419" s="38"/>
      <c r="L1419" s="41"/>
      <c r="M1419" s="190"/>
      <c r="N1419" s="191"/>
      <c r="O1419" s="66"/>
      <c r="P1419" s="66"/>
      <c r="Q1419" s="66"/>
      <c r="R1419" s="66"/>
      <c r="S1419" s="66"/>
      <c r="T1419" s="67"/>
      <c r="U1419" s="36"/>
      <c r="V1419" s="36"/>
      <c r="W1419" s="36"/>
      <c r="X1419" s="36"/>
      <c r="Y1419" s="36"/>
      <c r="Z1419" s="36"/>
      <c r="AA1419" s="36"/>
      <c r="AB1419" s="36"/>
      <c r="AC1419" s="36"/>
      <c r="AD1419" s="36"/>
      <c r="AE1419" s="36"/>
      <c r="AT1419" s="19" t="s">
        <v>155</v>
      </c>
      <c r="AU1419" s="19" t="s">
        <v>153</v>
      </c>
    </row>
    <row r="1420" spans="1:65" s="2" customFormat="1" ht="16.5" customHeight="1">
      <c r="A1420" s="36"/>
      <c r="B1420" s="37"/>
      <c r="C1420" s="175" t="s">
        <v>2230</v>
      </c>
      <c r="D1420" s="175" t="s">
        <v>147</v>
      </c>
      <c r="E1420" s="176" t="s">
        <v>2231</v>
      </c>
      <c r="F1420" s="177" t="s">
        <v>2232</v>
      </c>
      <c r="G1420" s="178" t="s">
        <v>300</v>
      </c>
      <c r="H1420" s="179">
        <v>1</v>
      </c>
      <c r="I1420" s="180"/>
      <c r="J1420" s="179">
        <f>ROUND(I1420*H1420,0)</f>
        <v>0</v>
      </c>
      <c r="K1420" s="177" t="s">
        <v>20</v>
      </c>
      <c r="L1420" s="41"/>
      <c r="M1420" s="181" t="s">
        <v>20</v>
      </c>
      <c r="N1420" s="182" t="s">
        <v>44</v>
      </c>
      <c r="O1420" s="66"/>
      <c r="P1420" s="183">
        <f>O1420*H1420</f>
        <v>0</v>
      </c>
      <c r="Q1420" s="183">
        <v>0</v>
      </c>
      <c r="R1420" s="183">
        <f>Q1420*H1420</f>
        <v>0</v>
      </c>
      <c r="S1420" s="183">
        <v>0</v>
      </c>
      <c r="T1420" s="184">
        <f>S1420*H1420</f>
        <v>0</v>
      </c>
      <c r="U1420" s="36"/>
      <c r="V1420" s="36"/>
      <c r="W1420" s="36"/>
      <c r="X1420" s="36"/>
      <c r="Y1420" s="36"/>
      <c r="Z1420" s="36"/>
      <c r="AA1420" s="36"/>
      <c r="AB1420" s="36"/>
      <c r="AC1420" s="36"/>
      <c r="AD1420" s="36"/>
      <c r="AE1420" s="36"/>
      <c r="AR1420" s="185" t="s">
        <v>279</v>
      </c>
      <c r="AT1420" s="185" t="s">
        <v>147</v>
      </c>
      <c r="AU1420" s="185" t="s">
        <v>153</v>
      </c>
      <c r="AY1420" s="19" t="s">
        <v>145</v>
      </c>
      <c r="BE1420" s="186">
        <f>IF(N1420="základní",J1420,0)</f>
        <v>0</v>
      </c>
      <c r="BF1420" s="186">
        <f>IF(N1420="snížená",J1420,0)</f>
        <v>0</v>
      </c>
      <c r="BG1420" s="186">
        <f>IF(N1420="zákl. přenesená",J1420,0)</f>
        <v>0</v>
      </c>
      <c r="BH1420" s="186">
        <f>IF(N1420="sníž. přenesená",J1420,0)</f>
        <v>0</v>
      </c>
      <c r="BI1420" s="186">
        <f>IF(N1420="nulová",J1420,0)</f>
        <v>0</v>
      </c>
      <c r="BJ1420" s="19" t="s">
        <v>153</v>
      </c>
      <c r="BK1420" s="186">
        <f>ROUND(I1420*H1420,0)</f>
        <v>0</v>
      </c>
      <c r="BL1420" s="19" t="s">
        <v>279</v>
      </c>
      <c r="BM1420" s="185" t="s">
        <v>2233</v>
      </c>
    </row>
    <row r="1421" spans="1:65" s="2" customFormat="1" ht="10">
      <c r="A1421" s="36"/>
      <c r="B1421" s="37"/>
      <c r="C1421" s="38"/>
      <c r="D1421" s="187" t="s">
        <v>155</v>
      </c>
      <c r="E1421" s="38"/>
      <c r="F1421" s="188" t="s">
        <v>2234</v>
      </c>
      <c r="G1421" s="38"/>
      <c r="H1421" s="38"/>
      <c r="I1421" s="189"/>
      <c r="J1421" s="38"/>
      <c r="K1421" s="38"/>
      <c r="L1421" s="41"/>
      <c r="M1421" s="190"/>
      <c r="N1421" s="191"/>
      <c r="O1421" s="66"/>
      <c r="P1421" s="66"/>
      <c r="Q1421" s="66"/>
      <c r="R1421" s="66"/>
      <c r="S1421" s="66"/>
      <c r="T1421" s="67"/>
      <c r="U1421" s="36"/>
      <c r="V1421" s="36"/>
      <c r="W1421" s="36"/>
      <c r="X1421" s="36"/>
      <c r="Y1421" s="36"/>
      <c r="Z1421" s="36"/>
      <c r="AA1421" s="36"/>
      <c r="AB1421" s="36"/>
      <c r="AC1421" s="36"/>
      <c r="AD1421" s="36"/>
      <c r="AE1421" s="36"/>
      <c r="AT1421" s="19" t="s">
        <v>155</v>
      </c>
      <c r="AU1421" s="19" t="s">
        <v>153</v>
      </c>
    </row>
    <row r="1422" spans="1:65" s="2" customFormat="1" ht="16.5" customHeight="1">
      <c r="A1422" s="36"/>
      <c r="B1422" s="37"/>
      <c r="C1422" s="175" t="s">
        <v>2235</v>
      </c>
      <c r="D1422" s="175" t="s">
        <v>147</v>
      </c>
      <c r="E1422" s="176" t="s">
        <v>2236</v>
      </c>
      <c r="F1422" s="177" t="s">
        <v>2237</v>
      </c>
      <c r="G1422" s="178" t="s">
        <v>300</v>
      </c>
      <c r="H1422" s="179">
        <v>1</v>
      </c>
      <c r="I1422" s="180"/>
      <c r="J1422" s="179">
        <f>ROUND(I1422*H1422,0)</f>
        <v>0</v>
      </c>
      <c r="K1422" s="177" t="s">
        <v>20</v>
      </c>
      <c r="L1422" s="41"/>
      <c r="M1422" s="181" t="s">
        <v>20</v>
      </c>
      <c r="N1422" s="182" t="s">
        <v>44</v>
      </c>
      <c r="O1422" s="66"/>
      <c r="P1422" s="183">
        <f>O1422*H1422</f>
        <v>0</v>
      </c>
      <c r="Q1422" s="183">
        <v>0</v>
      </c>
      <c r="R1422" s="183">
        <f>Q1422*H1422</f>
        <v>0</v>
      </c>
      <c r="S1422" s="183">
        <v>0</v>
      </c>
      <c r="T1422" s="184">
        <f>S1422*H1422</f>
        <v>0</v>
      </c>
      <c r="U1422" s="36"/>
      <c r="V1422" s="36"/>
      <c r="W1422" s="36"/>
      <c r="X1422" s="36"/>
      <c r="Y1422" s="36"/>
      <c r="Z1422" s="36"/>
      <c r="AA1422" s="36"/>
      <c r="AB1422" s="36"/>
      <c r="AC1422" s="36"/>
      <c r="AD1422" s="36"/>
      <c r="AE1422" s="36"/>
      <c r="AR1422" s="185" t="s">
        <v>279</v>
      </c>
      <c r="AT1422" s="185" t="s">
        <v>147</v>
      </c>
      <c r="AU1422" s="185" t="s">
        <v>153</v>
      </c>
      <c r="AY1422" s="19" t="s">
        <v>145</v>
      </c>
      <c r="BE1422" s="186">
        <f>IF(N1422="základní",J1422,0)</f>
        <v>0</v>
      </c>
      <c r="BF1422" s="186">
        <f>IF(N1422="snížená",J1422,0)</f>
        <v>0</v>
      </c>
      <c r="BG1422" s="186">
        <f>IF(N1422="zákl. přenesená",J1422,0)</f>
        <v>0</v>
      </c>
      <c r="BH1422" s="186">
        <f>IF(N1422="sníž. přenesená",J1422,0)</f>
        <v>0</v>
      </c>
      <c r="BI1422" s="186">
        <f>IF(N1422="nulová",J1422,0)</f>
        <v>0</v>
      </c>
      <c r="BJ1422" s="19" t="s">
        <v>153</v>
      </c>
      <c r="BK1422" s="186">
        <f>ROUND(I1422*H1422,0)</f>
        <v>0</v>
      </c>
      <c r="BL1422" s="19" t="s">
        <v>279</v>
      </c>
      <c r="BM1422" s="185" t="s">
        <v>2238</v>
      </c>
    </row>
    <row r="1423" spans="1:65" s="2" customFormat="1" ht="10">
      <c r="A1423" s="36"/>
      <c r="B1423" s="37"/>
      <c r="C1423" s="38"/>
      <c r="D1423" s="187" t="s">
        <v>155</v>
      </c>
      <c r="E1423" s="38"/>
      <c r="F1423" s="188" t="s">
        <v>2239</v>
      </c>
      <c r="G1423" s="38"/>
      <c r="H1423" s="38"/>
      <c r="I1423" s="189"/>
      <c r="J1423" s="38"/>
      <c r="K1423" s="38"/>
      <c r="L1423" s="41"/>
      <c r="M1423" s="190"/>
      <c r="N1423" s="191"/>
      <c r="O1423" s="66"/>
      <c r="P1423" s="66"/>
      <c r="Q1423" s="66"/>
      <c r="R1423" s="66"/>
      <c r="S1423" s="66"/>
      <c r="T1423" s="67"/>
      <c r="U1423" s="36"/>
      <c r="V1423" s="36"/>
      <c r="W1423" s="36"/>
      <c r="X1423" s="36"/>
      <c r="Y1423" s="36"/>
      <c r="Z1423" s="36"/>
      <c r="AA1423" s="36"/>
      <c r="AB1423" s="36"/>
      <c r="AC1423" s="36"/>
      <c r="AD1423" s="36"/>
      <c r="AE1423" s="36"/>
      <c r="AT1423" s="19" t="s">
        <v>155</v>
      </c>
      <c r="AU1423" s="19" t="s">
        <v>153</v>
      </c>
    </row>
    <row r="1424" spans="1:65" s="2" customFormat="1" ht="16.5" customHeight="1">
      <c r="A1424" s="36"/>
      <c r="B1424" s="37"/>
      <c r="C1424" s="175" t="s">
        <v>2240</v>
      </c>
      <c r="D1424" s="175" t="s">
        <v>147</v>
      </c>
      <c r="E1424" s="176" t="s">
        <v>2241</v>
      </c>
      <c r="F1424" s="177" t="s">
        <v>2242</v>
      </c>
      <c r="G1424" s="178" t="s">
        <v>300</v>
      </c>
      <c r="H1424" s="179">
        <v>1</v>
      </c>
      <c r="I1424" s="180"/>
      <c r="J1424" s="179">
        <f>ROUND(I1424*H1424,0)</f>
        <v>0</v>
      </c>
      <c r="K1424" s="177" t="s">
        <v>20</v>
      </c>
      <c r="L1424" s="41"/>
      <c r="M1424" s="181" t="s">
        <v>20</v>
      </c>
      <c r="N1424" s="182" t="s">
        <v>44</v>
      </c>
      <c r="O1424" s="66"/>
      <c r="P1424" s="183">
        <f>O1424*H1424</f>
        <v>0</v>
      </c>
      <c r="Q1424" s="183">
        <v>0</v>
      </c>
      <c r="R1424" s="183">
        <f>Q1424*H1424</f>
        <v>0</v>
      </c>
      <c r="S1424" s="183">
        <v>0</v>
      </c>
      <c r="T1424" s="184">
        <f>S1424*H1424</f>
        <v>0</v>
      </c>
      <c r="U1424" s="36"/>
      <c r="V1424" s="36"/>
      <c r="W1424" s="36"/>
      <c r="X1424" s="36"/>
      <c r="Y1424" s="36"/>
      <c r="Z1424" s="36"/>
      <c r="AA1424" s="36"/>
      <c r="AB1424" s="36"/>
      <c r="AC1424" s="36"/>
      <c r="AD1424" s="36"/>
      <c r="AE1424" s="36"/>
      <c r="AR1424" s="185" t="s">
        <v>279</v>
      </c>
      <c r="AT1424" s="185" t="s">
        <v>147</v>
      </c>
      <c r="AU1424" s="185" t="s">
        <v>153</v>
      </c>
      <c r="AY1424" s="19" t="s">
        <v>145</v>
      </c>
      <c r="BE1424" s="186">
        <f>IF(N1424="základní",J1424,0)</f>
        <v>0</v>
      </c>
      <c r="BF1424" s="186">
        <f>IF(N1424="snížená",J1424,0)</f>
        <v>0</v>
      </c>
      <c r="BG1424" s="186">
        <f>IF(N1424="zákl. přenesená",J1424,0)</f>
        <v>0</v>
      </c>
      <c r="BH1424" s="186">
        <f>IF(N1424="sníž. přenesená",J1424,0)</f>
        <v>0</v>
      </c>
      <c r="BI1424" s="186">
        <f>IF(N1424="nulová",J1424,0)</f>
        <v>0</v>
      </c>
      <c r="BJ1424" s="19" t="s">
        <v>153</v>
      </c>
      <c r="BK1424" s="186">
        <f>ROUND(I1424*H1424,0)</f>
        <v>0</v>
      </c>
      <c r="BL1424" s="19" t="s">
        <v>279</v>
      </c>
      <c r="BM1424" s="185" t="s">
        <v>2243</v>
      </c>
    </row>
    <row r="1425" spans="1:65" s="2" customFormat="1" ht="10">
      <c r="A1425" s="36"/>
      <c r="B1425" s="37"/>
      <c r="C1425" s="38"/>
      <c r="D1425" s="187" t="s">
        <v>155</v>
      </c>
      <c r="E1425" s="38"/>
      <c r="F1425" s="188" t="s">
        <v>2244</v>
      </c>
      <c r="G1425" s="38"/>
      <c r="H1425" s="38"/>
      <c r="I1425" s="189"/>
      <c r="J1425" s="38"/>
      <c r="K1425" s="38"/>
      <c r="L1425" s="41"/>
      <c r="M1425" s="190"/>
      <c r="N1425" s="191"/>
      <c r="O1425" s="66"/>
      <c r="P1425" s="66"/>
      <c r="Q1425" s="66"/>
      <c r="R1425" s="66"/>
      <c r="S1425" s="66"/>
      <c r="T1425" s="67"/>
      <c r="U1425" s="36"/>
      <c r="V1425" s="36"/>
      <c r="W1425" s="36"/>
      <c r="X1425" s="36"/>
      <c r="Y1425" s="36"/>
      <c r="Z1425" s="36"/>
      <c r="AA1425" s="36"/>
      <c r="AB1425" s="36"/>
      <c r="AC1425" s="36"/>
      <c r="AD1425" s="36"/>
      <c r="AE1425" s="36"/>
      <c r="AT1425" s="19" t="s">
        <v>155</v>
      </c>
      <c r="AU1425" s="19" t="s">
        <v>153</v>
      </c>
    </row>
    <row r="1426" spans="1:65" s="2" customFormat="1" ht="16.5" customHeight="1">
      <c r="A1426" s="36"/>
      <c r="B1426" s="37"/>
      <c r="C1426" s="175" t="s">
        <v>2245</v>
      </c>
      <c r="D1426" s="175" t="s">
        <v>147</v>
      </c>
      <c r="E1426" s="176" t="s">
        <v>2246</v>
      </c>
      <c r="F1426" s="177" t="s">
        <v>2247</v>
      </c>
      <c r="G1426" s="178" t="s">
        <v>300</v>
      </c>
      <c r="H1426" s="179">
        <v>1</v>
      </c>
      <c r="I1426" s="180"/>
      <c r="J1426" s="179">
        <f>ROUND(I1426*H1426,0)</f>
        <v>0</v>
      </c>
      <c r="K1426" s="177" t="s">
        <v>20</v>
      </c>
      <c r="L1426" s="41"/>
      <c r="M1426" s="181" t="s">
        <v>20</v>
      </c>
      <c r="N1426" s="182" t="s">
        <v>44</v>
      </c>
      <c r="O1426" s="66"/>
      <c r="P1426" s="183">
        <f>O1426*H1426</f>
        <v>0</v>
      </c>
      <c r="Q1426" s="183">
        <v>0</v>
      </c>
      <c r="R1426" s="183">
        <f>Q1426*H1426</f>
        <v>0</v>
      </c>
      <c r="S1426" s="183">
        <v>0</v>
      </c>
      <c r="T1426" s="184">
        <f>S1426*H1426</f>
        <v>0</v>
      </c>
      <c r="U1426" s="36"/>
      <c r="V1426" s="36"/>
      <c r="W1426" s="36"/>
      <c r="X1426" s="36"/>
      <c r="Y1426" s="36"/>
      <c r="Z1426" s="36"/>
      <c r="AA1426" s="36"/>
      <c r="AB1426" s="36"/>
      <c r="AC1426" s="36"/>
      <c r="AD1426" s="36"/>
      <c r="AE1426" s="36"/>
      <c r="AR1426" s="185" t="s">
        <v>279</v>
      </c>
      <c r="AT1426" s="185" t="s">
        <v>147</v>
      </c>
      <c r="AU1426" s="185" t="s">
        <v>153</v>
      </c>
      <c r="AY1426" s="19" t="s">
        <v>145</v>
      </c>
      <c r="BE1426" s="186">
        <f>IF(N1426="základní",J1426,0)</f>
        <v>0</v>
      </c>
      <c r="BF1426" s="186">
        <f>IF(N1426="snížená",J1426,0)</f>
        <v>0</v>
      </c>
      <c r="BG1426" s="186">
        <f>IF(N1426="zákl. přenesená",J1426,0)</f>
        <v>0</v>
      </c>
      <c r="BH1426" s="186">
        <f>IF(N1426="sníž. přenesená",J1426,0)</f>
        <v>0</v>
      </c>
      <c r="BI1426" s="186">
        <f>IF(N1426="nulová",J1426,0)</f>
        <v>0</v>
      </c>
      <c r="BJ1426" s="19" t="s">
        <v>153</v>
      </c>
      <c r="BK1426" s="186">
        <f>ROUND(I1426*H1426,0)</f>
        <v>0</v>
      </c>
      <c r="BL1426" s="19" t="s">
        <v>279</v>
      </c>
      <c r="BM1426" s="185" t="s">
        <v>2248</v>
      </c>
    </row>
    <row r="1427" spans="1:65" s="2" customFormat="1" ht="10">
      <c r="A1427" s="36"/>
      <c r="B1427" s="37"/>
      <c r="C1427" s="38"/>
      <c r="D1427" s="187" t="s">
        <v>155</v>
      </c>
      <c r="E1427" s="38"/>
      <c r="F1427" s="188" t="s">
        <v>2249</v>
      </c>
      <c r="G1427" s="38"/>
      <c r="H1427" s="38"/>
      <c r="I1427" s="189"/>
      <c r="J1427" s="38"/>
      <c r="K1427" s="38"/>
      <c r="L1427" s="41"/>
      <c r="M1427" s="190"/>
      <c r="N1427" s="191"/>
      <c r="O1427" s="66"/>
      <c r="P1427" s="66"/>
      <c r="Q1427" s="66"/>
      <c r="R1427" s="66"/>
      <c r="S1427" s="66"/>
      <c r="T1427" s="67"/>
      <c r="U1427" s="36"/>
      <c r="V1427" s="36"/>
      <c r="W1427" s="36"/>
      <c r="X1427" s="36"/>
      <c r="Y1427" s="36"/>
      <c r="Z1427" s="36"/>
      <c r="AA1427" s="36"/>
      <c r="AB1427" s="36"/>
      <c r="AC1427" s="36"/>
      <c r="AD1427" s="36"/>
      <c r="AE1427" s="36"/>
      <c r="AT1427" s="19" t="s">
        <v>155</v>
      </c>
      <c r="AU1427" s="19" t="s">
        <v>153</v>
      </c>
    </row>
    <row r="1428" spans="1:65" s="2" customFormat="1" ht="16.5" customHeight="1">
      <c r="A1428" s="36"/>
      <c r="B1428" s="37"/>
      <c r="C1428" s="175" t="s">
        <v>2250</v>
      </c>
      <c r="D1428" s="175" t="s">
        <v>147</v>
      </c>
      <c r="E1428" s="176" t="s">
        <v>2251</v>
      </c>
      <c r="F1428" s="177" t="s">
        <v>2252</v>
      </c>
      <c r="G1428" s="178" t="s">
        <v>300</v>
      </c>
      <c r="H1428" s="179">
        <v>2</v>
      </c>
      <c r="I1428" s="180"/>
      <c r="J1428" s="179">
        <f>ROUND(I1428*H1428,0)</f>
        <v>0</v>
      </c>
      <c r="K1428" s="177" t="s">
        <v>20</v>
      </c>
      <c r="L1428" s="41"/>
      <c r="M1428" s="181" t="s">
        <v>20</v>
      </c>
      <c r="N1428" s="182" t="s">
        <v>44</v>
      </c>
      <c r="O1428" s="66"/>
      <c r="P1428" s="183">
        <f>O1428*H1428</f>
        <v>0</v>
      </c>
      <c r="Q1428" s="183">
        <v>0</v>
      </c>
      <c r="R1428" s="183">
        <f>Q1428*H1428</f>
        <v>0</v>
      </c>
      <c r="S1428" s="183">
        <v>0</v>
      </c>
      <c r="T1428" s="184">
        <f>S1428*H1428</f>
        <v>0</v>
      </c>
      <c r="U1428" s="36"/>
      <c r="V1428" s="36"/>
      <c r="W1428" s="36"/>
      <c r="X1428" s="36"/>
      <c r="Y1428" s="36"/>
      <c r="Z1428" s="36"/>
      <c r="AA1428" s="36"/>
      <c r="AB1428" s="36"/>
      <c r="AC1428" s="36"/>
      <c r="AD1428" s="36"/>
      <c r="AE1428" s="36"/>
      <c r="AR1428" s="185" t="s">
        <v>279</v>
      </c>
      <c r="AT1428" s="185" t="s">
        <v>147</v>
      </c>
      <c r="AU1428" s="185" t="s">
        <v>153</v>
      </c>
      <c r="AY1428" s="19" t="s">
        <v>145</v>
      </c>
      <c r="BE1428" s="186">
        <f>IF(N1428="základní",J1428,0)</f>
        <v>0</v>
      </c>
      <c r="BF1428" s="186">
        <f>IF(N1428="snížená",J1428,0)</f>
        <v>0</v>
      </c>
      <c r="BG1428" s="186">
        <f>IF(N1428="zákl. přenesená",J1428,0)</f>
        <v>0</v>
      </c>
      <c r="BH1428" s="186">
        <f>IF(N1428="sníž. přenesená",J1428,0)</f>
        <v>0</v>
      </c>
      <c r="BI1428" s="186">
        <f>IF(N1428="nulová",J1428,0)</f>
        <v>0</v>
      </c>
      <c r="BJ1428" s="19" t="s">
        <v>153</v>
      </c>
      <c r="BK1428" s="186">
        <f>ROUND(I1428*H1428,0)</f>
        <v>0</v>
      </c>
      <c r="BL1428" s="19" t="s">
        <v>279</v>
      </c>
      <c r="BM1428" s="185" t="s">
        <v>2253</v>
      </c>
    </row>
    <row r="1429" spans="1:65" s="2" customFormat="1" ht="10">
      <c r="A1429" s="36"/>
      <c r="B1429" s="37"/>
      <c r="C1429" s="38"/>
      <c r="D1429" s="187" t="s">
        <v>155</v>
      </c>
      <c r="E1429" s="38"/>
      <c r="F1429" s="188" t="s">
        <v>2254</v>
      </c>
      <c r="G1429" s="38"/>
      <c r="H1429" s="38"/>
      <c r="I1429" s="189"/>
      <c r="J1429" s="38"/>
      <c r="K1429" s="38"/>
      <c r="L1429" s="41"/>
      <c r="M1429" s="190"/>
      <c r="N1429" s="191"/>
      <c r="O1429" s="66"/>
      <c r="P1429" s="66"/>
      <c r="Q1429" s="66"/>
      <c r="R1429" s="66"/>
      <c r="S1429" s="66"/>
      <c r="T1429" s="67"/>
      <c r="U1429" s="36"/>
      <c r="V1429" s="36"/>
      <c r="W1429" s="36"/>
      <c r="X1429" s="36"/>
      <c r="Y1429" s="36"/>
      <c r="Z1429" s="36"/>
      <c r="AA1429" s="36"/>
      <c r="AB1429" s="36"/>
      <c r="AC1429" s="36"/>
      <c r="AD1429" s="36"/>
      <c r="AE1429" s="36"/>
      <c r="AT1429" s="19" t="s">
        <v>155</v>
      </c>
      <c r="AU1429" s="19" t="s">
        <v>153</v>
      </c>
    </row>
    <row r="1430" spans="1:65" s="2" customFormat="1" ht="16.5" customHeight="1">
      <c r="A1430" s="36"/>
      <c r="B1430" s="37"/>
      <c r="C1430" s="175" t="s">
        <v>2255</v>
      </c>
      <c r="D1430" s="175" t="s">
        <v>147</v>
      </c>
      <c r="E1430" s="176" t="s">
        <v>2256</v>
      </c>
      <c r="F1430" s="177" t="s">
        <v>20</v>
      </c>
      <c r="G1430" s="178" t="s">
        <v>300</v>
      </c>
      <c r="H1430" s="179">
        <v>1</v>
      </c>
      <c r="I1430" s="180"/>
      <c r="J1430" s="179">
        <f>ROUND(I1430*H1430,0)</f>
        <v>0</v>
      </c>
      <c r="K1430" s="177" t="s">
        <v>20</v>
      </c>
      <c r="L1430" s="41"/>
      <c r="M1430" s="181" t="s">
        <v>20</v>
      </c>
      <c r="N1430" s="182" t="s">
        <v>44</v>
      </c>
      <c r="O1430" s="66"/>
      <c r="P1430" s="183">
        <f>O1430*H1430</f>
        <v>0</v>
      </c>
      <c r="Q1430" s="183">
        <v>0</v>
      </c>
      <c r="R1430" s="183">
        <f>Q1430*H1430</f>
        <v>0</v>
      </c>
      <c r="S1430" s="183">
        <v>0</v>
      </c>
      <c r="T1430" s="184">
        <f>S1430*H1430</f>
        <v>0</v>
      </c>
      <c r="U1430" s="36"/>
      <c r="V1430" s="36"/>
      <c r="W1430" s="36"/>
      <c r="X1430" s="36"/>
      <c r="Y1430" s="36"/>
      <c r="Z1430" s="36"/>
      <c r="AA1430" s="36"/>
      <c r="AB1430" s="36"/>
      <c r="AC1430" s="36"/>
      <c r="AD1430" s="36"/>
      <c r="AE1430" s="36"/>
      <c r="AR1430" s="185" t="s">
        <v>279</v>
      </c>
      <c r="AT1430" s="185" t="s">
        <v>147</v>
      </c>
      <c r="AU1430" s="185" t="s">
        <v>153</v>
      </c>
      <c r="AY1430" s="19" t="s">
        <v>145</v>
      </c>
      <c r="BE1430" s="186">
        <f>IF(N1430="základní",J1430,0)</f>
        <v>0</v>
      </c>
      <c r="BF1430" s="186">
        <f>IF(N1430="snížená",J1430,0)</f>
        <v>0</v>
      </c>
      <c r="BG1430" s="186">
        <f>IF(N1430="zákl. přenesená",J1430,0)</f>
        <v>0</v>
      </c>
      <c r="BH1430" s="186">
        <f>IF(N1430="sníž. přenesená",J1430,0)</f>
        <v>0</v>
      </c>
      <c r="BI1430" s="186">
        <f>IF(N1430="nulová",J1430,0)</f>
        <v>0</v>
      </c>
      <c r="BJ1430" s="19" t="s">
        <v>153</v>
      </c>
      <c r="BK1430" s="186">
        <f>ROUND(I1430*H1430,0)</f>
        <v>0</v>
      </c>
      <c r="BL1430" s="19" t="s">
        <v>279</v>
      </c>
      <c r="BM1430" s="185" t="s">
        <v>2257</v>
      </c>
    </row>
    <row r="1431" spans="1:65" s="2" customFormat="1" ht="10">
      <c r="A1431" s="36"/>
      <c r="B1431" s="37"/>
      <c r="C1431" s="38"/>
      <c r="D1431" s="187" t="s">
        <v>155</v>
      </c>
      <c r="E1431" s="38"/>
      <c r="F1431" s="188" t="s">
        <v>2258</v>
      </c>
      <c r="G1431" s="38"/>
      <c r="H1431" s="38"/>
      <c r="I1431" s="189"/>
      <c r="J1431" s="38"/>
      <c r="K1431" s="38"/>
      <c r="L1431" s="41"/>
      <c r="M1431" s="190"/>
      <c r="N1431" s="191"/>
      <c r="O1431" s="66"/>
      <c r="P1431" s="66"/>
      <c r="Q1431" s="66"/>
      <c r="R1431" s="66"/>
      <c r="S1431" s="66"/>
      <c r="T1431" s="67"/>
      <c r="U1431" s="36"/>
      <c r="V1431" s="36"/>
      <c r="W1431" s="36"/>
      <c r="X1431" s="36"/>
      <c r="Y1431" s="36"/>
      <c r="Z1431" s="36"/>
      <c r="AA1431" s="36"/>
      <c r="AB1431" s="36"/>
      <c r="AC1431" s="36"/>
      <c r="AD1431" s="36"/>
      <c r="AE1431" s="36"/>
      <c r="AT1431" s="19" t="s">
        <v>155</v>
      </c>
      <c r="AU1431" s="19" t="s">
        <v>153</v>
      </c>
    </row>
    <row r="1432" spans="1:65" s="2" customFormat="1" ht="16.5" customHeight="1">
      <c r="A1432" s="36"/>
      <c r="B1432" s="37"/>
      <c r="C1432" s="175" t="s">
        <v>2259</v>
      </c>
      <c r="D1432" s="175" t="s">
        <v>147</v>
      </c>
      <c r="E1432" s="176" t="s">
        <v>2260</v>
      </c>
      <c r="F1432" s="177" t="s">
        <v>20</v>
      </c>
      <c r="G1432" s="178" t="s">
        <v>300</v>
      </c>
      <c r="H1432" s="179">
        <v>1</v>
      </c>
      <c r="I1432" s="180"/>
      <c r="J1432" s="179">
        <f>ROUND(I1432*H1432,0)</f>
        <v>0</v>
      </c>
      <c r="K1432" s="177" t="s">
        <v>20</v>
      </c>
      <c r="L1432" s="41"/>
      <c r="M1432" s="181" t="s">
        <v>20</v>
      </c>
      <c r="N1432" s="182" t="s">
        <v>44</v>
      </c>
      <c r="O1432" s="66"/>
      <c r="P1432" s="183">
        <f>O1432*H1432</f>
        <v>0</v>
      </c>
      <c r="Q1432" s="183">
        <v>0</v>
      </c>
      <c r="R1432" s="183">
        <f>Q1432*H1432</f>
        <v>0</v>
      </c>
      <c r="S1432" s="183">
        <v>0</v>
      </c>
      <c r="T1432" s="184">
        <f>S1432*H1432</f>
        <v>0</v>
      </c>
      <c r="U1432" s="36"/>
      <c r="V1432" s="36"/>
      <c r="W1432" s="36"/>
      <c r="X1432" s="36"/>
      <c r="Y1432" s="36"/>
      <c r="Z1432" s="36"/>
      <c r="AA1432" s="36"/>
      <c r="AB1432" s="36"/>
      <c r="AC1432" s="36"/>
      <c r="AD1432" s="36"/>
      <c r="AE1432" s="36"/>
      <c r="AR1432" s="185" t="s">
        <v>279</v>
      </c>
      <c r="AT1432" s="185" t="s">
        <v>147</v>
      </c>
      <c r="AU1432" s="185" t="s">
        <v>153</v>
      </c>
      <c r="AY1432" s="19" t="s">
        <v>145</v>
      </c>
      <c r="BE1432" s="186">
        <f>IF(N1432="základní",J1432,0)</f>
        <v>0</v>
      </c>
      <c r="BF1432" s="186">
        <f>IF(N1432="snížená",J1432,0)</f>
        <v>0</v>
      </c>
      <c r="BG1432" s="186">
        <f>IF(N1432="zákl. přenesená",J1432,0)</f>
        <v>0</v>
      </c>
      <c r="BH1432" s="186">
        <f>IF(N1432="sníž. přenesená",J1432,0)</f>
        <v>0</v>
      </c>
      <c r="BI1432" s="186">
        <f>IF(N1432="nulová",J1432,0)</f>
        <v>0</v>
      </c>
      <c r="BJ1432" s="19" t="s">
        <v>153</v>
      </c>
      <c r="BK1432" s="186">
        <f>ROUND(I1432*H1432,0)</f>
        <v>0</v>
      </c>
      <c r="BL1432" s="19" t="s">
        <v>279</v>
      </c>
      <c r="BM1432" s="185" t="s">
        <v>2261</v>
      </c>
    </row>
    <row r="1433" spans="1:65" s="2" customFormat="1" ht="10">
      <c r="A1433" s="36"/>
      <c r="B1433" s="37"/>
      <c r="C1433" s="38"/>
      <c r="D1433" s="187" t="s">
        <v>155</v>
      </c>
      <c r="E1433" s="38"/>
      <c r="F1433" s="188" t="s">
        <v>2262</v>
      </c>
      <c r="G1433" s="38"/>
      <c r="H1433" s="38"/>
      <c r="I1433" s="189"/>
      <c r="J1433" s="38"/>
      <c r="K1433" s="38"/>
      <c r="L1433" s="41"/>
      <c r="M1433" s="190"/>
      <c r="N1433" s="191"/>
      <c r="O1433" s="66"/>
      <c r="P1433" s="66"/>
      <c r="Q1433" s="66"/>
      <c r="R1433" s="66"/>
      <c r="S1433" s="66"/>
      <c r="T1433" s="67"/>
      <c r="U1433" s="36"/>
      <c r="V1433" s="36"/>
      <c r="W1433" s="36"/>
      <c r="X1433" s="36"/>
      <c r="Y1433" s="36"/>
      <c r="Z1433" s="36"/>
      <c r="AA1433" s="36"/>
      <c r="AB1433" s="36"/>
      <c r="AC1433" s="36"/>
      <c r="AD1433" s="36"/>
      <c r="AE1433" s="36"/>
      <c r="AT1433" s="19" t="s">
        <v>155</v>
      </c>
      <c r="AU1433" s="19" t="s">
        <v>153</v>
      </c>
    </row>
    <row r="1434" spans="1:65" s="2" customFormat="1" ht="23">
      <c r="A1434" s="36"/>
      <c r="B1434" s="37"/>
      <c r="C1434" s="175" t="s">
        <v>2263</v>
      </c>
      <c r="D1434" s="175" t="s">
        <v>147</v>
      </c>
      <c r="E1434" s="176" t="s">
        <v>2264</v>
      </c>
      <c r="F1434" s="177" t="s">
        <v>2265</v>
      </c>
      <c r="G1434" s="178" t="s">
        <v>256</v>
      </c>
      <c r="H1434" s="179">
        <v>98.16</v>
      </c>
      <c r="I1434" s="180"/>
      <c r="J1434" s="179">
        <f>ROUND(I1434*H1434,0)</f>
        <v>0</v>
      </c>
      <c r="K1434" s="177" t="s">
        <v>20</v>
      </c>
      <c r="L1434" s="41"/>
      <c r="M1434" s="181" t="s">
        <v>20</v>
      </c>
      <c r="N1434" s="182" t="s">
        <v>44</v>
      </c>
      <c r="O1434" s="66"/>
      <c r="P1434" s="183">
        <f>O1434*H1434</f>
        <v>0</v>
      </c>
      <c r="Q1434" s="183">
        <v>0</v>
      </c>
      <c r="R1434" s="183">
        <f>Q1434*H1434</f>
        <v>0</v>
      </c>
      <c r="S1434" s="183">
        <v>0</v>
      </c>
      <c r="T1434" s="184">
        <f>S1434*H1434</f>
        <v>0</v>
      </c>
      <c r="U1434" s="36"/>
      <c r="V1434" s="36"/>
      <c r="W1434" s="36"/>
      <c r="X1434" s="36"/>
      <c r="Y1434" s="36"/>
      <c r="Z1434" s="36"/>
      <c r="AA1434" s="36"/>
      <c r="AB1434" s="36"/>
      <c r="AC1434" s="36"/>
      <c r="AD1434" s="36"/>
      <c r="AE1434" s="36"/>
      <c r="AR1434" s="185" t="s">
        <v>279</v>
      </c>
      <c r="AT1434" s="185" t="s">
        <v>147</v>
      </c>
      <c r="AU1434" s="185" t="s">
        <v>153</v>
      </c>
      <c r="AY1434" s="19" t="s">
        <v>145</v>
      </c>
      <c r="BE1434" s="186">
        <f>IF(N1434="základní",J1434,0)</f>
        <v>0</v>
      </c>
      <c r="BF1434" s="186">
        <f>IF(N1434="snížená",J1434,0)</f>
        <v>0</v>
      </c>
      <c r="BG1434" s="186">
        <f>IF(N1434="zákl. přenesená",J1434,0)</f>
        <v>0</v>
      </c>
      <c r="BH1434" s="186">
        <f>IF(N1434="sníž. přenesená",J1434,0)</f>
        <v>0</v>
      </c>
      <c r="BI1434" s="186">
        <f>IF(N1434="nulová",J1434,0)</f>
        <v>0</v>
      </c>
      <c r="BJ1434" s="19" t="s">
        <v>153</v>
      </c>
      <c r="BK1434" s="186">
        <f>ROUND(I1434*H1434,0)</f>
        <v>0</v>
      </c>
      <c r="BL1434" s="19" t="s">
        <v>279</v>
      </c>
      <c r="BM1434" s="185" t="s">
        <v>2266</v>
      </c>
    </row>
    <row r="1435" spans="1:65" s="2" customFormat="1" ht="10">
      <c r="A1435" s="36"/>
      <c r="B1435" s="37"/>
      <c r="C1435" s="38"/>
      <c r="D1435" s="187" t="s">
        <v>155</v>
      </c>
      <c r="E1435" s="38"/>
      <c r="F1435" s="188" t="s">
        <v>2267</v>
      </c>
      <c r="G1435" s="38"/>
      <c r="H1435" s="38"/>
      <c r="I1435" s="189"/>
      <c r="J1435" s="38"/>
      <c r="K1435" s="38"/>
      <c r="L1435" s="41"/>
      <c r="M1435" s="190"/>
      <c r="N1435" s="191"/>
      <c r="O1435" s="66"/>
      <c r="P1435" s="66"/>
      <c r="Q1435" s="66"/>
      <c r="R1435" s="66"/>
      <c r="S1435" s="66"/>
      <c r="T1435" s="67"/>
      <c r="U1435" s="36"/>
      <c r="V1435" s="36"/>
      <c r="W1435" s="36"/>
      <c r="X1435" s="36"/>
      <c r="Y1435" s="36"/>
      <c r="Z1435" s="36"/>
      <c r="AA1435" s="36"/>
      <c r="AB1435" s="36"/>
      <c r="AC1435" s="36"/>
      <c r="AD1435" s="36"/>
      <c r="AE1435" s="36"/>
      <c r="AT1435" s="19" t="s">
        <v>155</v>
      </c>
      <c r="AU1435" s="19" t="s">
        <v>153</v>
      </c>
    </row>
    <row r="1436" spans="1:65" s="13" customFormat="1" ht="20">
      <c r="B1436" s="193"/>
      <c r="C1436" s="194"/>
      <c r="D1436" s="187" t="s">
        <v>159</v>
      </c>
      <c r="E1436" s="195" t="s">
        <v>20</v>
      </c>
      <c r="F1436" s="196" t="s">
        <v>2268</v>
      </c>
      <c r="G1436" s="194"/>
      <c r="H1436" s="197">
        <v>82.54</v>
      </c>
      <c r="I1436" s="198"/>
      <c r="J1436" s="194"/>
      <c r="K1436" s="194"/>
      <c r="L1436" s="199"/>
      <c r="M1436" s="200"/>
      <c r="N1436" s="201"/>
      <c r="O1436" s="201"/>
      <c r="P1436" s="201"/>
      <c r="Q1436" s="201"/>
      <c r="R1436" s="201"/>
      <c r="S1436" s="201"/>
      <c r="T1436" s="202"/>
      <c r="AT1436" s="203" t="s">
        <v>159</v>
      </c>
      <c r="AU1436" s="203" t="s">
        <v>153</v>
      </c>
      <c r="AV1436" s="13" t="s">
        <v>153</v>
      </c>
      <c r="AW1436" s="13" t="s">
        <v>33</v>
      </c>
      <c r="AX1436" s="13" t="s">
        <v>72</v>
      </c>
      <c r="AY1436" s="203" t="s">
        <v>145</v>
      </c>
    </row>
    <row r="1437" spans="1:65" s="13" customFormat="1" ht="10">
      <c r="B1437" s="193"/>
      <c r="C1437" s="194"/>
      <c r="D1437" s="187" t="s">
        <v>159</v>
      </c>
      <c r="E1437" s="195" t="s">
        <v>20</v>
      </c>
      <c r="F1437" s="196" t="s">
        <v>2269</v>
      </c>
      <c r="G1437" s="194"/>
      <c r="H1437" s="197">
        <v>15.62</v>
      </c>
      <c r="I1437" s="198"/>
      <c r="J1437" s="194"/>
      <c r="K1437" s="194"/>
      <c r="L1437" s="199"/>
      <c r="M1437" s="200"/>
      <c r="N1437" s="201"/>
      <c r="O1437" s="201"/>
      <c r="P1437" s="201"/>
      <c r="Q1437" s="201"/>
      <c r="R1437" s="201"/>
      <c r="S1437" s="201"/>
      <c r="T1437" s="202"/>
      <c r="AT1437" s="203" t="s">
        <v>159</v>
      </c>
      <c r="AU1437" s="203" t="s">
        <v>153</v>
      </c>
      <c r="AV1437" s="13" t="s">
        <v>153</v>
      </c>
      <c r="AW1437" s="13" t="s">
        <v>33</v>
      </c>
      <c r="AX1437" s="13" t="s">
        <v>72</v>
      </c>
      <c r="AY1437" s="203" t="s">
        <v>145</v>
      </c>
    </row>
    <row r="1438" spans="1:65" s="15" customFormat="1" ht="10">
      <c r="B1438" s="214"/>
      <c r="C1438" s="215"/>
      <c r="D1438" s="187" t="s">
        <v>159</v>
      </c>
      <c r="E1438" s="216" t="s">
        <v>20</v>
      </c>
      <c r="F1438" s="217" t="s">
        <v>173</v>
      </c>
      <c r="G1438" s="215"/>
      <c r="H1438" s="218">
        <v>98.16</v>
      </c>
      <c r="I1438" s="219"/>
      <c r="J1438" s="215"/>
      <c r="K1438" s="215"/>
      <c r="L1438" s="220"/>
      <c r="M1438" s="221"/>
      <c r="N1438" s="222"/>
      <c r="O1438" s="222"/>
      <c r="P1438" s="222"/>
      <c r="Q1438" s="222"/>
      <c r="R1438" s="222"/>
      <c r="S1438" s="222"/>
      <c r="T1438" s="223"/>
      <c r="AT1438" s="224" t="s">
        <v>159</v>
      </c>
      <c r="AU1438" s="224" t="s">
        <v>153</v>
      </c>
      <c r="AV1438" s="15" t="s">
        <v>152</v>
      </c>
      <c r="AW1438" s="15" t="s">
        <v>33</v>
      </c>
      <c r="AX1438" s="15" t="s">
        <v>8</v>
      </c>
      <c r="AY1438" s="224" t="s">
        <v>145</v>
      </c>
    </row>
    <row r="1439" spans="1:65" s="2" customFormat="1" ht="16.5" customHeight="1">
      <c r="A1439" s="36"/>
      <c r="B1439" s="37"/>
      <c r="C1439" s="175" t="s">
        <v>2270</v>
      </c>
      <c r="D1439" s="175" t="s">
        <v>147</v>
      </c>
      <c r="E1439" s="176" t="s">
        <v>2271</v>
      </c>
      <c r="F1439" s="177" t="s">
        <v>2272</v>
      </c>
      <c r="G1439" s="178" t="s">
        <v>300</v>
      </c>
      <c r="H1439" s="179">
        <v>4</v>
      </c>
      <c r="I1439" s="180"/>
      <c r="J1439" s="179">
        <f>ROUND(I1439*H1439,0)</f>
        <v>0</v>
      </c>
      <c r="K1439" s="177" t="s">
        <v>20</v>
      </c>
      <c r="L1439" s="41"/>
      <c r="M1439" s="181" t="s">
        <v>20</v>
      </c>
      <c r="N1439" s="182" t="s">
        <v>44</v>
      </c>
      <c r="O1439" s="66"/>
      <c r="P1439" s="183">
        <f>O1439*H1439</f>
        <v>0</v>
      </c>
      <c r="Q1439" s="183">
        <v>0</v>
      </c>
      <c r="R1439" s="183">
        <f>Q1439*H1439</f>
        <v>0</v>
      </c>
      <c r="S1439" s="183">
        <v>0</v>
      </c>
      <c r="T1439" s="184">
        <f>S1439*H1439</f>
        <v>0</v>
      </c>
      <c r="U1439" s="36"/>
      <c r="V1439" s="36"/>
      <c r="W1439" s="36"/>
      <c r="X1439" s="36"/>
      <c r="Y1439" s="36"/>
      <c r="Z1439" s="36"/>
      <c r="AA1439" s="36"/>
      <c r="AB1439" s="36"/>
      <c r="AC1439" s="36"/>
      <c r="AD1439" s="36"/>
      <c r="AE1439" s="36"/>
      <c r="AR1439" s="185" t="s">
        <v>279</v>
      </c>
      <c r="AT1439" s="185" t="s">
        <v>147</v>
      </c>
      <c r="AU1439" s="185" t="s">
        <v>153</v>
      </c>
      <c r="AY1439" s="19" t="s">
        <v>145</v>
      </c>
      <c r="BE1439" s="186">
        <f>IF(N1439="základní",J1439,0)</f>
        <v>0</v>
      </c>
      <c r="BF1439" s="186">
        <f>IF(N1439="snížená",J1439,0)</f>
        <v>0</v>
      </c>
      <c r="BG1439" s="186">
        <f>IF(N1439="zákl. přenesená",J1439,0)</f>
        <v>0</v>
      </c>
      <c r="BH1439" s="186">
        <f>IF(N1439="sníž. přenesená",J1439,0)</f>
        <v>0</v>
      </c>
      <c r="BI1439" s="186">
        <f>IF(N1439="nulová",J1439,0)</f>
        <v>0</v>
      </c>
      <c r="BJ1439" s="19" t="s">
        <v>153</v>
      </c>
      <c r="BK1439" s="186">
        <f>ROUND(I1439*H1439,0)</f>
        <v>0</v>
      </c>
      <c r="BL1439" s="19" t="s">
        <v>279</v>
      </c>
      <c r="BM1439" s="185" t="s">
        <v>2273</v>
      </c>
    </row>
    <row r="1440" spans="1:65" s="2" customFormat="1" ht="10">
      <c r="A1440" s="36"/>
      <c r="B1440" s="37"/>
      <c r="C1440" s="38"/>
      <c r="D1440" s="187" t="s">
        <v>155</v>
      </c>
      <c r="E1440" s="38"/>
      <c r="F1440" s="188" t="s">
        <v>2272</v>
      </c>
      <c r="G1440" s="38"/>
      <c r="H1440" s="38"/>
      <c r="I1440" s="189"/>
      <c r="J1440" s="38"/>
      <c r="K1440" s="38"/>
      <c r="L1440" s="41"/>
      <c r="M1440" s="190"/>
      <c r="N1440" s="191"/>
      <c r="O1440" s="66"/>
      <c r="P1440" s="66"/>
      <c r="Q1440" s="66"/>
      <c r="R1440" s="66"/>
      <c r="S1440" s="66"/>
      <c r="T1440" s="67"/>
      <c r="U1440" s="36"/>
      <c r="V1440" s="36"/>
      <c r="W1440" s="36"/>
      <c r="X1440" s="36"/>
      <c r="Y1440" s="36"/>
      <c r="Z1440" s="36"/>
      <c r="AA1440" s="36"/>
      <c r="AB1440" s="36"/>
      <c r="AC1440" s="36"/>
      <c r="AD1440" s="36"/>
      <c r="AE1440" s="36"/>
      <c r="AT1440" s="19" t="s">
        <v>155</v>
      </c>
      <c r="AU1440" s="19" t="s">
        <v>153</v>
      </c>
    </row>
    <row r="1441" spans="1:65" s="2" customFormat="1" ht="16.5" customHeight="1">
      <c r="A1441" s="36"/>
      <c r="B1441" s="37"/>
      <c r="C1441" s="225" t="s">
        <v>2274</v>
      </c>
      <c r="D1441" s="225" t="s">
        <v>248</v>
      </c>
      <c r="E1441" s="226" t="s">
        <v>2275</v>
      </c>
      <c r="F1441" s="227" t="s">
        <v>2276</v>
      </c>
      <c r="G1441" s="228" t="s">
        <v>300</v>
      </c>
      <c r="H1441" s="229">
        <v>14</v>
      </c>
      <c r="I1441" s="230"/>
      <c r="J1441" s="229">
        <f>ROUND(I1441*H1441,0)</f>
        <v>0</v>
      </c>
      <c r="K1441" s="227" t="s">
        <v>20</v>
      </c>
      <c r="L1441" s="231"/>
      <c r="M1441" s="232" t="s">
        <v>20</v>
      </c>
      <c r="N1441" s="233" t="s">
        <v>44</v>
      </c>
      <c r="O1441" s="66"/>
      <c r="P1441" s="183">
        <f>O1441*H1441</f>
        <v>0</v>
      </c>
      <c r="Q1441" s="183">
        <v>0</v>
      </c>
      <c r="R1441" s="183">
        <f>Q1441*H1441</f>
        <v>0</v>
      </c>
      <c r="S1441" s="183">
        <v>0</v>
      </c>
      <c r="T1441" s="184">
        <f>S1441*H1441</f>
        <v>0</v>
      </c>
      <c r="U1441" s="36"/>
      <c r="V1441" s="36"/>
      <c r="W1441" s="36"/>
      <c r="X1441" s="36"/>
      <c r="Y1441" s="36"/>
      <c r="Z1441" s="36"/>
      <c r="AA1441" s="36"/>
      <c r="AB1441" s="36"/>
      <c r="AC1441" s="36"/>
      <c r="AD1441" s="36"/>
      <c r="AE1441" s="36"/>
      <c r="AR1441" s="185" t="s">
        <v>385</v>
      </c>
      <c r="AT1441" s="185" t="s">
        <v>248</v>
      </c>
      <c r="AU1441" s="185" t="s">
        <v>153</v>
      </c>
      <c r="AY1441" s="19" t="s">
        <v>145</v>
      </c>
      <c r="BE1441" s="186">
        <f>IF(N1441="základní",J1441,0)</f>
        <v>0</v>
      </c>
      <c r="BF1441" s="186">
        <f>IF(N1441="snížená",J1441,0)</f>
        <v>0</v>
      </c>
      <c r="BG1441" s="186">
        <f>IF(N1441="zákl. přenesená",J1441,0)</f>
        <v>0</v>
      </c>
      <c r="BH1441" s="186">
        <f>IF(N1441="sníž. přenesená",J1441,0)</f>
        <v>0</v>
      </c>
      <c r="BI1441" s="186">
        <f>IF(N1441="nulová",J1441,0)</f>
        <v>0</v>
      </c>
      <c r="BJ1441" s="19" t="s">
        <v>153</v>
      </c>
      <c r="BK1441" s="186">
        <f>ROUND(I1441*H1441,0)</f>
        <v>0</v>
      </c>
      <c r="BL1441" s="19" t="s">
        <v>279</v>
      </c>
      <c r="BM1441" s="185" t="s">
        <v>2277</v>
      </c>
    </row>
    <row r="1442" spans="1:65" s="2" customFormat="1" ht="10">
      <c r="A1442" s="36"/>
      <c r="B1442" s="37"/>
      <c r="C1442" s="38"/>
      <c r="D1442" s="187" t="s">
        <v>155</v>
      </c>
      <c r="E1442" s="38"/>
      <c r="F1442" s="188" t="s">
        <v>2276</v>
      </c>
      <c r="G1442" s="38"/>
      <c r="H1442" s="38"/>
      <c r="I1442" s="189"/>
      <c r="J1442" s="38"/>
      <c r="K1442" s="38"/>
      <c r="L1442" s="41"/>
      <c r="M1442" s="190"/>
      <c r="N1442" s="191"/>
      <c r="O1442" s="66"/>
      <c r="P1442" s="66"/>
      <c r="Q1442" s="66"/>
      <c r="R1442" s="66"/>
      <c r="S1442" s="66"/>
      <c r="T1442" s="67"/>
      <c r="U1442" s="36"/>
      <c r="V1442" s="36"/>
      <c r="W1442" s="36"/>
      <c r="X1442" s="36"/>
      <c r="Y1442" s="36"/>
      <c r="Z1442" s="36"/>
      <c r="AA1442" s="36"/>
      <c r="AB1442" s="36"/>
      <c r="AC1442" s="36"/>
      <c r="AD1442" s="36"/>
      <c r="AE1442" s="36"/>
      <c r="AT1442" s="19" t="s">
        <v>155</v>
      </c>
      <c r="AU1442" s="19" t="s">
        <v>153</v>
      </c>
    </row>
    <row r="1443" spans="1:65" s="2" customFormat="1" ht="16.5" customHeight="1">
      <c r="A1443" s="36"/>
      <c r="B1443" s="37"/>
      <c r="C1443" s="225" t="s">
        <v>2278</v>
      </c>
      <c r="D1443" s="225" t="s">
        <v>248</v>
      </c>
      <c r="E1443" s="226" t="s">
        <v>2279</v>
      </c>
      <c r="F1443" s="227" t="s">
        <v>2280</v>
      </c>
      <c r="G1443" s="228" t="s">
        <v>300</v>
      </c>
      <c r="H1443" s="229">
        <v>10</v>
      </c>
      <c r="I1443" s="230"/>
      <c r="J1443" s="229">
        <f>ROUND(I1443*H1443,0)</f>
        <v>0</v>
      </c>
      <c r="K1443" s="227" t="s">
        <v>20</v>
      </c>
      <c r="L1443" s="231"/>
      <c r="M1443" s="232" t="s">
        <v>20</v>
      </c>
      <c r="N1443" s="233" t="s">
        <v>44</v>
      </c>
      <c r="O1443" s="66"/>
      <c r="P1443" s="183">
        <f>O1443*H1443</f>
        <v>0</v>
      </c>
      <c r="Q1443" s="183">
        <v>0</v>
      </c>
      <c r="R1443" s="183">
        <f>Q1443*H1443</f>
        <v>0</v>
      </c>
      <c r="S1443" s="183">
        <v>0</v>
      </c>
      <c r="T1443" s="184">
        <f>S1443*H1443</f>
        <v>0</v>
      </c>
      <c r="U1443" s="36"/>
      <c r="V1443" s="36"/>
      <c r="W1443" s="36"/>
      <c r="X1443" s="36"/>
      <c r="Y1443" s="36"/>
      <c r="Z1443" s="36"/>
      <c r="AA1443" s="36"/>
      <c r="AB1443" s="36"/>
      <c r="AC1443" s="36"/>
      <c r="AD1443" s="36"/>
      <c r="AE1443" s="36"/>
      <c r="AR1443" s="185" t="s">
        <v>385</v>
      </c>
      <c r="AT1443" s="185" t="s">
        <v>248</v>
      </c>
      <c r="AU1443" s="185" t="s">
        <v>153</v>
      </c>
      <c r="AY1443" s="19" t="s">
        <v>145</v>
      </c>
      <c r="BE1443" s="186">
        <f>IF(N1443="základní",J1443,0)</f>
        <v>0</v>
      </c>
      <c r="BF1443" s="186">
        <f>IF(N1443="snížená",J1443,0)</f>
        <v>0</v>
      </c>
      <c r="BG1443" s="186">
        <f>IF(N1443="zákl. přenesená",J1443,0)</f>
        <v>0</v>
      </c>
      <c r="BH1443" s="186">
        <f>IF(N1443="sníž. přenesená",J1443,0)</f>
        <v>0</v>
      </c>
      <c r="BI1443" s="186">
        <f>IF(N1443="nulová",J1443,0)</f>
        <v>0</v>
      </c>
      <c r="BJ1443" s="19" t="s">
        <v>153</v>
      </c>
      <c r="BK1443" s="186">
        <f>ROUND(I1443*H1443,0)</f>
        <v>0</v>
      </c>
      <c r="BL1443" s="19" t="s">
        <v>279</v>
      </c>
      <c r="BM1443" s="185" t="s">
        <v>2281</v>
      </c>
    </row>
    <row r="1444" spans="1:65" s="2" customFormat="1" ht="10">
      <c r="A1444" s="36"/>
      <c r="B1444" s="37"/>
      <c r="C1444" s="38"/>
      <c r="D1444" s="187" t="s">
        <v>155</v>
      </c>
      <c r="E1444" s="38"/>
      <c r="F1444" s="188" t="s">
        <v>2280</v>
      </c>
      <c r="G1444" s="38"/>
      <c r="H1444" s="38"/>
      <c r="I1444" s="189"/>
      <c r="J1444" s="38"/>
      <c r="K1444" s="38"/>
      <c r="L1444" s="41"/>
      <c r="M1444" s="190"/>
      <c r="N1444" s="191"/>
      <c r="O1444" s="66"/>
      <c r="P1444" s="66"/>
      <c r="Q1444" s="66"/>
      <c r="R1444" s="66"/>
      <c r="S1444" s="66"/>
      <c r="T1444" s="67"/>
      <c r="U1444" s="36"/>
      <c r="V1444" s="36"/>
      <c r="W1444" s="36"/>
      <c r="X1444" s="36"/>
      <c r="Y1444" s="36"/>
      <c r="Z1444" s="36"/>
      <c r="AA1444" s="36"/>
      <c r="AB1444" s="36"/>
      <c r="AC1444" s="36"/>
      <c r="AD1444" s="36"/>
      <c r="AE1444" s="36"/>
      <c r="AT1444" s="19" t="s">
        <v>155</v>
      </c>
      <c r="AU1444" s="19" t="s">
        <v>153</v>
      </c>
    </row>
    <row r="1445" spans="1:65" s="2" customFormat="1" ht="16.5" customHeight="1">
      <c r="A1445" s="36"/>
      <c r="B1445" s="37"/>
      <c r="C1445" s="225" t="s">
        <v>2282</v>
      </c>
      <c r="D1445" s="225" t="s">
        <v>248</v>
      </c>
      <c r="E1445" s="226" t="s">
        <v>2283</v>
      </c>
      <c r="F1445" s="227" t="s">
        <v>2284</v>
      </c>
      <c r="G1445" s="228" t="s">
        <v>300</v>
      </c>
      <c r="H1445" s="229">
        <v>1</v>
      </c>
      <c r="I1445" s="230"/>
      <c r="J1445" s="229">
        <f>ROUND(I1445*H1445,0)</f>
        <v>0</v>
      </c>
      <c r="K1445" s="227" t="s">
        <v>20</v>
      </c>
      <c r="L1445" s="231"/>
      <c r="M1445" s="232" t="s">
        <v>20</v>
      </c>
      <c r="N1445" s="233" t="s">
        <v>44</v>
      </c>
      <c r="O1445" s="66"/>
      <c r="P1445" s="183">
        <f>O1445*H1445</f>
        <v>0</v>
      </c>
      <c r="Q1445" s="183">
        <v>0</v>
      </c>
      <c r="R1445" s="183">
        <f>Q1445*H1445</f>
        <v>0</v>
      </c>
      <c r="S1445" s="183">
        <v>0</v>
      </c>
      <c r="T1445" s="184">
        <f>S1445*H1445</f>
        <v>0</v>
      </c>
      <c r="U1445" s="36"/>
      <c r="V1445" s="36"/>
      <c r="W1445" s="36"/>
      <c r="X1445" s="36"/>
      <c r="Y1445" s="36"/>
      <c r="Z1445" s="36"/>
      <c r="AA1445" s="36"/>
      <c r="AB1445" s="36"/>
      <c r="AC1445" s="36"/>
      <c r="AD1445" s="36"/>
      <c r="AE1445" s="36"/>
      <c r="AR1445" s="185" t="s">
        <v>385</v>
      </c>
      <c r="AT1445" s="185" t="s">
        <v>248</v>
      </c>
      <c r="AU1445" s="185" t="s">
        <v>153</v>
      </c>
      <c r="AY1445" s="19" t="s">
        <v>145</v>
      </c>
      <c r="BE1445" s="186">
        <f>IF(N1445="základní",J1445,0)</f>
        <v>0</v>
      </c>
      <c r="BF1445" s="186">
        <f>IF(N1445="snížená",J1445,0)</f>
        <v>0</v>
      </c>
      <c r="BG1445" s="186">
        <f>IF(N1445="zákl. přenesená",J1445,0)</f>
        <v>0</v>
      </c>
      <c r="BH1445" s="186">
        <f>IF(N1445="sníž. přenesená",J1445,0)</f>
        <v>0</v>
      </c>
      <c r="BI1445" s="186">
        <f>IF(N1445="nulová",J1445,0)</f>
        <v>0</v>
      </c>
      <c r="BJ1445" s="19" t="s">
        <v>153</v>
      </c>
      <c r="BK1445" s="186">
        <f>ROUND(I1445*H1445,0)</f>
        <v>0</v>
      </c>
      <c r="BL1445" s="19" t="s">
        <v>279</v>
      </c>
      <c r="BM1445" s="185" t="s">
        <v>2285</v>
      </c>
    </row>
    <row r="1446" spans="1:65" s="2" customFormat="1" ht="10">
      <c r="A1446" s="36"/>
      <c r="B1446" s="37"/>
      <c r="C1446" s="38"/>
      <c r="D1446" s="187" t="s">
        <v>155</v>
      </c>
      <c r="E1446" s="38"/>
      <c r="F1446" s="188" t="s">
        <v>2284</v>
      </c>
      <c r="G1446" s="38"/>
      <c r="H1446" s="38"/>
      <c r="I1446" s="189"/>
      <c r="J1446" s="38"/>
      <c r="K1446" s="38"/>
      <c r="L1446" s="41"/>
      <c r="M1446" s="190"/>
      <c r="N1446" s="191"/>
      <c r="O1446" s="66"/>
      <c r="P1446" s="66"/>
      <c r="Q1446" s="66"/>
      <c r="R1446" s="66"/>
      <c r="S1446" s="66"/>
      <c r="T1446" s="67"/>
      <c r="U1446" s="36"/>
      <c r="V1446" s="36"/>
      <c r="W1446" s="36"/>
      <c r="X1446" s="36"/>
      <c r="Y1446" s="36"/>
      <c r="Z1446" s="36"/>
      <c r="AA1446" s="36"/>
      <c r="AB1446" s="36"/>
      <c r="AC1446" s="36"/>
      <c r="AD1446" s="36"/>
      <c r="AE1446" s="36"/>
      <c r="AT1446" s="19" t="s">
        <v>155</v>
      </c>
      <c r="AU1446" s="19" t="s">
        <v>153</v>
      </c>
    </row>
    <row r="1447" spans="1:65" s="2" customFormat="1" ht="16.5" customHeight="1">
      <c r="A1447" s="36"/>
      <c r="B1447" s="37"/>
      <c r="C1447" s="225" t="s">
        <v>2286</v>
      </c>
      <c r="D1447" s="225" t="s">
        <v>248</v>
      </c>
      <c r="E1447" s="226" t="s">
        <v>2287</v>
      </c>
      <c r="F1447" s="227" t="s">
        <v>2288</v>
      </c>
      <c r="G1447" s="228" t="s">
        <v>300</v>
      </c>
      <c r="H1447" s="229">
        <v>1</v>
      </c>
      <c r="I1447" s="230"/>
      <c r="J1447" s="229">
        <f>ROUND(I1447*H1447,0)</f>
        <v>0</v>
      </c>
      <c r="K1447" s="227" t="s">
        <v>20</v>
      </c>
      <c r="L1447" s="231"/>
      <c r="M1447" s="232" t="s">
        <v>20</v>
      </c>
      <c r="N1447" s="233" t="s">
        <v>44</v>
      </c>
      <c r="O1447" s="66"/>
      <c r="P1447" s="183">
        <f>O1447*H1447</f>
        <v>0</v>
      </c>
      <c r="Q1447" s="183">
        <v>0</v>
      </c>
      <c r="R1447" s="183">
        <f>Q1447*H1447</f>
        <v>0</v>
      </c>
      <c r="S1447" s="183">
        <v>0</v>
      </c>
      <c r="T1447" s="184">
        <f>S1447*H1447</f>
        <v>0</v>
      </c>
      <c r="U1447" s="36"/>
      <c r="V1447" s="36"/>
      <c r="W1447" s="36"/>
      <c r="X1447" s="36"/>
      <c r="Y1447" s="36"/>
      <c r="Z1447" s="36"/>
      <c r="AA1447" s="36"/>
      <c r="AB1447" s="36"/>
      <c r="AC1447" s="36"/>
      <c r="AD1447" s="36"/>
      <c r="AE1447" s="36"/>
      <c r="AR1447" s="185" t="s">
        <v>385</v>
      </c>
      <c r="AT1447" s="185" t="s">
        <v>248</v>
      </c>
      <c r="AU1447" s="185" t="s">
        <v>153</v>
      </c>
      <c r="AY1447" s="19" t="s">
        <v>145</v>
      </c>
      <c r="BE1447" s="186">
        <f>IF(N1447="základní",J1447,0)</f>
        <v>0</v>
      </c>
      <c r="BF1447" s="186">
        <f>IF(N1447="snížená",J1447,0)</f>
        <v>0</v>
      </c>
      <c r="BG1447" s="186">
        <f>IF(N1447="zákl. přenesená",J1447,0)</f>
        <v>0</v>
      </c>
      <c r="BH1447" s="186">
        <f>IF(N1447="sníž. přenesená",J1447,0)</f>
        <v>0</v>
      </c>
      <c r="BI1447" s="186">
        <f>IF(N1447="nulová",J1447,0)</f>
        <v>0</v>
      </c>
      <c r="BJ1447" s="19" t="s">
        <v>153</v>
      </c>
      <c r="BK1447" s="186">
        <f>ROUND(I1447*H1447,0)</f>
        <v>0</v>
      </c>
      <c r="BL1447" s="19" t="s">
        <v>279</v>
      </c>
      <c r="BM1447" s="185" t="s">
        <v>2289</v>
      </c>
    </row>
    <row r="1448" spans="1:65" s="2" customFormat="1" ht="10">
      <c r="A1448" s="36"/>
      <c r="B1448" s="37"/>
      <c r="C1448" s="38"/>
      <c r="D1448" s="187" t="s">
        <v>155</v>
      </c>
      <c r="E1448" s="38"/>
      <c r="F1448" s="188" t="s">
        <v>2288</v>
      </c>
      <c r="G1448" s="38"/>
      <c r="H1448" s="38"/>
      <c r="I1448" s="189"/>
      <c r="J1448" s="38"/>
      <c r="K1448" s="38"/>
      <c r="L1448" s="41"/>
      <c r="M1448" s="190"/>
      <c r="N1448" s="191"/>
      <c r="O1448" s="66"/>
      <c r="P1448" s="66"/>
      <c r="Q1448" s="66"/>
      <c r="R1448" s="66"/>
      <c r="S1448" s="66"/>
      <c r="T1448" s="67"/>
      <c r="U1448" s="36"/>
      <c r="V1448" s="36"/>
      <c r="W1448" s="36"/>
      <c r="X1448" s="36"/>
      <c r="Y1448" s="36"/>
      <c r="Z1448" s="36"/>
      <c r="AA1448" s="36"/>
      <c r="AB1448" s="36"/>
      <c r="AC1448" s="36"/>
      <c r="AD1448" s="36"/>
      <c r="AE1448" s="36"/>
      <c r="AT1448" s="19" t="s">
        <v>155</v>
      </c>
      <c r="AU1448" s="19" t="s">
        <v>153</v>
      </c>
    </row>
    <row r="1449" spans="1:65" s="2" customFormat="1" ht="16.5" customHeight="1">
      <c r="A1449" s="36"/>
      <c r="B1449" s="37"/>
      <c r="C1449" s="225" t="s">
        <v>2290</v>
      </c>
      <c r="D1449" s="225" t="s">
        <v>248</v>
      </c>
      <c r="E1449" s="226" t="s">
        <v>2291</v>
      </c>
      <c r="F1449" s="227" t="s">
        <v>2292</v>
      </c>
      <c r="G1449" s="228" t="s">
        <v>300</v>
      </c>
      <c r="H1449" s="229">
        <v>1</v>
      </c>
      <c r="I1449" s="230"/>
      <c r="J1449" s="229">
        <f>ROUND(I1449*H1449,0)</f>
        <v>0</v>
      </c>
      <c r="K1449" s="227" t="s">
        <v>20</v>
      </c>
      <c r="L1449" s="231"/>
      <c r="M1449" s="232" t="s">
        <v>20</v>
      </c>
      <c r="N1449" s="233" t="s">
        <v>44</v>
      </c>
      <c r="O1449" s="66"/>
      <c r="P1449" s="183">
        <f>O1449*H1449</f>
        <v>0</v>
      </c>
      <c r="Q1449" s="183">
        <v>0</v>
      </c>
      <c r="R1449" s="183">
        <f>Q1449*H1449</f>
        <v>0</v>
      </c>
      <c r="S1449" s="183">
        <v>0</v>
      </c>
      <c r="T1449" s="184">
        <f>S1449*H1449</f>
        <v>0</v>
      </c>
      <c r="U1449" s="36"/>
      <c r="V1449" s="36"/>
      <c r="W1449" s="36"/>
      <c r="X1449" s="36"/>
      <c r="Y1449" s="36"/>
      <c r="Z1449" s="36"/>
      <c r="AA1449" s="36"/>
      <c r="AB1449" s="36"/>
      <c r="AC1449" s="36"/>
      <c r="AD1449" s="36"/>
      <c r="AE1449" s="36"/>
      <c r="AR1449" s="185" t="s">
        <v>385</v>
      </c>
      <c r="AT1449" s="185" t="s">
        <v>248</v>
      </c>
      <c r="AU1449" s="185" t="s">
        <v>153</v>
      </c>
      <c r="AY1449" s="19" t="s">
        <v>145</v>
      </c>
      <c r="BE1449" s="186">
        <f>IF(N1449="základní",J1449,0)</f>
        <v>0</v>
      </c>
      <c r="BF1449" s="186">
        <f>IF(N1449="snížená",J1449,0)</f>
        <v>0</v>
      </c>
      <c r="BG1449" s="186">
        <f>IF(N1449="zákl. přenesená",J1449,0)</f>
        <v>0</v>
      </c>
      <c r="BH1449" s="186">
        <f>IF(N1449="sníž. přenesená",J1449,0)</f>
        <v>0</v>
      </c>
      <c r="BI1449" s="186">
        <f>IF(N1449="nulová",J1449,0)</f>
        <v>0</v>
      </c>
      <c r="BJ1449" s="19" t="s">
        <v>153</v>
      </c>
      <c r="BK1449" s="186">
        <f>ROUND(I1449*H1449,0)</f>
        <v>0</v>
      </c>
      <c r="BL1449" s="19" t="s">
        <v>279</v>
      </c>
      <c r="BM1449" s="185" t="s">
        <v>2293</v>
      </c>
    </row>
    <row r="1450" spans="1:65" s="2" customFormat="1" ht="10">
      <c r="A1450" s="36"/>
      <c r="B1450" s="37"/>
      <c r="C1450" s="38"/>
      <c r="D1450" s="187" t="s">
        <v>155</v>
      </c>
      <c r="E1450" s="38"/>
      <c r="F1450" s="188" t="s">
        <v>2292</v>
      </c>
      <c r="G1450" s="38"/>
      <c r="H1450" s="38"/>
      <c r="I1450" s="189"/>
      <c r="J1450" s="38"/>
      <c r="K1450" s="38"/>
      <c r="L1450" s="41"/>
      <c r="M1450" s="190"/>
      <c r="N1450" s="191"/>
      <c r="O1450" s="66"/>
      <c r="P1450" s="66"/>
      <c r="Q1450" s="66"/>
      <c r="R1450" s="66"/>
      <c r="S1450" s="66"/>
      <c r="T1450" s="67"/>
      <c r="U1450" s="36"/>
      <c r="V1450" s="36"/>
      <c r="W1450" s="36"/>
      <c r="X1450" s="36"/>
      <c r="Y1450" s="36"/>
      <c r="Z1450" s="36"/>
      <c r="AA1450" s="36"/>
      <c r="AB1450" s="36"/>
      <c r="AC1450" s="36"/>
      <c r="AD1450" s="36"/>
      <c r="AE1450" s="36"/>
      <c r="AT1450" s="19" t="s">
        <v>155</v>
      </c>
      <c r="AU1450" s="19" t="s">
        <v>153</v>
      </c>
    </row>
    <row r="1451" spans="1:65" s="2" customFormat="1" ht="16.5" customHeight="1">
      <c r="A1451" s="36"/>
      <c r="B1451" s="37"/>
      <c r="C1451" s="225" t="s">
        <v>2294</v>
      </c>
      <c r="D1451" s="225" t="s">
        <v>248</v>
      </c>
      <c r="E1451" s="226" t="s">
        <v>2295</v>
      </c>
      <c r="F1451" s="227" t="s">
        <v>2296</v>
      </c>
      <c r="G1451" s="228" t="s">
        <v>300</v>
      </c>
      <c r="H1451" s="229">
        <v>4</v>
      </c>
      <c r="I1451" s="230"/>
      <c r="J1451" s="229">
        <f>ROUND(I1451*H1451,0)</f>
        <v>0</v>
      </c>
      <c r="K1451" s="227" t="s">
        <v>20</v>
      </c>
      <c r="L1451" s="231"/>
      <c r="M1451" s="232" t="s">
        <v>20</v>
      </c>
      <c r="N1451" s="233" t="s">
        <v>44</v>
      </c>
      <c r="O1451" s="66"/>
      <c r="P1451" s="183">
        <f>O1451*H1451</f>
        <v>0</v>
      </c>
      <c r="Q1451" s="183">
        <v>0</v>
      </c>
      <c r="R1451" s="183">
        <f>Q1451*H1451</f>
        <v>0</v>
      </c>
      <c r="S1451" s="183">
        <v>0</v>
      </c>
      <c r="T1451" s="184">
        <f>S1451*H1451</f>
        <v>0</v>
      </c>
      <c r="U1451" s="36"/>
      <c r="V1451" s="36"/>
      <c r="W1451" s="36"/>
      <c r="X1451" s="36"/>
      <c r="Y1451" s="36"/>
      <c r="Z1451" s="36"/>
      <c r="AA1451" s="36"/>
      <c r="AB1451" s="36"/>
      <c r="AC1451" s="36"/>
      <c r="AD1451" s="36"/>
      <c r="AE1451" s="36"/>
      <c r="AR1451" s="185" t="s">
        <v>385</v>
      </c>
      <c r="AT1451" s="185" t="s">
        <v>248</v>
      </c>
      <c r="AU1451" s="185" t="s">
        <v>153</v>
      </c>
      <c r="AY1451" s="19" t="s">
        <v>145</v>
      </c>
      <c r="BE1451" s="186">
        <f>IF(N1451="základní",J1451,0)</f>
        <v>0</v>
      </c>
      <c r="BF1451" s="186">
        <f>IF(N1451="snížená",J1451,0)</f>
        <v>0</v>
      </c>
      <c r="BG1451" s="186">
        <f>IF(N1451="zákl. přenesená",J1451,0)</f>
        <v>0</v>
      </c>
      <c r="BH1451" s="186">
        <f>IF(N1451="sníž. přenesená",J1451,0)</f>
        <v>0</v>
      </c>
      <c r="BI1451" s="186">
        <f>IF(N1451="nulová",J1451,0)</f>
        <v>0</v>
      </c>
      <c r="BJ1451" s="19" t="s">
        <v>153</v>
      </c>
      <c r="BK1451" s="186">
        <f>ROUND(I1451*H1451,0)</f>
        <v>0</v>
      </c>
      <c r="BL1451" s="19" t="s">
        <v>279</v>
      </c>
      <c r="BM1451" s="185" t="s">
        <v>2297</v>
      </c>
    </row>
    <row r="1452" spans="1:65" s="2" customFormat="1" ht="10">
      <c r="A1452" s="36"/>
      <c r="B1452" s="37"/>
      <c r="C1452" s="38"/>
      <c r="D1452" s="187" t="s">
        <v>155</v>
      </c>
      <c r="E1452" s="38"/>
      <c r="F1452" s="188" t="s">
        <v>2296</v>
      </c>
      <c r="G1452" s="38"/>
      <c r="H1452" s="38"/>
      <c r="I1452" s="189"/>
      <c r="J1452" s="38"/>
      <c r="K1452" s="38"/>
      <c r="L1452" s="41"/>
      <c r="M1452" s="190"/>
      <c r="N1452" s="191"/>
      <c r="O1452" s="66"/>
      <c r="P1452" s="66"/>
      <c r="Q1452" s="66"/>
      <c r="R1452" s="66"/>
      <c r="S1452" s="66"/>
      <c r="T1452" s="67"/>
      <c r="U1452" s="36"/>
      <c r="V1452" s="36"/>
      <c r="W1452" s="36"/>
      <c r="X1452" s="36"/>
      <c r="Y1452" s="36"/>
      <c r="Z1452" s="36"/>
      <c r="AA1452" s="36"/>
      <c r="AB1452" s="36"/>
      <c r="AC1452" s="36"/>
      <c r="AD1452" s="36"/>
      <c r="AE1452" s="36"/>
      <c r="AT1452" s="19" t="s">
        <v>155</v>
      </c>
      <c r="AU1452" s="19" t="s">
        <v>153</v>
      </c>
    </row>
    <row r="1453" spans="1:65" s="2" customFormat="1" ht="21.75" customHeight="1">
      <c r="A1453" s="36"/>
      <c r="B1453" s="37"/>
      <c r="C1453" s="175" t="s">
        <v>2298</v>
      </c>
      <c r="D1453" s="175" t="s">
        <v>147</v>
      </c>
      <c r="E1453" s="176" t="s">
        <v>2299</v>
      </c>
      <c r="F1453" s="177" t="s">
        <v>2300</v>
      </c>
      <c r="G1453" s="178" t="s">
        <v>150</v>
      </c>
      <c r="H1453" s="179">
        <v>8.43</v>
      </c>
      <c r="I1453" s="180"/>
      <c r="J1453" s="179">
        <f>ROUND(I1453*H1453,0)</f>
        <v>0</v>
      </c>
      <c r="K1453" s="177" t="s">
        <v>151</v>
      </c>
      <c r="L1453" s="41"/>
      <c r="M1453" s="181" t="s">
        <v>20</v>
      </c>
      <c r="N1453" s="182" t="s">
        <v>44</v>
      </c>
      <c r="O1453" s="66"/>
      <c r="P1453" s="183">
        <f>O1453*H1453</f>
        <v>0</v>
      </c>
      <c r="Q1453" s="183">
        <v>2.7E-4</v>
      </c>
      <c r="R1453" s="183">
        <f>Q1453*H1453</f>
        <v>2.2761000000000001E-3</v>
      </c>
      <c r="S1453" s="183">
        <v>0</v>
      </c>
      <c r="T1453" s="184">
        <f>S1453*H1453</f>
        <v>0</v>
      </c>
      <c r="U1453" s="36"/>
      <c r="V1453" s="36"/>
      <c r="W1453" s="36"/>
      <c r="X1453" s="36"/>
      <c r="Y1453" s="36"/>
      <c r="Z1453" s="36"/>
      <c r="AA1453" s="36"/>
      <c r="AB1453" s="36"/>
      <c r="AC1453" s="36"/>
      <c r="AD1453" s="36"/>
      <c r="AE1453" s="36"/>
      <c r="AR1453" s="185" t="s">
        <v>279</v>
      </c>
      <c r="AT1453" s="185" t="s">
        <v>147</v>
      </c>
      <c r="AU1453" s="185" t="s">
        <v>153</v>
      </c>
      <c r="AY1453" s="19" t="s">
        <v>145</v>
      </c>
      <c r="BE1453" s="186">
        <f>IF(N1453="základní",J1453,0)</f>
        <v>0</v>
      </c>
      <c r="BF1453" s="186">
        <f>IF(N1453="snížená",J1453,0)</f>
        <v>0</v>
      </c>
      <c r="BG1453" s="186">
        <f>IF(N1453="zákl. přenesená",J1453,0)</f>
        <v>0</v>
      </c>
      <c r="BH1453" s="186">
        <f>IF(N1453="sníž. přenesená",J1453,0)</f>
        <v>0</v>
      </c>
      <c r="BI1453" s="186">
        <f>IF(N1453="nulová",J1453,0)</f>
        <v>0</v>
      </c>
      <c r="BJ1453" s="19" t="s">
        <v>153</v>
      </c>
      <c r="BK1453" s="186">
        <f>ROUND(I1453*H1453,0)</f>
        <v>0</v>
      </c>
      <c r="BL1453" s="19" t="s">
        <v>279</v>
      </c>
      <c r="BM1453" s="185" t="s">
        <v>2301</v>
      </c>
    </row>
    <row r="1454" spans="1:65" s="2" customFormat="1" ht="10">
      <c r="A1454" s="36"/>
      <c r="B1454" s="37"/>
      <c r="C1454" s="38"/>
      <c r="D1454" s="187" t="s">
        <v>155</v>
      </c>
      <c r="E1454" s="38"/>
      <c r="F1454" s="188" t="s">
        <v>2302</v>
      </c>
      <c r="G1454" s="38"/>
      <c r="H1454" s="38"/>
      <c r="I1454" s="189"/>
      <c r="J1454" s="38"/>
      <c r="K1454" s="38"/>
      <c r="L1454" s="41"/>
      <c r="M1454" s="190"/>
      <c r="N1454" s="191"/>
      <c r="O1454" s="66"/>
      <c r="P1454" s="66"/>
      <c r="Q1454" s="66"/>
      <c r="R1454" s="66"/>
      <c r="S1454" s="66"/>
      <c r="T1454" s="67"/>
      <c r="U1454" s="36"/>
      <c r="V1454" s="36"/>
      <c r="W1454" s="36"/>
      <c r="X1454" s="36"/>
      <c r="Y1454" s="36"/>
      <c r="Z1454" s="36"/>
      <c r="AA1454" s="36"/>
      <c r="AB1454" s="36"/>
      <c r="AC1454" s="36"/>
      <c r="AD1454" s="36"/>
      <c r="AE1454" s="36"/>
      <c r="AT1454" s="19" t="s">
        <v>155</v>
      </c>
      <c r="AU1454" s="19" t="s">
        <v>153</v>
      </c>
    </row>
    <row r="1455" spans="1:65" s="2" customFormat="1" ht="72">
      <c r="A1455" s="36"/>
      <c r="B1455" s="37"/>
      <c r="C1455" s="38"/>
      <c r="D1455" s="187" t="s">
        <v>157</v>
      </c>
      <c r="E1455" s="38"/>
      <c r="F1455" s="192" t="s">
        <v>2303</v>
      </c>
      <c r="G1455" s="38"/>
      <c r="H1455" s="38"/>
      <c r="I1455" s="189"/>
      <c r="J1455" s="38"/>
      <c r="K1455" s="38"/>
      <c r="L1455" s="41"/>
      <c r="M1455" s="190"/>
      <c r="N1455" s="191"/>
      <c r="O1455" s="66"/>
      <c r="P1455" s="66"/>
      <c r="Q1455" s="66"/>
      <c r="R1455" s="66"/>
      <c r="S1455" s="66"/>
      <c r="T1455" s="67"/>
      <c r="U1455" s="36"/>
      <c r="V1455" s="36"/>
      <c r="W1455" s="36"/>
      <c r="X1455" s="36"/>
      <c r="Y1455" s="36"/>
      <c r="Z1455" s="36"/>
      <c r="AA1455" s="36"/>
      <c r="AB1455" s="36"/>
      <c r="AC1455" s="36"/>
      <c r="AD1455" s="36"/>
      <c r="AE1455" s="36"/>
      <c r="AT1455" s="19" t="s">
        <v>157</v>
      </c>
      <c r="AU1455" s="19" t="s">
        <v>153</v>
      </c>
    </row>
    <row r="1456" spans="1:65" s="13" customFormat="1" ht="10">
      <c r="B1456" s="193"/>
      <c r="C1456" s="194"/>
      <c r="D1456" s="187" t="s">
        <v>159</v>
      </c>
      <c r="E1456" s="195" t="s">
        <v>20</v>
      </c>
      <c r="F1456" s="196" t="s">
        <v>2304</v>
      </c>
      <c r="G1456" s="194"/>
      <c r="H1456" s="197">
        <v>8.43</v>
      </c>
      <c r="I1456" s="198"/>
      <c r="J1456" s="194"/>
      <c r="K1456" s="194"/>
      <c r="L1456" s="199"/>
      <c r="M1456" s="200"/>
      <c r="N1456" s="201"/>
      <c r="O1456" s="201"/>
      <c r="P1456" s="201"/>
      <c r="Q1456" s="201"/>
      <c r="R1456" s="201"/>
      <c r="S1456" s="201"/>
      <c r="T1456" s="202"/>
      <c r="AT1456" s="203" t="s">
        <v>159</v>
      </c>
      <c r="AU1456" s="203" t="s">
        <v>153</v>
      </c>
      <c r="AV1456" s="13" t="s">
        <v>153</v>
      </c>
      <c r="AW1456" s="13" t="s">
        <v>33</v>
      </c>
      <c r="AX1456" s="13" t="s">
        <v>8</v>
      </c>
      <c r="AY1456" s="203" t="s">
        <v>145</v>
      </c>
    </row>
    <row r="1457" spans="1:65" s="2" customFormat="1" ht="21.75" customHeight="1">
      <c r="A1457" s="36"/>
      <c r="B1457" s="37"/>
      <c r="C1457" s="175" t="s">
        <v>2305</v>
      </c>
      <c r="D1457" s="175" t="s">
        <v>147</v>
      </c>
      <c r="E1457" s="176" t="s">
        <v>2306</v>
      </c>
      <c r="F1457" s="177" t="s">
        <v>2307</v>
      </c>
      <c r="G1457" s="178" t="s">
        <v>150</v>
      </c>
      <c r="H1457" s="179">
        <v>17.399999999999999</v>
      </c>
      <c r="I1457" s="180"/>
      <c r="J1457" s="179">
        <f>ROUND(I1457*H1457,0)</f>
        <v>0</v>
      </c>
      <c r="K1457" s="177" t="s">
        <v>151</v>
      </c>
      <c r="L1457" s="41"/>
      <c r="M1457" s="181" t="s">
        <v>20</v>
      </c>
      <c r="N1457" s="182" t="s">
        <v>44</v>
      </c>
      <c r="O1457" s="66"/>
      <c r="P1457" s="183">
        <f>O1457*H1457</f>
        <v>0</v>
      </c>
      <c r="Q1457" s="183">
        <v>2.5999999999999998E-4</v>
      </c>
      <c r="R1457" s="183">
        <f>Q1457*H1457</f>
        <v>4.5239999999999994E-3</v>
      </c>
      <c r="S1457" s="183">
        <v>0</v>
      </c>
      <c r="T1457" s="184">
        <f>S1457*H1457</f>
        <v>0</v>
      </c>
      <c r="U1457" s="36"/>
      <c r="V1457" s="36"/>
      <c r="W1457" s="36"/>
      <c r="X1457" s="36"/>
      <c r="Y1457" s="36"/>
      <c r="Z1457" s="36"/>
      <c r="AA1457" s="36"/>
      <c r="AB1457" s="36"/>
      <c r="AC1457" s="36"/>
      <c r="AD1457" s="36"/>
      <c r="AE1457" s="36"/>
      <c r="AR1457" s="185" t="s">
        <v>279</v>
      </c>
      <c r="AT1457" s="185" t="s">
        <v>147</v>
      </c>
      <c r="AU1457" s="185" t="s">
        <v>153</v>
      </c>
      <c r="AY1457" s="19" t="s">
        <v>145</v>
      </c>
      <c r="BE1457" s="186">
        <f>IF(N1457="základní",J1457,0)</f>
        <v>0</v>
      </c>
      <c r="BF1457" s="186">
        <f>IF(N1457="snížená",J1457,0)</f>
        <v>0</v>
      </c>
      <c r="BG1457" s="186">
        <f>IF(N1457="zákl. přenesená",J1457,0)</f>
        <v>0</v>
      </c>
      <c r="BH1457" s="186">
        <f>IF(N1457="sníž. přenesená",J1457,0)</f>
        <v>0</v>
      </c>
      <c r="BI1457" s="186">
        <f>IF(N1457="nulová",J1457,0)</f>
        <v>0</v>
      </c>
      <c r="BJ1457" s="19" t="s">
        <v>153</v>
      </c>
      <c r="BK1457" s="186">
        <f>ROUND(I1457*H1457,0)</f>
        <v>0</v>
      </c>
      <c r="BL1457" s="19" t="s">
        <v>279</v>
      </c>
      <c r="BM1457" s="185" t="s">
        <v>2308</v>
      </c>
    </row>
    <row r="1458" spans="1:65" s="2" customFormat="1" ht="10">
      <c r="A1458" s="36"/>
      <c r="B1458" s="37"/>
      <c r="C1458" s="38"/>
      <c r="D1458" s="187" t="s">
        <v>155</v>
      </c>
      <c r="E1458" s="38"/>
      <c r="F1458" s="188" t="s">
        <v>2309</v>
      </c>
      <c r="G1458" s="38"/>
      <c r="H1458" s="38"/>
      <c r="I1458" s="189"/>
      <c r="J1458" s="38"/>
      <c r="K1458" s="38"/>
      <c r="L1458" s="41"/>
      <c r="M1458" s="190"/>
      <c r="N1458" s="191"/>
      <c r="O1458" s="66"/>
      <c r="P1458" s="66"/>
      <c r="Q1458" s="66"/>
      <c r="R1458" s="66"/>
      <c r="S1458" s="66"/>
      <c r="T1458" s="67"/>
      <c r="U1458" s="36"/>
      <c r="V1458" s="36"/>
      <c r="W1458" s="36"/>
      <c r="X1458" s="36"/>
      <c r="Y1458" s="36"/>
      <c r="Z1458" s="36"/>
      <c r="AA1458" s="36"/>
      <c r="AB1458" s="36"/>
      <c r="AC1458" s="36"/>
      <c r="AD1458" s="36"/>
      <c r="AE1458" s="36"/>
      <c r="AT1458" s="19" t="s">
        <v>155</v>
      </c>
      <c r="AU1458" s="19" t="s">
        <v>153</v>
      </c>
    </row>
    <row r="1459" spans="1:65" s="2" customFormat="1" ht="72">
      <c r="A1459" s="36"/>
      <c r="B1459" s="37"/>
      <c r="C1459" s="38"/>
      <c r="D1459" s="187" t="s">
        <v>157</v>
      </c>
      <c r="E1459" s="38"/>
      <c r="F1459" s="192" t="s">
        <v>2303</v>
      </c>
      <c r="G1459" s="38"/>
      <c r="H1459" s="38"/>
      <c r="I1459" s="189"/>
      <c r="J1459" s="38"/>
      <c r="K1459" s="38"/>
      <c r="L1459" s="41"/>
      <c r="M1459" s="190"/>
      <c r="N1459" s="191"/>
      <c r="O1459" s="66"/>
      <c r="P1459" s="66"/>
      <c r="Q1459" s="66"/>
      <c r="R1459" s="66"/>
      <c r="S1459" s="66"/>
      <c r="T1459" s="67"/>
      <c r="U1459" s="36"/>
      <c r="V1459" s="36"/>
      <c r="W1459" s="36"/>
      <c r="X1459" s="36"/>
      <c r="Y1459" s="36"/>
      <c r="Z1459" s="36"/>
      <c r="AA1459" s="36"/>
      <c r="AB1459" s="36"/>
      <c r="AC1459" s="36"/>
      <c r="AD1459" s="36"/>
      <c r="AE1459" s="36"/>
      <c r="AT1459" s="19" t="s">
        <v>157</v>
      </c>
      <c r="AU1459" s="19" t="s">
        <v>153</v>
      </c>
    </row>
    <row r="1460" spans="1:65" s="13" customFormat="1" ht="10">
      <c r="B1460" s="193"/>
      <c r="C1460" s="194"/>
      <c r="D1460" s="187" t="s">
        <v>159</v>
      </c>
      <c r="E1460" s="195" t="s">
        <v>20</v>
      </c>
      <c r="F1460" s="196" t="s">
        <v>2310</v>
      </c>
      <c r="G1460" s="194"/>
      <c r="H1460" s="197">
        <v>17.399999999999999</v>
      </c>
      <c r="I1460" s="198"/>
      <c r="J1460" s="194"/>
      <c r="K1460" s="194"/>
      <c r="L1460" s="199"/>
      <c r="M1460" s="200"/>
      <c r="N1460" s="201"/>
      <c r="O1460" s="201"/>
      <c r="P1460" s="201"/>
      <c r="Q1460" s="201"/>
      <c r="R1460" s="201"/>
      <c r="S1460" s="201"/>
      <c r="T1460" s="202"/>
      <c r="AT1460" s="203" t="s">
        <v>159</v>
      </c>
      <c r="AU1460" s="203" t="s">
        <v>153</v>
      </c>
      <c r="AV1460" s="13" t="s">
        <v>153</v>
      </c>
      <c r="AW1460" s="13" t="s">
        <v>33</v>
      </c>
      <c r="AX1460" s="13" t="s">
        <v>8</v>
      </c>
      <c r="AY1460" s="203" t="s">
        <v>145</v>
      </c>
    </row>
    <row r="1461" spans="1:65" s="2" customFormat="1" ht="16.5" customHeight="1">
      <c r="A1461" s="36"/>
      <c r="B1461" s="37"/>
      <c r="C1461" s="175" t="s">
        <v>2311</v>
      </c>
      <c r="D1461" s="175" t="s">
        <v>147</v>
      </c>
      <c r="E1461" s="176" t="s">
        <v>2312</v>
      </c>
      <c r="F1461" s="177" t="s">
        <v>2313</v>
      </c>
      <c r="G1461" s="178" t="s">
        <v>702</v>
      </c>
      <c r="H1461" s="179">
        <v>3</v>
      </c>
      <c r="I1461" s="180"/>
      <c r="J1461" s="179">
        <f>ROUND(I1461*H1461,0)</f>
        <v>0</v>
      </c>
      <c r="K1461" s="177" t="s">
        <v>151</v>
      </c>
      <c r="L1461" s="41"/>
      <c r="M1461" s="181" t="s">
        <v>20</v>
      </c>
      <c r="N1461" s="182" t="s">
        <v>44</v>
      </c>
      <c r="O1461" s="66"/>
      <c r="P1461" s="183">
        <f>O1461*H1461</f>
        <v>0</v>
      </c>
      <c r="Q1461" s="183">
        <v>2.7E-4</v>
      </c>
      <c r="R1461" s="183">
        <f>Q1461*H1461</f>
        <v>8.0999999999999996E-4</v>
      </c>
      <c r="S1461" s="183">
        <v>0</v>
      </c>
      <c r="T1461" s="184">
        <f>S1461*H1461</f>
        <v>0</v>
      </c>
      <c r="U1461" s="36"/>
      <c r="V1461" s="36"/>
      <c r="W1461" s="36"/>
      <c r="X1461" s="36"/>
      <c r="Y1461" s="36"/>
      <c r="Z1461" s="36"/>
      <c r="AA1461" s="36"/>
      <c r="AB1461" s="36"/>
      <c r="AC1461" s="36"/>
      <c r="AD1461" s="36"/>
      <c r="AE1461" s="36"/>
      <c r="AR1461" s="185" t="s">
        <v>279</v>
      </c>
      <c r="AT1461" s="185" t="s">
        <v>147</v>
      </c>
      <c r="AU1461" s="185" t="s">
        <v>153</v>
      </c>
      <c r="AY1461" s="19" t="s">
        <v>145</v>
      </c>
      <c r="BE1461" s="186">
        <f>IF(N1461="základní",J1461,0)</f>
        <v>0</v>
      </c>
      <c r="BF1461" s="186">
        <f>IF(N1461="snížená",J1461,0)</f>
        <v>0</v>
      </c>
      <c r="BG1461" s="186">
        <f>IF(N1461="zákl. přenesená",J1461,0)</f>
        <v>0</v>
      </c>
      <c r="BH1461" s="186">
        <f>IF(N1461="sníž. přenesená",J1461,0)</f>
        <v>0</v>
      </c>
      <c r="BI1461" s="186">
        <f>IF(N1461="nulová",J1461,0)</f>
        <v>0</v>
      </c>
      <c r="BJ1461" s="19" t="s">
        <v>153</v>
      </c>
      <c r="BK1461" s="186">
        <f>ROUND(I1461*H1461,0)</f>
        <v>0</v>
      </c>
      <c r="BL1461" s="19" t="s">
        <v>279</v>
      </c>
      <c r="BM1461" s="185" t="s">
        <v>2314</v>
      </c>
    </row>
    <row r="1462" spans="1:65" s="2" customFormat="1" ht="10">
      <c r="A1462" s="36"/>
      <c r="B1462" s="37"/>
      <c r="C1462" s="38"/>
      <c r="D1462" s="187" t="s">
        <v>155</v>
      </c>
      <c r="E1462" s="38"/>
      <c r="F1462" s="188" t="s">
        <v>2315</v>
      </c>
      <c r="G1462" s="38"/>
      <c r="H1462" s="38"/>
      <c r="I1462" s="189"/>
      <c r="J1462" s="38"/>
      <c r="K1462" s="38"/>
      <c r="L1462" s="41"/>
      <c r="M1462" s="190"/>
      <c r="N1462" s="191"/>
      <c r="O1462" s="66"/>
      <c r="P1462" s="66"/>
      <c r="Q1462" s="66"/>
      <c r="R1462" s="66"/>
      <c r="S1462" s="66"/>
      <c r="T1462" s="67"/>
      <c r="U1462" s="36"/>
      <c r="V1462" s="36"/>
      <c r="W1462" s="36"/>
      <c r="X1462" s="36"/>
      <c r="Y1462" s="36"/>
      <c r="Z1462" s="36"/>
      <c r="AA1462" s="36"/>
      <c r="AB1462" s="36"/>
      <c r="AC1462" s="36"/>
      <c r="AD1462" s="36"/>
      <c r="AE1462" s="36"/>
      <c r="AT1462" s="19" t="s">
        <v>155</v>
      </c>
      <c r="AU1462" s="19" t="s">
        <v>153</v>
      </c>
    </row>
    <row r="1463" spans="1:65" s="2" customFormat="1" ht="36">
      <c r="A1463" s="36"/>
      <c r="B1463" s="37"/>
      <c r="C1463" s="38"/>
      <c r="D1463" s="187" t="s">
        <v>157</v>
      </c>
      <c r="E1463" s="38"/>
      <c r="F1463" s="192" t="s">
        <v>2316</v>
      </c>
      <c r="G1463" s="38"/>
      <c r="H1463" s="38"/>
      <c r="I1463" s="189"/>
      <c r="J1463" s="38"/>
      <c r="K1463" s="38"/>
      <c r="L1463" s="41"/>
      <c r="M1463" s="190"/>
      <c r="N1463" s="191"/>
      <c r="O1463" s="66"/>
      <c r="P1463" s="66"/>
      <c r="Q1463" s="66"/>
      <c r="R1463" s="66"/>
      <c r="S1463" s="66"/>
      <c r="T1463" s="67"/>
      <c r="U1463" s="36"/>
      <c r="V1463" s="36"/>
      <c r="W1463" s="36"/>
      <c r="X1463" s="36"/>
      <c r="Y1463" s="36"/>
      <c r="Z1463" s="36"/>
      <c r="AA1463" s="36"/>
      <c r="AB1463" s="36"/>
      <c r="AC1463" s="36"/>
      <c r="AD1463" s="36"/>
      <c r="AE1463" s="36"/>
      <c r="AT1463" s="19" t="s">
        <v>157</v>
      </c>
      <c r="AU1463" s="19" t="s">
        <v>153</v>
      </c>
    </row>
    <row r="1464" spans="1:65" s="2" customFormat="1" ht="16.5" customHeight="1">
      <c r="A1464" s="36"/>
      <c r="B1464" s="37"/>
      <c r="C1464" s="175" t="s">
        <v>2317</v>
      </c>
      <c r="D1464" s="175" t="s">
        <v>147</v>
      </c>
      <c r="E1464" s="176" t="s">
        <v>2318</v>
      </c>
      <c r="F1464" s="177" t="s">
        <v>2319</v>
      </c>
      <c r="G1464" s="178" t="s">
        <v>702</v>
      </c>
      <c r="H1464" s="179">
        <v>24</v>
      </c>
      <c r="I1464" s="180"/>
      <c r="J1464" s="179">
        <f>ROUND(I1464*H1464,0)</f>
        <v>0</v>
      </c>
      <c r="K1464" s="177" t="s">
        <v>151</v>
      </c>
      <c r="L1464" s="41"/>
      <c r="M1464" s="181" t="s">
        <v>20</v>
      </c>
      <c r="N1464" s="182" t="s">
        <v>44</v>
      </c>
      <c r="O1464" s="66"/>
      <c r="P1464" s="183">
        <f>O1464*H1464</f>
        <v>0</v>
      </c>
      <c r="Q1464" s="183">
        <v>0</v>
      </c>
      <c r="R1464" s="183">
        <f>Q1464*H1464</f>
        <v>0</v>
      </c>
      <c r="S1464" s="183">
        <v>0</v>
      </c>
      <c r="T1464" s="184">
        <f>S1464*H1464</f>
        <v>0</v>
      </c>
      <c r="U1464" s="36"/>
      <c r="V1464" s="36"/>
      <c r="W1464" s="36"/>
      <c r="X1464" s="36"/>
      <c r="Y1464" s="36"/>
      <c r="Z1464" s="36"/>
      <c r="AA1464" s="36"/>
      <c r="AB1464" s="36"/>
      <c r="AC1464" s="36"/>
      <c r="AD1464" s="36"/>
      <c r="AE1464" s="36"/>
      <c r="AR1464" s="185" t="s">
        <v>279</v>
      </c>
      <c r="AT1464" s="185" t="s">
        <v>147</v>
      </c>
      <c r="AU1464" s="185" t="s">
        <v>153</v>
      </c>
      <c r="AY1464" s="19" t="s">
        <v>145</v>
      </c>
      <c r="BE1464" s="186">
        <f>IF(N1464="základní",J1464,0)</f>
        <v>0</v>
      </c>
      <c r="BF1464" s="186">
        <f>IF(N1464="snížená",J1464,0)</f>
        <v>0</v>
      </c>
      <c r="BG1464" s="186">
        <f>IF(N1464="zákl. přenesená",J1464,0)</f>
        <v>0</v>
      </c>
      <c r="BH1464" s="186">
        <f>IF(N1464="sníž. přenesená",J1464,0)</f>
        <v>0</v>
      </c>
      <c r="BI1464" s="186">
        <f>IF(N1464="nulová",J1464,0)</f>
        <v>0</v>
      </c>
      <c r="BJ1464" s="19" t="s">
        <v>153</v>
      </c>
      <c r="BK1464" s="186">
        <f>ROUND(I1464*H1464,0)</f>
        <v>0</v>
      </c>
      <c r="BL1464" s="19" t="s">
        <v>279</v>
      </c>
      <c r="BM1464" s="185" t="s">
        <v>2320</v>
      </c>
    </row>
    <row r="1465" spans="1:65" s="2" customFormat="1" ht="18">
      <c r="A1465" s="36"/>
      <c r="B1465" s="37"/>
      <c r="C1465" s="38"/>
      <c r="D1465" s="187" t="s">
        <v>155</v>
      </c>
      <c r="E1465" s="38"/>
      <c r="F1465" s="188" t="s">
        <v>2321</v>
      </c>
      <c r="G1465" s="38"/>
      <c r="H1465" s="38"/>
      <c r="I1465" s="189"/>
      <c r="J1465" s="38"/>
      <c r="K1465" s="38"/>
      <c r="L1465" s="41"/>
      <c r="M1465" s="190"/>
      <c r="N1465" s="191"/>
      <c r="O1465" s="66"/>
      <c r="P1465" s="66"/>
      <c r="Q1465" s="66"/>
      <c r="R1465" s="66"/>
      <c r="S1465" s="66"/>
      <c r="T1465" s="67"/>
      <c r="U1465" s="36"/>
      <c r="V1465" s="36"/>
      <c r="W1465" s="36"/>
      <c r="X1465" s="36"/>
      <c r="Y1465" s="36"/>
      <c r="Z1465" s="36"/>
      <c r="AA1465" s="36"/>
      <c r="AB1465" s="36"/>
      <c r="AC1465" s="36"/>
      <c r="AD1465" s="36"/>
      <c r="AE1465" s="36"/>
      <c r="AT1465" s="19" t="s">
        <v>155</v>
      </c>
      <c r="AU1465" s="19" t="s">
        <v>153</v>
      </c>
    </row>
    <row r="1466" spans="1:65" s="2" customFormat="1" ht="81">
      <c r="A1466" s="36"/>
      <c r="B1466" s="37"/>
      <c r="C1466" s="38"/>
      <c r="D1466" s="187" t="s">
        <v>157</v>
      </c>
      <c r="E1466" s="38"/>
      <c r="F1466" s="192" t="s">
        <v>2322</v>
      </c>
      <c r="G1466" s="38"/>
      <c r="H1466" s="38"/>
      <c r="I1466" s="189"/>
      <c r="J1466" s="38"/>
      <c r="K1466" s="38"/>
      <c r="L1466" s="41"/>
      <c r="M1466" s="190"/>
      <c r="N1466" s="191"/>
      <c r="O1466" s="66"/>
      <c r="P1466" s="66"/>
      <c r="Q1466" s="66"/>
      <c r="R1466" s="66"/>
      <c r="S1466" s="66"/>
      <c r="T1466" s="67"/>
      <c r="U1466" s="36"/>
      <c r="V1466" s="36"/>
      <c r="W1466" s="36"/>
      <c r="X1466" s="36"/>
      <c r="Y1466" s="36"/>
      <c r="Z1466" s="36"/>
      <c r="AA1466" s="36"/>
      <c r="AB1466" s="36"/>
      <c r="AC1466" s="36"/>
      <c r="AD1466" s="36"/>
      <c r="AE1466" s="36"/>
      <c r="AT1466" s="19" t="s">
        <v>157</v>
      </c>
      <c r="AU1466" s="19" t="s">
        <v>153</v>
      </c>
    </row>
    <row r="1467" spans="1:65" s="13" customFormat="1" ht="10">
      <c r="B1467" s="193"/>
      <c r="C1467" s="194"/>
      <c r="D1467" s="187" t="s">
        <v>159</v>
      </c>
      <c r="E1467" s="195" t="s">
        <v>20</v>
      </c>
      <c r="F1467" s="196" t="s">
        <v>2323</v>
      </c>
      <c r="G1467" s="194"/>
      <c r="H1467" s="197">
        <v>24</v>
      </c>
      <c r="I1467" s="198"/>
      <c r="J1467" s="194"/>
      <c r="K1467" s="194"/>
      <c r="L1467" s="199"/>
      <c r="M1467" s="200"/>
      <c r="N1467" s="201"/>
      <c r="O1467" s="201"/>
      <c r="P1467" s="201"/>
      <c r="Q1467" s="201"/>
      <c r="R1467" s="201"/>
      <c r="S1467" s="201"/>
      <c r="T1467" s="202"/>
      <c r="AT1467" s="203" t="s">
        <v>159</v>
      </c>
      <c r="AU1467" s="203" t="s">
        <v>153</v>
      </c>
      <c r="AV1467" s="13" t="s">
        <v>153</v>
      </c>
      <c r="AW1467" s="13" t="s">
        <v>33</v>
      </c>
      <c r="AX1467" s="13" t="s">
        <v>8</v>
      </c>
      <c r="AY1467" s="203" t="s">
        <v>145</v>
      </c>
    </row>
    <row r="1468" spans="1:65" s="2" customFormat="1" ht="16.5" customHeight="1">
      <c r="A1468" s="36"/>
      <c r="B1468" s="37"/>
      <c r="C1468" s="175" t="s">
        <v>2324</v>
      </c>
      <c r="D1468" s="175" t="s">
        <v>147</v>
      </c>
      <c r="E1468" s="176" t="s">
        <v>2325</v>
      </c>
      <c r="F1468" s="177" t="s">
        <v>2326</v>
      </c>
      <c r="G1468" s="178" t="s">
        <v>702</v>
      </c>
      <c r="H1468" s="179">
        <v>1</v>
      </c>
      <c r="I1468" s="180"/>
      <c r="J1468" s="179">
        <f>ROUND(I1468*H1468,0)</f>
        <v>0</v>
      </c>
      <c r="K1468" s="177" t="s">
        <v>151</v>
      </c>
      <c r="L1468" s="41"/>
      <c r="M1468" s="181" t="s">
        <v>20</v>
      </c>
      <c r="N1468" s="182" t="s">
        <v>44</v>
      </c>
      <c r="O1468" s="66"/>
      <c r="P1468" s="183">
        <f>O1468*H1468</f>
        <v>0</v>
      </c>
      <c r="Q1468" s="183">
        <v>0</v>
      </c>
      <c r="R1468" s="183">
        <f>Q1468*H1468</f>
        <v>0</v>
      </c>
      <c r="S1468" s="183">
        <v>0</v>
      </c>
      <c r="T1468" s="184">
        <f>S1468*H1468</f>
        <v>0</v>
      </c>
      <c r="U1468" s="36"/>
      <c r="V1468" s="36"/>
      <c r="W1468" s="36"/>
      <c r="X1468" s="36"/>
      <c r="Y1468" s="36"/>
      <c r="Z1468" s="36"/>
      <c r="AA1468" s="36"/>
      <c r="AB1468" s="36"/>
      <c r="AC1468" s="36"/>
      <c r="AD1468" s="36"/>
      <c r="AE1468" s="36"/>
      <c r="AR1468" s="185" t="s">
        <v>279</v>
      </c>
      <c r="AT1468" s="185" t="s">
        <v>147</v>
      </c>
      <c r="AU1468" s="185" t="s">
        <v>153</v>
      </c>
      <c r="AY1468" s="19" t="s">
        <v>145</v>
      </c>
      <c r="BE1468" s="186">
        <f>IF(N1468="základní",J1468,0)</f>
        <v>0</v>
      </c>
      <c r="BF1468" s="186">
        <f>IF(N1468="snížená",J1468,0)</f>
        <v>0</v>
      </c>
      <c r="BG1468" s="186">
        <f>IF(N1468="zákl. přenesená",J1468,0)</f>
        <v>0</v>
      </c>
      <c r="BH1468" s="186">
        <f>IF(N1468="sníž. přenesená",J1468,0)</f>
        <v>0</v>
      </c>
      <c r="BI1468" s="186">
        <f>IF(N1468="nulová",J1468,0)</f>
        <v>0</v>
      </c>
      <c r="BJ1468" s="19" t="s">
        <v>153</v>
      </c>
      <c r="BK1468" s="186">
        <f>ROUND(I1468*H1468,0)</f>
        <v>0</v>
      </c>
      <c r="BL1468" s="19" t="s">
        <v>279</v>
      </c>
      <c r="BM1468" s="185" t="s">
        <v>2327</v>
      </c>
    </row>
    <row r="1469" spans="1:65" s="2" customFormat="1" ht="18">
      <c r="A1469" s="36"/>
      <c r="B1469" s="37"/>
      <c r="C1469" s="38"/>
      <c r="D1469" s="187" t="s">
        <v>155</v>
      </c>
      <c r="E1469" s="38"/>
      <c r="F1469" s="188" t="s">
        <v>2328</v>
      </c>
      <c r="G1469" s="38"/>
      <c r="H1469" s="38"/>
      <c r="I1469" s="189"/>
      <c r="J1469" s="38"/>
      <c r="K1469" s="38"/>
      <c r="L1469" s="41"/>
      <c r="M1469" s="190"/>
      <c r="N1469" s="191"/>
      <c r="O1469" s="66"/>
      <c r="P1469" s="66"/>
      <c r="Q1469" s="66"/>
      <c r="R1469" s="66"/>
      <c r="S1469" s="66"/>
      <c r="T1469" s="67"/>
      <c r="U1469" s="36"/>
      <c r="V1469" s="36"/>
      <c r="W1469" s="36"/>
      <c r="X1469" s="36"/>
      <c r="Y1469" s="36"/>
      <c r="Z1469" s="36"/>
      <c r="AA1469" s="36"/>
      <c r="AB1469" s="36"/>
      <c r="AC1469" s="36"/>
      <c r="AD1469" s="36"/>
      <c r="AE1469" s="36"/>
      <c r="AT1469" s="19" t="s">
        <v>155</v>
      </c>
      <c r="AU1469" s="19" t="s">
        <v>153</v>
      </c>
    </row>
    <row r="1470" spans="1:65" s="2" customFormat="1" ht="81">
      <c r="A1470" s="36"/>
      <c r="B1470" s="37"/>
      <c r="C1470" s="38"/>
      <c r="D1470" s="187" t="s">
        <v>157</v>
      </c>
      <c r="E1470" s="38"/>
      <c r="F1470" s="192" t="s">
        <v>2322</v>
      </c>
      <c r="G1470" s="38"/>
      <c r="H1470" s="38"/>
      <c r="I1470" s="189"/>
      <c r="J1470" s="38"/>
      <c r="K1470" s="38"/>
      <c r="L1470" s="41"/>
      <c r="M1470" s="190"/>
      <c r="N1470" s="191"/>
      <c r="O1470" s="66"/>
      <c r="P1470" s="66"/>
      <c r="Q1470" s="66"/>
      <c r="R1470" s="66"/>
      <c r="S1470" s="66"/>
      <c r="T1470" s="67"/>
      <c r="U1470" s="36"/>
      <c r="V1470" s="36"/>
      <c r="W1470" s="36"/>
      <c r="X1470" s="36"/>
      <c r="Y1470" s="36"/>
      <c r="Z1470" s="36"/>
      <c r="AA1470" s="36"/>
      <c r="AB1470" s="36"/>
      <c r="AC1470" s="36"/>
      <c r="AD1470" s="36"/>
      <c r="AE1470" s="36"/>
      <c r="AT1470" s="19" t="s">
        <v>157</v>
      </c>
      <c r="AU1470" s="19" t="s">
        <v>153</v>
      </c>
    </row>
    <row r="1471" spans="1:65" s="13" customFormat="1" ht="10">
      <c r="B1471" s="193"/>
      <c r="C1471" s="194"/>
      <c r="D1471" s="187" t="s">
        <v>159</v>
      </c>
      <c r="E1471" s="195" t="s">
        <v>20</v>
      </c>
      <c r="F1471" s="196" t="s">
        <v>8</v>
      </c>
      <c r="G1471" s="194"/>
      <c r="H1471" s="197">
        <v>1</v>
      </c>
      <c r="I1471" s="198"/>
      <c r="J1471" s="194"/>
      <c r="K1471" s="194"/>
      <c r="L1471" s="199"/>
      <c r="M1471" s="200"/>
      <c r="N1471" s="201"/>
      <c r="O1471" s="201"/>
      <c r="P1471" s="201"/>
      <c r="Q1471" s="201"/>
      <c r="R1471" s="201"/>
      <c r="S1471" s="201"/>
      <c r="T1471" s="202"/>
      <c r="AT1471" s="203" t="s">
        <v>159</v>
      </c>
      <c r="AU1471" s="203" t="s">
        <v>153</v>
      </c>
      <c r="AV1471" s="13" t="s">
        <v>153</v>
      </c>
      <c r="AW1471" s="13" t="s">
        <v>33</v>
      </c>
      <c r="AX1471" s="13" t="s">
        <v>8</v>
      </c>
      <c r="AY1471" s="203" t="s">
        <v>145</v>
      </c>
    </row>
    <row r="1472" spans="1:65" s="2" customFormat="1" ht="16.5" customHeight="1">
      <c r="A1472" s="36"/>
      <c r="B1472" s="37"/>
      <c r="C1472" s="175" t="s">
        <v>2329</v>
      </c>
      <c r="D1472" s="175" t="s">
        <v>147</v>
      </c>
      <c r="E1472" s="176" t="s">
        <v>2330</v>
      </c>
      <c r="F1472" s="177" t="s">
        <v>2331</v>
      </c>
      <c r="G1472" s="178" t="s">
        <v>702</v>
      </c>
      <c r="H1472" s="179">
        <v>5</v>
      </c>
      <c r="I1472" s="180"/>
      <c r="J1472" s="179">
        <f>ROUND(I1472*H1472,0)</f>
        <v>0</v>
      </c>
      <c r="K1472" s="177" t="s">
        <v>151</v>
      </c>
      <c r="L1472" s="41"/>
      <c r="M1472" s="181" t="s">
        <v>20</v>
      </c>
      <c r="N1472" s="182" t="s">
        <v>44</v>
      </c>
      <c r="O1472" s="66"/>
      <c r="P1472" s="183">
        <f>O1472*H1472</f>
        <v>0</v>
      </c>
      <c r="Q1472" s="183">
        <v>0</v>
      </c>
      <c r="R1472" s="183">
        <f>Q1472*H1472</f>
        <v>0</v>
      </c>
      <c r="S1472" s="183">
        <v>0</v>
      </c>
      <c r="T1472" s="184">
        <f>S1472*H1472</f>
        <v>0</v>
      </c>
      <c r="U1472" s="36"/>
      <c r="V1472" s="36"/>
      <c r="W1472" s="36"/>
      <c r="X1472" s="36"/>
      <c r="Y1472" s="36"/>
      <c r="Z1472" s="36"/>
      <c r="AA1472" s="36"/>
      <c r="AB1472" s="36"/>
      <c r="AC1472" s="36"/>
      <c r="AD1472" s="36"/>
      <c r="AE1472" s="36"/>
      <c r="AR1472" s="185" t="s">
        <v>279</v>
      </c>
      <c r="AT1472" s="185" t="s">
        <v>147</v>
      </c>
      <c r="AU1472" s="185" t="s">
        <v>153</v>
      </c>
      <c r="AY1472" s="19" t="s">
        <v>145</v>
      </c>
      <c r="BE1472" s="186">
        <f>IF(N1472="základní",J1472,0)</f>
        <v>0</v>
      </c>
      <c r="BF1472" s="186">
        <f>IF(N1472="snížená",J1472,0)</f>
        <v>0</v>
      </c>
      <c r="BG1472" s="186">
        <f>IF(N1472="zákl. přenesená",J1472,0)</f>
        <v>0</v>
      </c>
      <c r="BH1472" s="186">
        <f>IF(N1472="sníž. přenesená",J1472,0)</f>
        <v>0</v>
      </c>
      <c r="BI1472" s="186">
        <f>IF(N1472="nulová",J1472,0)</f>
        <v>0</v>
      </c>
      <c r="BJ1472" s="19" t="s">
        <v>153</v>
      </c>
      <c r="BK1472" s="186">
        <f>ROUND(I1472*H1472,0)</f>
        <v>0</v>
      </c>
      <c r="BL1472" s="19" t="s">
        <v>279</v>
      </c>
      <c r="BM1472" s="185" t="s">
        <v>2332</v>
      </c>
    </row>
    <row r="1473" spans="1:65" s="2" customFormat="1" ht="18">
      <c r="A1473" s="36"/>
      <c r="B1473" s="37"/>
      <c r="C1473" s="38"/>
      <c r="D1473" s="187" t="s">
        <v>155</v>
      </c>
      <c r="E1473" s="38"/>
      <c r="F1473" s="188" t="s">
        <v>2333</v>
      </c>
      <c r="G1473" s="38"/>
      <c r="H1473" s="38"/>
      <c r="I1473" s="189"/>
      <c r="J1473" s="38"/>
      <c r="K1473" s="38"/>
      <c r="L1473" s="41"/>
      <c r="M1473" s="190"/>
      <c r="N1473" s="191"/>
      <c r="O1473" s="66"/>
      <c r="P1473" s="66"/>
      <c r="Q1473" s="66"/>
      <c r="R1473" s="66"/>
      <c r="S1473" s="66"/>
      <c r="T1473" s="67"/>
      <c r="U1473" s="36"/>
      <c r="V1473" s="36"/>
      <c r="W1473" s="36"/>
      <c r="X1473" s="36"/>
      <c r="Y1473" s="36"/>
      <c r="Z1473" s="36"/>
      <c r="AA1473" s="36"/>
      <c r="AB1473" s="36"/>
      <c r="AC1473" s="36"/>
      <c r="AD1473" s="36"/>
      <c r="AE1473" s="36"/>
      <c r="AT1473" s="19" t="s">
        <v>155</v>
      </c>
      <c r="AU1473" s="19" t="s">
        <v>153</v>
      </c>
    </row>
    <row r="1474" spans="1:65" s="2" customFormat="1" ht="81">
      <c r="A1474" s="36"/>
      <c r="B1474" s="37"/>
      <c r="C1474" s="38"/>
      <c r="D1474" s="187" t="s">
        <v>157</v>
      </c>
      <c r="E1474" s="38"/>
      <c r="F1474" s="192" t="s">
        <v>2322</v>
      </c>
      <c r="G1474" s="38"/>
      <c r="H1474" s="38"/>
      <c r="I1474" s="189"/>
      <c r="J1474" s="38"/>
      <c r="K1474" s="38"/>
      <c r="L1474" s="41"/>
      <c r="M1474" s="190"/>
      <c r="N1474" s="191"/>
      <c r="O1474" s="66"/>
      <c r="P1474" s="66"/>
      <c r="Q1474" s="66"/>
      <c r="R1474" s="66"/>
      <c r="S1474" s="66"/>
      <c r="T1474" s="67"/>
      <c r="U1474" s="36"/>
      <c r="V1474" s="36"/>
      <c r="W1474" s="36"/>
      <c r="X1474" s="36"/>
      <c r="Y1474" s="36"/>
      <c r="Z1474" s="36"/>
      <c r="AA1474" s="36"/>
      <c r="AB1474" s="36"/>
      <c r="AC1474" s="36"/>
      <c r="AD1474" s="36"/>
      <c r="AE1474" s="36"/>
      <c r="AT1474" s="19" t="s">
        <v>157</v>
      </c>
      <c r="AU1474" s="19" t="s">
        <v>153</v>
      </c>
    </row>
    <row r="1475" spans="1:65" s="13" customFormat="1" ht="10">
      <c r="B1475" s="193"/>
      <c r="C1475" s="194"/>
      <c r="D1475" s="187" t="s">
        <v>159</v>
      </c>
      <c r="E1475" s="195" t="s">
        <v>20</v>
      </c>
      <c r="F1475" s="196" t="s">
        <v>2334</v>
      </c>
      <c r="G1475" s="194"/>
      <c r="H1475" s="197">
        <v>5</v>
      </c>
      <c r="I1475" s="198"/>
      <c r="J1475" s="194"/>
      <c r="K1475" s="194"/>
      <c r="L1475" s="199"/>
      <c r="M1475" s="200"/>
      <c r="N1475" s="201"/>
      <c r="O1475" s="201"/>
      <c r="P1475" s="201"/>
      <c r="Q1475" s="201"/>
      <c r="R1475" s="201"/>
      <c r="S1475" s="201"/>
      <c r="T1475" s="202"/>
      <c r="AT1475" s="203" t="s">
        <v>159</v>
      </c>
      <c r="AU1475" s="203" t="s">
        <v>153</v>
      </c>
      <c r="AV1475" s="13" t="s">
        <v>153</v>
      </c>
      <c r="AW1475" s="13" t="s">
        <v>33</v>
      </c>
      <c r="AX1475" s="13" t="s">
        <v>8</v>
      </c>
      <c r="AY1475" s="203" t="s">
        <v>145</v>
      </c>
    </row>
    <row r="1476" spans="1:65" s="2" customFormat="1" ht="21.75" customHeight="1">
      <c r="A1476" s="36"/>
      <c r="B1476" s="37"/>
      <c r="C1476" s="175" t="s">
        <v>2335</v>
      </c>
      <c r="D1476" s="175" t="s">
        <v>147</v>
      </c>
      <c r="E1476" s="176" t="s">
        <v>2336</v>
      </c>
      <c r="F1476" s="177" t="s">
        <v>2337</v>
      </c>
      <c r="G1476" s="178" t="s">
        <v>702</v>
      </c>
      <c r="H1476" s="179">
        <v>4</v>
      </c>
      <c r="I1476" s="180"/>
      <c r="J1476" s="179">
        <f>ROUND(I1476*H1476,0)</f>
        <v>0</v>
      </c>
      <c r="K1476" s="177" t="s">
        <v>151</v>
      </c>
      <c r="L1476" s="41"/>
      <c r="M1476" s="181" t="s">
        <v>20</v>
      </c>
      <c r="N1476" s="182" t="s">
        <v>44</v>
      </c>
      <c r="O1476" s="66"/>
      <c r="P1476" s="183">
        <f>O1476*H1476</f>
        <v>0</v>
      </c>
      <c r="Q1476" s="183">
        <v>0</v>
      </c>
      <c r="R1476" s="183">
        <f>Q1476*H1476</f>
        <v>0</v>
      </c>
      <c r="S1476" s="183">
        <v>0</v>
      </c>
      <c r="T1476" s="184">
        <f>S1476*H1476</f>
        <v>0</v>
      </c>
      <c r="U1476" s="36"/>
      <c r="V1476" s="36"/>
      <c r="W1476" s="36"/>
      <c r="X1476" s="36"/>
      <c r="Y1476" s="36"/>
      <c r="Z1476" s="36"/>
      <c r="AA1476" s="36"/>
      <c r="AB1476" s="36"/>
      <c r="AC1476" s="36"/>
      <c r="AD1476" s="36"/>
      <c r="AE1476" s="36"/>
      <c r="AR1476" s="185" t="s">
        <v>279</v>
      </c>
      <c r="AT1476" s="185" t="s">
        <v>147</v>
      </c>
      <c r="AU1476" s="185" t="s">
        <v>153</v>
      </c>
      <c r="AY1476" s="19" t="s">
        <v>145</v>
      </c>
      <c r="BE1476" s="186">
        <f>IF(N1476="základní",J1476,0)</f>
        <v>0</v>
      </c>
      <c r="BF1476" s="186">
        <f>IF(N1476="snížená",J1476,0)</f>
        <v>0</v>
      </c>
      <c r="BG1476" s="186">
        <f>IF(N1476="zákl. přenesená",J1476,0)</f>
        <v>0</v>
      </c>
      <c r="BH1476" s="186">
        <f>IF(N1476="sníž. přenesená",J1476,0)</f>
        <v>0</v>
      </c>
      <c r="BI1476" s="186">
        <f>IF(N1476="nulová",J1476,0)</f>
        <v>0</v>
      </c>
      <c r="BJ1476" s="19" t="s">
        <v>153</v>
      </c>
      <c r="BK1476" s="186">
        <f>ROUND(I1476*H1476,0)</f>
        <v>0</v>
      </c>
      <c r="BL1476" s="19" t="s">
        <v>279</v>
      </c>
      <c r="BM1476" s="185" t="s">
        <v>2338</v>
      </c>
    </row>
    <row r="1477" spans="1:65" s="2" customFormat="1" ht="18">
      <c r="A1477" s="36"/>
      <c r="B1477" s="37"/>
      <c r="C1477" s="38"/>
      <c r="D1477" s="187" t="s">
        <v>155</v>
      </c>
      <c r="E1477" s="38"/>
      <c r="F1477" s="188" t="s">
        <v>2339</v>
      </c>
      <c r="G1477" s="38"/>
      <c r="H1477" s="38"/>
      <c r="I1477" s="189"/>
      <c r="J1477" s="38"/>
      <c r="K1477" s="38"/>
      <c r="L1477" s="41"/>
      <c r="M1477" s="190"/>
      <c r="N1477" s="191"/>
      <c r="O1477" s="66"/>
      <c r="P1477" s="66"/>
      <c r="Q1477" s="66"/>
      <c r="R1477" s="66"/>
      <c r="S1477" s="66"/>
      <c r="T1477" s="67"/>
      <c r="U1477" s="36"/>
      <c r="V1477" s="36"/>
      <c r="W1477" s="36"/>
      <c r="X1477" s="36"/>
      <c r="Y1477" s="36"/>
      <c r="Z1477" s="36"/>
      <c r="AA1477" s="36"/>
      <c r="AB1477" s="36"/>
      <c r="AC1477" s="36"/>
      <c r="AD1477" s="36"/>
      <c r="AE1477" s="36"/>
      <c r="AT1477" s="19" t="s">
        <v>155</v>
      </c>
      <c r="AU1477" s="19" t="s">
        <v>153</v>
      </c>
    </row>
    <row r="1478" spans="1:65" s="2" customFormat="1" ht="81">
      <c r="A1478" s="36"/>
      <c r="B1478" s="37"/>
      <c r="C1478" s="38"/>
      <c r="D1478" s="187" t="s">
        <v>157</v>
      </c>
      <c r="E1478" s="38"/>
      <c r="F1478" s="192" t="s">
        <v>2322</v>
      </c>
      <c r="G1478" s="38"/>
      <c r="H1478" s="38"/>
      <c r="I1478" s="189"/>
      <c r="J1478" s="38"/>
      <c r="K1478" s="38"/>
      <c r="L1478" s="41"/>
      <c r="M1478" s="190"/>
      <c r="N1478" s="191"/>
      <c r="O1478" s="66"/>
      <c r="P1478" s="66"/>
      <c r="Q1478" s="66"/>
      <c r="R1478" s="66"/>
      <c r="S1478" s="66"/>
      <c r="T1478" s="67"/>
      <c r="U1478" s="36"/>
      <c r="V1478" s="36"/>
      <c r="W1478" s="36"/>
      <c r="X1478" s="36"/>
      <c r="Y1478" s="36"/>
      <c r="Z1478" s="36"/>
      <c r="AA1478" s="36"/>
      <c r="AB1478" s="36"/>
      <c r="AC1478" s="36"/>
      <c r="AD1478" s="36"/>
      <c r="AE1478" s="36"/>
      <c r="AT1478" s="19" t="s">
        <v>157</v>
      </c>
      <c r="AU1478" s="19" t="s">
        <v>153</v>
      </c>
    </row>
    <row r="1479" spans="1:65" s="13" customFormat="1" ht="10">
      <c r="B1479" s="193"/>
      <c r="C1479" s="194"/>
      <c r="D1479" s="187" t="s">
        <v>159</v>
      </c>
      <c r="E1479" s="195" t="s">
        <v>20</v>
      </c>
      <c r="F1479" s="196" t="s">
        <v>152</v>
      </c>
      <c r="G1479" s="194"/>
      <c r="H1479" s="197">
        <v>4</v>
      </c>
      <c r="I1479" s="198"/>
      <c r="J1479" s="194"/>
      <c r="K1479" s="194"/>
      <c r="L1479" s="199"/>
      <c r="M1479" s="200"/>
      <c r="N1479" s="201"/>
      <c r="O1479" s="201"/>
      <c r="P1479" s="201"/>
      <c r="Q1479" s="201"/>
      <c r="R1479" s="201"/>
      <c r="S1479" s="201"/>
      <c r="T1479" s="202"/>
      <c r="AT1479" s="203" t="s">
        <v>159</v>
      </c>
      <c r="AU1479" s="203" t="s">
        <v>153</v>
      </c>
      <c r="AV1479" s="13" t="s">
        <v>153</v>
      </c>
      <c r="AW1479" s="13" t="s">
        <v>33</v>
      </c>
      <c r="AX1479" s="13" t="s">
        <v>8</v>
      </c>
      <c r="AY1479" s="203" t="s">
        <v>145</v>
      </c>
    </row>
    <row r="1480" spans="1:65" s="2" customFormat="1" ht="21.75" customHeight="1">
      <c r="A1480" s="36"/>
      <c r="B1480" s="37"/>
      <c r="C1480" s="175" t="s">
        <v>2340</v>
      </c>
      <c r="D1480" s="175" t="s">
        <v>147</v>
      </c>
      <c r="E1480" s="176" t="s">
        <v>2341</v>
      </c>
      <c r="F1480" s="177" t="s">
        <v>2342</v>
      </c>
      <c r="G1480" s="178" t="s">
        <v>702</v>
      </c>
      <c r="H1480" s="179">
        <v>1</v>
      </c>
      <c r="I1480" s="180"/>
      <c r="J1480" s="179">
        <f>ROUND(I1480*H1480,0)</f>
        <v>0</v>
      </c>
      <c r="K1480" s="177" t="s">
        <v>151</v>
      </c>
      <c r="L1480" s="41"/>
      <c r="M1480" s="181" t="s">
        <v>20</v>
      </c>
      <c r="N1480" s="182" t="s">
        <v>44</v>
      </c>
      <c r="O1480" s="66"/>
      <c r="P1480" s="183">
        <f>O1480*H1480</f>
        <v>0</v>
      </c>
      <c r="Q1480" s="183">
        <v>0</v>
      </c>
      <c r="R1480" s="183">
        <f>Q1480*H1480</f>
        <v>0</v>
      </c>
      <c r="S1480" s="183">
        <v>0</v>
      </c>
      <c r="T1480" s="184">
        <f>S1480*H1480</f>
        <v>0</v>
      </c>
      <c r="U1480" s="36"/>
      <c r="V1480" s="36"/>
      <c r="W1480" s="36"/>
      <c r="X1480" s="36"/>
      <c r="Y1480" s="36"/>
      <c r="Z1480" s="36"/>
      <c r="AA1480" s="36"/>
      <c r="AB1480" s="36"/>
      <c r="AC1480" s="36"/>
      <c r="AD1480" s="36"/>
      <c r="AE1480" s="36"/>
      <c r="AR1480" s="185" t="s">
        <v>279</v>
      </c>
      <c r="AT1480" s="185" t="s">
        <v>147</v>
      </c>
      <c r="AU1480" s="185" t="s">
        <v>153</v>
      </c>
      <c r="AY1480" s="19" t="s">
        <v>145</v>
      </c>
      <c r="BE1480" s="186">
        <f>IF(N1480="základní",J1480,0)</f>
        <v>0</v>
      </c>
      <c r="BF1480" s="186">
        <f>IF(N1480="snížená",J1480,0)</f>
        <v>0</v>
      </c>
      <c r="BG1480" s="186">
        <f>IF(N1480="zákl. přenesená",J1480,0)</f>
        <v>0</v>
      </c>
      <c r="BH1480" s="186">
        <f>IF(N1480="sníž. přenesená",J1480,0)</f>
        <v>0</v>
      </c>
      <c r="BI1480" s="186">
        <f>IF(N1480="nulová",J1480,0)</f>
        <v>0</v>
      </c>
      <c r="BJ1480" s="19" t="s">
        <v>153</v>
      </c>
      <c r="BK1480" s="186">
        <f>ROUND(I1480*H1480,0)</f>
        <v>0</v>
      </c>
      <c r="BL1480" s="19" t="s">
        <v>279</v>
      </c>
      <c r="BM1480" s="185" t="s">
        <v>2343</v>
      </c>
    </row>
    <row r="1481" spans="1:65" s="2" customFormat="1" ht="18">
      <c r="A1481" s="36"/>
      <c r="B1481" s="37"/>
      <c r="C1481" s="38"/>
      <c r="D1481" s="187" t="s">
        <v>155</v>
      </c>
      <c r="E1481" s="38"/>
      <c r="F1481" s="188" t="s">
        <v>2344</v>
      </c>
      <c r="G1481" s="38"/>
      <c r="H1481" s="38"/>
      <c r="I1481" s="189"/>
      <c r="J1481" s="38"/>
      <c r="K1481" s="38"/>
      <c r="L1481" s="41"/>
      <c r="M1481" s="190"/>
      <c r="N1481" s="191"/>
      <c r="O1481" s="66"/>
      <c r="P1481" s="66"/>
      <c r="Q1481" s="66"/>
      <c r="R1481" s="66"/>
      <c r="S1481" s="66"/>
      <c r="T1481" s="67"/>
      <c r="U1481" s="36"/>
      <c r="V1481" s="36"/>
      <c r="W1481" s="36"/>
      <c r="X1481" s="36"/>
      <c r="Y1481" s="36"/>
      <c r="Z1481" s="36"/>
      <c r="AA1481" s="36"/>
      <c r="AB1481" s="36"/>
      <c r="AC1481" s="36"/>
      <c r="AD1481" s="36"/>
      <c r="AE1481" s="36"/>
      <c r="AT1481" s="19" t="s">
        <v>155</v>
      </c>
      <c r="AU1481" s="19" t="s">
        <v>153</v>
      </c>
    </row>
    <row r="1482" spans="1:65" s="2" customFormat="1" ht="81">
      <c r="A1482" s="36"/>
      <c r="B1482" s="37"/>
      <c r="C1482" s="38"/>
      <c r="D1482" s="187" t="s">
        <v>157</v>
      </c>
      <c r="E1482" s="38"/>
      <c r="F1482" s="192" t="s">
        <v>2322</v>
      </c>
      <c r="G1482" s="38"/>
      <c r="H1482" s="38"/>
      <c r="I1482" s="189"/>
      <c r="J1482" s="38"/>
      <c r="K1482" s="38"/>
      <c r="L1482" s="41"/>
      <c r="M1482" s="190"/>
      <c r="N1482" s="191"/>
      <c r="O1482" s="66"/>
      <c r="P1482" s="66"/>
      <c r="Q1482" s="66"/>
      <c r="R1482" s="66"/>
      <c r="S1482" s="66"/>
      <c r="T1482" s="67"/>
      <c r="U1482" s="36"/>
      <c r="V1482" s="36"/>
      <c r="W1482" s="36"/>
      <c r="X1482" s="36"/>
      <c r="Y1482" s="36"/>
      <c r="Z1482" s="36"/>
      <c r="AA1482" s="36"/>
      <c r="AB1482" s="36"/>
      <c r="AC1482" s="36"/>
      <c r="AD1482" s="36"/>
      <c r="AE1482" s="36"/>
      <c r="AT1482" s="19" t="s">
        <v>157</v>
      </c>
      <c r="AU1482" s="19" t="s">
        <v>153</v>
      </c>
    </row>
    <row r="1483" spans="1:65" s="13" customFormat="1" ht="10">
      <c r="B1483" s="193"/>
      <c r="C1483" s="194"/>
      <c r="D1483" s="187" t="s">
        <v>159</v>
      </c>
      <c r="E1483" s="195" t="s">
        <v>20</v>
      </c>
      <c r="F1483" s="196" t="s">
        <v>8</v>
      </c>
      <c r="G1483" s="194"/>
      <c r="H1483" s="197">
        <v>1</v>
      </c>
      <c r="I1483" s="198"/>
      <c r="J1483" s="194"/>
      <c r="K1483" s="194"/>
      <c r="L1483" s="199"/>
      <c r="M1483" s="200"/>
      <c r="N1483" s="201"/>
      <c r="O1483" s="201"/>
      <c r="P1483" s="201"/>
      <c r="Q1483" s="201"/>
      <c r="R1483" s="201"/>
      <c r="S1483" s="201"/>
      <c r="T1483" s="202"/>
      <c r="AT1483" s="203" t="s">
        <v>159</v>
      </c>
      <c r="AU1483" s="203" t="s">
        <v>153</v>
      </c>
      <c r="AV1483" s="13" t="s">
        <v>153</v>
      </c>
      <c r="AW1483" s="13" t="s">
        <v>33</v>
      </c>
      <c r="AX1483" s="13" t="s">
        <v>8</v>
      </c>
      <c r="AY1483" s="203" t="s">
        <v>145</v>
      </c>
    </row>
    <row r="1484" spans="1:65" s="2" customFormat="1" ht="16.5" customHeight="1">
      <c r="A1484" s="36"/>
      <c r="B1484" s="37"/>
      <c r="C1484" s="175" t="s">
        <v>2345</v>
      </c>
      <c r="D1484" s="175" t="s">
        <v>147</v>
      </c>
      <c r="E1484" s="176" t="s">
        <v>2346</v>
      </c>
      <c r="F1484" s="177" t="s">
        <v>2347</v>
      </c>
      <c r="G1484" s="178" t="s">
        <v>300</v>
      </c>
      <c r="H1484" s="179">
        <v>32</v>
      </c>
      <c r="I1484" s="180"/>
      <c r="J1484" s="179">
        <f>ROUND(I1484*H1484,0)</f>
        <v>0</v>
      </c>
      <c r="K1484" s="177" t="s">
        <v>20</v>
      </c>
      <c r="L1484" s="41"/>
      <c r="M1484" s="181" t="s">
        <v>20</v>
      </c>
      <c r="N1484" s="182" t="s">
        <v>44</v>
      </c>
      <c r="O1484" s="66"/>
      <c r="P1484" s="183">
        <f>O1484*H1484</f>
        <v>0</v>
      </c>
      <c r="Q1484" s="183">
        <v>0</v>
      </c>
      <c r="R1484" s="183">
        <f>Q1484*H1484</f>
        <v>0</v>
      </c>
      <c r="S1484" s="183">
        <v>0</v>
      </c>
      <c r="T1484" s="184">
        <f>S1484*H1484</f>
        <v>0</v>
      </c>
      <c r="U1484" s="36"/>
      <c r="V1484" s="36"/>
      <c r="W1484" s="36"/>
      <c r="X1484" s="36"/>
      <c r="Y1484" s="36"/>
      <c r="Z1484" s="36"/>
      <c r="AA1484" s="36"/>
      <c r="AB1484" s="36"/>
      <c r="AC1484" s="36"/>
      <c r="AD1484" s="36"/>
      <c r="AE1484" s="36"/>
      <c r="AR1484" s="185" t="s">
        <v>279</v>
      </c>
      <c r="AT1484" s="185" t="s">
        <v>147</v>
      </c>
      <c r="AU1484" s="185" t="s">
        <v>153</v>
      </c>
      <c r="AY1484" s="19" t="s">
        <v>145</v>
      </c>
      <c r="BE1484" s="186">
        <f>IF(N1484="základní",J1484,0)</f>
        <v>0</v>
      </c>
      <c r="BF1484" s="186">
        <f>IF(N1484="snížená",J1484,0)</f>
        <v>0</v>
      </c>
      <c r="BG1484" s="186">
        <f>IF(N1484="zákl. přenesená",J1484,0)</f>
        <v>0</v>
      </c>
      <c r="BH1484" s="186">
        <f>IF(N1484="sníž. přenesená",J1484,0)</f>
        <v>0</v>
      </c>
      <c r="BI1484" s="186">
        <f>IF(N1484="nulová",J1484,0)</f>
        <v>0</v>
      </c>
      <c r="BJ1484" s="19" t="s">
        <v>153</v>
      </c>
      <c r="BK1484" s="186">
        <f>ROUND(I1484*H1484,0)</f>
        <v>0</v>
      </c>
      <c r="BL1484" s="19" t="s">
        <v>279</v>
      </c>
      <c r="BM1484" s="185" t="s">
        <v>2348</v>
      </c>
    </row>
    <row r="1485" spans="1:65" s="2" customFormat="1" ht="10">
      <c r="A1485" s="36"/>
      <c r="B1485" s="37"/>
      <c r="C1485" s="38"/>
      <c r="D1485" s="187" t="s">
        <v>155</v>
      </c>
      <c r="E1485" s="38"/>
      <c r="F1485" s="188" t="s">
        <v>2347</v>
      </c>
      <c r="G1485" s="38"/>
      <c r="H1485" s="38"/>
      <c r="I1485" s="189"/>
      <c r="J1485" s="38"/>
      <c r="K1485" s="38"/>
      <c r="L1485" s="41"/>
      <c r="M1485" s="190"/>
      <c r="N1485" s="191"/>
      <c r="O1485" s="66"/>
      <c r="P1485" s="66"/>
      <c r="Q1485" s="66"/>
      <c r="R1485" s="66"/>
      <c r="S1485" s="66"/>
      <c r="T1485" s="67"/>
      <c r="U1485" s="36"/>
      <c r="V1485" s="36"/>
      <c r="W1485" s="36"/>
      <c r="X1485" s="36"/>
      <c r="Y1485" s="36"/>
      <c r="Z1485" s="36"/>
      <c r="AA1485" s="36"/>
      <c r="AB1485" s="36"/>
      <c r="AC1485" s="36"/>
      <c r="AD1485" s="36"/>
      <c r="AE1485" s="36"/>
      <c r="AT1485" s="19" t="s">
        <v>155</v>
      </c>
      <c r="AU1485" s="19" t="s">
        <v>153</v>
      </c>
    </row>
    <row r="1486" spans="1:65" s="13" customFormat="1" ht="10">
      <c r="B1486" s="193"/>
      <c r="C1486" s="194"/>
      <c r="D1486" s="187" t="s">
        <v>159</v>
      </c>
      <c r="E1486" s="195" t="s">
        <v>20</v>
      </c>
      <c r="F1486" s="196" t="s">
        <v>2349</v>
      </c>
      <c r="G1486" s="194"/>
      <c r="H1486" s="197">
        <v>32</v>
      </c>
      <c r="I1486" s="198"/>
      <c r="J1486" s="194"/>
      <c r="K1486" s="194"/>
      <c r="L1486" s="199"/>
      <c r="M1486" s="200"/>
      <c r="N1486" s="201"/>
      <c r="O1486" s="201"/>
      <c r="P1486" s="201"/>
      <c r="Q1486" s="201"/>
      <c r="R1486" s="201"/>
      <c r="S1486" s="201"/>
      <c r="T1486" s="202"/>
      <c r="AT1486" s="203" t="s">
        <v>159</v>
      </c>
      <c r="AU1486" s="203" t="s">
        <v>153</v>
      </c>
      <c r="AV1486" s="13" t="s">
        <v>153</v>
      </c>
      <c r="AW1486" s="13" t="s">
        <v>33</v>
      </c>
      <c r="AX1486" s="13" t="s">
        <v>8</v>
      </c>
      <c r="AY1486" s="203" t="s">
        <v>145</v>
      </c>
    </row>
    <row r="1487" spans="1:65" s="2" customFormat="1" ht="16.5" customHeight="1">
      <c r="A1487" s="36"/>
      <c r="B1487" s="37"/>
      <c r="C1487" s="175" t="s">
        <v>2350</v>
      </c>
      <c r="D1487" s="175" t="s">
        <v>147</v>
      </c>
      <c r="E1487" s="176" t="s">
        <v>2351</v>
      </c>
      <c r="F1487" s="177" t="s">
        <v>2352</v>
      </c>
      <c r="G1487" s="178" t="s">
        <v>702</v>
      </c>
      <c r="H1487" s="179">
        <v>14.16</v>
      </c>
      <c r="I1487" s="180"/>
      <c r="J1487" s="179">
        <f>ROUND(I1487*H1487,0)</f>
        <v>0</v>
      </c>
      <c r="K1487" s="177" t="s">
        <v>151</v>
      </c>
      <c r="L1487" s="41"/>
      <c r="M1487" s="181" t="s">
        <v>20</v>
      </c>
      <c r="N1487" s="182" t="s">
        <v>44</v>
      </c>
      <c r="O1487" s="66"/>
      <c r="P1487" s="183">
        <f>O1487*H1487</f>
        <v>0</v>
      </c>
      <c r="Q1487" s="183">
        <v>0</v>
      </c>
      <c r="R1487" s="183">
        <f>Q1487*H1487</f>
        <v>0</v>
      </c>
      <c r="S1487" s="183">
        <v>0</v>
      </c>
      <c r="T1487" s="184">
        <f>S1487*H1487</f>
        <v>0</v>
      </c>
      <c r="U1487" s="36"/>
      <c r="V1487" s="36"/>
      <c r="W1487" s="36"/>
      <c r="X1487" s="36"/>
      <c r="Y1487" s="36"/>
      <c r="Z1487" s="36"/>
      <c r="AA1487" s="36"/>
      <c r="AB1487" s="36"/>
      <c r="AC1487" s="36"/>
      <c r="AD1487" s="36"/>
      <c r="AE1487" s="36"/>
      <c r="AR1487" s="185" t="s">
        <v>279</v>
      </c>
      <c r="AT1487" s="185" t="s">
        <v>147</v>
      </c>
      <c r="AU1487" s="185" t="s">
        <v>153</v>
      </c>
      <c r="AY1487" s="19" t="s">
        <v>145</v>
      </c>
      <c r="BE1487" s="186">
        <f>IF(N1487="základní",J1487,0)</f>
        <v>0</v>
      </c>
      <c r="BF1487" s="186">
        <f>IF(N1487="snížená",J1487,0)</f>
        <v>0</v>
      </c>
      <c r="BG1487" s="186">
        <f>IF(N1487="zákl. přenesená",J1487,0)</f>
        <v>0</v>
      </c>
      <c r="BH1487" s="186">
        <f>IF(N1487="sníž. přenesená",J1487,0)</f>
        <v>0</v>
      </c>
      <c r="BI1487" s="186">
        <f>IF(N1487="nulová",J1487,0)</f>
        <v>0</v>
      </c>
      <c r="BJ1487" s="19" t="s">
        <v>153</v>
      </c>
      <c r="BK1487" s="186">
        <f>ROUND(I1487*H1487,0)</f>
        <v>0</v>
      </c>
      <c r="BL1487" s="19" t="s">
        <v>279</v>
      </c>
      <c r="BM1487" s="185" t="s">
        <v>2353</v>
      </c>
    </row>
    <row r="1488" spans="1:65" s="2" customFormat="1" ht="10">
      <c r="A1488" s="36"/>
      <c r="B1488" s="37"/>
      <c r="C1488" s="38"/>
      <c r="D1488" s="187" t="s">
        <v>155</v>
      </c>
      <c r="E1488" s="38"/>
      <c r="F1488" s="188" t="s">
        <v>2354</v>
      </c>
      <c r="G1488" s="38"/>
      <c r="H1488" s="38"/>
      <c r="I1488" s="189"/>
      <c r="J1488" s="38"/>
      <c r="K1488" s="38"/>
      <c r="L1488" s="41"/>
      <c r="M1488" s="190"/>
      <c r="N1488" s="191"/>
      <c r="O1488" s="66"/>
      <c r="P1488" s="66"/>
      <c r="Q1488" s="66"/>
      <c r="R1488" s="66"/>
      <c r="S1488" s="66"/>
      <c r="T1488" s="67"/>
      <c r="U1488" s="36"/>
      <c r="V1488" s="36"/>
      <c r="W1488" s="36"/>
      <c r="X1488" s="36"/>
      <c r="Y1488" s="36"/>
      <c r="Z1488" s="36"/>
      <c r="AA1488" s="36"/>
      <c r="AB1488" s="36"/>
      <c r="AC1488" s="36"/>
      <c r="AD1488" s="36"/>
      <c r="AE1488" s="36"/>
      <c r="AT1488" s="19" t="s">
        <v>155</v>
      </c>
      <c r="AU1488" s="19" t="s">
        <v>153</v>
      </c>
    </row>
    <row r="1489" spans="1:65" s="2" customFormat="1" ht="54">
      <c r="A1489" s="36"/>
      <c r="B1489" s="37"/>
      <c r="C1489" s="38"/>
      <c r="D1489" s="187" t="s">
        <v>157</v>
      </c>
      <c r="E1489" s="38"/>
      <c r="F1489" s="192" t="s">
        <v>2355</v>
      </c>
      <c r="G1489" s="38"/>
      <c r="H1489" s="38"/>
      <c r="I1489" s="189"/>
      <c r="J1489" s="38"/>
      <c r="K1489" s="38"/>
      <c r="L1489" s="41"/>
      <c r="M1489" s="190"/>
      <c r="N1489" s="191"/>
      <c r="O1489" s="66"/>
      <c r="P1489" s="66"/>
      <c r="Q1489" s="66"/>
      <c r="R1489" s="66"/>
      <c r="S1489" s="66"/>
      <c r="T1489" s="67"/>
      <c r="U1489" s="36"/>
      <c r="V1489" s="36"/>
      <c r="W1489" s="36"/>
      <c r="X1489" s="36"/>
      <c r="Y1489" s="36"/>
      <c r="Z1489" s="36"/>
      <c r="AA1489" s="36"/>
      <c r="AB1489" s="36"/>
      <c r="AC1489" s="36"/>
      <c r="AD1489" s="36"/>
      <c r="AE1489" s="36"/>
      <c r="AT1489" s="19" t="s">
        <v>157</v>
      </c>
      <c r="AU1489" s="19" t="s">
        <v>153</v>
      </c>
    </row>
    <row r="1490" spans="1:65" s="13" customFormat="1" ht="10">
      <c r="B1490" s="193"/>
      <c r="C1490" s="194"/>
      <c r="D1490" s="187" t="s">
        <v>159</v>
      </c>
      <c r="E1490" s="195" t="s">
        <v>20</v>
      </c>
      <c r="F1490" s="196" t="s">
        <v>2167</v>
      </c>
      <c r="G1490" s="194"/>
      <c r="H1490" s="197">
        <v>14.16</v>
      </c>
      <c r="I1490" s="198"/>
      <c r="J1490" s="194"/>
      <c r="K1490" s="194"/>
      <c r="L1490" s="199"/>
      <c r="M1490" s="200"/>
      <c r="N1490" s="201"/>
      <c r="O1490" s="201"/>
      <c r="P1490" s="201"/>
      <c r="Q1490" s="201"/>
      <c r="R1490" s="201"/>
      <c r="S1490" s="201"/>
      <c r="T1490" s="202"/>
      <c r="AT1490" s="203" t="s">
        <v>159</v>
      </c>
      <c r="AU1490" s="203" t="s">
        <v>153</v>
      </c>
      <c r="AV1490" s="13" t="s">
        <v>153</v>
      </c>
      <c r="AW1490" s="13" t="s">
        <v>33</v>
      </c>
      <c r="AX1490" s="13" t="s">
        <v>8</v>
      </c>
      <c r="AY1490" s="203" t="s">
        <v>145</v>
      </c>
    </row>
    <row r="1491" spans="1:65" s="2" customFormat="1" ht="16.5" customHeight="1">
      <c r="A1491" s="36"/>
      <c r="B1491" s="37"/>
      <c r="C1491" s="175" t="s">
        <v>2356</v>
      </c>
      <c r="D1491" s="175" t="s">
        <v>147</v>
      </c>
      <c r="E1491" s="176" t="s">
        <v>2357</v>
      </c>
      <c r="F1491" s="177" t="s">
        <v>2358</v>
      </c>
      <c r="G1491" s="178" t="s">
        <v>496</v>
      </c>
      <c r="H1491" s="180"/>
      <c r="I1491" s="180"/>
      <c r="J1491" s="179">
        <f>ROUND(I1491*H1491,0)</f>
        <v>0</v>
      </c>
      <c r="K1491" s="177" t="s">
        <v>151</v>
      </c>
      <c r="L1491" s="41"/>
      <c r="M1491" s="181" t="s">
        <v>20</v>
      </c>
      <c r="N1491" s="182" t="s">
        <v>44</v>
      </c>
      <c r="O1491" s="66"/>
      <c r="P1491" s="183">
        <f>O1491*H1491</f>
        <v>0</v>
      </c>
      <c r="Q1491" s="183">
        <v>0</v>
      </c>
      <c r="R1491" s="183">
        <f>Q1491*H1491</f>
        <v>0</v>
      </c>
      <c r="S1491" s="183">
        <v>0</v>
      </c>
      <c r="T1491" s="184">
        <f>S1491*H1491</f>
        <v>0</v>
      </c>
      <c r="U1491" s="36"/>
      <c r="V1491" s="36"/>
      <c r="W1491" s="36"/>
      <c r="X1491" s="36"/>
      <c r="Y1491" s="36"/>
      <c r="Z1491" s="36"/>
      <c r="AA1491" s="36"/>
      <c r="AB1491" s="36"/>
      <c r="AC1491" s="36"/>
      <c r="AD1491" s="36"/>
      <c r="AE1491" s="36"/>
      <c r="AR1491" s="185" t="s">
        <v>279</v>
      </c>
      <c r="AT1491" s="185" t="s">
        <v>147</v>
      </c>
      <c r="AU1491" s="185" t="s">
        <v>153</v>
      </c>
      <c r="AY1491" s="19" t="s">
        <v>145</v>
      </c>
      <c r="BE1491" s="186">
        <f>IF(N1491="základní",J1491,0)</f>
        <v>0</v>
      </c>
      <c r="BF1491" s="186">
        <f>IF(N1491="snížená",J1491,0)</f>
        <v>0</v>
      </c>
      <c r="BG1491" s="186">
        <f>IF(N1491="zákl. přenesená",J1491,0)</f>
        <v>0</v>
      </c>
      <c r="BH1491" s="186">
        <f>IF(N1491="sníž. přenesená",J1491,0)</f>
        <v>0</v>
      </c>
      <c r="BI1491" s="186">
        <f>IF(N1491="nulová",J1491,0)</f>
        <v>0</v>
      </c>
      <c r="BJ1491" s="19" t="s">
        <v>153</v>
      </c>
      <c r="BK1491" s="186">
        <f>ROUND(I1491*H1491,0)</f>
        <v>0</v>
      </c>
      <c r="BL1491" s="19" t="s">
        <v>279</v>
      </c>
      <c r="BM1491" s="185" t="s">
        <v>2359</v>
      </c>
    </row>
    <row r="1492" spans="1:65" s="2" customFormat="1" ht="18">
      <c r="A1492" s="36"/>
      <c r="B1492" s="37"/>
      <c r="C1492" s="38"/>
      <c r="D1492" s="187" t="s">
        <v>155</v>
      </c>
      <c r="E1492" s="38"/>
      <c r="F1492" s="188" t="s">
        <v>2360</v>
      </c>
      <c r="G1492" s="38"/>
      <c r="H1492" s="38"/>
      <c r="I1492" s="189"/>
      <c r="J1492" s="38"/>
      <c r="K1492" s="38"/>
      <c r="L1492" s="41"/>
      <c r="M1492" s="190"/>
      <c r="N1492" s="191"/>
      <c r="O1492" s="66"/>
      <c r="P1492" s="66"/>
      <c r="Q1492" s="66"/>
      <c r="R1492" s="66"/>
      <c r="S1492" s="66"/>
      <c r="T1492" s="67"/>
      <c r="U1492" s="36"/>
      <c r="V1492" s="36"/>
      <c r="W1492" s="36"/>
      <c r="X1492" s="36"/>
      <c r="Y1492" s="36"/>
      <c r="Z1492" s="36"/>
      <c r="AA1492" s="36"/>
      <c r="AB1492" s="36"/>
      <c r="AC1492" s="36"/>
      <c r="AD1492" s="36"/>
      <c r="AE1492" s="36"/>
      <c r="AT1492" s="19" t="s">
        <v>155</v>
      </c>
      <c r="AU1492" s="19" t="s">
        <v>153</v>
      </c>
    </row>
    <row r="1493" spans="1:65" s="2" customFormat="1" ht="72">
      <c r="A1493" s="36"/>
      <c r="B1493" s="37"/>
      <c r="C1493" s="38"/>
      <c r="D1493" s="187" t="s">
        <v>157</v>
      </c>
      <c r="E1493" s="38"/>
      <c r="F1493" s="192" t="s">
        <v>2361</v>
      </c>
      <c r="G1493" s="38"/>
      <c r="H1493" s="38"/>
      <c r="I1493" s="189"/>
      <c r="J1493" s="38"/>
      <c r="K1493" s="38"/>
      <c r="L1493" s="41"/>
      <c r="M1493" s="190"/>
      <c r="N1493" s="191"/>
      <c r="O1493" s="66"/>
      <c r="P1493" s="66"/>
      <c r="Q1493" s="66"/>
      <c r="R1493" s="66"/>
      <c r="S1493" s="66"/>
      <c r="T1493" s="67"/>
      <c r="U1493" s="36"/>
      <c r="V1493" s="36"/>
      <c r="W1493" s="36"/>
      <c r="X1493" s="36"/>
      <c r="Y1493" s="36"/>
      <c r="Z1493" s="36"/>
      <c r="AA1493" s="36"/>
      <c r="AB1493" s="36"/>
      <c r="AC1493" s="36"/>
      <c r="AD1493" s="36"/>
      <c r="AE1493" s="36"/>
      <c r="AT1493" s="19" t="s">
        <v>157</v>
      </c>
      <c r="AU1493" s="19" t="s">
        <v>153</v>
      </c>
    </row>
    <row r="1494" spans="1:65" s="12" customFormat="1" ht="22.75" customHeight="1">
      <c r="B1494" s="159"/>
      <c r="C1494" s="160"/>
      <c r="D1494" s="161" t="s">
        <v>71</v>
      </c>
      <c r="E1494" s="173" t="s">
        <v>2362</v>
      </c>
      <c r="F1494" s="173" t="s">
        <v>2363</v>
      </c>
      <c r="G1494" s="160"/>
      <c r="H1494" s="160"/>
      <c r="I1494" s="163"/>
      <c r="J1494" s="174">
        <f>BK1494</f>
        <v>0</v>
      </c>
      <c r="K1494" s="160"/>
      <c r="L1494" s="165"/>
      <c r="M1494" s="166"/>
      <c r="N1494" s="167"/>
      <c r="O1494" s="167"/>
      <c r="P1494" s="168">
        <f>SUM(P1495:P1505)</f>
        <v>0</v>
      </c>
      <c r="Q1494" s="167"/>
      <c r="R1494" s="168">
        <f>SUM(R1495:R1505)</f>
        <v>0</v>
      </c>
      <c r="S1494" s="167"/>
      <c r="T1494" s="169">
        <f>SUM(T1495:T1505)</f>
        <v>0</v>
      </c>
      <c r="AR1494" s="170" t="s">
        <v>153</v>
      </c>
      <c r="AT1494" s="171" t="s">
        <v>71</v>
      </c>
      <c r="AU1494" s="171" t="s">
        <v>8</v>
      </c>
      <c r="AY1494" s="170" t="s">
        <v>145</v>
      </c>
      <c r="BK1494" s="172">
        <f>SUM(BK1495:BK1505)</f>
        <v>0</v>
      </c>
    </row>
    <row r="1495" spans="1:65" s="2" customFormat="1" ht="16.5" customHeight="1">
      <c r="A1495" s="36"/>
      <c r="B1495" s="37"/>
      <c r="C1495" s="175" t="s">
        <v>2364</v>
      </c>
      <c r="D1495" s="175" t="s">
        <v>147</v>
      </c>
      <c r="E1495" s="176" t="s">
        <v>2365</v>
      </c>
      <c r="F1495" s="177" t="s">
        <v>20</v>
      </c>
      <c r="G1495" s="178" t="s">
        <v>300</v>
      </c>
      <c r="H1495" s="179">
        <v>8</v>
      </c>
      <c r="I1495" s="180"/>
      <c r="J1495" s="179">
        <f>ROUND(I1495*H1495,0)</f>
        <v>0</v>
      </c>
      <c r="K1495" s="177" t="s">
        <v>20</v>
      </c>
      <c r="L1495" s="41"/>
      <c r="M1495" s="181" t="s">
        <v>20</v>
      </c>
      <c r="N1495" s="182" t="s">
        <v>44</v>
      </c>
      <c r="O1495" s="66"/>
      <c r="P1495" s="183">
        <f>O1495*H1495</f>
        <v>0</v>
      </c>
      <c r="Q1495" s="183">
        <v>0</v>
      </c>
      <c r="R1495" s="183">
        <f>Q1495*H1495</f>
        <v>0</v>
      </c>
      <c r="S1495" s="183">
        <v>0</v>
      </c>
      <c r="T1495" s="184">
        <f>S1495*H1495</f>
        <v>0</v>
      </c>
      <c r="U1495" s="36"/>
      <c r="V1495" s="36"/>
      <c r="W1495" s="36"/>
      <c r="X1495" s="36"/>
      <c r="Y1495" s="36"/>
      <c r="Z1495" s="36"/>
      <c r="AA1495" s="36"/>
      <c r="AB1495" s="36"/>
      <c r="AC1495" s="36"/>
      <c r="AD1495" s="36"/>
      <c r="AE1495" s="36"/>
      <c r="AR1495" s="185" t="s">
        <v>279</v>
      </c>
      <c r="AT1495" s="185" t="s">
        <v>147</v>
      </c>
      <c r="AU1495" s="185" t="s">
        <v>153</v>
      </c>
      <c r="AY1495" s="19" t="s">
        <v>145</v>
      </c>
      <c r="BE1495" s="186">
        <f>IF(N1495="základní",J1495,0)</f>
        <v>0</v>
      </c>
      <c r="BF1495" s="186">
        <f>IF(N1495="snížená",J1495,0)</f>
        <v>0</v>
      </c>
      <c r="BG1495" s="186">
        <f>IF(N1495="zákl. přenesená",J1495,0)</f>
        <v>0</v>
      </c>
      <c r="BH1495" s="186">
        <f>IF(N1495="sníž. přenesená",J1495,0)</f>
        <v>0</v>
      </c>
      <c r="BI1495" s="186">
        <f>IF(N1495="nulová",J1495,0)</f>
        <v>0</v>
      </c>
      <c r="BJ1495" s="19" t="s">
        <v>153</v>
      </c>
      <c r="BK1495" s="186">
        <f>ROUND(I1495*H1495,0)</f>
        <v>0</v>
      </c>
      <c r="BL1495" s="19" t="s">
        <v>279</v>
      </c>
      <c r="BM1495" s="185" t="s">
        <v>2366</v>
      </c>
    </row>
    <row r="1496" spans="1:65" s="2" customFormat="1" ht="10">
      <c r="A1496" s="36"/>
      <c r="B1496" s="37"/>
      <c r="C1496" s="38"/>
      <c r="D1496" s="187" t="s">
        <v>155</v>
      </c>
      <c r="E1496" s="38"/>
      <c r="F1496" s="188" t="s">
        <v>2367</v>
      </c>
      <c r="G1496" s="38"/>
      <c r="H1496" s="38"/>
      <c r="I1496" s="189"/>
      <c r="J1496" s="38"/>
      <c r="K1496" s="38"/>
      <c r="L1496" s="41"/>
      <c r="M1496" s="190"/>
      <c r="N1496" s="191"/>
      <c r="O1496" s="66"/>
      <c r="P1496" s="66"/>
      <c r="Q1496" s="66"/>
      <c r="R1496" s="66"/>
      <c r="S1496" s="66"/>
      <c r="T1496" s="67"/>
      <c r="U1496" s="36"/>
      <c r="V1496" s="36"/>
      <c r="W1496" s="36"/>
      <c r="X1496" s="36"/>
      <c r="Y1496" s="36"/>
      <c r="Z1496" s="36"/>
      <c r="AA1496" s="36"/>
      <c r="AB1496" s="36"/>
      <c r="AC1496" s="36"/>
      <c r="AD1496" s="36"/>
      <c r="AE1496" s="36"/>
      <c r="AT1496" s="19" t="s">
        <v>155</v>
      </c>
      <c r="AU1496" s="19" t="s">
        <v>153</v>
      </c>
    </row>
    <row r="1497" spans="1:65" s="2" customFormat="1" ht="16.5" customHeight="1">
      <c r="A1497" s="36"/>
      <c r="B1497" s="37"/>
      <c r="C1497" s="175" t="s">
        <v>2368</v>
      </c>
      <c r="D1497" s="175" t="s">
        <v>147</v>
      </c>
      <c r="E1497" s="176" t="s">
        <v>2369</v>
      </c>
      <c r="F1497" s="177" t="s">
        <v>2370</v>
      </c>
      <c r="G1497" s="178" t="s">
        <v>256</v>
      </c>
      <c r="H1497" s="179">
        <v>2.78</v>
      </c>
      <c r="I1497" s="180"/>
      <c r="J1497" s="179">
        <f>ROUND(I1497*H1497,0)</f>
        <v>0</v>
      </c>
      <c r="K1497" s="177" t="s">
        <v>151</v>
      </c>
      <c r="L1497" s="41"/>
      <c r="M1497" s="181" t="s">
        <v>20</v>
      </c>
      <c r="N1497" s="182" t="s">
        <v>44</v>
      </c>
      <c r="O1497" s="66"/>
      <c r="P1497" s="183">
        <f>O1497*H1497</f>
        <v>0</v>
      </c>
      <c r="Q1497" s="183">
        <v>0</v>
      </c>
      <c r="R1497" s="183">
        <f>Q1497*H1497</f>
        <v>0</v>
      </c>
      <c r="S1497" s="183">
        <v>0</v>
      </c>
      <c r="T1497" s="184">
        <f>S1497*H1497</f>
        <v>0</v>
      </c>
      <c r="U1497" s="36"/>
      <c r="V1497" s="36"/>
      <c r="W1497" s="36"/>
      <c r="X1497" s="36"/>
      <c r="Y1497" s="36"/>
      <c r="Z1497" s="36"/>
      <c r="AA1497" s="36"/>
      <c r="AB1497" s="36"/>
      <c r="AC1497" s="36"/>
      <c r="AD1497" s="36"/>
      <c r="AE1497" s="36"/>
      <c r="AR1497" s="185" t="s">
        <v>279</v>
      </c>
      <c r="AT1497" s="185" t="s">
        <v>147</v>
      </c>
      <c r="AU1497" s="185" t="s">
        <v>153</v>
      </c>
      <c r="AY1497" s="19" t="s">
        <v>145</v>
      </c>
      <c r="BE1497" s="186">
        <f>IF(N1497="základní",J1497,0)</f>
        <v>0</v>
      </c>
      <c r="BF1497" s="186">
        <f>IF(N1497="snížená",J1497,0)</f>
        <v>0</v>
      </c>
      <c r="BG1497" s="186">
        <f>IF(N1497="zákl. přenesená",J1497,0)</f>
        <v>0</v>
      </c>
      <c r="BH1497" s="186">
        <f>IF(N1497="sníž. přenesená",J1497,0)</f>
        <v>0</v>
      </c>
      <c r="BI1497" s="186">
        <f>IF(N1497="nulová",J1497,0)</f>
        <v>0</v>
      </c>
      <c r="BJ1497" s="19" t="s">
        <v>153</v>
      </c>
      <c r="BK1497" s="186">
        <f>ROUND(I1497*H1497,0)</f>
        <v>0</v>
      </c>
      <c r="BL1497" s="19" t="s">
        <v>279</v>
      </c>
      <c r="BM1497" s="185" t="s">
        <v>2371</v>
      </c>
    </row>
    <row r="1498" spans="1:65" s="2" customFormat="1" ht="10">
      <c r="A1498" s="36"/>
      <c r="B1498" s="37"/>
      <c r="C1498" s="38"/>
      <c r="D1498" s="187" t="s">
        <v>155</v>
      </c>
      <c r="E1498" s="38"/>
      <c r="F1498" s="188" t="s">
        <v>2372</v>
      </c>
      <c r="G1498" s="38"/>
      <c r="H1498" s="38"/>
      <c r="I1498" s="189"/>
      <c r="J1498" s="38"/>
      <c r="K1498" s="38"/>
      <c r="L1498" s="41"/>
      <c r="M1498" s="190"/>
      <c r="N1498" s="191"/>
      <c r="O1498" s="66"/>
      <c r="P1498" s="66"/>
      <c r="Q1498" s="66"/>
      <c r="R1498" s="66"/>
      <c r="S1498" s="66"/>
      <c r="T1498" s="67"/>
      <c r="U1498" s="36"/>
      <c r="V1498" s="36"/>
      <c r="W1498" s="36"/>
      <c r="X1498" s="36"/>
      <c r="Y1498" s="36"/>
      <c r="Z1498" s="36"/>
      <c r="AA1498" s="36"/>
      <c r="AB1498" s="36"/>
      <c r="AC1498" s="36"/>
      <c r="AD1498" s="36"/>
      <c r="AE1498" s="36"/>
      <c r="AT1498" s="19" t="s">
        <v>155</v>
      </c>
      <c r="AU1498" s="19" t="s">
        <v>153</v>
      </c>
    </row>
    <row r="1499" spans="1:65" s="2" customFormat="1" ht="90">
      <c r="A1499" s="36"/>
      <c r="B1499" s="37"/>
      <c r="C1499" s="38"/>
      <c r="D1499" s="187" t="s">
        <v>157</v>
      </c>
      <c r="E1499" s="38"/>
      <c r="F1499" s="192" t="s">
        <v>2373</v>
      </c>
      <c r="G1499" s="38"/>
      <c r="H1499" s="38"/>
      <c r="I1499" s="189"/>
      <c r="J1499" s="38"/>
      <c r="K1499" s="38"/>
      <c r="L1499" s="41"/>
      <c r="M1499" s="190"/>
      <c r="N1499" s="191"/>
      <c r="O1499" s="66"/>
      <c r="P1499" s="66"/>
      <c r="Q1499" s="66"/>
      <c r="R1499" s="66"/>
      <c r="S1499" s="66"/>
      <c r="T1499" s="67"/>
      <c r="U1499" s="36"/>
      <c r="V1499" s="36"/>
      <c r="W1499" s="36"/>
      <c r="X1499" s="36"/>
      <c r="Y1499" s="36"/>
      <c r="Z1499" s="36"/>
      <c r="AA1499" s="36"/>
      <c r="AB1499" s="36"/>
      <c r="AC1499" s="36"/>
      <c r="AD1499" s="36"/>
      <c r="AE1499" s="36"/>
      <c r="AT1499" s="19" t="s">
        <v>157</v>
      </c>
      <c r="AU1499" s="19" t="s">
        <v>153</v>
      </c>
    </row>
    <row r="1500" spans="1:65" s="13" customFormat="1" ht="10">
      <c r="B1500" s="193"/>
      <c r="C1500" s="194"/>
      <c r="D1500" s="187" t="s">
        <v>159</v>
      </c>
      <c r="E1500" s="195" t="s">
        <v>20</v>
      </c>
      <c r="F1500" s="196" t="s">
        <v>2374</v>
      </c>
      <c r="G1500" s="194"/>
      <c r="H1500" s="197">
        <v>2.78</v>
      </c>
      <c r="I1500" s="198"/>
      <c r="J1500" s="194"/>
      <c r="K1500" s="194"/>
      <c r="L1500" s="199"/>
      <c r="M1500" s="200"/>
      <c r="N1500" s="201"/>
      <c r="O1500" s="201"/>
      <c r="P1500" s="201"/>
      <c r="Q1500" s="201"/>
      <c r="R1500" s="201"/>
      <c r="S1500" s="201"/>
      <c r="T1500" s="202"/>
      <c r="AT1500" s="203" t="s">
        <v>159</v>
      </c>
      <c r="AU1500" s="203" t="s">
        <v>153</v>
      </c>
      <c r="AV1500" s="13" t="s">
        <v>153</v>
      </c>
      <c r="AW1500" s="13" t="s">
        <v>33</v>
      </c>
      <c r="AX1500" s="13" t="s">
        <v>8</v>
      </c>
      <c r="AY1500" s="203" t="s">
        <v>145</v>
      </c>
    </row>
    <row r="1501" spans="1:65" s="2" customFormat="1" ht="16.5" customHeight="1">
      <c r="A1501" s="36"/>
      <c r="B1501" s="37"/>
      <c r="C1501" s="225" t="s">
        <v>2375</v>
      </c>
      <c r="D1501" s="225" t="s">
        <v>248</v>
      </c>
      <c r="E1501" s="226" t="s">
        <v>2376</v>
      </c>
      <c r="F1501" s="227" t="s">
        <v>20</v>
      </c>
      <c r="G1501" s="228" t="s">
        <v>300</v>
      </c>
      <c r="H1501" s="229">
        <v>1</v>
      </c>
      <c r="I1501" s="230"/>
      <c r="J1501" s="229">
        <f>ROUND(I1501*H1501,0)</f>
        <v>0</v>
      </c>
      <c r="K1501" s="227" t="s">
        <v>20</v>
      </c>
      <c r="L1501" s="231"/>
      <c r="M1501" s="232" t="s">
        <v>20</v>
      </c>
      <c r="N1501" s="233" t="s">
        <v>44</v>
      </c>
      <c r="O1501" s="66"/>
      <c r="P1501" s="183">
        <f>O1501*H1501</f>
        <v>0</v>
      </c>
      <c r="Q1501" s="183">
        <v>0</v>
      </c>
      <c r="R1501" s="183">
        <f>Q1501*H1501</f>
        <v>0</v>
      </c>
      <c r="S1501" s="183">
        <v>0</v>
      </c>
      <c r="T1501" s="184">
        <f>S1501*H1501</f>
        <v>0</v>
      </c>
      <c r="U1501" s="36"/>
      <c r="V1501" s="36"/>
      <c r="W1501" s="36"/>
      <c r="X1501" s="36"/>
      <c r="Y1501" s="36"/>
      <c r="Z1501" s="36"/>
      <c r="AA1501" s="36"/>
      <c r="AB1501" s="36"/>
      <c r="AC1501" s="36"/>
      <c r="AD1501" s="36"/>
      <c r="AE1501" s="36"/>
      <c r="AR1501" s="185" t="s">
        <v>385</v>
      </c>
      <c r="AT1501" s="185" t="s">
        <v>248</v>
      </c>
      <c r="AU1501" s="185" t="s">
        <v>153</v>
      </c>
      <c r="AY1501" s="19" t="s">
        <v>145</v>
      </c>
      <c r="BE1501" s="186">
        <f>IF(N1501="základní",J1501,0)</f>
        <v>0</v>
      </c>
      <c r="BF1501" s="186">
        <f>IF(N1501="snížená",J1501,0)</f>
        <v>0</v>
      </c>
      <c r="BG1501" s="186">
        <f>IF(N1501="zákl. přenesená",J1501,0)</f>
        <v>0</v>
      </c>
      <c r="BH1501" s="186">
        <f>IF(N1501="sníž. přenesená",J1501,0)</f>
        <v>0</v>
      </c>
      <c r="BI1501" s="186">
        <f>IF(N1501="nulová",J1501,0)</f>
        <v>0</v>
      </c>
      <c r="BJ1501" s="19" t="s">
        <v>153</v>
      </c>
      <c r="BK1501" s="186">
        <f>ROUND(I1501*H1501,0)</f>
        <v>0</v>
      </c>
      <c r="BL1501" s="19" t="s">
        <v>279</v>
      </c>
      <c r="BM1501" s="185" t="s">
        <v>2377</v>
      </c>
    </row>
    <row r="1502" spans="1:65" s="2" customFormat="1" ht="10">
      <c r="A1502" s="36"/>
      <c r="B1502" s="37"/>
      <c r="C1502" s="38"/>
      <c r="D1502" s="187" t="s">
        <v>155</v>
      </c>
      <c r="E1502" s="38"/>
      <c r="F1502" s="188" t="s">
        <v>2378</v>
      </c>
      <c r="G1502" s="38"/>
      <c r="H1502" s="38"/>
      <c r="I1502" s="189"/>
      <c r="J1502" s="38"/>
      <c r="K1502" s="38"/>
      <c r="L1502" s="41"/>
      <c r="M1502" s="190"/>
      <c r="N1502" s="191"/>
      <c r="O1502" s="66"/>
      <c r="P1502" s="66"/>
      <c r="Q1502" s="66"/>
      <c r="R1502" s="66"/>
      <c r="S1502" s="66"/>
      <c r="T1502" s="67"/>
      <c r="U1502" s="36"/>
      <c r="V1502" s="36"/>
      <c r="W1502" s="36"/>
      <c r="X1502" s="36"/>
      <c r="Y1502" s="36"/>
      <c r="Z1502" s="36"/>
      <c r="AA1502" s="36"/>
      <c r="AB1502" s="36"/>
      <c r="AC1502" s="36"/>
      <c r="AD1502" s="36"/>
      <c r="AE1502" s="36"/>
      <c r="AT1502" s="19" t="s">
        <v>155</v>
      </c>
      <c r="AU1502" s="19" t="s">
        <v>153</v>
      </c>
    </row>
    <row r="1503" spans="1:65" s="2" customFormat="1" ht="16.5" customHeight="1">
      <c r="A1503" s="36"/>
      <c r="B1503" s="37"/>
      <c r="C1503" s="175" t="s">
        <v>2379</v>
      </c>
      <c r="D1503" s="175" t="s">
        <v>147</v>
      </c>
      <c r="E1503" s="176" t="s">
        <v>2380</v>
      </c>
      <c r="F1503" s="177" t="s">
        <v>2381</v>
      </c>
      <c r="G1503" s="178" t="s">
        <v>496</v>
      </c>
      <c r="H1503" s="180"/>
      <c r="I1503" s="180"/>
      <c r="J1503" s="179">
        <f>ROUND(I1503*H1503,0)</f>
        <v>0</v>
      </c>
      <c r="K1503" s="177" t="s">
        <v>151</v>
      </c>
      <c r="L1503" s="41"/>
      <c r="M1503" s="181" t="s">
        <v>20</v>
      </c>
      <c r="N1503" s="182" t="s">
        <v>44</v>
      </c>
      <c r="O1503" s="66"/>
      <c r="P1503" s="183">
        <f>O1503*H1503</f>
        <v>0</v>
      </c>
      <c r="Q1503" s="183">
        <v>0</v>
      </c>
      <c r="R1503" s="183">
        <f>Q1503*H1503</f>
        <v>0</v>
      </c>
      <c r="S1503" s="183">
        <v>0</v>
      </c>
      <c r="T1503" s="184">
        <f>S1503*H1503</f>
        <v>0</v>
      </c>
      <c r="U1503" s="36"/>
      <c r="V1503" s="36"/>
      <c r="W1503" s="36"/>
      <c r="X1503" s="36"/>
      <c r="Y1503" s="36"/>
      <c r="Z1503" s="36"/>
      <c r="AA1503" s="36"/>
      <c r="AB1503" s="36"/>
      <c r="AC1503" s="36"/>
      <c r="AD1503" s="36"/>
      <c r="AE1503" s="36"/>
      <c r="AR1503" s="185" t="s">
        <v>279</v>
      </c>
      <c r="AT1503" s="185" t="s">
        <v>147</v>
      </c>
      <c r="AU1503" s="185" t="s">
        <v>153</v>
      </c>
      <c r="AY1503" s="19" t="s">
        <v>145</v>
      </c>
      <c r="BE1503" s="186">
        <f>IF(N1503="základní",J1503,0)</f>
        <v>0</v>
      </c>
      <c r="BF1503" s="186">
        <f>IF(N1503="snížená",J1503,0)</f>
        <v>0</v>
      </c>
      <c r="BG1503" s="186">
        <f>IF(N1503="zákl. přenesená",J1503,0)</f>
        <v>0</v>
      </c>
      <c r="BH1503" s="186">
        <f>IF(N1503="sníž. přenesená",J1503,0)</f>
        <v>0</v>
      </c>
      <c r="BI1503" s="186">
        <f>IF(N1503="nulová",J1503,0)</f>
        <v>0</v>
      </c>
      <c r="BJ1503" s="19" t="s">
        <v>153</v>
      </c>
      <c r="BK1503" s="186">
        <f>ROUND(I1503*H1503,0)</f>
        <v>0</v>
      </c>
      <c r="BL1503" s="19" t="s">
        <v>279</v>
      </c>
      <c r="BM1503" s="185" t="s">
        <v>2382</v>
      </c>
    </row>
    <row r="1504" spans="1:65" s="2" customFormat="1" ht="18">
      <c r="A1504" s="36"/>
      <c r="B1504" s="37"/>
      <c r="C1504" s="38"/>
      <c r="D1504" s="187" t="s">
        <v>155</v>
      </c>
      <c r="E1504" s="38"/>
      <c r="F1504" s="188" t="s">
        <v>2383</v>
      </c>
      <c r="G1504" s="38"/>
      <c r="H1504" s="38"/>
      <c r="I1504" s="189"/>
      <c r="J1504" s="38"/>
      <c r="K1504" s="38"/>
      <c r="L1504" s="41"/>
      <c r="M1504" s="190"/>
      <c r="N1504" s="191"/>
      <c r="O1504" s="66"/>
      <c r="P1504" s="66"/>
      <c r="Q1504" s="66"/>
      <c r="R1504" s="66"/>
      <c r="S1504" s="66"/>
      <c r="T1504" s="67"/>
      <c r="U1504" s="36"/>
      <c r="V1504" s="36"/>
      <c r="W1504" s="36"/>
      <c r="X1504" s="36"/>
      <c r="Y1504" s="36"/>
      <c r="Z1504" s="36"/>
      <c r="AA1504" s="36"/>
      <c r="AB1504" s="36"/>
      <c r="AC1504" s="36"/>
      <c r="AD1504" s="36"/>
      <c r="AE1504" s="36"/>
      <c r="AT1504" s="19" t="s">
        <v>155</v>
      </c>
      <c r="AU1504" s="19" t="s">
        <v>153</v>
      </c>
    </row>
    <row r="1505" spans="1:65" s="2" customFormat="1" ht="72">
      <c r="A1505" s="36"/>
      <c r="B1505" s="37"/>
      <c r="C1505" s="38"/>
      <c r="D1505" s="187" t="s">
        <v>157</v>
      </c>
      <c r="E1505" s="38"/>
      <c r="F1505" s="192" t="s">
        <v>2384</v>
      </c>
      <c r="G1505" s="38"/>
      <c r="H1505" s="38"/>
      <c r="I1505" s="189"/>
      <c r="J1505" s="38"/>
      <c r="K1505" s="38"/>
      <c r="L1505" s="41"/>
      <c r="M1505" s="190"/>
      <c r="N1505" s="191"/>
      <c r="O1505" s="66"/>
      <c r="P1505" s="66"/>
      <c r="Q1505" s="66"/>
      <c r="R1505" s="66"/>
      <c r="S1505" s="66"/>
      <c r="T1505" s="67"/>
      <c r="U1505" s="36"/>
      <c r="V1505" s="36"/>
      <c r="W1505" s="36"/>
      <c r="X1505" s="36"/>
      <c r="Y1505" s="36"/>
      <c r="Z1505" s="36"/>
      <c r="AA1505" s="36"/>
      <c r="AB1505" s="36"/>
      <c r="AC1505" s="36"/>
      <c r="AD1505" s="36"/>
      <c r="AE1505" s="36"/>
      <c r="AT1505" s="19" t="s">
        <v>157</v>
      </c>
      <c r="AU1505" s="19" t="s">
        <v>153</v>
      </c>
    </row>
    <row r="1506" spans="1:65" s="12" customFormat="1" ht="22.75" customHeight="1">
      <c r="B1506" s="159"/>
      <c r="C1506" s="160"/>
      <c r="D1506" s="161" t="s">
        <v>71</v>
      </c>
      <c r="E1506" s="173" t="s">
        <v>2385</v>
      </c>
      <c r="F1506" s="173" t="s">
        <v>2386</v>
      </c>
      <c r="G1506" s="160"/>
      <c r="H1506" s="160"/>
      <c r="I1506" s="163"/>
      <c r="J1506" s="174">
        <f>BK1506</f>
        <v>0</v>
      </c>
      <c r="K1506" s="160"/>
      <c r="L1506" s="165"/>
      <c r="M1506" s="166"/>
      <c r="N1506" s="167"/>
      <c r="O1506" s="167"/>
      <c r="P1506" s="168">
        <f>SUM(P1507:P1533)</f>
        <v>0</v>
      </c>
      <c r="Q1506" s="167"/>
      <c r="R1506" s="168">
        <f>SUM(R1507:R1533)</f>
        <v>0.3062841</v>
      </c>
      <c r="S1506" s="167"/>
      <c r="T1506" s="169">
        <f>SUM(T1507:T1533)</f>
        <v>0</v>
      </c>
      <c r="AR1506" s="170" t="s">
        <v>153</v>
      </c>
      <c r="AT1506" s="171" t="s">
        <v>71</v>
      </c>
      <c r="AU1506" s="171" t="s">
        <v>8</v>
      </c>
      <c r="AY1506" s="170" t="s">
        <v>145</v>
      </c>
      <c r="BK1506" s="172">
        <f>SUM(BK1507:BK1533)</f>
        <v>0</v>
      </c>
    </row>
    <row r="1507" spans="1:65" s="2" customFormat="1" ht="16.5" customHeight="1">
      <c r="A1507" s="36"/>
      <c r="B1507" s="37"/>
      <c r="C1507" s="175" t="s">
        <v>2387</v>
      </c>
      <c r="D1507" s="175" t="s">
        <v>147</v>
      </c>
      <c r="E1507" s="176" t="s">
        <v>2388</v>
      </c>
      <c r="F1507" s="177" t="s">
        <v>2389</v>
      </c>
      <c r="G1507" s="178" t="s">
        <v>150</v>
      </c>
      <c r="H1507" s="179">
        <v>38.26</v>
      </c>
      <c r="I1507" s="180"/>
      <c r="J1507" s="179">
        <f>ROUND(I1507*H1507,0)</f>
        <v>0</v>
      </c>
      <c r="K1507" s="177" t="s">
        <v>151</v>
      </c>
      <c r="L1507" s="41"/>
      <c r="M1507" s="181" t="s">
        <v>20</v>
      </c>
      <c r="N1507" s="182" t="s">
        <v>44</v>
      </c>
      <c r="O1507" s="66"/>
      <c r="P1507" s="183">
        <f>O1507*H1507</f>
        <v>0</v>
      </c>
      <c r="Q1507" s="183">
        <v>2.9999999999999997E-4</v>
      </c>
      <c r="R1507" s="183">
        <f>Q1507*H1507</f>
        <v>1.1477999999999999E-2</v>
      </c>
      <c r="S1507" s="183">
        <v>0</v>
      </c>
      <c r="T1507" s="184">
        <f>S1507*H1507</f>
        <v>0</v>
      </c>
      <c r="U1507" s="36"/>
      <c r="V1507" s="36"/>
      <c r="W1507" s="36"/>
      <c r="X1507" s="36"/>
      <c r="Y1507" s="36"/>
      <c r="Z1507" s="36"/>
      <c r="AA1507" s="36"/>
      <c r="AB1507" s="36"/>
      <c r="AC1507" s="36"/>
      <c r="AD1507" s="36"/>
      <c r="AE1507" s="36"/>
      <c r="AR1507" s="185" t="s">
        <v>279</v>
      </c>
      <c r="AT1507" s="185" t="s">
        <v>147</v>
      </c>
      <c r="AU1507" s="185" t="s">
        <v>153</v>
      </c>
      <c r="AY1507" s="19" t="s">
        <v>145</v>
      </c>
      <c r="BE1507" s="186">
        <f>IF(N1507="základní",J1507,0)</f>
        <v>0</v>
      </c>
      <c r="BF1507" s="186">
        <f>IF(N1507="snížená",J1507,0)</f>
        <v>0</v>
      </c>
      <c r="BG1507" s="186">
        <f>IF(N1507="zákl. přenesená",J1507,0)</f>
        <v>0</v>
      </c>
      <c r="BH1507" s="186">
        <f>IF(N1507="sníž. přenesená",J1507,0)</f>
        <v>0</v>
      </c>
      <c r="BI1507" s="186">
        <f>IF(N1507="nulová",J1507,0)</f>
        <v>0</v>
      </c>
      <c r="BJ1507" s="19" t="s">
        <v>153</v>
      </c>
      <c r="BK1507" s="186">
        <f>ROUND(I1507*H1507,0)</f>
        <v>0</v>
      </c>
      <c r="BL1507" s="19" t="s">
        <v>279</v>
      </c>
      <c r="BM1507" s="185" t="s">
        <v>2390</v>
      </c>
    </row>
    <row r="1508" spans="1:65" s="2" customFormat="1" ht="10">
      <c r="A1508" s="36"/>
      <c r="B1508" s="37"/>
      <c r="C1508" s="38"/>
      <c r="D1508" s="187" t="s">
        <v>155</v>
      </c>
      <c r="E1508" s="38"/>
      <c r="F1508" s="188" t="s">
        <v>2391</v>
      </c>
      <c r="G1508" s="38"/>
      <c r="H1508" s="38"/>
      <c r="I1508" s="189"/>
      <c r="J1508" s="38"/>
      <c r="K1508" s="38"/>
      <c r="L1508" s="41"/>
      <c r="M1508" s="190"/>
      <c r="N1508" s="191"/>
      <c r="O1508" s="66"/>
      <c r="P1508" s="66"/>
      <c r="Q1508" s="66"/>
      <c r="R1508" s="66"/>
      <c r="S1508" s="66"/>
      <c r="T1508" s="67"/>
      <c r="U1508" s="36"/>
      <c r="V1508" s="36"/>
      <c r="W1508" s="36"/>
      <c r="X1508" s="36"/>
      <c r="Y1508" s="36"/>
      <c r="Z1508" s="36"/>
      <c r="AA1508" s="36"/>
      <c r="AB1508" s="36"/>
      <c r="AC1508" s="36"/>
      <c r="AD1508" s="36"/>
      <c r="AE1508" s="36"/>
      <c r="AT1508" s="19" t="s">
        <v>155</v>
      </c>
      <c r="AU1508" s="19" t="s">
        <v>153</v>
      </c>
    </row>
    <row r="1509" spans="1:65" s="2" customFormat="1" ht="45">
      <c r="A1509" s="36"/>
      <c r="B1509" s="37"/>
      <c r="C1509" s="38"/>
      <c r="D1509" s="187" t="s">
        <v>157</v>
      </c>
      <c r="E1509" s="38"/>
      <c r="F1509" s="192" t="s">
        <v>2392</v>
      </c>
      <c r="G1509" s="38"/>
      <c r="H1509" s="38"/>
      <c r="I1509" s="189"/>
      <c r="J1509" s="38"/>
      <c r="K1509" s="38"/>
      <c r="L1509" s="41"/>
      <c r="M1509" s="190"/>
      <c r="N1509" s="191"/>
      <c r="O1509" s="66"/>
      <c r="P1509" s="66"/>
      <c r="Q1509" s="66"/>
      <c r="R1509" s="66"/>
      <c r="S1509" s="66"/>
      <c r="T1509" s="67"/>
      <c r="U1509" s="36"/>
      <c r="V1509" s="36"/>
      <c r="W1509" s="36"/>
      <c r="X1509" s="36"/>
      <c r="Y1509" s="36"/>
      <c r="Z1509" s="36"/>
      <c r="AA1509" s="36"/>
      <c r="AB1509" s="36"/>
      <c r="AC1509" s="36"/>
      <c r="AD1509" s="36"/>
      <c r="AE1509" s="36"/>
      <c r="AT1509" s="19" t="s">
        <v>157</v>
      </c>
      <c r="AU1509" s="19" t="s">
        <v>153</v>
      </c>
    </row>
    <row r="1510" spans="1:65" s="13" customFormat="1" ht="10">
      <c r="B1510" s="193"/>
      <c r="C1510" s="194"/>
      <c r="D1510" s="187" t="s">
        <v>159</v>
      </c>
      <c r="E1510" s="195" t="s">
        <v>20</v>
      </c>
      <c r="F1510" s="196" t="s">
        <v>2393</v>
      </c>
      <c r="G1510" s="194"/>
      <c r="H1510" s="197">
        <v>38.26</v>
      </c>
      <c r="I1510" s="198"/>
      <c r="J1510" s="194"/>
      <c r="K1510" s="194"/>
      <c r="L1510" s="199"/>
      <c r="M1510" s="200"/>
      <c r="N1510" s="201"/>
      <c r="O1510" s="201"/>
      <c r="P1510" s="201"/>
      <c r="Q1510" s="201"/>
      <c r="R1510" s="201"/>
      <c r="S1510" s="201"/>
      <c r="T1510" s="202"/>
      <c r="AT1510" s="203" t="s">
        <v>159</v>
      </c>
      <c r="AU1510" s="203" t="s">
        <v>153</v>
      </c>
      <c r="AV1510" s="13" t="s">
        <v>153</v>
      </c>
      <c r="AW1510" s="13" t="s">
        <v>33</v>
      </c>
      <c r="AX1510" s="13" t="s">
        <v>8</v>
      </c>
      <c r="AY1510" s="203" t="s">
        <v>145</v>
      </c>
    </row>
    <row r="1511" spans="1:65" s="2" customFormat="1" ht="16.5" customHeight="1">
      <c r="A1511" s="36"/>
      <c r="B1511" s="37"/>
      <c r="C1511" s="175" t="s">
        <v>2394</v>
      </c>
      <c r="D1511" s="175" t="s">
        <v>147</v>
      </c>
      <c r="E1511" s="176" t="s">
        <v>2395</v>
      </c>
      <c r="F1511" s="177" t="s">
        <v>2396</v>
      </c>
      <c r="G1511" s="178" t="s">
        <v>256</v>
      </c>
      <c r="H1511" s="179">
        <v>18.27</v>
      </c>
      <c r="I1511" s="180"/>
      <c r="J1511" s="179">
        <f>ROUND(I1511*H1511,0)</f>
        <v>0</v>
      </c>
      <c r="K1511" s="177" t="s">
        <v>151</v>
      </c>
      <c r="L1511" s="41"/>
      <c r="M1511" s="181" t="s">
        <v>20</v>
      </c>
      <c r="N1511" s="182" t="s">
        <v>44</v>
      </c>
      <c r="O1511" s="66"/>
      <c r="P1511" s="183">
        <f>O1511*H1511</f>
        <v>0</v>
      </c>
      <c r="Q1511" s="183">
        <v>4.2999999999999999E-4</v>
      </c>
      <c r="R1511" s="183">
        <f>Q1511*H1511</f>
        <v>7.8560999999999995E-3</v>
      </c>
      <c r="S1511" s="183">
        <v>0</v>
      </c>
      <c r="T1511" s="184">
        <f>S1511*H1511</f>
        <v>0</v>
      </c>
      <c r="U1511" s="36"/>
      <c r="V1511" s="36"/>
      <c r="W1511" s="36"/>
      <c r="X1511" s="36"/>
      <c r="Y1511" s="36"/>
      <c r="Z1511" s="36"/>
      <c r="AA1511" s="36"/>
      <c r="AB1511" s="36"/>
      <c r="AC1511" s="36"/>
      <c r="AD1511" s="36"/>
      <c r="AE1511" s="36"/>
      <c r="AR1511" s="185" t="s">
        <v>279</v>
      </c>
      <c r="AT1511" s="185" t="s">
        <v>147</v>
      </c>
      <c r="AU1511" s="185" t="s">
        <v>153</v>
      </c>
      <c r="AY1511" s="19" t="s">
        <v>145</v>
      </c>
      <c r="BE1511" s="186">
        <f>IF(N1511="základní",J1511,0)</f>
        <v>0</v>
      </c>
      <c r="BF1511" s="186">
        <f>IF(N1511="snížená",J1511,0)</f>
        <v>0</v>
      </c>
      <c r="BG1511" s="186">
        <f>IF(N1511="zákl. přenesená",J1511,0)</f>
        <v>0</v>
      </c>
      <c r="BH1511" s="186">
        <f>IF(N1511="sníž. přenesená",J1511,0)</f>
        <v>0</v>
      </c>
      <c r="BI1511" s="186">
        <f>IF(N1511="nulová",J1511,0)</f>
        <v>0</v>
      </c>
      <c r="BJ1511" s="19" t="s">
        <v>153</v>
      </c>
      <c r="BK1511" s="186">
        <f>ROUND(I1511*H1511,0)</f>
        <v>0</v>
      </c>
      <c r="BL1511" s="19" t="s">
        <v>279</v>
      </c>
      <c r="BM1511" s="185" t="s">
        <v>2397</v>
      </c>
    </row>
    <row r="1512" spans="1:65" s="2" customFormat="1" ht="10">
      <c r="A1512" s="36"/>
      <c r="B1512" s="37"/>
      <c r="C1512" s="38"/>
      <c r="D1512" s="187" t="s">
        <v>155</v>
      </c>
      <c r="E1512" s="38"/>
      <c r="F1512" s="188" t="s">
        <v>2398</v>
      </c>
      <c r="G1512" s="38"/>
      <c r="H1512" s="38"/>
      <c r="I1512" s="189"/>
      <c r="J1512" s="38"/>
      <c r="K1512" s="38"/>
      <c r="L1512" s="41"/>
      <c r="M1512" s="190"/>
      <c r="N1512" s="191"/>
      <c r="O1512" s="66"/>
      <c r="P1512" s="66"/>
      <c r="Q1512" s="66"/>
      <c r="R1512" s="66"/>
      <c r="S1512" s="66"/>
      <c r="T1512" s="67"/>
      <c r="U1512" s="36"/>
      <c r="V1512" s="36"/>
      <c r="W1512" s="36"/>
      <c r="X1512" s="36"/>
      <c r="Y1512" s="36"/>
      <c r="Z1512" s="36"/>
      <c r="AA1512" s="36"/>
      <c r="AB1512" s="36"/>
      <c r="AC1512" s="36"/>
      <c r="AD1512" s="36"/>
      <c r="AE1512" s="36"/>
      <c r="AT1512" s="19" t="s">
        <v>155</v>
      </c>
      <c r="AU1512" s="19" t="s">
        <v>153</v>
      </c>
    </row>
    <row r="1513" spans="1:65" s="13" customFormat="1" ht="10">
      <c r="B1513" s="193"/>
      <c r="C1513" s="194"/>
      <c r="D1513" s="187" t="s">
        <v>159</v>
      </c>
      <c r="E1513" s="195" t="s">
        <v>20</v>
      </c>
      <c r="F1513" s="196" t="s">
        <v>2399</v>
      </c>
      <c r="G1513" s="194"/>
      <c r="H1513" s="197">
        <v>18.27</v>
      </c>
      <c r="I1513" s="198"/>
      <c r="J1513" s="194"/>
      <c r="K1513" s="194"/>
      <c r="L1513" s="199"/>
      <c r="M1513" s="200"/>
      <c r="N1513" s="201"/>
      <c r="O1513" s="201"/>
      <c r="P1513" s="201"/>
      <c r="Q1513" s="201"/>
      <c r="R1513" s="201"/>
      <c r="S1513" s="201"/>
      <c r="T1513" s="202"/>
      <c r="AT1513" s="203" t="s">
        <v>159</v>
      </c>
      <c r="AU1513" s="203" t="s">
        <v>153</v>
      </c>
      <c r="AV1513" s="13" t="s">
        <v>153</v>
      </c>
      <c r="AW1513" s="13" t="s">
        <v>33</v>
      </c>
      <c r="AX1513" s="13" t="s">
        <v>8</v>
      </c>
      <c r="AY1513" s="203" t="s">
        <v>145</v>
      </c>
    </row>
    <row r="1514" spans="1:65" s="2" customFormat="1" ht="16.5" customHeight="1">
      <c r="A1514" s="36"/>
      <c r="B1514" s="37"/>
      <c r="C1514" s="175" t="s">
        <v>2400</v>
      </c>
      <c r="D1514" s="175" t="s">
        <v>147</v>
      </c>
      <c r="E1514" s="176" t="s">
        <v>2401</v>
      </c>
      <c r="F1514" s="177" t="s">
        <v>2402</v>
      </c>
      <c r="G1514" s="178" t="s">
        <v>150</v>
      </c>
      <c r="H1514" s="179">
        <v>38.26</v>
      </c>
      <c r="I1514" s="180"/>
      <c r="J1514" s="179">
        <f>ROUND(I1514*H1514,0)</f>
        <v>0</v>
      </c>
      <c r="K1514" s="177" t="s">
        <v>151</v>
      </c>
      <c r="L1514" s="41"/>
      <c r="M1514" s="181" t="s">
        <v>20</v>
      </c>
      <c r="N1514" s="182" t="s">
        <v>44</v>
      </c>
      <c r="O1514" s="66"/>
      <c r="P1514" s="183">
        <f>O1514*H1514</f>
        <v>0</v>
      </c>
      <c r="Q1514" s="183">
        <v>7.4999999999999997E-3</v>
      </c>
      <c r="R1514" s="183">
        <f>Q1514*H1514</f>
        <v>0.28694999999999998</v>
      </c>
      <c r="S1514" s="183">
        <v>0</v>
      </c>
      <c r="T1514" s="184">
        <f>S1514*H1514</f>
        <v>0</v>
      </c>
      <c r="U1514" s="36"/>
      <c r="V1514" s="36"/>
      <c r="W1514" s="36"/>
      <c r="X1514" s="36"/>
      <c r="Y1514" s="36"/>
      <c r="Z1514" s="36"/>
      <c r="AA1514" s="36"/>
      <c r="AB1514" s="36"/>
      <c r="AC1514" s="36"/>
      <c r="AD1514" s="36"/>
      <c r="AE1514" s="36"/>
      <c r="AR1514" s="185" t="s">
        <v>279</v>
      </c>
      <c r="AT1514" s="185" t="s">
        <v>147</v>
      </c>
      <c r="AU1514" s="185" t="s">
        <v>153</v>
      </c>
      <c r="AY1514" s="19" t="s">
        <v>145</v>
      </c>
      <c r="BE1514" s="186">
        <f>IF(N1514="základní",J1514,0)</f>
        <v>0</v>
      </c>
      <c r="BF1514" s="186">
        <f>IF(N1514="snížená",J1514,0)</f>
        <v>0</v>
      </c>
      <c r="BG1514" s="186">
        <f>IF(N1514="zákl. přenesená",J1514,0)</f>
        <v>0</v>
      </c>
      <c r="BH1514" s="186">
        <f>IF(N1514="sníž. přenesená",J1514,0)</f>
        <v>0</v>
      </c>
      <c r="BI1514" s="186">
        <f>IF(N1514="nulová",J1514,0)</f>
        <v>0</v>
      </c>
      <c r="BJ1514" s="19" t="s">
        <v>153</v>
      </c>
      <c r="BK1514" s="186">
        <f>ROUND(I1514*H1514,0)</f>
        <v>0</v>
      </c>
      <c r="BL1514" s="19" t="s">
        <v>279</v>
      </c>
      <c r="BM1514" s="185" t="s">
        <v>2403</v>
      </c>
    </row>
    <row r="1515" spans="1:65" s="2" customFormat="1" ht="10">
      <c r="A1515" s="36"/>
      <c r="B1515" s="37"/>
      <c r="C1515" s="38"/>
      <c r="D1515" s="187" t="s">
        <v>155</v>
      </c>
      <c r="E1515" s="38"/>
      <c r="F1515" s="188" t="s">
        <v>2404</v>
      </c>
      <c r="G1515" s="38"/>
      <c r="H1515" s="38"/>
      <c r="I1515" s="189"/>
      <c r="J1515" s="38"/>
      <c r="K1515" s="38"/>
      <c r="L1515" s="41"/>
      <c r="M1515" s="190"/>
      <c r="N1515" s="191"/>
      <c r="O1515" s="66"/>
      <c r="P1515" s="66"/>
      <c r="Q1515" s="66"/>
      <c r="R1515" s="66"/>
      <c r="S1515" s="66"/>
      <c r="T1515" s="67"/>
      <c r="U1515" s="36"/>
      <c r="V1515" s="36"/>
      <c r="W1515" s="36"/>
      <c r="X1515" s="36"/>
      <c r="Y1515" s="36"/>
      <c r="Z1515" s="36"/>
      <c r="AA1515" s="36"/>
      <c r="AB1515" s="36"/>
      <c r="AC1515" s="36"/>
      <c r="AD1515" s="36"/>
      <c r="AE1515" s="36"/>
      <c r="AT1515" s="19" t="s">
        <v>155</v>
      </c>
      <c r="AU1515" s="19" t="s">
        <v>153</v>
      </c>
    </row>
    <row r="1516" spans="1:65" s="2" customFormat="1" ht="27">
      <c r="A1516" s="36"/>
      <c r="B1516" s="37"/>
      <c r="C1516" s="38"/>
      <c r="D1516" s="187" t="s">
        <v>157</v>
      </c>
      <c r="E1516" s="38"/>
      <c r="F1516" s="192" t="s">
        <v>2405</v>
      </c>
      <c r="G1516" s="38"/>
      <c r="H1516" s="38"/>
      <c r="I1516" s="189"/>
      <c r="J1516" s="38"/>
      <c r="K1516" s="38"/>
      <c r="L1516" s="41"/>
      <c r="M1516" s="190"/>
      <c r="N1516" s="191"/>
      <c r="O1516" s="66"/>
      <c r="P1516" s="66"/>
      <c r="Q1516" s="66"/>
      <c r="R1516" s="66"/>
      <c r="S1516" s="66"/>
      <c r="T1516" s="67"/>
      <c r="U1516" s="36"/>
      <c r="V1516" s="36"/>
      <c r="W1516" s="36"/>
      <c r="X1516" s="36"/>
      <c r="Y1516" s="36"/>
      <c r="Z1516" s="36"/>
      <c r="AA1516" s="36"/>
      <c r="AB1516" s="36"/>
      <c r="AC1516" s="36"/>
      <c r="AD1516" s="36"/>
      <c r="AE1516" s="36"/>
      <c r="AT1516" s="19" t="s">
        <v>157</v>
      </c>
      <c r="AU1516" s="19" t="s">
        <v>153</v>
      </c>
    </row>
    <row r="1517" spans="1:65" s="13" customFormat="1" ht="10">
      <c r="B1517" s="193"/>
      <c r="C1517" s="194"/>
      <c r="D1517" s="187" t="s">
        <v>159</v>
      </c>
      <c r="E1517" s="195" t="s">
        <v>20</v>
      </c>
      <c r="F1517" s="196" t="s">
        <v>2406</v>
      </c>
      <c r="G1517" s="194"/>
      <c r="H1517" s="197">
        <v>8.1300000000000008</v>
      </c>
      <c r="I1517" s="198"/>
      <c r="J1517" s="194"/>
      <c r="K1517" s="194"/>
      <c r="L1517" s="199"/>
      <c r="M1517" s="200"/>
      <c r="N1517" s="201"/>
      <c r="O1517" s="201"/>
      <c r="P1517" s="201"/>
      <c r="Q1517" s="201"/>
      <c r="R1517" s="201"/>
      <c r="S1517" s="201"/>
      <c r="T1517" s="202"/>
      <c r="AT1517" s="203" t="s">
        <v>159</v>
      </c>
      <c r="AU1517" s="203" t="s">
        <v>153</v>
      </c>
      <c r="AV1517" s="13" t="s">
        <v>153</v>
      </c>
      <c r="AW1517" s="13" t="s">
        <v>33</v>
      </c>
      <c r="AX1517" s="13" t="s">
        <v>72</v>
      </c>
      <c r="AY1517" s="203" t="s">
        <v>145</v>
      </c>
    </row>
    <row r="1518" spans="1:65" s="13" customFormat="1" ht="10">
      <c r="B1518" s="193"/>
      <c r="C1518" s="194"/>
      <c r="D1518" s="187" t="s">
        <v>159</v>
      </c>
      <c r="E1518" s="195" t="s">
        <v>20</v>
      </c>
      <c r="F1518" s="196" t="s">
        <v>2407</v>
      </c>
      <c r="G1518" s="194"/>
      <c r="H1518" s="197">
        <v>30.13</v>
      </c>
      <c r="I1518" s="198"/>
      <c r="J1518" s="194"/>
      <c r="K1518" s="194"/>
      <c r="L1518" s="199"/>
      <c r="M1518" s="200"/>
      <c r="N1518" s="201"/>
      <c r="O1518" s="201"/>
      <c r="P1518" s="201"/>
      <c r="Q1518" s="201"/>
      <c r="R1518" s="201"/>
      <c r="S1518" s="201"/>
      <c r="T1518" s="202"/>
      <c r="AT1518" s="203" t="s">
        <v>159</v>
      </c>
      <c r="AU1518" s="203" t="s">
        <v>153</v>
      </c>
      <c r="AV1518" s="13" t="s">
        <v>153</v>
      </c>
      <c r="AW1518" s="13" t="s">
        <v>33</v>
      </c>
      <c r="AX1518" s="13" t="s">
        <v>72</v>
      </c>
      <c r="AY1518" s="203" t="s">
        <v>145</v>
      </c>
    </row>
    <row r="1519" spans="1:65" s="15" customFormat="1" ht="10">
      <c r="B1519" s="214"/>
      <c r="C1519" s="215"/>
      <c r="D1519" s="187" t="s">
        <v>159</v>
      </c>
      <c r="E1519" s="216" t="s">
        <v>20</v>
      </c>
      <c r="F1519" s="217" t="s">
        <v>173</v>
      </c>
      <c r="G1519" s="215"/>
      <c r="H1519" s="218">
        <v>38.26</v>
      </c>
      <c r="I1519" s="219"/>
      <c r="J1519" s="215"/>
      <c r="K1519" s="215"/>
      <c r="L1519" s="220"/>
      <c r="M1519" s="221"/>
      <c r="N1519" s="222"/>
      <c r="O1519" s="222"/>
      <c r="P1519" s="222"/>
      <c r="Q1519" s="222"/>
      <c r="R1519" s="222"/>
      <c r="S1519" s="222"/>
      <c r="T1519" s="223"/>
      <c r="AT1519" s="224" t="s">
        <v>159</v>
      </c>
      <c r="AU1519" s="224" t="s">
        <v>153</v>
      </c>
      <c r="AV1519" s="15" t="s">
        <v>152</v>
      </c>
      <c r="AW1519" s="15" t="s">
        <v>33</v>
      </c>
      <c r="AX1519" s="15" t="s">
        <v>8</v>
      </c>
      <c r="AY1519" s="224" t="s">
        <v>145</v>
      </c>
    </row>
    <row r="1520" spans="1:65" s="2" customFormat="1" ht="16.5" customHeight="1">
      <c r="A1520" s="36"/>
      <c r="B1520" s="37"/>
      <c r="C1520" s="225" t="s">
        <v>2408</v>
      </c>
      <c r="D1520" s="225" t="s">
        <v>248</v>
      </c>
      <c r="E1520" s="226" t="s">
        <v>2409</v>
      </c>
      <c r="F1520" s="227" t="s">
        <v>2410</v>
      </c>
      <c r="G1520" s="228" t="s">
        <v>150</v>
      </c>
      <c r="H1520" s="229">
        <v>43.9</v>
      </c>
      <c r="I1520" s="230"/>
      <c r="J1520" s="229">
        <f>ROUND(I1520*H1520,0)</f>
        <v>0</v>
      </c>
      <c r="K1520" s="227" t="s">
        <v>20</v>
      </c>
      <c r="L1520" s="231"/>
      <c r="M1520" s="232" t="s">
        <v>20</v>
      </c>
      <c r="N1520" s="233" t="s">
        <v>44</v>
      </c>
      <c r="O1520" s="66"/>
      <c r="P1520" s="183">
        <f>O1520*H1520</f>
        <v>0</v>
      </c>
      <c r="Q1520" s="183">
        <v>0</v>
      </c>
      <c r="R1520" s="183">
        <f>Q1520*H1520</f>
        <v>0</v>
      </c>
      <c r="S1520" s="183">
        <v>0</v>
      </c>
      <c r="T1520" s="184">
        <f>S1520*H1520</f>
        <v>0</v>
      </c>
      <c r="U1520" s="36"/>
      <c r="V1520" s="36"/>
      <c r="W1520" s="36"/>
      <c r="X1520" s="36"/>
      <c r="Y1520" s="36"/>
      <c r="Z1520" s="36"/>
      <c r="AA1520" s="36"/>
      <c r="AB1520" s="36"/>
      <c r="AC1520" s="36"/>
      <c r="AD1520" s="36"/>
      <c r="AE1520" s="36"/>
      <c r="AR1520" s="185" t="s">
        <v>385</v>
      </c>
      <c r="AT1520" s="185" t="s">
        <v>248</v>
      </c>
      <c r="AU1520" s="185" t="s">
        <v>153</v>
      </c>
      <c r="AY1520" s="19" t="s">
        <v>145</v>
      </c>
      <c r="BE1520" s="186">
        <f>IF(N1520="základní",J1520,0)</f>
        <v>0</v>
      </c>
      <c r="BF1520" s="186">
        <f>IF(N1520="snížená",J1520,0)</f>
        <v>0</v>
      </c>
      <c r="BG1520" s="186">
        <f>IF(N1520="zákl. přenesená",J1520,0)</f>
        <v>0</v>
      </c>
      <c r="BH1520" s="186">
        <f>IF(N1520="sníž. přenesená",J1520,0)</f>
        <v>0</v>
      </c>
      <c r="BI1520" s="186">
        <f>IF(N1520="nulová",J1520,0)</f>
        <v>0</v>
      </c>
      <c r="BJ1520" s="19" t="s">
        <v>153</v>
      </c>
      <c r="BK1520" s="186">
        <f>ROUND(I1520*H1520,0)</f>
        <v>0</v>
      </c>
      <c r="BL1520" s="19" t="s">
        <v>279</v>
      </c>
      <c r="BM1520" s="185" t="s">
        <v>2411</v>
      </c>
    </row>
    <row r="1521" spans="1:65" s="2" customFormat="1" ht="10">
      <c r="A1521" s="36"/>
      <c r="B1521" s="37"/>
      <c r="C1521" s="38"/>
      <c r="D1521" s="187" t="s">
        <v>155</v>
      </c>
      <c r="E1521" s="38"/>
      <c r="F1521" s="188" t="s">
        <v>2410</v>
      </c>
      <c r="G1521" s="38"/>
      <c r="H1521" s="38"/>
      <c r="I1521" s="189"/>
      <c r="J1521" s="38"/>
      <c r="K1521" s="38"/>
      <c r="L1521" s="41"/>
      <c r="M1521" s="190"/>
      <c r="N1521" s="191"/>
      <c r="O1521" s="66"/>
      <c r="P1521" s="66"/>
      <c r="Q1521" s="66"/>
      <c r="R1521" s="66"/>
      <c r="S1521" s="66"/>
      <c r="T1521" s="67"/>
      <c r="U1521" s="36"/>
      <c r="V1521" s="36"/>
      <c r="W1521" s="36"/>
      <c r="X1521" s="36"/>
      <c r="Y1521" s="36"/>
      <c r="Z1521" s="36"/>
      <c r="AA1521" s="36"/>
      <c r="AB1521" s="36"/>
      <c r="AC1521" s="36"/>
      <c r="AD1521" s="36"/>
      <c r="AE1521" s="36"/>
      <c r="AT1521" s="19" t="s">
        <v>155</v>
      </c>
      <c r="AU1521" s="19" t="s">
        <v>153</v>
      </c>
    </row>
    <row r="1522" spans="1:65" s="13" customFormat="1" ht="10">
      <c r="B1522" s="193"/>
      <c r="C1522" s="194"/>
      <c r="D1522" s="187" t="s">
        <v>159</v>
      </c>
      <c r="E1522" s="195" t="s">
        <v>20</v>
      </c>
      <c r="F1522" s="196" t="s">
        <v>2412</v>
      </c>
      <c r="G1522" s="194"/>
      <c r="H1522" s="197">
        <v>42.09</v>
      </c>
      <c r="I1522" s="198"/>
      <c r="J1522" s="194"/>
      <c r="K1522" s="194"/>
      <c r="L1522" s="199"/>
      <c r="M1522" s="200"/>
      <c r="N1522" s="201"/>
      <c r="O1522" s="201"/>
      <c r="P1522" s="201"/>
      <c r="Q1522" s="201"/>
      <c r="R1522" s="201"/>
      <c r="S1522" s="201"/>
      <c r="T1522" s="202"/>
      <c r="AT1522" s="203" t="s">
        <v>159</v>
      </c>
      <c r="AU1522" s="203" t="s">
        <v>153</v>
      </c>
      <c r="AV1522" s="13" t="s">
        <v>153</v>
      </c>
      <c r="AW1522" s="13" t="s">
        <v>33</v>
      </c>
      <c r="AX1522" s="13" t="s">
        <v>72</v>
      </c>
      <c r="AY1522" s="203" t="s">
        <v>145</v>
      </c>
    </row>
    <row r="1523" spans="1:65" s="13" customFormat="1" ht="10">
      <c r="B1523" s="193"/>
      <c r="C1523" s="194"/>
      <c r="D1523" s="187" t="s">
        <v>159</v>
      </c>
      <c r="E1523" s="195" t="s">
        <v>20</v>
      </c>
      <c r="F1523" s="196" t="s">
        <v>2413</v>
      </c>
      <c r="G1523" s="194"/>
      <c r="H1523" s="197">
        <v>1.81</v>
      </c>
      <c r="I1523" s="198"/>
      <c r="J1523" s="194"/>
      <c r="K1523" s="194"/>
      <c r="L1523" s="199"/>
      <c r="M1523" s="200"/>
      <c r="N1523" s="201"/>
      <c r="O1523" s="201"/>
      <c r="P1523" s="201"/>
      <c r="Q1523" s="201"/>
      <c r="R1523" s="201"/>
      <c r="S1523" s="201"/>
      <c r="T1523" s="202"/>
      <c r="AT1523" s="203" t="s">
        <v>159</v>
      </c>
      <c r="AU1523" s="203" t="s">
        <v>153</v>
      </c>
      <c r="AV1523" s="13" t="s">
        <v>153</v>
      </c>
      <c r="AW1523" s="13" t="s">
        <v>33</v>
      </c>
      <c r="AX1523" s="13" t="s">
        <v>72</v>
      </c>
      <c r="AY1523" s="203" t="s">
        <v>145</v>
      </c>
    </row>
    <row r="1524" spans="1:65" s="15" customFormat="1" ht="10">
      <c r="B1524" s="214"/>
      <c r="C1524" s="215"/>
      <c r="D1524" s="187" t="s">
        <v>159</v>
      </c>
      <c r="E1524" s="216" t="s">
        <v>20</v>
      </c>
      <c r="F1524" s="217" t="s">
        <v>173</v>
      </c>
      <c r="G1524" s="215"/>
      <c r="H1524" s="218">
        <v>43.9</v>
      </c>
      <c r="I1524" s="219"/>
      <c r="J1524" s="215"/>
      <c r="K1524" s="215"/>
      <c r="L1524" s="220"/>
      <c r="M1524" s="221"/>
      <c r="N1524" s="222"/>
      <c r="O1524" s="222"/>
      <c r="P1524" s="222"/>
      <c r="Q1524" s="222"/>
      <c r="R1524" s="222"/>
      <c r="S1524" s="222"/>
      <c r="T1524" s="223"/>
      <c r="AT1524" s="224" t="s">
        <v>159</v>
      </c>
      <c r="AU1524" s="224" t="s">
        <v>153</v>
      </c>
      <c r="AV1524" s="15" t="s">
        <v>152</v>
      </c>
      <c r="AW1524" s="15" t="s">
        <v>33</v>
      </c>
      <c r="AX1524" s="15" t="s">
        <v>8</v>
      </c>
      <c r="AY1524" s="224" t="s">
        <v>145</v>
      </c>
    </row>
    <row r="1525" spans="1:65" s="2" customFormat="1" ht="16.5" customHeight="1">
      <c r="A1525" s="36"/>
      <c r="B1525" s="37"/>
      <c r="C1525" s="175" t="s">
        <v>2414</v>
      </c>
      <c r="D1525" s="175" t="s">
        <v>147</v>
      </c>
      <c r="E1525" s="176" t="s">
        <v>2415</v>
      </c>
      <c r="F1525" s="177" t="s">
        <v>2416</v>
      </c>
      <c r="G1525" s="178" t="s">
        <v>150</v>
      </c>
      <c r="H1525" s="179">
        <v>12.47</v>
      </c>
      <c r="I1525" s="180"/>
      <c r="J1525" s="179">
        <f>ROUND(I1525*H1525,0)</f>
        <v>0</v>
      </c>
      <c r="K1525" s="177" t="s">
        <v>204</v>
      </c>
      <c r="L1525" s="41"/>
      <c r="M1525" s="181" t="s">
        <v>20</v>
      </c>
      <c r="N1525" s="182" t="s">
        <v>44</v>
      </c>
      <c r="O1525" s="66"/>
      <c r="P1525" s="183">
        <f>O1525*H1525</f>
        <v>0</v>
      </c>
      <c r="Q1525" s="183">
        <v>0</v>
      </c>
      <c r="R1525" s="183">
        <f>Q1525*H1525</f>
        <v>0</v>
      </c>
      <c r="S1525" s="183">
        <v>0</v>
      </c>
      <c r="T1525" s="184">
        <f>S1525*H1525</f>
        <v>0</v>
      </c>
      <c r="U1525" s="36"/>
      <c r="V1525" s="36"/>
      <c r="W1525" s="36"/>
      <c r="X1525" s="36"/>
      <c r="Y1525" s="36"/>
      <c r="Z1525" s="36"/>
      <c r="AA1525" s="36"/>
      <c r="AB1525" s="36"/>
      <c r="AC1525" s="36"/>
      <c r="AD1525" s="36"/>
      <c r="AE1525" s="36"/>
      <c r="AR1525" s="185" t="s">
        <v>279</v>
      </c>
      <c r="AT1525" s="185" t="s">
        <v>147</v>
      </c>
      <c r="AU1525" s="185" t="s">
        <v>153</v>
      </c>
      <c r="AY1525" s="19" t="s">
        <v>145</v>
      </c>
      <c r="BE1525" s="186">
        <f>IF(N1525="základní",J1525,0)</f>
        <v>0</v>
      </c>
      <c r="BF1525" s="186">
        <f>IF(N1525="snížená",J1525,0)</f>
        <v>0</v>
      </c>
      <c r="BG1525" s="186">
        <f>IF(N1525="zákl. přenesená",J1525,0)</f>
        <v>0</v>
      </c>
      <c r="BH1525" s="186">
        <f>IF(N1525="sníž. přenesená",J1525,0)</f>
        <v>0</v>
      </c>
      <c r="BI1525" s="186">
        <f>IF(N1525="nulová",J1525,0)</f>
        <v>0</v>
      </c>
      <c r="BJ1525" s="19" t="s">
        <v>153</v>
      </c>
      <c r="BK1525" s="186">
        <f>ROUND(I1525*H1525,0)</f>
        <v>0</v>
      </c>
      <c r="BL1525" s="19" t="s">
        <v>279</v>
      </c>
      <c r="BM1525" s="185" t="s">
        <v>2417</v>
      </c>
    </row>
    <row r="1526" spans="1:65" s="2" customFormat="1" ht="10">
      <c r="A1526" s="36"/>
      <c r="B1526" s="37"/>
      <c r="C1526" s="38"/>
      <c r="D1526" s="187" t="s">
        <v>155</v>
      </c>
      <c r="E1526" s="38"/>
      <c r="F1526" s="188" t="s">
        <v>2418</v>
      </c>
      <c r="G1526" s="38"/>
      <c r="H1526" s="38"/>
      <c r="I1526" s="189"/>
      <c r="J1526" s="38"/>
      <c r="K1526" s="38"/>
      <c r="L1526" s="41"/>
      <c r="M1526" s="190"/>
      <c r="N1526" s="191"/>
      <c r="O1526" s="66"/>
      <c r="P1526" s="66"/>
      <c r="Q1526" s="66"/>
      <c r="R1526" s="66"/>
      <c r="S1526" s="66"/>
      <c r="T1526" s="67"/>
      <c r="U1526" s="36"/>
      <c r="V1526" s="36"/>
      <c r="W1526" s="36"/>
      <c r="X1526" s="36"/>
      <c r="Y1526" s="36"/>
      <c r="Z1526" s="36"/>
      <c r="AA1526" s="36"/>
      <c r="AB1526" s="36"/>
      <c r="AC1526" s="36"/>
      <c r="AD1526" s="36"/>
      <c r="AE1526" s="36"/>
      <c r="AT1526" s="19" t="s">
        <v>155</v>
      </c>
      <c r="AU1526" s="19" t="s">
        <v>153</v>
      </c>
    </row>
    <row r="1527" spans="1:65" s="13" customFormat="1" ht="10">
      <c r="B1527" s="193"/>
      <c r="C1527" s="194"/>
      <c r="D1527" s="187" t="s">
        <v>159</v>
      </c>
      <c r="E1527" s="195" t="s">
        <v>20</v>
      </c>
      <c r="F1527" s="196" t="s">
        <v>2406</v>
      </c>
      <c r="G1527" s="194"/>
      <c r="H1527" s="197">
        <v>8.1300000000000008</v>
      </c>
      <c r="I1527" s="198"/>
      <c r="J1527" s="194"/>
      <c r="K1527" s="194"/>
      <c r="L1527" s="199"/>
      <c r="M1527" s="200"/>
      <c r="N1527" s="201"/>
      <c r="O1527" s="201"/>
      <c r="P1527" s="201"/>
      <c r="Q1527" s="201"/>
      <c r="R1527" s="201"/>
      <c r="S1527" s="201"/>
      <c r="T1527" s="202"/>
      <c r="AT1527" s="203" t="s">
        <v>159</v>
      </c>
      <c r="AU1527" s="203" t="s">
        <v>153</v>
      </c>
      <c r="AV1527" s="13" t="s">
        <v>153</v>
      </c>
      <c r="AW1527" s="13" t="s">
        <v>33</v>
      </c>
      <c r="AX1527" s="13" t="s">
        <v>72</v>
      </c>
      <c r="AY1527" s="203" t="s">
        <v>145</v>
      </c>
    </row>
    <row r="1528" spans="1:65" s="13" customFormat="1" ht="10">
      <c r="B1528" s="193"/>
      <c r="C1528" s="194"/>
      <c r="D1528" s="187" t="s">
        <v>159</v>
      </c>
      <c r="E1528" s="195" t="s">
        <v>20</v>
      </c>
      <c r="F1528" s="196" t="s">
        <v>2419</v>
      </c>
      <c r="G1528" s="194"/>
      <c r="H1528" s="197">
        <v>4.34</v>
      </c>
      <c r="I1528" s="198"/>
      <c r="J1528" s="194"/>
      <c r="K1528" s="194"/>
      <c r="L1528" s="199"/>
      <c r="M1528" s="200"/>
      <c r="N1528" s="201"/>
      <c r="O1528" s="201"/>
      <c r="P1528" s="201"/>
      <c r="Q1528" s="201"/>
      <c r="R1528" s="201"/>
      <c r="S1528" s="201"/>
      <c r="T1528" s="202"/>
      <c r="AT1528" s="203" t="s">
        <v>159</v>
      </c>
      <c r="AU1528" s="203" t="s">
        <v>153</v>
      </c>
      <c r="AV1528" s="13" t="s">
        <v>153</v>
      </c>
      <c r="AW1528" s="13" t="s">
        <v>33</v>
      </c>
      <c r="AX1528" s="13" t="s">
        <v>72</v>
      </c>
      <c r="AY1528" s="203" t="s">
        <v>145</v>
      </c>
    </row>
    <row r="1529" spans="1:65" s="15" customFormat="1" ht="10">
      <c r="B1529" s="214"/>
      <c r="C1529" s="215"/>
      <c r="D1529" s="187" t="s">
        <v>159</v>
      </c>
      <c r="E1529" s="216" t="s">
        <v>20</v>
      </c>
      <c r="F1529" s="217" t="s">
        <v>173</v>
      </c>
      <c r="G1529" s="215"/>
      <c r="H1529" s="218">
        <v>12.47</v>
      </c>
      <c r="I1529" s="219"/>
      <c r="J1529" s="215"/>
      <c r="K1529" s="215"/>
      <c r="L1529" s="220"/>
      <c r="M1529" s="221"/>
      <c r="N1529" s="222"/>
      <c r="O1529" s="222"/>
      <c r="P1529" s="222"/>
      <c r="Q1529" s="222"/>
      <c r="R1529" s="222"/>
      <c r="S1529" s="222"/>
      <c r="T1529" s="223"/>
      <c r="AT1529" s="224" t="s">
        <v>159</v>
      </c>
      <c r="AU1529" s="224" t="s">
        <v>153</v>
      </c>
      <c r="AV1529" s="15" t="s">
        <v>152</v>
      </c>
      <c r="AW1529" s="15" t="s">
        <v>33</v>
      </c>
      <c r="AX1529" s="15" t="s">
        <v>8</v>
      </c>
      <c r="AY1529" s="224" t="s">
        <v>145</v>
      </c>
    </row>
    <row r="1530" spans="1:65" s="2" customFormat="1" ht="16.5" customHeight="1">
      <c r="A1530" s="36"/>
      <c r="B1530" s="37"/>
      <c r="C1530" s="175" t="s">
        <v>2420</v>
      </c>
      <c r="D1530" s="175" t="s">
        <v>147</v>
      </c>
      <c r="E1530" s="176" t="s">
        <v>2421</v>
      </c>
      <c r="F1530" s="177" t="s">
        <v>2422</v>
      </c>
      <c r="G1530" s="178" t="s">
        <v>702</v>
      </c>
      <c r="H1530" s="179">
        <v>60.29</v>
      </c>
      <c r="I1530" s="180"/>
      <c r="J1530" s="179">
        <f>ROUND(I1530*H1530,0)</f>
        <v>0</v>
      </c>
      <c r="K1530" s="177" t="s">
        <v>151</v>
      </c>
      <c r="L1530" s="41"/>
      <c r="M1530" s="181" t="s">
        <v>20</v>
      </c>
      <c r="N1530" s="182" t="s">
        <v>44</v>
      </c>
      <c r="O1530" s="66"/>
      <c r="P1530" s="183">
        <f>O1530*H1530</f>
        <v>0</v>
      </c>
      <c r="Q1530" s="183">
        <v>0</v>
      </c>
      <c r="R1530" s="183">
        <f>Q1530*H1530</f>
        <v>0</v>
      </c>
      <c r="S1530" s="183">
        <v>0</v>
      </c>
      <c r="T1530" s="184">
        <f>S1530*H1530</f>
        <v>0</v>
      </c>
      <c r="U1530" s="36"/>
      <c r="V1530" s="36"/>
      <c r="W1530" s="36"/>
      <c r="X1530" s="36"/>
      <c r="Y1530" s="36"/>
      <c r="Z1530" s="36"/>
      <c r="AA1530" s="36"/>
      <c r="AB1530" s="36"/>
      <c r="AC1530" s="36"/>
      <c r="AD1530" s="36"/>
      <c r="AE1530" s="36"/>
      <c r="AR1530" s="185" t="s">
        <v>279</v>
      </c>
      <c r="AT1530" s="185" t="s">
        <v>147</v>
      </c>
      <c r="AU1530" s="185" t="s">
        <v>153</v>
      </c>
      <c r="AY1530" s="19" t="s">
        <v>145</v>
      </c>
      <c r="BE1530" s="186">
        <f>IF(N1530="základní",J1530,0)</f>
        <v>0</v>
      </c>
      <c r="BF1530" s="186">
        <f>IF(N1530="snížená",J1530,0)</f>
        <v>0</v>
      </c>
      <c r="BG1530" s="186">
        <f>IF(N1530="zákl. přenesená",J1530,0)</f>
        <v>0</v>
      </c>
      <c r="BH1530" s="186">
        <f>IF(N1530="sníž. přenesená",J1530,0)</f>
        <v>0</v>
      </c>
      <c r="BI1530" s="186">
        <f>IF(N1530="nulová",J1530,0)</f>
        <v>0</v>
      </c>
      <c r="BJ1530" s="19" t="s">
        <v>153</v>
      </c>
      <c r="BK1530" s="186">
        <f>ROUND(I1530*H1530,0)</f>
        <v>0</v>
      </c>
      <c r="BL1530" s="19" t="s">
        <v>279</v>
      </c>
      <c r="BM1530" s="185" t="s">
        <v>2423</v>
      </c>
    </row>
    <row r="1531" spans="1:65" s="2" customFormat="1" ht="10">
      <c r="A1531" s="36"/>
      <c r="B1531" s="37"/>
      <c r="C1531" s="38"/>
      <c r="D1531" s="187" t="s">
        <v>155</v>
      </c>
      <c r="E1531" s="38"/>
      <c r="F1531" s="188" t="s">
        <v>2424</v>
      </c>
      <c r="G1531" s="38"/>
      <c r="H1531" s="38"/>
      <c r="I1531" s="189"/>
      <c r="J1531" s="38"/>
      <c r="K1531" s="38"/>
      <c r="L1531" s="41"/>
      <c r="M1531" s="190"/>
      <c r="N1531" s="191"/>
      <c r="O1531" s="66"/>
      <c r="P1531" s="66"/>
      <c r="Q1531" s="66"/>
      <c r="R1531" s="66"/>
      <c r="S1531" s="66"/>
      <c r="T1531" s="67"/>
      <c r="U1531" s="36"/>
      <c r="V1531" s="36"/>
      <c r="W1531" s="36"/>
      <c r="X1531" s="36"/>
      <c r="Y1531" s="36"/>
      <c r="Z1531" s="36"/>
      <c r="AA1531" s="36"/>
      <c r="AB1531" s="36"/>
      <c r="AC1531" s="36"/>
      <c r="AD1531" s="36"/>
      <c r="AE1531" s="36"/>
      <c r="AT1531" s="19" t="s">
        <v>155</v>
      </c>
      <c r="AU1531" s="19" t="s">
        <v>153</v>
      </c>
    </row>
    <row r="1532" spans="1:65" s="2" customFormat="1" ht="45">
      <c r="A1532" s="36"/>
      <c r="B1532" s="37"/>
      <c r="C1532" s="38"/>
      <c r="D1532" s="187" t="s">
        <v>157</v>
      </c>
      <c r="E1532" s="38"/>
      <c r="F1532" s="192" t="s">
        <v>2425</v>
      </c>
      <c r="G1532" s="38"/>
      <c r="H1532" s="38"/>
      <c r="I1532" s="189"/>
      <c r="J1532" s="38"/>
      <c r="K1532" s="38"/>
      <c r="L1532" s="41"/>
      <c r="M1532" s="190"/>
      <c r="N1532" s="191"/>
      <c r="O1532" s="66"/>
      <c r="P1532" s="66"/>
      <c r="Q1532" s="66"/>
      <c r="R1532" s="66"/>
      <c r="S1532" s="66"/>
      <c r="T1532" s="67"/>
      <c r="U1532" s="36"/>
      <c r="V1532" s="36"/>
      <c r="W1532" s="36"/>
      <c r="X1532" s="36"/>
      <c r="Y1532" s="36"/>
      <c r="Z1532" s="36"/>
      <c r="AA1532" s="36"/>
      <c r="AB1532" s="36"/>
      <c r="AC1532" s="36"/>
      <c r="AD1532" s="36"/>
      <c r="AE1532" s="36"/>
      <c r="AT1532" s="19" t="s">
        <v>157</v>
      </c>
      <c r="AU1532" s="19" t="s">
        <v>153</v>
      </c>
    </row>
    <row r="1533" spans="1:65" s="13" customFormat="1" ht="10">
      <c r="B1533" s="193"/>
      <c r="C1533" s="194"/>
      <c r="D1533" s="187" t="s">
        <v>159</v>
      </c>
      <c r="E1533" s="195" t="s">
        <v>20</v>
      </c>
      <c r="F1533" s="196" t="s">
        <v>2426</v>
      </c>
      <c r="G1533" s="194"/>
      <c r="H1533" s="197">
        <v>60.29</v>
      </c>
      <c r="I1533" s="198"/>
      <c r="J1533" s="194"/>
      <c r="K1533" s="194"/>
      <c r="L1533" s="199"/>
      <c r="M1533" s="200"/>
      <c r="N1533" s="201"/>
      <c r="O1533" s="201"/>
      <c r="P1533" s="201"/>
      <c r="Q1533" s="201"/>
      <c r="R1533" s="201"/>
      <c r="S1533" s="201"/>
      <c r="T1533" s="202"/>
      <c r="AT1533" s="203" t="s">
        <v>159</v>
      </c>
      <c r="AU1533" s="203" t="s">
        <v>153</v>
      </c>
      <c r="AV1533" s="13" t="s">
        <v>153</v>
      </c>
      <c r="AW1533" s="13" t="s">
        <v>33</v>
      </c>
      <c r="AX1533" s="13" t="s">
        <v>8</v>
      </c>
      <c r="AY1533" s="203" t="s">
        <v>145</v>
      </c>
    </row>
    <row r="1534" spans="1:65" s="12" customFormat="1" ht="22.75" customHeight="1">
      <c r="B1534" s="159"/>
      <c r="C1534" s="160"/>
      <c r="D1534" s="161" t="s">
        <v>71</v>
      </c>
      <c r="E1534" s="173" t="s">
        <v>2427</v>
      </c>
      <c r="F1534" s="173" t="s">
        <v>2428</v>
      </c>
      <c r="G1534" s="160"/>
      <c r="H1534" s="160"/>
      <c r="I1534" s="163"/>
      <c r="J1534" s="174">
        <f>BK1534</f>
        <v>0</v>
      </c>
      <c r="K1534" s="160"/>
      <c r="L1534" s="165"/>
      <c r="M1534" s="166"/>
      <c r="N1534" s="167"/>
      <c r="O1534" s="167"/>
      <c r="P1534" s="168">
        <f>SUM(P1535:P1551)</f>
        <v>0</v>
      </c>
      <c r="Q1534" s="167"/>
      <c r="R1534" s="168">
        <f>SUM(R1535:R1551)</f>
        <v>13.1812</v>
      </c>
      <c r="S1534" s="167"/>
      <c r="T1534" s="169">
        <f>SUM(T1535:T1551)</f>
        <v>0</v>
      </c>
      <c r="AR1534" s="170" t="s">
        <v>153</v>
      </c>
      <c r="AT1534" s="171" t="s">
        <v>71</v>
      </c>
      <c r="AU1534" s="171" t="s">
        <v>8</v>
      </c>
      <c r="AY1534" s="170" t="s">
        <v>145</v>
      </c>
      <c r="BK1534" s="172">
        <f>SUM(BK1535:BK1551)</f>
        <v>0</v>
      </c>
    </row>
    <row r="1535" spans="1:65" s="2" customFormat="1" ht="16.5" customHeight="1">
      <c r="A1535" s="36"/>
      <c r="B1535" s="37"/>
      <c r="C1535" s="175" t="s">
        <v>2429</v>
      </c>
      <c r="D1535" s="175" t="s">
        <v>147</v>
      </c>
      <c r="E1535" s="176" t="s">
        <v>2430</v>
      </c>
      <c r="F1535" s="177" t="s">
        <v>2431</v>
      </c>
      <c r="G1535" s="178" t="s">
        <v>256</v>
      </c>
      <c r="H1535" s="179">
        <v>8</v>
      </c>
      <c r="I1535" s="180"/>
      <c r="J1535" s="179">
        <f>ROUND(I1535*H1535,0)</f>
        <v>0</v>
      </c>
      <c r="K1535" s="177" t="s">
        <v>204</v>
      </c>
      <c r="L1535" s="41"/>
      <c r="M1535" s="181" t="s">
        <v>20</v>
      </c>
      <c r="N1535" s="182" t="s">
        <v>44</v>
      </c>
      <c r="O1535" s="66"/>
      <c r="P1535" s="183">
        <f>O1535*H1535</f>
        <v>0</v>
      </c>
      <c r="Q1535" s="183">
        <v>1.37E-2</v>
      </c>
      <c r="R1535" s="183">
        <f>Q1535*H1535</f>
        <v>0.1096</v>
      </c>
      <c r="S1535" s="183">
        <v>0</v>
      </c>
      <c r="T1535" s="184">
        <f>S1535*H1535</f>
        <v>0</v>
      </c>
      <c r="U1535" s="36"/>
      <c r="V1535" s="36"/>
      <c r="W1535" s="36"/>
      <c r="X1535" s="36"/>
      <c r="Y1535" s="36"/>
      <c r="Z1535" s="36"/>
      <c r="AA1535" s="36"/>
      <c r="AB1535" s="36"/>
      <c r="AC1535" s="36"/>
      <c r="AD1535" s="36"/>
      <c r="AE1535" s="36"/>
      <c r="AR1535" s="185" t="s">
        <v>279</v>
      </c>
      <c r="AT1535" s="185" t="s">
        <v>147</v>
      </c>
      <c r="AU1535" s="185" t="s">
        <v>153</v>
      </c>
      <c r="AY1535" s="19" t="s">
        <v>145</v>
      </c>
      <c r="BE1535" s="186">
        <f>IF(N1535="základní",J1535,0)</f>
        <v>0</v>
      </c>
      <c r="BF1535" s="186">
        <f>IF(N1535="snížená",J1535,0)</f>
        <v>0</v>
      </c>
      <c r="BG1535" s="186">
        <f>IF(N1535="zákl. přenesená",J1535,0)</f>
        <v>0</v>
      </c>
      <c r="BH1535" s="186">
        <f>IF(N1535="sníž. přenesená",J1535,0)</f>
        <v>0</v>
      </c>
      <c r="BI1535" s="186">
        <f>IF(N1535="nulová",J1535,0)</f>
        <v>0</v>
      </c>
      <c r="BJ1535" s="19" t="s">
        <v>153</v>
      </c>
      <c r="BK1535" s="186">
        <f>ROUND(I1535*H1535,0)</f>
        <v>0</v>
      </c>
      <c r="BL1535" s="19" t="s">
        <v>279</v>
      </c>
      <c r="BM1535" s="185" t="s">
        <v>2432</v>
      </c>
    </row>
    <row r="1536" spans="1:65" s="2" customFormat="1" ht="18">
      <c r="A1536" s="36"/>
      <c r="B1536" s="37"/>
      <c r="C1536" s="38"/>
      <c r="D1536" s="187" t="s">
        <v>155</v>
      </c>
      <c r="E1536" s="38"/>
      <c r="F1536" s="188" t="s">
        <v>2433</v>
      </c>
      <c r="G1536" s="38"/>
      <c r="H1536" s="38"/>
      <c r="I1536" s="189"/>
      <c r="J1536" s="38"/>
      <c r="K1536" s="38"/>
      <c r="L1536" s="41"/>
      <c r="M1536" s="190"/>
      <c r="N1536" s="191"/>
      <c r="O1536" s="66"/>
      <c r="P1536" s="66"/>
      <c r="Q1536" s="66"/>
      <c r="R1536" s="66"/>
      <c r="S1536" s="66"/>
      <c r="T1536" s="67"/>
      <c r="U1536" s="36"/>
      <c r="V1536" s="36"/>
      <c r="W1536" s="36"/>
      <c r="X1536" s="36"/>
      <c r="Y1536" s="36"/>
      <c r="Z1536" s="36"/>
      <c r="AA1536" s="36"/>
      <c r="AB1536" s="36"/>
      <c r="AC1536" s="36"/>
      <c r="AD1536" s="36"/>
      <c r="AE1536" s="36"/>
      <c r="AT1536" s="19" t="s">
        <v>155</v>
      </c>
      <c r="AU1536" s="19" t="s">
        <v>153</v>
      </c>
    </row>
    <row r="1537" spans="1:65" s="13" customFormat="1" ht="10">
      <c r="B1537" s="193"/>
      <c r="C1537" s="194"/>
      <c r="D1537" s="187" t="s">
        <v>159</v>
      </c>
      <c r="E1537" s="195" t="s">
        <v>20</v>
      </c>
      <c r="F1537" s="196" t="s">
        <v>2434</v>
      </c>
      <c r="G1537" s="194"/>
      <c r="H1537" s="197">
        <v>8</v>
      </c>
      <c r="I1537" s="198"/>
      <c r="J1537" s="194"/>
      <c r="K1537" s="194"/>
      <c r="L1537" s="199"/>
      <c r="M1537" s="200"/>
      <c r="N1537" s="201"/>
      <c r="O1537" s="201"/>
      <c r="P1537" s="201"/>
      <c r="Q1537" s="201"/>
      <c r="R1537" s="201"/>
      <c r="S1537" s="201"/>
      <c r="T1537" s="202"/>
      <c r="AT1537" s="203" t="s">
        <v>159</v>
      </c>
      <c r="AU1537" s="203" t="s">
        <v>153</v>
      </c>
      <c r="AV1537" s="13" t="s">
        <v>153</v>
      </c>
      <c r="AW1537" s="13" t="s">
        <v>33</v>
      </c>
      <c r="AX1537" s="13" t="s">
        <v>8</v>
      </c>
      <c r="AY1537" s="203" t="s">
        <v>145</v>
      </c>
    </row>
    <row r="1538" spans="1:65" s="2" customFormat="1" ht="16.5" customHeight="1">
      <c r="A1538" s="36"/>
      <c r="B1538" s="37"/>
      <c r="C1538" s="175" t="s">
        <v>2435</v>
      </c>
      <c r="D1538" s="175" t="s">
        <v>147</v>
      </c>
      <c r="E1538" s="176" t="s">
        <v>2436</v>
      </c>
      <c r="F1538" s="177" t="s">
        <v>2437</v>
      </c>
      <c r="G1538" s="178" t="s">
        <v>150</v>
      </c>
      <c r="H1538" s="179">
        <v>97.59</v>
      </c>
      <c r="I1538" s="180"/>
      <c r="J1538" s="179">
        <f>ROUND(I1538*H1538,0)</f>
        <v>0</v>
      </c>
      <c r="K1538" s="177" t="s">
        <v>204</v>
      </c>
      <c r="L1538" s="41"/>
      <c r="M1538" s="181" t="s">
        <v>20</v>
      </c>
      <c r="N1538" s="182" t="s">
        <v>44</v>
      </c>
      <c r="O1538" s="66"/>
      <c r="P1538" s="183">
        <f>O1538*H1538</f>
        <v>0</v>
      </c>
      <c r="Q1538" s="183">
        <v>3.9E-2</v>
      </c>
      <c r="R1538" s="183">
        <f>Q1538*H1538</f>
        <v>3.8060100000000001</v>
      </c>
      <c r="S1538" s="183">
        <v>0</v>
      </c>
      <c r="T1538" s="184">
        <f>S1538*H1538</f>
        <v>0</v>
      </c>
      <c r="U1538" s="36"/>
      <c r="V1538" s="36"/>
      <c r="W1538" s="36"/>
      <c r="X1538" s="36"/>
      <c r="Y1538" s="36"/>
      <c r="Z1538" s="36"/>
      <c r="AA1538" s="36"/>
      <c r="AB1538" s="36"/>
      <c r="AC1538" s="36"/>
      <c r="AD1538" s="36"/>
      <c r="AE1538" s="36"/>
      <c r="AR1538" s="185" t="s">
        <v>279</v>
      </c>
      <c r="AT1538" s="185" t="s">
        <v>147</v>
      </c>
      <c r="AU1538" s="185" t="s">
        <v>153</v>
      </c>
      <c r="AY1538" s="19" t="s">
        <v>145</v>
      </c>
      <c r="BE1538" s="186">
        <f>IF(N1538="základní",J1538,0)</f>
        <v>0</v>
      </c>
      <c r="BF1538" s="186">
        <f>IF(N1538="snížená",J1538,0)</f>
        <v>0</v>
      </c>
      <c r="BG1538" s="186">
        <f>IF(N1538="zákl. přenesená",J1538,0)</f>
        <v>0</v>
      </c>
      <c r="BH1538" s="186">
        <f>IF(N1538="sníž. přenesená",J1538,0)</f>
        <v>0</v>
      </c>
      <c r="BI1538" s="186">
        <f>IF(N1538="nulová",J1538,0)</f>
        <v>0</v>
      </c>
      <c r="BJ1538" s="19" t="s">
        <v>153</v>
      </c>
      <c r="BK1538" s="186">
        <f>ROUND(I1538*H1538,0)</f>
        <v>0</v>
      </c>
      <c r="BL1538" s="19" t="s">
        <v>279</v>
      </c>
      <c r="BM1538" s="185" t="s">
        <v>2438</v>
      </c>
    </row>
    <row r="1539" spans="1:65" s="2" customFormat="1" ht="18">
      <c r="A1539" s="36"/>
      <c r="B1539" s="37"/>
      <c r="C1539" s="38"/>
      <c r="D1539" s="187" t="s">
        <v>155</v>
      </c>
      <c r="E1539" s="38"/>
      <c r="F1539" s="188" t="s">
        <v>2439</v>
      </c>
      <c r="G1539" s="38"/>
      <c r="H1539" s="38"/>
      <c r="I1539" s="189"/>
      <c r="J1539" s="38"/>
      <c r="K1539" s="38"/>
      <c r="L1539" s="41"/>
      <c r="M1539" s="190"/>
      <c r="N1539" s="191"/>
      <c r="O1539" s="66"/>
      <c r="P1539" s="66"/>
      <c r="Q1539" s="66"/>
      <c r="R1539" s="66"/>
      <c r="S1539" s="66"/>
      <c r="T1539" s="67"/>
      <c r="U1539" s="36"/>
      <c r="V1539" s="36"/>
      <c r="W1539" s="36"/>
      <c r="X1539" s="36"/>
      <c r="Y1539" s="36"/>
      <c r="Z1539" s="36"/>
      <c r="AA1539" s="36"/>
      <c r="AB1539" s="36"/>
      <c r="AC1539" s="36"/>
      <c r="AD1539" s="36"/>
      <c r="AE1539" s="36"/>
      <c r="AT1539" s="19" t="s">
        <v>155</v>
      </c>
      <c r="AU1539" s="19" t="s">
        <v>153</v>
      </c>
    </row>
    <row r="1540" spans="1:65" s="2" customFormat="1" ht="45">
      <c r="A1540" s="36"/>
      <c r="B1540" s="37"/>
      <c r="C1540" s="38"/>
      <c r="D1540" s="187" t="s">
        <v>157</v>
      </c>
      <c r="E1540" s="38"/>
      <c r="F1540" s="192" t="s">
        <v>2440</v>
      </c>
      <c r="G1540" s="38"/>
      <c r="H1540" s="38"/>
      <c r="I1540" s="189"/>
      <c r="J1540" s="38"/>
      <c r="K1540" s="38"/>
      <c r="L1540" s="41"/>
      <c r="M1540" s="190"/>
      <c r="N1540" s="191"/>
      <c r="O1540" s="66"/>
      <c r="P1540" s="66"/>
      <c r="Q1540" s="66"/>
      <c r="R1540" s="66"/>
      <c r="S1540" s="66"/>
      <c r="T1540" s="67"/>
      <c r="U1540" s="36"/>
      <c r="V1540" s="36"/>
      <c r="W1540" s="36"/>
      <c r="X1540" s="36"/>
      <c r="Y1540" s="36"/>
      <c r="Z1540" s="36"/>
      <c r="AA1540" s="36"/>
      <c r="AB1540" s="36"/>
      <c r="AC1540" s="36"/>
      <c r="AD1540" s="36"/>
      <c r="AE1540" s="36"/>
      <c r="AT1540" s="19" t="s">
        <v>157</v>
      </c>
      <c r="AU1540" s="19" t="s">
        <v>153</v>
      </c>
    </row>
    <row r="1541" spans="1:65" s="13" customFormat="1" ht="10">
      <c r="B1541" s="193"/>
      <c r="C1541" s="194"/>
      <c r="D1541" s="187" t="s">
        <v>159</v>
      </c>
      <c r="E1541" s="195" t="s">
        <v>20</v>
      </c>
      <c r="F1541" s="196" t="s">
        <v>2441</v>
      </c>
      <c r="G1541" s="194"/>
      <c r="H1541" s="197">
        <v>17.399999999999999</v>
      </c>
      <c r="I1541" s="198"/>
      <c r="J1541" s="194"/>
      <c r="K1541" s="194"/>
      <c r="L1541" s="199"/>
      <c r="M1541" s="200"/>
      <c r="N1541" s="201"/>
      <c r="O1541" s="201"/>
      <c r="P1541" s="201"/>
      <c r="Q1541" s="201"/>
      <c r="R1541" s="201"/>
      <c r="S1541" s="201"/>
      <c r="T1541" s="202"/>
      <c r="AT1541" s="203" t="s">
        <v>159</v>
      </c>
      <c r="AU1541" s="203" t="s">
        <v>153</v>
      </c>
      <c r="AV1541" s="13" t="s">
        <v>153</v>
      </c>
      <c r="AW1541" s="13" t="s">
        <v>33</v>
      </c>
      <c r="AX1541" s="13" t="s">
        <v>72</v>
      </c>
      <c r="AY1541" s="203" t="s">
        <v>145</v>
      </c>
    </row>
    <row r="1542" spans="1:65" s="13" customFormat="1" ht="10">
      <c r="B1542" s="193"/>
      <c r="C1542" s="194"/>
      <c r="D1542" s="187" t="s">
        <v>159</v>
      </c>
      <c r="E1542" s="195" t="s">
        <v>20</v>
      </c>
      <c r="F1542" s="196" t="s">
        <v>2442</v>
      </c>
      <c r="G1542" s="194"/>
      <c r="H1542" s="197">
        <v>23.5</v>
      </c>
      <c r="I1542" s="198"/>
      <c r="J1542" s="194"/>
      <c r="K1542" s="194"/>
      <c r="L1542" s="199"/>
      <c r="M1542" s="200"/>
      <c r="N1542" s="201"/>
      <c r="O1542" s="201"/>
      <c r="P1542" s="201"/>
      <c r="Q1542" s="201"/>
      <c r="R1542" s="201"/>
      <c r="S1542" s="201"/>
      <c r="T1542" s="202"/>
      <c r="AT1542" s="203" t="s">
        <v>159</v>
      </c>
      <c r="AU1542" s="203" t="s">
        <v>153</v>
      </c>
      <c r="AV1542" s="13" t="s">
        <v>153</v>
      </c>
      <c r="AW1542" s="13" t="s">
        <v>33</v>
      </c>
      <c r="AX1542" s="13" t="s">
        <v>72</v>
      </c>
      <c r="AY1542" s="203" t="s">
        <v>145</v>
      </c>
    </row>
    <row r="1543" spans="1:65" s="13" customFormat="1" ht="10">
      <c r="B1543" s="193"/>
      <c r="C1543" s="194"/>
      <c r="D1543" s="187" t="s">
        <v>159</v>
      </c>
      <c r="E1543" s="195" t="s">
        <v>20</v>
      </c>
      <c r="F1543" s="196" t="s">
        <v>432</v>
      </c>
      <c r="G1543" s="194"/>
      <c r="H1543" s="197">
        <v>56.69</v>
      </c>
      <c r="I1543" s="198"/>
      <c r="J1543" s="194"/>
      <c r="K1543" s="194"/>
      <c r="L1543" s="199"/>
      <c r="M1543" s="200"/>
      <c r="N1543" s="201"/>
      <c r="O1543" s="201"/>
      <c r="P1543" s="201"/>
      <c r="Q1543" s="201"/>
      <c r="R1543" s="201"/>
      <c r="S1543" s="201"/>
      <c r="T1543" s="202"/>
      <c r="AT1543" s="203" t="s">
        <v>159</v>
      </c>
      <c r="AU1543" s="203" t="s">
        <v>153</v>
      </c>
      <c r="AV1543" s="13" t="s">
        <v>153</v>
      </c>
      <c r="AW1543" s="13" t="s">
        <v>33</v>
      </c>
      <c r="AX1543" s="13" t="s">
        <v>72</v>
      </c>
      <c r="AY1543" s="203" t="s">
        <v>145</v>
      </c>
    </row>
    <row r="1544" spans="1:65" s="15" customFormat="1" ht="10">
      <c r="B1544" s="214"/>
      <c r="C1544" s="215"/>
      <c r="D1544" s="187" t="s">
        <v>159</v>
      </c>
      <c r="E1544" s="216" t="s">
        <v>20</v>
      </c>
      <c r="F1544" s="217" t="s">
        <v>173</v>
      </c>
      <c r="G1544" s="215"/>
      <c r="H1544" s="218">
        <v>97.59</v>
      </c>
      <c r="I1544" s="219"/>
      <c r="J1544" s="215"/>
      <c r="K1544" s="215"/>
      <c r="L1544" s="220"/>
      <c r="M1544" s="221"/>
      <c r="N1544" s="222"/>
      <c r="O1544" s="222"/>
      <c r="P1544" s="222"/>
      <c r="Q1544" s="222"/>
      <c r="R1544" s="222"/>
      <c r="S1544" s="222"/>
      <c r="T1544" s="223"/>
      <c r="AT1544" s="224" t="s">
        <v>159</v>
      </c>
      <c r="AU1544" s="224" t="s">
        <v>153</v>
      </c>
      <c r="AV1544" s="15" t="s">
        <v>152</v>
      </c>
      <c r="AW1544" s="15" t="s">
        <v>33</v>
      </c>
      <c r="AX1544" s="15" t="s">
        <v>8</v>
      </c>
      <c r="AY1544" s="224" t="s">
        <v>145</v>
      </c>
    </row>
    <row r="1545" spans="1:65" s="2" customFormat="1" ht="16.5" customHeight="1">
      <c r="A1545" s="36"/>
      <c r="B1545" s="37"/>
      <c r="C1545" s="225" t="s">
        <v>2443</v>
      </c>
      <c r="D1545" s="225" t="s">
        <v>248</v>
      </c>
      <c r="E1545" s="226" t="s">
        <v>2444</v>
      </c>
      <c r="F1545" s="227" t="s">
        <v>2445</v>
      </c>
      <c r="G1545" s="228" t="s">
        <v>150</v>
      </c>
      <c r="H1545" s="229">
        <v>114.39</v>
      </c>
      <c r="I1545" s="230"/>
      <c r="J1545" s="229">
        <f>ROUND(I1545*H1545,0)</f>
        <v>0</v>
      </c>
      <c r="K1545" s="227" t="s">
        <v>20</v>
      </c>
      <c r="L1545" s="231"/>
      <c r="M1545" s="232" t="s">
        <v>20</v>
      </c>
      <c r="N1545" s="233" t="s">
        <v>44</v>
      </c>
      <c r="O1545" s="66"/>
      <c r="P1545" s="183">
        <f>O1545*H1545</f>
        <v>0</v>
      </c>
      <c r="Q1545" s="183">
        <v>8.1000000000000003E-2</v>
      </c>
      <c r="R1545" s="183">
        <f>Q1545*H1545</f>
        <v>9.2655899999999995</v>
      </c>
      <c r="S1545" s="183">
        <v>0</v>
      </c>
      <c r="T1545" s="184">
        <f>S1545*H1545</f>
        <v>0</v>
      </c>
      <c r="U1545" s="36"/>
      <c r="V1545" s="36"/>
      <c r="W1545" s="36"/>
      <c r="X1545" s="36"/>
      <c r="Y1545" s="36"/>
      <c r="Z1545" s="36"/>
      <c r="AA1545" s="36"/>
      <c r="AB1545" s="36"/>
      <c r="AC1545" s="36"/>
      <c r="AD1545" s="36"/>
      <c r="AE1545" s="36"/>
      <c r="AR1545" s="185" t="s">
        <v>385</v>
      </c>
      <c r="AT1545" s="185" t="s">
        <v>248</v>
      </c>
      <c r="AU1545" s="185" t="s">
        <v>153</v>
      </c>
      <c r="AY1545" s="19" t="s">
        <v>145</v>
      </c>
      <c r="BE1545" s="186">
        <f>IF(N1545="základní",J1545,0)</f>
        <v>0</v>
      </c>
      <c r="BF1545" s="186">
        <f>IF(N1545="snížená",J1545,0)</f>
        <v>0</v>
      </c>
      <c r="BG1545" s="186">
        <f>IF(N1545="zákl. přenesená",J1545,0)</f>
        <v>0</v>
      </c>
      <c r="BH1545" s="186">
        <f>IF(N1545="sníž. přenesená",J1545,0)</f>
        <v>0</v>
      </c>
      <c r="BI1545" s="186">
        <f>IF(N1545="nulová",J1545,0)</f>
        <v>0</v>
      </c>
      <c r="BJ1545" s="19" t="s">
        <v>153</v>
      </c>
      <c r="BK1545" s="186">
        <f>ROUND(I1545*H1545,0)</f>
        <v>0</v>
      </c>
      <c r="BL1545" s="19" t="s">
        <v>279</v>
      </c>
      <c r="BM1545" s="185" t="s">
        <v>2446</v>
      </c>
    </row>
    <row r="1546" spans="1:65" s="2" customFormat="1" ht="10">
      <c r="A1546" s="36"/>
      <c r="B1546" s="37"/>
      <c r="C1546" s="38"/>
      <c r="D1546" s="187" t="s">
        <v>155</v>
      </c>
      <c r="E1546" s="38"/>
      <c r="F1546" s="188" t="s">
        <v>2447</v>
      </c>
      <c r="G1546" s="38"/>
      <c r="H1546" s="38"/>
      <c r="I1546" s="189"/>
      <c r="J1546" s="38"/>
      <c r="K1546" s="38"/>
      <c r="L1546" s="41"/>
      <c r="M1546" s="190"/>
      <c r="N1546" s="191"/>
      <c r="O1546" s="66"/>
      <c r="P1546" s="66"/>
      <c r="Q1546" s="66"/>
      <c r="R1546" s="66"/>
      <c r="S1546" s="66"/>
      <c r="T1546" s="67"/>
      <c r="U1546" s="36"/>
      <c r="V1546" s="36"/>
      <c r="W1546" s="36"/>
      <c r="X1546" s="36"/>
      <c r="Y1546" s="36"/>
      <c r="Z1546" s="36"/>
      <c r="AA1546" s="36"/>
      <c r="AB1546" s="36"/>
      <c r="AC1546" s="36"/>
      <c r="AD1546" s="36"/>
      <c r="AE1546" s="36"/>
      <c r="AT1546" s="19" t="s">
        <v>155</v>
      </c>
      <c r="AU1546" s="19" t="s">
        <v>153</v>
      </c>
    </row>
    <row r="1547" spans="1:65" s="13" customFormat="1" ht="10">
      <c r="B1547" s="193"/>
      <c r="C1547" s="194"/>
      <c r="D1547" s="187" t="s">
        <v>159</v>
      </c>
      <c r="E1547" s="195" t="s">
        <v>20</v>
      </c>
      <c r="F1547" s="196" t="s">
        <v>2448</v>
      </c>
      <c r="G1547" s="194"/>
      <c r="H1547" s="197">
        <v>109.99</v>
      </c>
      <c r="I1547" s="198"/>
      <c r="J1547" s="194"/>
      <c r="K1547" s="194"/>
      <c r="L1547" s="199"/>
      <c r="M1547" s="200"/>
      <c r="N1547" s="201"/>
      <c r="O1547" s="201"/>
      <c r="P1547" s="201"/>
      <c r="Q1547" s="201"/>
      <c r="R1547" s="201"/>
      <c r="S1547" s="201"/>
      <c r="T1547" s="202"/>
      <c r="AT1547" s="203" t="s">
        <v>159</v>
      </c>
      <c r="AU1547" s="203" t="s">
        <v>153</v>
      </c>
      <c r="AV1547" s="13" t="s">
        <v>153</v>
      </c>
      <c r="AW1547" s="13" t="s">
        <v>33</v>
      </c>
      <c r="AX1547" s="13" t="s">
        <v>8</v>
      </c>
      <c r="AY1547" s="203" t="s">
        <v>145</v>
      </c>
    </row>
    <row r="1548" spans="1:65" s="13" customFormat="1" ht="10">
      <c r="B1548" s="193"/>
      <c r="C1548" s="194"/>
      <c r="D1548" s="187" t="s">
        <v>159</v>
      </c>
      <c r="E1548" s="194"/>
      <c r="F1548" s="196" t="s">
        <v>2449</v>
      </c>
      <c r="G1548" s="194"/>
      <c r="H1548" s="197">
        <v>114.39</v>
      </c>
      <c r="I1548" s="198"/>
      <c r="J1548" s="194"/>
      <c r="K1548" s="194"/>
      <c r="L1548" s="199"/>
      <c r="M1548" s="200"/>
      <c r="N1548" s="201"/>
      <c r="O1548" s="201"/>
      <c r="P1548" s="201"/>
      <c r="Q1548" s="201"/>
      <c r="R1548" s="201"/>
      <c r="S1548" s="201"/>
      <c r="T1548" s="202"/>
      <c r="AT1548" s="203" t="s">
        <v>159</v>
      </c>
      <c r="AU1548" s="203" t="s">
        <v>153</v>
      </c>
      <c r="AV1548" s="13" t="s">
        <v>153</v>
      </c>
      <c r="AW1548" s="13" t="s">
        <v>4</v>
      </c>
      <c r="AX1548" s="13" t="s">
        <v>8</v>
      </c>
      <c r="AY1548" s="203" t="s">
        <v>145</v>
      </c>
    </row>
    <row r="1549" spans="1:65" s="2" customFormat="1" ht="16.5" customHeight="1">
      <c r="A1549" s="36"/>
      <c r="B1549" s="37"/>
      <c r="C1549" s="175" t="s">
        <v>2450</v>
      </c>
      <c r="D1549" s="175" t="s">
        <v>147</v>
      </c>
      <c r="E1549" s="176" t="s">
        <v>2451</v>
      </c>
      <c r="F1549" s="177" t="s">
        <v>2452</v>
      </c>
      <c r="G1549" s="178" t="s">
        <v>496</v>
      </c>
      <c r="H1549" s="180"/>
      <c r="I1549" s="180"/>
      <c r="J1549" s="179">
        <f>ROUND(I1549*H1549,0)</f>
        <v>0</v>
      </c>
      <c r="K1549" s="177" t="s">
        <v>151</v>
      </c>
      <c r="L1549" s="41"/>
      <c r="M1549" s="181" t="s">
        <v>20</v>
      </c>
      <c r="N1549" s="182" t="s">
        <v>44</v>
      </c>
      <c r="O1549" s="66"/>
      <c r="P1549" s="183">
        <f>O1549*H1549</f>
        <v>0</v>
      </c>
      <c r="Q1549" s="183">
        <v>0</v>
      </c>
      <c r="R1549" s="183">
        <f>Q1549*H1549</f>
        <v>0</v>
      </c>
      <c r="S1549" s="183">
        <v>0</v>
      </c>
      <c r="T1549" s="184">
        <f>S1549*H1549</f>
        <v>0</v>
      </c>
      <c r="U1549" s="36"/>
      <c r="V1549" s="36"/>
      <c r="W1549" s="36"/>
      <c r="X1549" s="36"/>
      <c r="Y1549" s="36"/>
      <c r="Z1549" s="36"/>
      <c r="AA1549" s="36"/>
      <c r="AB1549" s="36"/>
      <c r="AC1549" s="36"/>
      <c r="AD1549" s="36"/>
      <c r="AE1549" s="36"/>
      <c r="AR1549" s="185" t="s">
        <v>279</v>
      </c>
      <c r="AT1549" s="185" t="s">
        <v>147</v>
      </c>
      <c r="AU1549" s="185" t="s">
        <v>153</v>
      </c>
      <c r="AY1549" s="19" t="s">
        <v>145</v>
      </c>
      <c r="BE1549" s="186">
        <f>IF(N1549="základní",J1549,0)</f>
        <v>0</v>
      </c>
      <c r="BF1549" s="186">
        <f>IF(N1549="snížená",J1549,0)</f>
        <v>0</v>
      </c>
      <c r="BG1549" s="186">
        <f>IF(N1549="zákl. přenesená",J1549,0)</f>
        <v>0</v>
      </c>
      <c r="BH1549" s="186">
        <f>IF(N1549="sníž. přenesená",J1549,0)</f>
        <v>0</v>
      </c>
      <c r="BI1549" s="186">
        <f>IF(N1549="nulová",J1549,0)</f>
        <v>0</v>
      </c>
      <c r="BJ1549" s="19" t="s">
        <v>153</v>
      </c>
      <c r="BK1549" s="186">
        <f>ROUND(I1549*H1549,0)</f>
        <v>0</v>
      </c>
      <c r="BL1549" s="19" t="s">
        <v>279</v>
      </c>
      <c r="BM1549" s="185" t="s">
        <v>2453</v>
      </c>
    </row>
    <row r="1550" spans="1:65" s="2" customFormat="1" ht="18">
      <c r="A1550" s="36"/>
      <c r="B1550" s="37"/>
      <c r="C1550" s="38"/>
      <c r="D1550" s="187" t="s">
        <v>155</v>
      </c>
      <c r="E1550" s="38"/>
      <c r="F1550" s="188" t="s">
        <v>2454</v>
      </c>
      <c r="G1550" s="38"/>
      <c r="H1550" s="38"/>
      <c r="I1550" s="189"/>
      <c r="J1550" s="38"/>
      <c r="K1550" s="38"/>
      <c r="L1550" s="41"/>
      <c r="M1550" s="190"/>
      <c r="N1550" s="191"/>
      <c r="O1550" s="66"/>
      <c r="P1550" s="66"/>
      <c r="Q1550" s="66"/>
      <c r="R1550" s="66"/>
      <c r="S1550" s="66"/>
      <c r="T1550" s="67"/>
      <c r="U1550" s="36"/>
      <c r="V1550" s="36"/>
      <c r="W1550" s="36"/>
      <c r="X1550" s="36"/>
      <c r="Y1550" s="36"/>
      <c r="Z1550" s="36"/>
      <c r="AA1550" s="36"/>
      <c r="AB1550" s="36"/>
      <c r="AC1550" s="36"/>
      <c r="AD1550" s="36"/>
      <c r="AE1550" s="36"/>
      <c r="AT1550" s="19" t="s">
        <v>155</v>
      </c>
      <c r="AU1550" s="19" t="s">
        <v>153</v>
      </c>
    </row>
    <row r="1551" spans="1:65" s="2" customFormat="1" ht="72">
      <c r="A1551" s="36"/>
      <c r="B1551" s="37"/>
      <c r="C1551" s="38"/>
      <c r="D1551" s="187" t="s">
        <v>157</v>
      </c>
      <c r="E1551" s="38"/>
      <c r="F1551" s="192" t="s">
        <v>2028</v>
      </c>
      <c r="G1551" s="38"/>
      <c r="H1551" s="38"/>
      <c r="I1551" s="189"/>
      <c r="J1551" s="38"/>
      <c r="K1551" s="38"/>
      <c r="L1551" s="41"/>
      <c r="M1551" s="190"/>
      <c r="N1551" s="191"/>
      <c r="O1551" s="66"/>
      <c r="P1551" s="66"/>
      <c r="Q1551" s="66"/>
      <c r="R1551" s="66"/>
      <c r="S1551" s="66"/>
      <c r="T1551" s="67"/>
      <c r="U1551" s="36"/>
      <c r="V1551" s="36"/>
      <c r="W1551" s="36"/>
      <c r="X1551" s="36"/>
      <c r="Y1551" s="36"/>
      <c r="Z1551" s="36"/>
      <c r="AA1551" s="36"/>
      <c r="AB1551" s="36"/>
      <c r="AC1551" s="36"/>
      <c r="AD1551" s="36"/>
      <c r="AE1551" s="36"/>
      <c r="AT1551" s="19" t="s">
        <v>157</v>
      </c>
      <c r="AU1551" s="19" t="s">
        <v>153</v>
      </c>
    </row>
    <row r="1552" spans="1:65" s="12" customFormat="1" ht="22.75" customHeight="1">
      <c r="B1552" s="159"/>
      <c r="C1552" s="160"/>
      <c r="D1552" s="161" t="s">
        <v>71</v>
      </c>
      <c r="E1552" s="173" t="s">
        <v>2455</v>
      </c>
      <c r="F1552" s="173" t="s">
        <v>2456</v>
      </c>
      <c r="G1552" s="160"/>
      <c r="H1552" s="160"/>
      <c r="I1552" s="163"/>
      <c r="J1552" s="174">
        <f>BK1552</f>
        <v>0</v>
      </c>
      <c r="K1552" s="160"/>
      <c r="L1552" s="165"/>
      <c r="M1552" s="166"/>
      <c r="N1552" s="167"/>
      <c r="O1552" s="167"/>
      <c r="P1552" s="168">
        <f>SUM(P1553:P1560)</f>
        <v>0</v>
      </c>
      <c r="Q1552" s="167"/>
      <c r="R1552" s="168">
        <f>SUM(R1553:R1560)</f>
        <v>0</v>
      </c>
      <c r="S1552" s="167"/>
      <c r="T1552" s="169">
        <f>SUM(T1553:T1560)</f>
        <v>0</v>
      </c>
      <c r="AR1552" s="170" t="s">
        <v>153</v>
      </c>
      <c r="AT1552" s="171" t="s">
        <v>71</v>
      </c>
      <c r="AU1552" s="171" t="s">
        <v>8</v>
      </c>
      <c r="AY1552" s="170" t="s">
        <v>145</v>
      </c>
      <c r="BK1552" s="172">
        <f>SUM(BK1553:BK1560)</f>
        <v>0</v>
      </c>
    </row>
    <row r="1553" spans="1:65" s="2" customFormat="1" ht="16.5" customHeight="1">
      <c r="A1553" s="36"/>
      <c r="B1553" s="37"/>
      <c r="C1553" s="175" t="s">
        <v>2457</v>
      </c>
      <c r="D1553" s="175" t="s">
        <v>147</v>
      </c>
      <c r="E1553" s="176" t="s">
        <v>2458</v>
      </c>
      <c r="F1553" s="177" t="s">
        <v>2459</v>
      </c>
      <c r="G1553" s="178" t="s">
        <v>150</v>
      </c>
      <c r="H1553" s="179">
        <v>161.47</v>
      </c>
      <c r="I1553" s="180"/>
      <c r="J1553" s="179">
        <f>ROUND(I1553*H1553,0)</f>
        <v>0</v>
      </c>
      <c r="K1553" s="177" t="s">
        <v>20</v>
      </c>
      <c r="L1553" s="41"/>
      <c r="M1553" s="181" t="s">
        <v>20</v>
      </c>
      <c r="N1553" s="182" t="s">
        <v>44</v>
      </c>
      <c r="O1553" s="66"/>
      <c r="P1553" s="183">
        <f>O1553*H1553</f>
        <v>0</v>
      </c>
      <c r="Q1553" s="183">
        <v>0</v>
      </c>
      <c r="R1553" s="183">
        <f>Q1553*H1553</f>
        <v>0</v>
      </c>
      <c r="S1553" s="183">
        <v>0</v>
      </c>
      <c r="T1553" s="184">
        <f>S1553*H1553</f>
        <v>0</v>
      </c>
      <c r="U1553" s="36"/>
      <c r="V1553" s="36"/>
      <c r="W1553" s="36"/>
      <c r="X1553" s="36"/>
      <c r="Y1553" s="36"/>
      <c r="Z1553" s="36"/>
      <c r="AA1553" s="36"/>
      <c r="AB1553" s="36"/>
      <c r="AC1553" s="36"/>
      <c r="AD1553" s="36"/>
      <c r="AE1553" s="36"/>
      <c r="AR1553" s="185" t="s">
        <v>279</v>
      </c>
      <c r="AT1553" s="185" t="s">
        <v>147</v>
      </c>
      <c r="AU1553" s="185" t="s">
        <v>153</v>
      </c>
      <c r="AY1553" s="19" t="s">
        <v>145</v>
      </c>
      <c r="BE1553" s="186">
        <f>IF(N1553="základní",J1553,0)</f>
        <v>0</v>
      </c>
      <c r="BF1553" s="186">
        <f>IF(N1553="snížená",J1553,0)</f>
        <v>0</v>
      </c>
      <c r="BG1553" s="186">
        <f>IF(N1553="zákl. přenesená",J1553,0)</f>
        <v>0</v>
      </c>
      <c r="BH1553" s="186">
        <f>IF(N1553="sníž. přenesená",J1553,0)</f>
        <v>0</v>
      </c>
      <c r="BI1553" s="186">
        <f>IF(N1553="nulová",J1553,0)</f>
        <v>0</v>
      </c>
      <c r="BJ1553" s="19" t="s">
        <v>153</v>
      </c>
      <c r="BK1553" s="186">
        <f>ROUND(I1553*H1553,0)</f>
        <v>0</v>
      </c>
      <c r="BL1553" s="19" t="s">
        <v>279</v>
      </c>
      <c r="BM1553" s="185" t="s">
        <v>2460</v>
      </c>
    </row>
    <row r="1554" spans="1:65" s="2" customFormat="1" ht="10">
      <c r="A1554" s="36"/>
      <c r="B1554" s="37"/>
      <c r="C1554" s="38"/>
      <c r="D1554" s="187" t="s">
        <v>155</v>
      </c>
      <c r="E1554" s="38"/>
      <c r="F1554" s="188" t="s">
        <v>2459</v>
      </c>
      <c r="G1554" s="38"/>
      <c r="H1554" s="38"/>
      <c r="I1554" s="189"/>
      <c r="J1554" s="38"/>
      <c r="K1554" s="38"/>
      <c r="L1554" s="41"/>
      <c r="M1554" s="190"/>
      <c r="N1554" s="191"/>
      <c r="O1554" s="66"/>
      <c r="P1554" s="66"/>
      <c r="Q1554" s="66"/>
      <c r="R1554" s="66"/>
      <c r="S1554" s="66"/>
      <c r="T1554" s="67"/>
      <c r="U1554" s="36"/>
      <c r="V1554" s="36"/>
      <c r="W1554" s="36"/>
      <c r="X1554" s="36"/>
      <c r="Y1554" s="36"/>
      <c r="Z1554" s="36"/>
      <c r="AA1554" s="36"/>
      <c r="AB1554" s="36"/>
      <c r="AC1554" s="36"/>
      <c r="AD1554" s="36"/>
      <c r="AE1554" s="36"/>
      <c r="AT1554" s="19" t="s">
        <v>155</v>
      </c>
      <c r="AU1554" s="19" t="s">
        <v>153</v>
      </c>
    </row>
    <row r="1555" spans="1:65" s="13" customFormat="1" ht="10">
      <c r="B1555" s="193"/>
      <c r="C1555" s="194"/>
      <c r="D1555" s="187" t="s">
        <v>159</v>
      </c>
      <c r="E1555" s="195" t="s">
        <v>20</v>
      </c>
      <c r="F1555" s="196" t="s">
        <v>2461</v>
      </c>
      <c r="G1555" s="194"/>
      <c r="H1555" s="197">
        <v>91.73</v>
      </c>
      <c r="I1555" s="198"/>
      <c r="J1555" s="194"/>
      <c r="K1555" s="194"/>
      <c r="L1555" s="199"/>
      <c r="M1555" s="200"/>
      <c r="N1555" s="201"/>
      <c r="O1555" s="201"/>
      <c r="P1555" s="201"/>
      <c r="Q1555" s="201"/>
      <c r="R1555" s="201"/>
      <c r="S1555" s="201"/>
      <c r="T1555" s="202"/>
      <c r="AT1555" s="203" t="s">
        <v>159</v>
      </c>
      <c r="AU1555" s="203" t="s">
        <v>153</v>
      </c>
      <c r="AV1555" s="13" t="s">
        <v>153</v>
      </c>
      <c r="AW1555" s="13" t="s">
        <v>33</v>
      </c>
      <c r="AX1555" s="13" t="s">
        <v>72</v>
      </c>
      <c r="AY1555" s="203" t="s">
        <v>145</v>
      </c>
    </row>
    <row r="1556" spans="1:65" s="13" customFormat="1" ht="10">
      <c r="B1556" s="193"/>
      <c r="C1556" s="194"/>
      <c r="D1556" s="187" t="s">
        <v>159</v>
      </c>
      <c r="E1556" s="195" t="s">
        <v>20</v>
      </c>
      <c r="F1556" s="196" t="s">
        <v>2462</v>
      </c>
      <c r="G1556" s="194"/>
      <c r="H1556" s="197">
        <v>69.739999999999995</v>
      </c>
      <c r="I1556" s="198"/>
      <c r="J1556" s="194"/>
      <c r="K1556" s="194"/>
      <c r="L1556" s="199"/>
      <c r="M1556" s="200"/>
      <c r="N1556" s="201"/>
      <c r="O1556" s="201"/>
      <c r="P1556" s="201"/>
      <c r="Q1556" s="201"/>
      <c r="R1556" s="201"/>
      <c r="S1556" s="201"/>
      <c r="T1556" s="202"/>
      <c r="AT1556" s="203" t="s">
        <v>159</v>
      </c>
      <c r="AU1556" s="203" t="s">
        <v>153</v>
      </c>
      <c r="AV1556" s="13" t="s">
        <v>153</v>
      </c>
      <c r="AW1556" s="13" t="s">
        <v>33</v>
      </c>
      <c r="AX1556" s="13" t="s">
        <v>72</v>
      </c>
      <c r="AY1556" s="203" t="s">
        <v>145</v>
      </c>
    </row>
    <row r="1557" spans="1:65" s="15" customFormat="1" ht="10">
      <c r="B1557" s="214"/>
      <c r="C1557" s="215"/>
      <c r="D1557" s="187" t="s">
        <v>159</v>
      </c>
      <c r="E1557" s="216" t="s">
        <v>20</v>
      </c>
      <c r="F1557" s="217" t="s">
        <v>173</v>
      </c>
      <c r="G1557" s="215"/>
      <c r="H1557" s="218">
        <v>161.47</v>
      </c>
      <c r="I1557" s="219"/>
      <c r="J1557" s="215"/>
      <c r="K1557" s="215"/>
      <c r="L1557" s="220"/>
      <c r="M1557" s="221"/>
      <c r="N1557" s="222"/>
      <c r="O1557" s="222"/>
      <c r="P1557" s="222"/>
      <c r="Q1557" s="222"/>
      <c r="R1557" s="222"/>
      <c r="S1557" s="222"/>
      <c r="T1557" s="223"/>
      <c r="AT1557" s="224" t="s">
        <v>159</v>
      </c>
      <c r="AU1557" s="224" t="s">
        <v>153</v>
      </c>
      <c r="AV1557" s="15" t="s">
        <v>152</v>
      </c>
      <c r="AW1557" s="15" t="s">
        <v>33</v>
      </c>
      <c r="AX1557" s="15" t="s">
        <v>8</v>
      </c>
      <c r="AY1557" s="224" t="s">
        <v>145</v>
      </c>
    </row>
    <row r="1558" spans="1:65" s="2" customFormat="1" ht="16.5" customHeight="1">
      <c r="A1558" s="36"/>
      <c r="B1558" s="37"/>
      <c r="C1558" s="175" t="s">
        <v>2463</v>
      </c>
      <c r="D1558" s="175" t="s">
        <v>147</v>
      </c>
      <c r="E1558" s="176" t="s">
        <v>2464</v>
      </c>
      <c r="F1558" s="177" t="s">
        <v>2465</v>
      </c>
      <c r="G1558" s="178" t="s">
        <v>496</v>
      </c>
      <c r="H1558" s="180"/>
      <c r="I1558" s="180"/>
      <c r="J1558" s="179">
        <f>ROUND(I1558*H1558,0)</f>
        <v>0</v>
      </c>
      <c r="K1558" s="177" t="s">
        <v>151</v>
      </c>
      <c r="L1558" s="41"/>
      <c r="M1558" s="181" t="s">
        <v>20</v>
      </c>
      <c r="N1558" s="182" t="s">
        <v>44</v>
      </c>
      <c r="O1558" s="66"/>
      <c r="P1558" s="183">
        <f>O1558*H1558</f>
        <v>0</v>
      </c>
      <c r="Q1558" s="183">
        <v>0</v>
      </c>
      <c r="R1558" s="183">
        <f>Q1558*H1558</f>
        <v>0</v>
      </c>
      <c r="S1558" s="183">
        <v>0</v>
      </c>
      <c r="T1558" s="184">
        <f>S1558*H1558</f>
        <v>0</v>
      </c>
      <c r="U1558" s="36"/>
      <c r="V1558" s="36"/>
      <c r="W1558" s="36"/>
      <c r="X1558" s="36"/>
      <c r="Y1558" s="36"/>
      <c r="Z1558" s="36"/>
      <c r="AA1558" s="36"/>
      <c r="AB1558" s="36"/>
      <c r="AC1558" s="36"/>
      <c r="AD1558" s="36"/>
      <c r="AE1558" s="36"/>
      <c r="AR1558" s="185" t="s">
        <v>279</v>
      </c>
      <c r="AT1558" s="185" t="s">
        <v>147</v>
      </c>
      <c r="AU1558" s="185" t="s">
        <v>153</v>
      </c>
      <c r="AY1558" s="19" t="s">
        <v>145</v>
      </c>
      <c r="BE1558" s="186">
        <f>IF(N1558="základní",J1558,0)</f>
        <v>0</v>
      </c>
      <c r="BF1558" s="186">
        <f>IF(N1558="snížená",J1558,0)</f>
        <v>0</v>
      </c>
      <c r="BG1558" s="186">
        <f>IF(N1558="zákl. přenesená",J1558,0)</f>
        <v>0</v>
      </c>
      <c r="BH1558" s="186">
        <f>IF(N1558="sníž. přenesená",J1558,0)</f>
        <v>0</v>
      </c>
      <c r="BI1558" s="186">
        <f>IF(N1558="nulová",J1558,0)</f>
        <v>0</v>
      </c>
      <c r="BJ1558" s="19" t="s">
        <v>153</v>
      </c>
      <c r="BK1558" s="186">
        <f>ROUND(I1558*H1558,0)</f>
        <v>0</v>
      </c>
      <c r="BL1558" s="19" t="s">
        <v>279</v>
      </c>
      <c r="BM1558" s="185" t="s">
        <v>2466</v>
      </c>
    </row>
    <row r="1559" spans="1:65" s="2" customFormat="1" ht="18">
      <c r="A1559" s="36"/>
      <c r="B1559" s="37"/>
      <c r="C1559" s="38"/>
      <c r="D1559" s="187" t="s">
        <v>155</v>
      </c>
      <c r="E1559" s="38"/>
      <c r="F1559" s="188" t="s">
        <v>2467</v>
      </c>
      <c r="G1559" s="38"/>
      <c r="H1559" s="38"/>
      <c r="I1559" s="189"/>
      <c r="J1559" s="38"/>
      <c r="K1559" s="38"/>
      <c r="L1559" s="41"/>
      <c r="M1559" s="190"/>
      <c r="N1559" s="191"/>
      <c r="O1559" s="66"/>
      <c r="P1559" s="66"/>
      <c r="Q1559" s="66"/>
      <c r="R1559" s="66"/>
      <c r="S1559" s="66"/>
      <c r="T1559" s="67"/>
      <c r="U1559" s="36"/>
      <c r="V1559" s="36"/>
      <c r="W1559" s="36"/>
      <c r="X1559" s="36"/>
      <c r="Y1559" s="36"/>
      <c r="Z1559" s="36"/>
      <c r="AA1559" s="36"/>
      <c r="AB1559" s="36"/>
      <c r="AC1559" s="36"/>
      <c r="AD1559" s="36"/>
      <c r="AE1559" s="36"/>
      <c r="AT1559" s="19" t="s">
        <v>155</v>
      </c>
      <c r="AU1559" s="19" t="s">
        <v>153</v>
      </c>
    </row>
    <row r="1560" spans="1:65" s="2" customFormat="1" ht="72">
      <c r="A1560" s="36"/>
      <c r="B1560" s="37"/>
      <c r="C1560" s="38"/>
      <c r="D1560" s="187" t="s">
        <v>157</v>
      </c>
      <c r="E1560" s="38"/>
      <c r="F1560" s="192" t="s">
        <v>2159</v>
      </c>
      <c r="G1560" s="38"/>
      <c r="H1560" s="38"/>
      <c r="I1560" s="189"/>
      <c r="J1560" s="38"/>
      <c r="K1560" s="38"/>
      <c r="L1560" s="41"/>
      <c r="M1560" s="190"/>
      <c r="N1560" s="191"/>
      <c r="O1560" s="66"/>
      <c r="P1560" s="66"/>
      <c r="Q1560" s="66"/>
      <c r="R1560" s="66"/>
      <c r="S1560" s="66"/>
      <c r="T1560" s="67"/>
      <c r="U1560" s="36"/>
      <c r="V1560" s="36"/>
      <c r="W1560" s="36"/>
      <c r="X1560" s="36"/>
      <c r="Y1560" s="36"/>
      <c r="Z1560" s="36"/>
      <c r="AA1560" s="36"/>
      <c r="AB1560" s="36"/>
      <c r="AC1560" s="36"/>
      <c r="AD1560" s="36"/>
      <c r="AE1560" s="36"/>
      <c r="AT1560" s="19" t="s">
        <v>157</v>
      </c>
      <c r="AU1560" s="19" t="s">
        <v>153</v>
      </c>
    </row>
    <row r="1561" spans="1:65" s="12" customFormat="1" ht="22.75" customHeight="1">
      <c r="B1561" s="159"/>
      <c r="C1561" s="160"/>
      <c r="D1561" s="161" t="s">
        <v>71</v>
      </c>
      <c r="E1561" s="173" t="s">
        <v>2468</v>
      </c>
      <c r="F1561" s="173" t="s">
        <v>2469</v>
      </c>
      <c r="G1561" s="160"/>
      <c r="H1561" s="160"/>
      <c r="I1561" s="163"/>
      <c r="J1561" s="174">
        <f>BK1561</f>
        <v>0</v>
      </c>
      <c r="K1561" s="160"/>
      <c r="L1561" s="165"/>
      <c r="M1561" s="166"/>
      <c r="N1561" s="167"/>
      <c r="O1561" s="167"/>
      <c r="P1561" s="168">
        <f>SUM(P1562:P1590)</f>
        <v>0</v>
      </c>
      <c r="Q1561" s="167"/>
      <c r="R1561" s="168">
        <f>SUM(R1562:R1590)</f>
        <v>1.6207654999999999</v>
      </c>
      <c r="S1561" s="167"/>
      <c r="T1561" s="169">
        <f>SUM(T1562:T1590)</f>
        <v>0</v>
      </c>
      <c r="AR1561" s="170" t="s">
        <v>153</v>
      </c>
      <c r="AT1561" s="171" t="s">
        <v>71</v>
      </c>
      <c r="AU1561" s="171" t="s">
        <v>8</v>
      </c>
      <c r="AY1561" s="170" t="s">
        <v>145</v>
      </c>
      <c r="BK1561" s="172">
        <f>SUM(BK1562:BK1590)</f>
        <v>0</v>
      </c>
    </row>
    <row r="1562" spans="1:65" s="2" customFormat="1" ht="16.5" customHeight="1">
      <c r="A1562" s="36"/>
      <c r="B1562" s="37"/>
      <c r="C1562" s="175" t="s">
        <v>2470</v>
      </c>
      <c r="D1562" s="175" t="s">
        <v>147</v>
      </c>
      <c r="E1562" s="176" t="s">
        <v>2471</v>
      </c>
      <c r="F1562" s="177" t="s">
        <v>2472</v>
      </c>
      <c r="G1562" s="178" t="s">
        <v>150</v>
      </c>
      <c r="H1562" s="179">
        <v>81.81</v>
      </c>
      <c r="I1562" s="180"/>
      <c r="J1562" s="179">
        <f>ROUND(I1562*H1562,0)</f>
        <v>0</v>
      </c>
      <c r="K1562" s="177" t="s">
        <v>151</v>
      </c>
      <c r="L1562" s="41"/>
      <c r="M1562" s="181" t="s">
        <v>20</v>
      </c>
      <c r="N1562" s="182" t="s">
        <v>44</v>
      </c>
      <c r="O1562" s="66"/>
      <c r="P1562" s="183">
        <f>O1562*H1562</f>
        <v>0</v>
      </c>
      <c r="Q1562" s="183">
        <v>2.9999999999999997E-4</v>
      </c>
      <c r="R1562" s="183">
        <f>Q1562*H1562</f>
        <v>2.4542999999999999E-2</v>
      </c>
      <c r="S1562" s="183">
        <v>0</v>
      </c>
      <c r="T1562" s="184">
        <f>S1562*H1562</f>
        <v>0</v>
      </c>
      <c r="U1562" s="36"/>
      <c r="V1562" s="36"/>
      <c r="W1562" s="36"/>
      <c r="X1562" s="36"/>
      <c r="Y1562" s="36"/>
      <c r="Z1562" s="36"/>
      <c r="AA1562" s="36"/>
      <c r="AB1562" s="36"/>
      <c r="AC1562" s="36"/>
      <c r="AD1562" s="36"/>
      <c r="AE1562" s="36"/>
      <c r="AR1562" s="185" t="s">
        <v>279</v>
      </c>
      <c r="AT1562" s="185" t="s">
        <v>147</v>
      </c>
      <c r="AU1562" s="185" t="s">
        <v>153</v>
      </c>
      <c r="AY1562" s="19" t="s">
        <v>145</v>
      </c>
      <c r="BE1562" s="186">
        <f>IF(N1562="základní",J1562,0)</f>
        <v>0</v>
      </c>
      <c r="BF1562" s="186">
        <f>IF(N1562="snížená",J1562,0)</f>
        <v>0</v>
      </c>
      <c r="BG1562" s="186">
        <f>IF(N1562="zákl. přenesená",J1562,0)</f>
        <v>0</v>
      </c>
      <c r="BH1562" s="186">
        <f>IF(N1562="sníž. přenesená",J1562,0)</f>
        <v>0</v>
      </c>
      <c r="BI1562" s="186">
        <f>IF(N1562="nulová",J1562,0)</f>
        <v>0</v>
      </c>
      <c r="BJ1562" s="19" t="s">
        <v>153</v>
      </c>
      <c r="BK1562" s="186">
        <f>ROUND(I1562*H1562,0)</f>
        <v>0</v>
      </c>
      <c r="BL1562" s="19" t="s">
        <v>279</v>
      </c>
      <c r="BM1562" s="185" t="s">
        <v>2473</v>
      </c>
    </row>
    <row r="1563" spans="1:65" s="2" customFormat="1" ht="10">
      <c r="A1563" s="36"/>
      <c r="B1563" s="37"/>
      <c r="C1563" s="38"/>
      <c r="D1563" s="187" t="s">
        <v>155</v>
      </c>
      <c r="E1563" s="38"/>
      <c r="F1563" s="188" t="s">
        <v>2474</v>
      </c>
      <c r="G1563" s="38"/>
      <c r="H1563" s="38"/>
      <c r="I1563" s="189"/>
      <c r="J1563" s="38"/>
      <c r="K1563" s="38"/>
      <c r="L1563" s="41"/>
      <c r="M1563" s="190"/>
      <c r="N1563" s="191"/>
      <c r="O1563" s="66"/>
      <c r="P1563" s="66"/>
      <c r="Q1563" s="66"/>
      <c r="R1563" s="66"/>
      <c r="S1563" s="66"/>
      <c r="T1563" s="67"/>
      <c r="U1563" s="36"/>
      <c r="V1563" s="36"/>
      <c r="W1563" s="36"/>
      <c r="X1563" s="36"/>
      <c r="Y1563" s="36"/>
      <c r="Z1563" s="36"/>
      <c r="AA1563" s="36"/>
      <c r="AB1563" s="36"/>
      <c r="AC1563" s="36"/>
      <c r="AD1563" s="36"/>
      <c r="AE1563" s="36"/>
      <c r="AT1563" s="19" t="s">
        <v>155</v>
      </c>
      <c r="AU1563" s="19" t="s">
        <v>153</v>
      </c>
    </row>
    <row r="1564" spans="1:65" s="2" customFormat="1" ht="63">
      <c r="A1564" s="36"/>
      <c r="B1564" s="37"/>
      <c r="C1564" s="38"/>
      <c r="D1564" s="187" t="s">
        <v>157</v>
      </c>
      <c r="E1564" s="38"/>
      <c r="F1564" s="192" t="s">
        <v>2475</v>
      </c>
      <c r="G1564" s="38"/>
      <c r="H1564" s="38"/>
      <c r="I1564" s="189"/>
      <c r="J1564" s="38"/>
      <c r="K1564" s="38"/>
      <c r="L1564" s="41"/>
      <c r="M1564" s="190"/>
      <c r="N1564" s="191"/>
      <c r="O1564" s="66"/>
      <c r="P1564" s="66"/>
      <c r="Q1564" s="66"/>
      <c r="R1564" s="66"/>
      <c r="S1564" s="66"/>
      <c r="T1564" s="67"/>
      <c r="U1564" s="36"/>
      <c r="V1564" s="36"/>
      <c r="W1564" s="36"/>
      <c r="X1564" s="36"/>
      <c r="Y1564" s="36"/>
      <c r="Z1564" s="36"/>
      <c r="AA1564" s="36"/>
      <c r="AB1564" s="36"/>
      <c r="AC1564" s="36"/>
      <c r="AD1564" s="36"/>
      <c r="AE1564" s="36"/>
      <c r="AT1564" s="19" t="s">
        <v>157</v>
      </c>
      <c r="AU1564" s="19" t="s">
        <v>153</v>
      </c>
    </row>
    <row r="1565" spans="1:65" s="13" customFormat="1" ht="10">
      <c r="B1565" s="193"/>
      <c r="C1565" s="194"/>
      <c r="D1565" s="187" t="s">
        <v>159</v>
      </c>
      <c r="E1565" s="195" t="s">
        <v>20</v>
      </c>
      <c r="F1565" s="196" t="s">
        <v>2476</v>
      </c>
      <c r="G1565" s="194"/>
      <c r="H1565" s="197">
        <v>81.81</v>
      </c>
      <c r="I1565" s="198"/>
      <c r="J1565" s="194"/>
      <c r="K1565" s="194"/>
      <c r="L1565" s="199"/>
      <c r="M1565" s="200"/>
      <c r="N1565" s="201"/>
      <c r="O1565" s="201"/>
      <c r="P1565" s="201"/>
      <c r="Q1565" s="201"/>
      <c r="R1565" s="201"/>
      <c r="S1565" s="201"/>
      <c r="T1565" s="202"/>
      <c r="AT1565" s="203" t="s">
        <v>159</v>
      </c>
      <c r="AU1565" s="203" t="s">
        <v>153</v>
      </c>
      <c r="AV1565" s="13" t="s">
        <v>153</v>
      </c>
      <c r="AW1565" s="13" t="s">
        <v>33</v>
      </c>
      <c r="AX1565" s="13" t="s">
        <v>8</v>
      </c>
      <c r="AY1565" s="203" t="s">
        <v>145</v>
      </c>
    </row>
    <row r="1566" spans="1:65" s="2" customFormat="1" ht="16.5" customHeight="1">
      <c r="A1566" s="36"/>
      <c r="B1566" s="37"/>
      <c r="C1566" s="175" t="s">
        <v>2477</v>
      </c>
      <c r="D1566" s="175" t="s">
        <v>147</v>
      </c>
      <c r="E1566" s="176" t="s">
        <v>2478</v>
      </c>
      <c r="F1566" s="177" t="s">
        <v>2479</v>
      </c>
      <c r="G1566" s="178" t="s">
        <v>150</v>
      </c>
      <c r="H1566" s="179">
        <v>26.26</v>
      </c>
      <c r="I1566" s="180"/>
      <c r="J1566" s="179">
        <f>ROUND(I1566*H1566,0)</f>
        <v>0</v>
      </c>
      <c r="K1566" s="177" t="s">
        <v>151</v>
      </c>
      <c r="L1566" s="41"/>
      <c r="M1566" s="181" t="s">
        <v>20</v>
      </c>
      <c r="N1566" s="182" t="s">
        <v>44</v>
      </c>
      <c r="O1566" s="66"/>
      <c r="P1566" s="183">
        <f>O1566*H1566</f>
        <v>0</v>
      </c>
      <c r="Q1566" s="183">
        <v>1.5E-3</v>
      </c>
      <c r="R1566" s="183">
        <f>Q1566*H1566</f>
        <v>3.9390000000000001E-2</v>
      </c>
      <c r="S1566" s="183">
        <v>0</v>
      </c>
      <c r="T1566" s="184">
        <f>S1566*H1566</f>
        <v>0</v>
      </c>
      <c r="U1566" s="36"/>
      <c r="V1566" s="36"/>
      <c r="W1566" s="36"/>
      <c r="X1566" s="36"/>
      <c r="Y1566" s="36"/>
      <c r="Z1566" s="36"/>
      <c r="AA1566" s="36"/>
      <c r="AB1566" s="36"/>
      <c r="AC1566" s="36"/>
      <c r="AD1566" s="36"/>
      <c r="AE1566" s="36"/>
      <c r="AR1566" s="185" t="s">
        <v>279</v>
      </c>
      <c r="AT1566" s="185" t="s">
        <v>147</v>
      </c>
      <c r="AU1566" s="185" t="s">
        <v>153</v>
      </c>
      <c r="AY1566" s="19" t="s">
        <v>145</v>
      </c>
      <c r="BE1566" s="186">
        <f>IF(N1566="základní",J1566,0)</f>
        <v>0</v>
      </c>
      <c r="BF1566" s="186">
        <f>IF(N1566="snížená",J1566,0)</f>
        <v>0</v>
      </c>
      <c r="BG1566" s="186">
        <f>IF(N1566="zákl. přenesená",J1566,0)</f>
        <v>0</v>
      </c>
      <c r="BH1566" s="186">
        <f>IF(N1566="sníž. přenesená",J1566,0)</f>
        <v>0</v>
      </c>
      <c r="BI1566" s="186">
        <f>IF(N1566="nulová",J1566,0)</f>
        <v>0</v>
      </c>
      <c r="BJ1566" s="19" t="s">
        <v>153</v>
      </c>
      <c r="BK1566" s="186">
        <f>ROUND(I1566*H1566,0)</f>
        <v>0</v>
      </c>
      <c r="BL1566" s="19" t="s">
        <v>279</v>
      </c>
      <c r="BM1566" s="185" t="s">
        <v>2480</v>
      </c>
    </row>
    <row r="1567" spans="1:65" s="2" customFormat="1" ht="10">
      <c r="A1567" s="36"/>
      <c r="B1567" s="37"/>
      <c r="C1567" s="38"/>
      <c r="D1567" s="187" t="s">
        <v>155</v>
      </c>
      <c r="E1567" s="38"/>
      <c r="F1567" s="188" t="s">
        <v>2481</v>
      </c>
      <c r="G1567" s="38"/>
      <c r="H1567" s="38"/>
      <c r="I1567" s="189"/>
      <c r="J1567" s="38"/>
      <c r="K1567" s="38"/>
      <c r="L1567" s="41"/>
      <c r="M1567" s="190"/>
      <c r="N1567" s="191"/>
      <c r="O1567" s="66"/>
      <c r="P1567" s="66"/>
      <c r="Q1567" s="66"/>
      <c r="R1567" s="66"/>
      <c r="S1567" s="66"/>
      <c r="T1567" s="67"/>
      <c r="U1567" s="36"/>
      <c r="V1567" s="36"/>
      <c r="W1567" s="36"/>
      <c r="X1567" s="36"/>
      <c r="Y1567" s="36"/>
      <c r="Z1567" s="36"/>
      <c r="AA1567" s="36"/>
      <c r="AB1567" s="36"/>
      <c r="AC1567" s="36"/>
      <c r="AD1567" s="36"/>
      <c r="AE1567" s="36"/>
      <c r="AT1567" s="19" t="s">
        <v>155</v>
      </c>
      <c r="AU1567" s="19" t="s">
        <v>153</v>
      </c>
    </row>
    <row r="1568" spans="1:65" s="2" customFormat="1" ht="54">
      <c r="A1568" s="36"/>
      <c r="B1568" s="37"/>
      <c r="C1568" s="38"/>
      <c r="D1568" s="187" t="s">
        <v>157</v>
      </c>
      <c r="E1568" s="38"/>
      <c r="F1568" s="192" t="s">
        <v>2482</v>
      </c>
      <c r="G1568" s="38"/>
      <c r="H1568" s="38"/>
      <c r="I1568" s="189"/>
      <c r="J1568" s="38"/>
      <c r="K1568" s="38"/>
      <c r="L1568" s="41"/>
      <c r="M1568" s="190"/>
      <c r="N1568" s="191"/>
      <c r="O1568" s="66"/>
      <c r="P1568" s="66"/>
      <c r="Q1568" s="66"/>
      <c r="R1568" s="66"/>
      <c r="S1568" s="66"/>
      <c r="T1568" s="67"/>
      <c r="U1568" s="36"/>
      <c r="V1568" s="36"/>
      <c r="W1568" s="36"/>
      <c r="X1568" s="36"/>
      <c r="Y1568" s="36"/>
      <c r="Z1568" s="36"/>
      <c r="AA1568" s="36"/>
      <c r="AB1568" s="36"/>
      <c r="AC1568" s="36"/>
      <c r="AD1568" s="36"/>
      <c r="AE1568" s="36"/>
      <c r="AT1568" s="19" t="s">
        <v>157</v>
      </c>
      <c r="AU1568" s="19" t="s">
        <v>153</v>
      </c>
    </row>
    <row r="1569" spans="1:65" s="13" customFormat="1" ht="10">
      <c r="B1569" s="193"/>
      <c r="C1569" s="194"/>
      <c r="D1569" s="187" t="s">
        <v>159</v>
      </c>
      <c r="E1569" s="195" t="s">
        <v>20</v>
      </c>
      <c r="F1569" s="196" t="s">
        <v>2483</v>
      </c>
      <c r="G1569" s="194"/>
      <c r="H1569" s="197">
        <v>7.16</v>
      </c>
      <c r="I1569" s="198"/>
      <c r="J1569" s="194"/>
      <c r="K1569" s="194"/>
      <c r="L1569" s="199"/>
      <c r="M1569" s="200"/>
      <c r="N1569" s="201"/>
      <c r="O1569" s="201"/>
      <c r="P1569" s="201"/>
      <c r="Q1569" s="201"/>
      <c r="R1569" s="201"/>
      <c r="S1569" s="201"/>
      <c r="T1569" s="202"/>
      <c r="AT1569" s="203" t="s">
        <v>159</v>
      </c>
      <c r="AU1569" s="203" t="s">
        <v>153</v>
      </c>
      <c r="AV1569" s="13" t="s">
        <v>153</v>
      </c>
      <c r="AW1569" s="13" t="s">
        <v>33</v>
      </c>
      <c r="AX1569" s="13" t="s">
        <v>72</v>
      </c>
      <c r="AY1569" s="203" t="s">
        <v>145</v>
      </c>
    </row>
    <row r="1570" spans="1:65" s="13" customFormat="1" ht="10">
      <c r="B1570" s="193"/>
      <c r="C1570" s="194"/>
      <c r="D1570" s="187" t="s">
        <v>159</v>
      </c>
      <c r="E1570" s="195" t="s">
        <v>20</v>
      </c>
      <c r="F1570" s="196" t="s">
        <v>2484</v>
      </c>
      <c r="G1570" s="194"/>
      <c r="H1570" s="197">
        <v>7.1</v>
      </c>
      <c r="I1570" s="198"/>
      <c r="J1570" s="194"/>
      <c r="K1570" s="194"/>
      <c r="L1570" s="199"/>
      <c r="M1570" s="200"/>
      <c r="N1570" s="201"/>
      <c r="O1570" s="201"/>
      <c r="P1570" s="201"/>
      <c r="Q1570" s="201"/>
      <c r="R1570" s="201"/>
      <c r="S1570" s="201"/>
      <c r="T1570" s="202"/>
      <c r="AT1570" s="203" t="s">
        <v>159</v>
      </c>
      <c r="AU1570" s="203" t="s">
        <v>153</v>
      </c>
      <c r="AV1570" s="13" t="s">
        <v>153</v>
      </c>
      <c r="AW1570" s="13" t="s">
        <v>33</v>
      </c>
      <c r="AX1570" s="13" t="s">
        <v>72</v>
      </c>
      <c r="AY1570" s="203" t="s">
        <v>145</v>
      </c>
    </row>
    <row r="1571" spans="1:65" s="13" customFormat="1" ht="10">
      <c r="B1571" s="193"/>
      <c r="C1571" s="194"/>
      <c r="D1571" s="187" t="s">
        <v>159</v>
      </c>
      <c r="E1571" s="195" t="s">
        <v>20</v>
      </c>
      <c r="F1571" s="196" t="s">
        <v>2485</v>
      </c>
      <c r="G1571" s="194"/>
      <c r="H1571" s="197">
        <v>4.2</v>
      </c>
      <c r="I1571" s="198"/>
      <c r="J1571" s="194"/>
      <c r="K1571" s="194"/>
      <c r="L1571" s="199"/>
      <c r="M1571" s="200"/>
      <c r="N1571" s="201"/>
      <c r="O1571" s="201"/>
      <c r="P1571" s="201"/>
      <c r="Q1571" s="201"/>
      <c r="R1571" s="201"/>
      <c r="S1571" s="201"/>
      <c r="T1571" s="202"/>
      <c r="AT1571" s="203" t="s">
        <v>159</v>
      </c>
      <c r="AU1571" s="203" t="s">
        <v>153</v>
      </c>
      <c r="AV1571" s="13" t="s">
        <v>153</v>
      </c>
      <c r="AW1571" s="13" t="s">
        <v>33</v>
      </c>
      <c r="AX1571" s="13" t="s">
        <v>72</v>
      </c>
      <c r="AY1571" s="203" t="s">
        <v>145</v>
      </c>
    </row>
    <row r="1572" spans="1:65" s="13" customFormat="1" ht="10">
      <c r="B1572" s="193"/>
      <c r="C1572" s="194"/>
      <c r="D1572" s="187" t="s">
        <v>159</v>
      </c>
      <c r="E1572" s="195" t="s">
        <v>20</v>
      </c>
      <c r="F1572" s="196" t="s">
        <v>2486</v>
      </c>
      <c r="G1572" s="194"/>
      <c r="H1572" s="197">
        <v>7.8</v>
      </c>
      <c r="I1572" s="198"/>
      <c r="J1572" s="194"/>
      <c r="K1572" s="194"/>
      <c r="L1572" s="199"/>
      <c r="M1572" s="200"/>
      <c r="N1572" s="201"/>
      <c r="O1572" s="201"/>
      <c r="P1572" s="201"/>
      <c r="Q1572" s="201"/>
      <c r="R1572" s="201"/>
      <c r="S1572" s="201"/>
      <c r="T1572" s="202"/>
      <c r="AT1572" s="203" t="s">
        <v>159</v>
      </c>
      <c r="AU1572" s="203" t="s">
        <v>153</v>
      </c>
      <c r="AV1572" s="13" t="s">
        <v>153</v>
      </c>
      <c r="AW1572" s="13" t="s">
        <v>33</v>
      </c>
      <c r="AX1572" s="13" t="s">
        <v>72</v>
      </c>
      <c r="AY1572" s="203" t="s">
        <v>145</v>
      </c>
    </row>
    <row r="1573" spans="1:65" s="15" customFormat="1" ht="10">
      <c r="B1573" s="214"/>
      <c r="C1573" s="215"/>
      <c r="D1573" s="187" t="s">
        <v>159</v>
      </c>
      <c r="E1573" s="216" t="s">
        <v>20</v>
      </c>
      <c r="F1573" s="217" t="s">
        <v>173</v>
      </c>
      <c r="G1573" s="215"/>
      <c r="H1573" s="218">
        <v>26.26</v>
      </c>
      <c r="I1573" s="219"/>
      <c r="J1573" s="215"/>
      <c r="K1573" s="215"/>
      <c r="L1573" s="220"/>
      <c r="M1573" s="221"/>
      <c r="N1573" s="222"/>
      <c r="O1573" s="222"/>
      <c r="P1573" s="222"/>
      <c r="Q1573" s="222"/>
      <c r="R1573" s="222"/>
      <c r="S1573" s="222"/>
      <c r="T1573" s="223"/>
      <c r="AT1573" s="224" t="s">
        <v>159</v>
      </c>
      <c r="AU1573" s="224" t="s">
        <v>153</v>
      </c>
      <c r="AV1573" s="15" t="s">
        <v>152</v>
      </c>
      <c r="AW1573" s="15" t="s">
        <v>33</v>
      </c>
      <c r="AX1573" s="15" t="s">
        <v>8</v>
      </c>
      <c r="AY1573" s="224" t="s">
        <v>145</v>
      </c>
    </row>
    <row r="1574" spans="1:65" s="2" customFormat="1" ht="16.5" customHeight="1">
      <c r="A1574" s="36"/>
      <c r="B1574" s="37"/>
      <c r="C1574" s="175" t="s">
        <v>2487</v>
      </c>
      <c r="D1574" s="175" t="s">
        <v>147</v>
      </c>
      <c r="E1574" s="176" t="s">
        <v>2488</v>
      </c>
      <c r="F1574" s="177" t="s">
        <v>2489</v>
      </c>
      <c r="G1574" s="178" t="s">
        <v>150</v>
      </c>
      <c r="H1574" s="179">
        <v>81.81</v>
      </c>
      <c r="I1574" s="180"/>
      <c r="J1574" s="179">
        <f>ROUND(I1574*H1574,0)</f>
        <v>0</v>
      </c>
      <c r="K1574" s="177" t="s">
        <v>151</v>
      </c>
      <c r="L1574" s="41"/>
      <c r="M1574" s="181" t="s">
        <v>20</v>
      </c>
      <c r="N1574" s="182" t="s">
        <v>44</v>
      </c>
      <c r="O1574" s="66"/>
      <c r="P1574" s="183">
        <f>O1574*H1574</f>
        <v>0</v>
      </c>
      <c r="Q1574" s="183">
        <v>6.0000000000000001E-3</v>
      </c>
      <c r="R1574" s="183">
        <f>Q1574*H1574</f>
        <v>0.49086000000000002</v>
      </c>
      <c r="S1574" s="183">
        <v>0</v>
      </c>
      <c r="T1574" s="184">
        <f>S1574*H1574</f>
        <v>0</v>
      </c>
      <c r="U1574" s="36"/>
      <c r="V1574" s="36"/>
      <c r="W1574" s="36"/>
      <c r="X1574" s="36"/>
      <c r="Y1574" s="36"/>
      <c r="Z1574" s="36"/>
      <c r="AA1574" s="36"/>
      <c r="AB1574" s="36"/>
      <c r="AC1574" s="36"/>
      <c r="AD1574" s="36"/>
      <c r="AE1574" s="36"/>
      <c r="AR1574" s="185" t="s">
        <v>279</v>
      </c>
      <c r="AT1574" s="185" t="s">
        <v>147</v>
      </c>
      <c r="AU1574" s="185" t="s">
        <v>153</v>
      </c>
      <c r="AY1574" s="19" t="s">
        <v>145</v>
      </c>
      <c r="BE1574" s="186">
        <f>IF(N1574="základní",J1574,0)</f>
        <v>0</v>
      </c>
      <c r="BF1574" s="186">
        <f>IF(N1574="snížená",J1574,0)</f>
        <v>0</v>
      </c>
      <c r="BG1574" s="186">
        <f>IF(N1574="zákl. přenesená",J1574,0)</f>
        <v>0</v>
      </c>
      <c r="BH1574" s="186">
        <f>IF(N1574="sníž. přenesená",J1574,0)</f>
        <v>0</v>
      </c>
      <c r="BI1574" s="186">
        <f>IF(N1574="nulová",J1574,0)</f>
        <v>0</v>
      </c>
      <c r="BJ1574" s="19" t="s">
        <v>153</v>
      </c>
      <c r="BK1574" s="186">
        <f>ROUND(I1574*H1574,0)</f>
        <v>0</v>
      </c>
      <c r="BL1574" s="19" t="s">
        <v>279</v>
      </c>
      <c r="BM1574" s="185" t="s">
        <v>2490</v>
      </c>
    </row>
    <row r="1575" spans="1:65" s="2" customFormat="1" ht="10">
      <c r="A1575" s="36"/>
      <c r="B1575" s="37"/>
      <c r="C1575" s="38"/>
      <c r="D1575" s="187" t="s">
        <v>155</v>
      </c>
      <c r="E1575" s="38"/>
      <c r="F1575" s="188" t="s">
        <v>2491</v>
      </c>
      <c r="G1575" s="38"/>
      <c r="H1575" s="38"/>
      <c r="I1575" s="189"/>
      <c r="J1575" s="38"/>
      <c r="K1575" s="38"/>
      <c r="L1575" s="41"/>
      <c r="M1575" s="190"/>
      <c r="N1575" s="191"/>
      <c r="O1575" s="66"/>
      <c r="P1575" s="66"/>
      <c r="Q1575" s="66"/>
      <c r="R1575" s="66"/>
      <c r="S1575" s="66"/>
      <c r="T1575" s="67"/>
      <c r="U1575" s="36"/>
      <c r="V1575" s="36"/>
      <c r="W1575" s="36"/>
      <c r="X1575" s="36"/>
      <c r="Y1575" s="36"/>
      <c r="Z1575" s="36"/>
      <c r="AA1575" s="36"/>
      <c r="AB1575" s="36"/>
      <c r="AC1575" s="36"/>
      <c r="AD1575" s="36"/>
      <c r="AE1575" s="36"/>
      <c r="AT1575" s="19" t="s">
        <v>155</v>
      </c>
      <c r="AU1575" s="19" t="s">
        <v>153</v>
      </c>
    </row>
    <row r="1576" spans="1:65" s="2" customFormat="1" ht="27">
      <c r="A1576" s="36"/>
      <c r="B1576" s="37"/>
      <c r="C1576" s="38"/>
      <c r="D1576" s="187" t="s">
        <v>157</v>
      </c>
      <c r="E1576" s="38"/>
      <c r="F1576" s="192" t="s">
        <v>2492</v>
      </c>
      <c r="G1576" s="38"/>
      <c r="H1576" s="38"/>
      <c r="I1576" s="189"/>
      <c r="J1576" s="38"/>
      <c r="K1576" s="38"/>
      <c r="L1576" s="41"/>
      <c r="M1576" s="190"/>
      <c r="N1576" s="191"/>
      <c r="O1576" s="66"/>
      <c r="P1576" s="66"/>
      <c r="Q1576" s="66"/>
      <c r="R1576" s="66"/>
      <c r="S1576" s="66"/>
      <c r="T1576" s="67"/>
      <c r="U1576" s="36"/>
      <c r="V1576" s="36"/>
      <c r="W1576" s="36"/>
      <c r="X1576" s="36"/>
      <c r="Y1576" s="36"/>
      <c r="Z1576" s="36"/>
      <c r="AA1576" s="36"/>
      <c r="AB1576" s="36"/>
      <c r="AC1576" s="36"/>
      <c r="AD1576" s="36"/>
      <c r="AE1576" s="36"/>
      <c r="AT1576" s="19" t="s">
        <v>157</v>
      </c>
      <c r="AU1576" s="19" t="s">
        <v>153</v>
      </c>
    </row>
    <row r="1577" spans="1:65" s="13" customFormat="1" ht="10">
      <c r="B1577" s="193"/>
      <c r="C1577" s="194"/>
      <c r="D1577" s="187" t="s">
        <v>159</v>
      </c>
      <c r="E1577" s="195" t="s">
        <v>20</v>
      </c>
      <c r="F1577" s="196" t="s">
        <v>2493</v>
      </c>
      <c r="G1577" s="194"/>
      <c r="H1577" s="197">
        <v>13.1</v>
      </c>
      <c r="I1577" s="198"/>
      <c r="J1577" s="194"/>
      <c r="K1577" s="194"/>
      <c r="L1577" s="199"/>
      <c r="M1577" s="200"/>
      <c r="N1577" s="201"/>
      <c r="O1577" s="201"/>
      <c r="P1577" s="201"/>
      <c r="Q1577" s="201"/>
      <c r="R1577" s="201"/>
      <c r="S1577" s="201"/>
      <c r="T1577" s="202"/>
      <c r="AT1577" s="203" t="s">
        <v>159</v>
      </c>
      <c r="AU1577" s="203" t="s">
        <v>153</v>
      </c>
      <c r="AV1577" s="13" t="s">
        <v>153</v>
      </c>
      <c r="AW1577" s="13" t="s">
        <v>33</v>
      </c>
      <c r="AX1577" s="13" t="s">
        <v>72</v>
      </c>
      <c r="AY1577" s="203" t="s">
        <v>145</v>
      </c>
    </row>
    <row r="1578" spans="1:65" s="13" customFormat="1" ht="10">
      <c r="B1578" s="193"/>
      <c r="C1578" s="194"/>
      <c r="D1578" s="187" t="s">
        <v>159</v>
      </c>
      <c r="E1578" s="195" t="s">
        <v>20</v>
      </c>
      <c r="F1578" s="196" t="s">
        <v>2494</v>
      </c>
      <c r="G1578" s="194"/>
      <c r="H1578" s="197">
        <v>15.46</v>
      </c>
      <c r="I1578" s="198"/>
      <c r="J1578" s="194"/>
      <c r="K1578" s="194"/>
      <c r="L1578" s="199"/>
      <c r="M1578" s="200"/>
      <c r="N1578" s="201"/>
      <c r="O1578" s="201"/>
      <c r="P1578" s="201"/>
      <c r="Q1578" s="201"/>
      <c r="R1578" s="201"/>
      <c r="S1578" s="201"/>
      <c r="T1578" s="202"/>
      <c r="AT1578" s="203" t="s">
        <v>159</v>
      </c>
      <c r="AU1578" s="203" t="s">
        <v>153</v>
      </c>
      <c r="AV1578" s="13" t="s">
        <v>153</v>
      </c>
      <c r="AW1578" s="13" t="s">
        <v>33</v>
      </c>
      <c r="AX1578" s="13" t="s">
        <v>72</v>
      </c>
      <c r="AY1578" s="203" t="s">
        <v>145</v>
      </c>
    </row>
    <row r="1579" spans="1:65" s="13" customFormat="1" ht="10">
      <c r="B1579" s="193"/>
      <c r="C1579" s="194"/>
      <c r="D1579" s="187" t="s">
        <v>159</v>
      </c>
      <c r="E1579" s="195" t="s">
        <v>20</v>
      </c>
      <c r="F1579" s="196" t="s">
        <v>2495</v>
      </c>
      <c r="G1579" s="194"/>
      <c r="H1579" s="197">
        <v>10.29</v>
      </c>
      <c r="I1579" s="198"/>
      <c r="J1579" s="194"/>
      <c r="K1579" s="194"/>
      <c r="L1579" s="199"/>
      <c r="M1579" s="200"/>
      <c r="N1579" s="201"/>
      <c r="O1579" s="201"/>
      <c r="P1579" s="201"/>
      <c r="Q1579" s="201"/>
      <c r="R1579" s="201"/>
      <c r="S1579" s="201"/>
      <c r="T1579" s="202"/>
      <c r="AT1579" s="203" t="s">
        <v>159</v>
      </c>
      <c r="AU1579" s="203" t="s">
        <v>153</v>
      </c>
      <c r="AV1579" s="13" t="s">
        <v>153</v>
      </c>
      <c r="AW1579" s="13" t="s">
        <v>33</v>
      </c>
      <c r="AX1579" s="13" t="s">
        <v>72</v>
      </c>
      <c r="AY1579" s="203" t="s">
        <v>145</v>
      </c>
    </row>
    <row r="1580" spans="1:65" s="13" customFormat="1" ht="10">
      <c r="B1580" s="193"/>
      <c r="C1580" s="194"/>
      <c r="D1580" s="187" t="s">
        <v>159</v>
      </c>
      <c r="E1580" s="195" t="s">
        <v>20</v>
      </c>
      <c r="F1580" s="196" t="s">
        <v>2496</v>
      </c>
      <c r="G1580" s="194"/>
      <c r="H1580" s="197">
        <v>8.44</v>
      </c>
      <c r="I1580" s="198"/>
      <c r="J1580" s="194"/>
      <c r="K1580" s="194"/>
      <c r="L1580" s="199"/>
      <c r="M1580" s="200"/>
      <c r="N1580" s="201"/>
      <c r="O1580" s="201"/>
      <c r="P1580" s="201"/>
      <c r="Q1580" s="201"/>
      <c r="R1580" s="201"/>
      <c r="S1580" s="201"/>
      <c r="T1580" s="202"/>
      <c r="AT1580" s="203" t="s">
        <v>159</v>
      </c>
      <c r="AU1580" s="203" t="s">
        <v>153</v>
      </c>
      <c r="AV1580" s="13" t="s">
        <v>153</v>
      </c>
      <c r="AW1580" s="13" t="s">
        <v>33</v>
      </c>
      <c r="AX1580" s="13" t="s">
        <v>72</v>
      </c>
      <c r="AY1580" s="203" t="s">
        <v>145</v>
      </c>
    </row>
    <row r="1581" spans="1:65" s="13" customFormat="1" ht="10">
      <c r="B1581" s="193"/>
      <c r="C1581" s="194"/>
      <c r="D1581" s="187" t="s">
        <v>159</v>
      </c>
      <c r="E1581" s="195" t="s">
        <v>20</v>
      </c>
      <c r="F1581" s="196" t="s">
        <v>2497</v>
      </c>
      <c r="G1581" s="194"/>
      <c r="H1581" s="197">
        <v>16.86</v>
      </c>
      <c r="I1581" s="198"/>
      <c r="J1581" s="194"/>
      <c r="K1581" s="194"/>
      <c r="L1581" s="199"/>
      <c r="M1581" s="200"/>
      <c r="N1581" s="201"/>
      <c r="O1581" s="201"/>
      <c r="P1581" s="201"/>
      <c r="Q1581" s="201"/>
      <c r="R1581" s="201"/>
      <c r="S1581" s="201"/>
      <c r="T1581" s="202"/>
      <c r="AT1581" s="203" t="s">
        <v>159</v>
      </c>
      <c r="AU1581" s="203" t="s">
        <v>153</v>
      </c>
      <c r="AV1581" s="13" t="s">
        <v>153</v>
      </c>
      <c r="AW1581" s="13" t="s">
        <v>33</v>
      </c>
      <c r="AX1581" s="13" t="s">
        <v>72</v>
      </c>
      <c r="AY1581" s="203" t="s">
        <v>145</v>
      </c>
    </row>
    <row r="1582" spans="1:65" s="13" customFormat="1" ht="10">
      <c r="B1582" s="193"/>
      <c r="C1582" s="194"/>
      <c r="D1582" s="187" t="s">
        <v>159</v>
      </c>
      <c r="E1582" s="195" t="s">
        <v>20</v>
      </c>
      <c r="F1582" s="196" t="s">
        <v>2498</v>
      </c>
      <c r="G1582" s="194"/>
      <c r="H1582" s="197">
        <v>17.66</v>
      </c>
      <c r="I1582" s="198"/>
      <c r="J1582" s="194"/>
      <c r="K1582" s="194"/>
      <c r="L1582" s="199"/>
      <c r="M1582" s="200"/>
      <c r="N1582" s="201"/>
      <c r="O1582" s="201"/>
      <c r="P1582" s="201"/>
      <c r="Q1582" s="201"/>
      <c r="R1582" s="201"/>
      <c r="S1582" s="201"/>
      <c r="T1582" s="202"/>
      <c r="AT1582" s="203" t="s">
        <v>159</v>
      </c>
      <c r="AU1582" s="203" t="s">
        <v>153</v>
      </c>
      <c r="AV1582" s="13" t="s">
        <v>153</v>
      </c>
      <c r="AW1582" s="13" t="s">
        <v>33</v>
      </c>
      <c r="AX1582" s="13" t="s">
        <v>72</v>
      </c>
      <c r="AY1582" s="203" t="s">
        <v>145</v>
      </c>
    </row>
    <row r="1583" spans="1:65" s="15" customFormat="1" ht="10">
      <c r="B1583" s="214"/>
      <c r="C1583" s="215"/>
      <c r="D1583" s="187" t="s">
        <v>159</v>
      </c>
      <c r="E1583" s="216" t="s">
        <v>20</v>
      </c>
      <c r="F1583" s="217" t="s">
        <v>173</v>
      </c>
      <c r="G1583" s="215"/>
      <c r="H1583" s="218">
        <v>81.81</v>
      </c>
      <c r="I1583" s="219"/>
      <c r="J1583" s="215"/>
      <c r="K1583" s="215"/>
      <c r="L1583" s="220"/>
      <c r="M1583" s="221"/>
      <c r="N1583" s="222"/>
      <c r="O1583" s="222"/>
      <c r="P1583" s="222"/>
      <c r="Q1583" s="222"/>
      <c r="R1583" s="222"/>
      <c r="S1583" s="222"/>
      <c r="T1583" s="223"/>
      <c r="AT1583" s="224" t="s">
        <v>159</v>
      </c>
      <c r="AU1583" s="224" t="s">
        <v>153</v>
      </c>
      <c r="AV1583" s="15" t="s">
        <v>152</v>
      </c>
      <c r="AW1583" s="15" t="s">
        <v>33</v>
      </c>
      <c r="AX1583" s="15" t="s">
        <v>8</v>
      </c>
      <c r="AY1583" s="224" t="s">
        <v>145</v>
      </c>
    </row>
    <row r="1584" spans="1:65" s="2" customFormat="1" ht="16.5" customHeight="1">
      <c r="A1584" s="36"/>
      <c r="B1584" s="37"/>
      <c r="C1584" s="225" t="s">
        <v>2499</v>
      </c>
      <c r="D1584" s="225" t="s">
        <v>248</v>
      </c>
      <c r="E1584" s="226" t="s">
        <v>2500</v>
      </c>
      <c r="F1584" s="227" t="s">
        <v>2501</v>
      </c>
      <c r="G1584" s="228" t="s">
        <v>150</v>
      </c>
      <c r="H1584" s="229">
        <v>89.99</v>
      </c>
      <c r="I1584" s="230"/>
      <c r="J1584" s="229">
        <f>ROUND(I1584*H1584,0)</f>
        <v>0</v>
      </c>
      <c r="K1584" s="227" t="s">
        <v>151</v>
      </c>
      <c r="L1584" s="231"/>
      <c r="M1584" s="232" t="s">
        <v>20</v>
      </c>
      <c r="N1584" s="233" t="s">
        <v>44</v>
      </c>
      <c r="O1584" s="66"/>
      <c r="P1584" s="183">
        <f>O1584*H1584</f>
        <v>0</v>
      </c>
      <c r="Q1584" s="183">
        <v>1.18E-2</v>
      </c>
      <c r="R1584" s="183">
        <f>Q1584*H1584</f>
        <v>1.061882</v>
      </c>
      <c r="S1584" s="183">
        <v>0</v>
      </c>
      <c r="T1584" s="184">
        <f>S1584*H1584</f>
        <v>0</v>
      </c>
      <c r="U1584" s="36"/>
      <c r="V1584" s="36"/>
      <c r="W1584" s="36"/>
      <c r="X1584" s="36"/>
      <c r="Y1584" s="36"/>
      <c r="Z1584" s="36"/>
      <c r="AA1584" s="36"/>
      <c r="AB1584" s="36"/>
      <c r="AC1584" s="36"/>
      <c r="AD1584" s="36"/>
      <c r="AE1584" s="36"/>
      <c r="AR1584" s="185" t="s">
        <v>385</v>
      </c>
      <c r="AT1584" s="185" t="s">
        <v>248</v>
      </c>
      <c r="AU1584" s="185" t="s">
        <v>153</v>
      </c>
      <c r="AY1584" s="19" t="s">
        <v>145</v>
      </c>
      <c r="BE1584" s="186">
        <f>IF(N1584="základní",J1584,0)</f>
        <v>0</v>
      </c>
      <c r="BF1584" s="186">
        <f>IF(N1584="snížená",J1584,0)</f>
        <v>0</v>
      </c>
      <c r="BG1584" s="186">
        <f>IF(N1584="zákl. přenesená",J1584,0)</f>
        <v>0</v>
      </c>
      <c r="BH1584" s="186">
        <f>IF(N1584="sníž. přenesená",J1584,0)</f>
        <v>0</v>
      </c>
      <c r="BI1584" s="186">
        <f>IF(N1584="nulová",J1584,0)</f>
        <v>0</v>
      </c>
      <c r="BJ1584" s="19" t="s">
        <v>153</v>
      </c>
      <c r="BK1584" s="186">
        <f>ROUND(I1584*H1584,0)</f>
        <v>0</v>
      </c>
      <c r="BL1584" s="19" t="s">
        <v>279</v>
      </c>
      <c r="BM1584" s="185" t="s">
        <v>2502</v>
      </c>
    </row>
    <row r="1585" spans="1:65" s="2" customFormat="1" ht="10">
      <c r="A1585" s="36"/>
      <c r="B1585" s="37"/>
      <c r="C1585" s="38"/>
      <c r="D1585" s="187" t="s">
        <v>155</v>
      </c>
      <c r="E1585" s="38"/>
      <c r="F1585" s="188" t="s">
        <v>2501</v>
      </c>
      <c r="G1585" s="38"/>
      <c r="H1585" s="38"/>
      <c r="I1585" s="189"/>
      <c r="J1585" s="38"/>
      <c r="K1585" s="38"/>
      <c r="L1585" s="41"/>
      <c r="M1585" s="190"/>
      <c r="N1585" s="191"/>
      <c r="O1585" s="66"/>
      <c r="P1585" s="66"/>
      <c r="Q1585" s="66"/>
      <c r="R1585" s="66"/>
      <c r="S1585" s="66"/>
      <c r="T1585" s="67"/>
      <c r="U1585" s="36"/>
      <c r="V1585" s="36"/>
      <c r="W1585" s="36"/>
      <c r="X1585" s="36"/>
      <c r="Y1585" s="36"/>
      <c r="Z1585" s="36"/>
      <c r="AA1585" s="36"/>
      <c r="AB1585" s="36"/>
      <c r="AC1585" s="36"/>
      <c r="AD1585" s="36"/>
      <c r="AE1585" s="36"/>
      <c r="AT1585" s="19" t="s">
        <v>155</v>
      </c>
      <c r="AU1585" s="19" t="s">
        <v>153</v>
      </c>
    </row>
    <row r="1586" spans="1:65" s="13" customFormat="1" ht="10">
      <c r="B1586" s="193"/>
      <c r="C1586" s="194"/>
      <c r="D1586" s="187" t="s">
        <v>159</v>
      </c>
      <c r="E1586" s="195" t="s">
        <v>20</v>
      </c>
      <c r="F1586" s="196" t="s">
        <v>2476</v>
      </c>
      <c r="G1586" s="194"/>
      <c r="H1586" s="197">
        <v>81.81</v>
      </c>
      <c r="I1586" s="198"/>
      <c r="J1586" s="194"/>
      <c r="K1586" s="194"/>
      <c r="L1586" s="199"/>
      <c r="M1586" s="200"/>
      <c r="N1586" s="201"/>
      <c r="O1586" s="201"/>
      <c r="P1586" s="201"/>
      <c r="Q1586" s="201"/>
      <c r="R1586" s="201"/>
      <c r="S1586" s="201"/>
      <c r="T1586" s="202"/>
      <c r="AT1586" s="203" t="s">
        <v>159</v>
      </c>
      <c r="AU1586" s="203" t="s">
        <v>153</v>
      </c>
      <c r="AV1586" s="13" t="s">
        <v>153</v>
      </c>
      <c r="AW1586" s="13" t="s">
        <v>33</v>
      </c>
      <c r="AX1586" s="13" t="s">
        <v>8</v>
      </c>
      <c r="AY1586" s="203" t="s">
        <v>145</v>
      </c>
    </row>
    <row r="1587" spans="1:65" s="13" customFormat="1" ht="10">
      <c r="B1587" s="193"/>
      <c r="C1587" s="194"/>
      <c r="D1587" s="187" t="s">
        <v>159</v>
      </c>
      <c r="E1587" s="194"/>
      <c r="F1587" s="196" t="s">
        <v>2503</v>
      </c>
      <c r="G1587" s="194"/>
      <c r="H1587" s="197">
        <v>89.99</v>
      </c>
      <c r="I1587" s="198"/>
      <c r="J1587" s="194"/>
      <c r="K1587" s="194"/>
      <c r="L1587" s="199"/>
      <c r="M1587" s="200"/>
      <c r="N1587" s="201"/>
      <c r="O1587" s="201"/>
      <c r="P1587" s="201"/>
      <c r="Q1587" s="201"/>
      <c r="R1587" s="201"/>
      <c r="S1587" s="201"/>
      <c r="T1587" s="202"/>
      <c r="AT1587" s="203" t="s">
        <v>159</v>
      </c>
      <c r="AU1587" s="203" t="s">
        <v>153</v>
      </c>
      <c r="AV1587" s="13" t="s">
        <v>153</v>
      </c>
      <c r="AW1587" s="13" t="s">
        <v>4</v>
      </c>
      <c r="AX1587" s="13" t="s">
        <v>8</v>
      </c>
      <c r="AY1587" s="203" t="s">
        <v>145</v>
      </c>
    </row>
    <row r="1588" spans="1:65" s="2" customFormat="1" ht="16.5" customHeight="1">
      <c r="A1588" s="36"/>
      <c r="B1588" s="37"/>
      <c r="C1588" s="175" t="s">
        <v>2504</v>
      </c>
      <c r="D1588" s="175" t="s">
        <v>147</v>
      </c>
      <c r="E1588" s="176" t="s">
        <v>2505</v>
      </c>
      <c r="F1588" s="177" t="s">
        <v>2506</v>
      </c>
      <c r="G1588" s="178" t="s">
        <v>150</v>
      </c>
      <c r="H1588" s="179">
        <v>81.81</v>
      </c>
      <c r="I1588" s="180"/>
      <c r="J1588" s="179">
        <f>ROUND(I1588*H1588,0)</f>
        <v>0</v>
      </c>
      <c r="K1588" s="177" t="s">
        <v>151</v>
      </c>
      <c r="L1588" s="41"/>
      <c r="M1588" s="181" t="s">
        <v>20</v>
      </c>
      <c r="N1588" s="182" t="s">
        <v>44</v>
      </c>
      <c r="O1588" s="66"/>
      <c r="P1588" s="183">
        <f>O1588*H1588</f>
        <v>0</v>
      </c>
      <c r="Q1588" s="183">
        <v>5.0000000000000002E-5</v>
      </c>
      <c r="R1588" s="183">
        <f>Q1588*H1588</f>
        <v>4.0905000000000004E-3</v>
      </c>
      <c r="S1588" s="183">
        <v>0</v>
      </c>
      <c r="T1588" s="184">
        <f>S1588*H1588</f>
        <v>0</v>
      </c>
      <c r="U1588" s="36"/>
      <c r="V1588" s="36"/>
      <c r="W1588" s="36"/>
      <c r="X1588" s="36"/>
      <c r="Y1588" s="36"/>
      <c r="Z1588" s="36"/>
      <c r="AA1588" s="36"/>
      <c r="AB1588" s="36"/>
      <c r="AC1588" s="36"/>
      <c r="AD1588" s="36"/>
      <c r="AE1588" s="36"/>
      <c r="AR1588" s="185" t="s">
        <v>279</v>
      </c>
      <c r="AT1588" s="185" t="s">
        <v>147</v>
      </c>
      <c r="AU1588" s="185" t="s">
        <v>153</v>
      </c>
      <c r="AY1588" s="19" t="s">
        <v>145</v>
      </c>
      <c r="BE1588" s="186">
        <f>IF(N1588="základní",J1588,0)</f>
        <v>0</v>
      </c>
      <c r="BF1588" s="186">
        <f>IF(N1588="snížená",J1588,0)</f>
        <v>0</v>
      </c>
      <c r="BG1588" s="186">
        <f>IF(N1588="zákl. přenesená",J1588,0)</f>
        <v>0</v>
      </c>
      <c r="BH1588" s="186">
        <f>IF(N1588="sníž. přenesená",J1588,0)</f>
        <v>0</v>
      </c>
      <c r="BI1588" s="186">
        <f>IF(N1588="nulová",J1588,0)</f>
        <v>0</v>
      </c>
      <c r="BJ1588" s="19" t="s">
        <v>153</v>
      </c>
      <c r="BK1588" s="186">
        <f>ROUND(I1588*H1588,0)</f>
        <v>0</v>
      </c>
      <c r="BL1588" s="19" t="s">
        <v>279</v>
      </c>
      <c r="BM1588" s="185" t="s">
        <v>2507</v>
      </c>
    </row>
    <row r="1589" spans="1:65" s="2" customFormat="1" ht="10">
      <c r="A1589" s="36"/>
      <c r="B1589" s="37"/>
      <c r="C1589" s="38"/>
      <c r="D1589" s="187" t="s">
        <v>155</v>
      </c>
      <c r="E1589" s="38"/>
      <c r="F1589" s="188" t="s">
        <v>2508</v>
      </c>
      <c r="G1589" s="38"/>
      <c r="H1589" s="38"/>
      <c r="I1589" s="189"/>
      <c r="J1589" s="38"/>
      <c r="K1589" s="38"/>
      <c r="L1589" s="41"/>
      <c r="M1589" s="190"/>
      <c r="N1589" s="191"/>
      <c r="O1589" s="66"/>
      <c r="P1589" s="66"/>
      <c r="Q1589" s="66"/>
      <c r="R1589" s="66"/>
      <c r="S1589" s="66"/>
      <c r="T1589" s="67"/>
      <c r="U1589" s="36"/>
      <c r="V1589" s="36"/>
      <c r="W1589" s="36"/>
      <c r="X1589" s="36"/>
      <c r="Y1589" s="36"/>
      <c r="Z1589" s="36"/>
      <c r="AA1589" s="36"/>
      <c r="AB1589" s="36"/>
      <c r="AC1589" s="36"/>
      <c r="AD1589" s="36"/>
      <c r="AE1589" s="36"/>
      <c r="AT1589" s="19" t="s">
        <v>155</v>
      </c>
      <c r="AU1589" s="19" t="s">
        <v>153</v>
      </c>
    </row>
    <row r="1590" spans="1:65" s="13" customFormat="1" ht="10">
      <c r="B1590" s="193"/>
      <c r="C1590" s="194"/>
      <c r="D1590" s="187" t="s">
        <v>159</v>
      </c>
      <c r="E1590" s="195" t="s">
        <v>20</v>
      </c>
      <c r="F1590" s="196" t="s">
        <v>2476</v>
      </c>
      <c r="G1590" s="194"/>
      <c r="H1590" s="197">
        <v>81.81</v>
      </c>
      <c r="I1590" s="198"/>
      <c r="J1590" s="194"/>
      <c r="K1590" s="194"/>
      <c r="L1590" s="199"/>
      <c r="M1590" s="200"/>
      <c r="N1590" s="201"/>
      <c r="O1590" s="201"/>
      <c r="P1590" s="201"/>
      <c r="Q1590" s="201"/>
      <c r="R1590" s="201"/>
      <c r="S1590" s="201"/>
      <c r="T1590" s="202"/>
      <c r="AT1590" s="203" t="s">
        <v>159</v>
      </c>
      <c r="AU1590" s="203" t="s">
        <v>153</v>
      </c>
      <c r="AV1590" s="13" t="s">
        <v>153</v>
      </c>
      <c r="AW1590" s="13" t="s">
        <v>33</v>
      </c>
      <c r="AX1590" s="13" t="s">
        <v>8</v>
      </c>
      <c r="AY1590" s="203" t="s">
        <v>145</v>
      </c>
    </row>
    <row r="1591" spans="1:65" s="12" customFormat="1" ht="22.75" customHeight="1">
      <c r="B1591" s="159"/>
      <c r="C1591" s="160"/>
      <c r="D1591" s="161" t="s">
        <v>71</v>
      </c>
      <c r="E1591" s="173" t="s">
        <v>2509</v>
      </c>
      <c r="F1591" s="173" t="s">
        <v>2510</v>
      </c>
      <c r="G1591" s="160"/>
      <c r="H1591" s="160"/>
      <c r="I1591" s="163"/>
      <c r="J1591" s="174">
        <f>BK1591</f>
        <v>0</v>
      </c>
      <c r="K1591" s="160"/>
      <c r="L1591" s="165"/>
      <c r="M1591" s="166"/>
      <c r="N1591" s="167"/>
      <c r="O1591" s="167"/>
      <c r="P1591" s="168">
        <f>SUM(P1592:P1627)</f>
        <v>0</v>
      </c>
      <c r="Q1591" s="167"/>
      <c r="R1591" s="168">
        <f>SUM(R1592:R1627)</f>
        <v>0.103562</v>
      </c>
      <c r="S1591" s="167"/>
      <c r="T1591" s="169">
        <f>SUM(T1592:T1627)</f>
        <v>0</v>
      </c>
      <c r="AR1591" s="170" t="s">
        <v>153</v>
      </c>
      <c r="AT1591" s="171" t="s">
        <v>71</v>
      </c>
      <c r="AU1591" s="171" t="s">
        <v>8</v>
      </c>
      <c r="AY1591" s="170" t="s">
        <v>145</v>
      </c>
      <c r="BK1591" s="172">
        <f>SUM(BK1592:BK1627)</f>
        <v>0</v>
      </c>
    </row>
    <row r="1592" spans="1:65" s="2" customFormat="1" ht="16.5" customHeight="1">
      <c r="A1592" s="36"/>
      <c r="B1592" s="37"/>
      <c r="C1592" s="175" t="s">
        <v>2511</v>
      </c>
      <c r="D1592" s="175" t="s">
        <v>147</v>
      </c>
      <c r="E1592" s="176" t="s">
        <v>2512</v>
      </c>
      <c r="F1592" s="177" t="s">
        <v>2513</v>
      </c>
      <c r="G1592" s="178" t="s">
        <v>150</v>
      </c>
      <c r="H1592" s="179">
        <v>969.48</v>
      </c>
      <c r="I1592" s="180"/>
      <c r="J1592" s="179">
        <f>ROUND(I1592*H1592,0)</f>
        <v>0</v>
      </c>
      <c r="K1592" s="177" t="s">
        <v>20</v>
      </c>
      <c r="L1592" s="41"/>
      <c r="M1592" s="181" t="s">
        <v>20</v>
      </c>
      <c r="N1592" s="182" t="s">
        <v>44</v>
      </c>
      <c r="O1592" s="66"/>
      <c r="P1592" s="183">
        <f>O1592*H1592</f>
        <v>0</v>
      </c>
      <c r="Q1592" s="183">
        <v>0</v>
      </c>
      <c r="R1592" s="183">
        <f>Q1592*H1592</f>
        <v>0</v>
      </c>
      <c r="S1592" s="183">
        <v>0</v>
      </c>
      <c r="T1592" s="184">
        <f>S1592*H1592</f>
        <v>0</v>
      </c>
      <c r="U1592" s="36"/>
      <c r="V1592" s="36"/>
      <c r="W1592" s="36"/>
      <c r="X1592" s="36"/>
      <c r="Y1592" s="36"/>
      <c r="Z1592" s="36"/>
      <c r="AA1592" s="36"/>
      <c r="AB1592" s="36"/>
      <c r="AC1592" s="36"/>
      <c r="AD1592" s="36"/>
      <c r="AE1592" s="36"/>
      <c r="AR1592" s="185" t="s">
        <v>279</v>
      </c>
      <c r="AT1592" s="185" t="s">
        <v>147</v>
      </c>
      <c r="AU1592" s="185" t="s">
        <v>153</v>
      </c>
      <c r="AY1592" s="19" t="s">
        <v>145</v>
      </c>
      <c r="BE1592" s="186">
        <f>IF(N1592="základní",J1592,0)</f>
        <v>0</v>
      </c>
      <c r="BF1592" s="186">
        <f>IF(N1592="snížená",J1592,0)</f>
        <v>0</v>
      </c>
      <c r="BG1592" s="186">
        <f>IF(N1592="zákl. přenesená",J1592,0)</f>
        <v>0</v>
      </c>
      <c r="BH1592" s="186">
        <f>IF(N1592="sníž. přenesená",J1592,0)</f>
        <v>0</v>
      </c>
      <c r="BI1592" s="186">
        <f>IF(N1592="nulová",J1592,0)</f>
        <v>0</v>
      </c>
      <c r="BJ1592" s="19" t="s">
        <v>153</v>
      </c>
      <c r="BK1592" s="186">
        <f>ROUND(I1592*H1592,0)</f>
        <v>0</v>
      </c>
      <c r="BL1592" s="19" t="s">
        <v>279</v>
      </c>
      <c r="BM1592" s="185" t="s">
        <v>2514</v>
      </c>
    </row>
    <row r="1593" spans="1:65" s="2" customFormat="1" ht="10">
      <c r="A1593" s="36"/>
      <c r="B1593" s="37"/>
      <c r="C1593" s="38"/>
      <c r="D1593" s="187" t="s">
        <v>155</v>
      </c>
      <c r="E1593" s="38"/>
      <c r="F1593" s="188" t="s">
        <v>2513</v>
      </c>
      <c r="G1593" s="38"/>
      <c r="H1593" s="38"/>
      <c r="I1593" s="189"/>
      <c r="J1593" s="38"/>
      <c r="K1593" s="38"/>
      <c r="L1593" s="41"/>
      <c r="M1593" s="190"/>
      <c r="N1593" s="191"/>
      <c r="O1593" s="66"/>
      <c r="P1593" s="66"/>
      <c r="Q1593" s="66"/>
      <c r="R1593" s="66"/>
      <c r="S1593" s="66"/>
      <c r="T1593" s="67"/>
      <c r="U1593" s="36"/>
      <c r="V1593" s="36"/>
      <c r="W1593" s="36"/>
      <c r="X1593" s="36"/>
      <c r="Y1593" s="36"/>
      <c r="Z1593" s="36"/>
      <c r="AA1593" s="36"/>
      <c r="AB1593" s="36"/>
      <c r="AC1593" s="36"/>
      <c r="AD1593" s="36"/>
      <c r="AE1593" s="36"/>
      <c r="AT1593" s="19" t="s">
        <v>155</v>
      </c>
      <c r="AU1593" s="19" t="s">
        <v>153</v>
      </c>
    </row>
    <row r="1594" spans="1:65" s="13" customFormat="1" ht="10">
      <c r="B1594" s="193"/>
      <c r="C1594" s="194"/>
      <c r="D1594" s="187" t="s">
        <v>159</v>
      </c>
      <c r="E1594" s="195" t="s">
        <v>20</v>
      </c>
      <c r="F1594" s="196" t="s">
        <v>2515</v>
      </c>
      <c r="G1594" s="194"/>
      <c r="H1594" s="197">
        <v>229.51</v>
      </c>
      <c r="I1594" s="198"/>
      <c r="J1594" s="194"/>
      <c r="K1594" s="194"/>
      <c r="L1594" s="199"/>
      <c r="M1594" s="200"/>
      <c r="N1594" s="201"/>
      <c r="O1594" s="201"/>
      <c r="P1594" s="201"/>
      <c r="Q1594" s="201"/>
      <c r="R1594" s="201"/>
      <c r="S1594" s="201"/>
      <c r="T1594" s="202"/>
      <c r="AT1594" s="203" t="s">
        <v>159</v>
      </c>
      <c r="AU1594" s="203" t="s">
        <v>153</v>
      </c>
      <c r="AV1594" s="13" t="s">
        <v>153</v>
      </c>
      <c r="AW1594" s="13" t="s">
        <v>33</v>
      </c>
      <c r="AX1594" s="13" t="s">
        <v>72</v>
      </c>
      <c r="AY1594" s="203" t="s">
        <v>145</v>
      </c>
    </row>
    <row r="1595" spans="1:65" s="13" customFormat="1" ht="10">
      <c r="B1595" s="193"/>
      <c r="C1595" s="194"/>
      <c r="D1595" s="187" t="s">
        <v>159</v>
      </c>
      <c r="E1595" s="195" t="s">
        <v>20</v>
      </c>
      <c r="F1595" s="196" t="s">
        <v>2516</v>
      </c>
      <c r="G1595" s="194"/>
      <c r="H1595" s="197">
        <v>739.97</v>
      </c>
      <c r="I1595" s="198"/>
      <c r="J1595" s="194"/>
      <c r="K1595" s="194"/>
      <c r="L1595" s="199"/>
      <c r="M1595" s="200"/>
      <c r="N1595" s="201"/>
      <c r="O1595" s="201"/>
      <c r="P1595" s="201"/>
      <c r="Q1595" s="201"/>
      <c r="R1595" s="201"/>
      <c r="S1595" s="201"/>
      <c r="T1595" s="202"/>
      <c r="AT1595" s="203" t="s">
        <v>159</v>
      </c>
      <c r="AU1595" s="203" t="s">
        <v>153</v>
      </c>
      <c r="AV1595" s="13" t="s">
        <v>153</v>
      </c>
      <c r="AW1595" s="13" t="s">
        <v>33</v>
      </c>
      <c r="AX1595" s="13" t="s">
        <v>72</v>
      </c>
      <c r="AY1595" s="203" t="s">
        <v>145</v>
      </c>
    </row>
    <row r="1596" spans="1:65" s="15" customFormat="1" ht="10">
      <c r="B1596" s="214"/>
      <c r="C1596" s="215"/>
      <c r="D1596" s="187" t="s">
        <v>159</v>
      </c>
      <c r="E1596" s="216" t="s">
        <v>20</v>
      </c>
      <c r="F1596" s="217" t="s">
        <v>173</v>
      </c>
      <c r="G1596" s="215"/>
      <c r="H1596" s="218">
        <v>969.48</v>
      </c>
      <c r="I1596" s="219"/>
      <c r="J1596" s="215"/>
      <c r="K1596" s="215"/>
      <c r="L1596" s="220"/>
      <c r="M1596" s="221"/>
      <c r="N1596" s="222"/>
      <c r="O1596" s="222"/>
      <c r="P1596" s="222"/>
      <c r="Q1596" s="222"/>
      <c r="R1596" s="222"/>
      <c r="S1596" s="222"/>
      <c r="T1596" s="223"/>
      <c r="AT1596" s="224" t="s">
        <v>159</v>
      </c>
      <c r="AU1596" s="224" t="s">
        <v>153</v>
      </c>
      <c r="AV1596" s="15" t="s">
        <v>152</v>
      </c>
      <c r="AW1596" s="15" t="s">
        <v>33</v>
      </c>
      <c r="AX1596" s="15" t="s">
        <v>8</v>
      </c>
      <c r="AY1596" s="224" t="s">
        <v>145</v>
      </c>
    </row>
    <row r="1597" spans="1:65" s="2" customFormat="1" ht="16.5" customHeight="1">
      <c r="A1597" s="36"/>
      <c r="B1597" s="37"/>
      <c r="C1597" s="175" t="s">
        <v>2517</v>
      </c>
      <c r="D1597" s="175" t="s">
        <v>147</v>
      </c>
      <c r="E1597" s="176" t="s">
        <v>2518</v>
      </c>
      <c r="F1597" s="177" t="s">
        <v>2519</v>
      </c>
      <c r="G1597" s="178" t="s">
        <v>150</v>
      </c>
      <c r="H1597" s="179">
        <v>39.85</v>
      </c>
      <c r="I1597" s="180"/>
      <c r="J1597" s="179">
        <f>ROUND(I1597*H1597,0)</f>
        <v>0</v>
      </c>
      <c r="K1597" s="177" t="s">
        <v>204</v>
      </c>
      <c r="L1597" s="41"/>
      <c r="M1597" s="181" t="s">
        <v>20</v>
      </c>
      <c r="N1597" s="182" t="s">
        <v>44</v>
      </c>
      <c r="O1597" s="66"/>
      <c r="P1597" s="183">
        <f>O1597*H1597</f>
        <v>0</v>
      </c>
      <c r="Q1597" s="183">
        <v>1.3999999999999999E-4</v>
      </c>
      <c r="R1597" s="183">
        <f>Q1597*H1597</f>
        <v>5.5789999999999998E-3</v>
      </c>
      <c r="S1597" s="183">
        <v>0</v>
      </c>
      <c r="T1597" s="184">
        <f>S1597*H1597</f>
        <v>0</v>
      </c>
      <c r="U1597" s="36"/>
      <c r="V1597" s="36"/>
      <c r="W1597" s="36"/>
      <c r="X1597" s="36"/>
      <c r="Y1597" s="36"/>
      <c r="Z1597" s="36"/>
      <c r="AA1597" s="36"/>
      <c r="AB1597" s="36"/>
      <c r="AC1597" s="36"/>
      <c r="AD1597" s="36"/>
      <c r="AE1597" s="36"/>
      <c r="AR1597" s="185" t="s">
        <v>279</v>
      </c>
      <c r="AT1597" s="185" t="s">
        <v>147</v>
      </c>
      <c r="AU1597" s="185" t="s">
        <v>153</v>
      </c>
      <c r="AY1597" s="19" t="s">
        <v>145</v>
      </c>
      <c r="BE1597" s="186">
        <f>IF(N1597="základní",J1597,0)</f>
        <v>0</v>
      </c>
      <c r="BF1597" s="186">
        <f>IF(N1597="snížená",J1597,0)</f>
        <v>0</v>
      </c>
      <c r="BG1597" s="186">
        <f>IF(N1597="zákl. přenesená",J1597,0)</f>
        <v>0</v>
      </c>
      <c r="BH1597" s="186">
        <f>IF(N1597="sníž. přenesená",J1597,0)</f>
        <v>0</v>
      </c>
      <c r="BI1597" s="186">
        <f>IF(N1597="nulová",J1597,0)</f>
        <v>0</v>
      </c>
      <c r="BJ1597" s="19" t="s">
        <v>153</v>
      </c>
      <c r="BK1597" s="186">
        <f>ROUND(I1597*H1597,0)</f>
        <v>0</v>
      </c>
      <c r="BL1597" s="19" t="s">
        <v>279</v>
      </c>
      <c r="BM1597" s="185" t="s">
        <v>2520</v>
      </c>
    </row>
    <row r="1598" spans="1:65" s="2" customFormat="1" ht="10">
      <c r="A1598" s="36"/>
      <c r="B1598" s="37"/>
      <c r="C1598" s="38"/>
      <c r="D1598" s="187" t="s">
        <v>155</v>
      </c>
      <c r="E1598" s="38"/>
      <c r="F1598" s="188" t="s">
        <v>2521</v>
      </c>
      <c r="G1598" s="38"/>
      <c r="H1598" s="38"/>
      <c r="I1598" s="189"/>
      <c r="J1598" s="38"/>
      <c r="K1598" s="38"/>
      <c r="L1598" s="41"/>
      <c r="M1598" s="190"/>
      <c r="N1598" s="191"/>
      <c r="O1598" s="66"/>
      <c r="P1598" s="66"/>
      <c r="Q1598" s="66"/>
      <c r="R1598" s="66"/>
      <c r="S1598" s="66"/>
      <c r="T1598" s="67"/>
      <c r="U1598" s="36"/>
      <c r="V1598" s="36"/>
      <c r="W1598" s="36"/>
      <c r="X1598" s="36"/>
      <c r="Y1598" s="36"/>
      <c r="Z1598" s="36"/>
      <c r="AA1598" s="36"/>
      <c r="AB1598" s="36"/>
      <c r="AC1598" s="36"/>
      <c r="AD1598" s="36"/>
      <c r="AE1598" s="36"/>
      <c r="AT1598" s="19" t="s">
        <v>155</v>
      </c>
      <c r="AU1598" s="19" t="s">
        <v>153</v>
      </c>
    </row>
    <row r="1599" spans="1:65" s="2" customFormat="1" ht="54">
      <c r="A1599" s="36"/>
      <c r="B1599" s="37"/>
      <c r="C1599" s="38"/>
      <c r="D1599" s="187" t="s">
        <v>157</v>
      </c>
      <c r="E1599" s="38"/>
      <c r="F1599" s="192" t="s">
        <v>2522</v>
      </c>
      <c r="G1599" s="38"/>
      <c r="H1599" s="38"/>
      <c r="I1599" s="189"/>
      <c r="J1599" s="38"/>
      <c r="K1599" s="38"/>
      <c r="L1599" s="41"/>
      <c r="M1599" s="190"/>
      <c r="N1599" s="191"/>
      <c r="O1599" s="66"/>
      <c r="P1599" s="66"/>
      <c r="Q1599" s="66"/>
      <c r="R1599" s="66"/>
      <c r="S1599" s="66"/>
      <c r="T1599" s="67"/>
      <c r="U1599" s="36"/>
      <c r="V1599" s="36"/>
      <c r="W1599" s="36"/>
      <c r="X1599" s="36"/>
      <c r="Y1599" s="36"/>
      <c r="Z1599" s="36"/>
      <c r="AA1599" s="36"/>
      <c r="AB1599" s="36"/>
      <c r="AC1599" s="36"/>
      <c r="AD1599" s="36"/>
      <c r="AE1599" s="36"/>
      <c r="AT1599" s="19" t="s">
        <v>157</v>
      </c>
      <c r="AU1599" s="19" t="s">
        <v>153</v>
      </c>
    </row>
    <row r="1600" spans="1:65" s="13" customFormat="1" ht="10">
      <c r="B1600" s="193"/>
      <c r="C1600" s="194"/>
      <c r="D1600" s="187" t="s">
        <v>159</v>
      </c>
      <c r="E1600" s="195" t="s">
        <v>20</v>
      </c>
      <c r="F1600" s="196" t="s">
        <v>2523</v>
      </c>
      <c r="G1600" s="194"/>
      <c r="H1600" s="197">
        <v>39.85</v>
      </c>
      <c r="I1600" s="198"/>
      <c r="J1600" s="194"/>
      <c r="K1600" s="194"/>
      <c r="L1600" s="199"/>
      <c r="M1600" s="200"/>
      <c r="N1600" s="201"/>
      <c r="O1600" s="201"/>
      <c r="P1600" s="201"/>
      <c r="Q1600" s="201"/>
      <c r="R1600" s="201"/>
      <c r="S1600" s="201"/>
      <c r="T1600" s="202"/>
      <c r="AT1600" s="203" t="s">
        <v>159</v>
      </c>
      <c r="AU1600" s="203" t="s">
        <v>153</v>
      </c>
      <c r="AV1600" s="13" t="s">
        <v>153</v>
      </c>
      <c r="AW1600" s="13" t="s">
        <v>33</v>
      </c>
      <c r="AX1600" s="13" t="s">
        <v>8</v>
      </c>
      <c r="AY1600" s="203" t="s">
        <v>145</v>
      </c>
    </row>
    <row r="1601" spans="1:65" s="2" customFormat="1" ht="21.75" customHeight="1">
      <c r="A1601" s="36"/>
      <c r="B1601" s="37"/>
      <c r="C1601" s="175" t="s">
        <v>2524</v>
      </c>
      <c r="D1601" s="175" t="s">
        <v>147</v>
      </c>
      <c r="E1601" s="176" t="s">
        <v>2525</v>
      </c>
      <c r="F1601" s="177" t="s">
        <v>2526</v>
      </c>
      <c r="G1601" s="178" t="s">
        <v>150</v>
      </c>
      <c r="H1601" s="179">
        <v>603.1</v>
      </c>
      <c r="I1601" s="180"/>
      <c r="J1601" s="179">
        <f>ROUND(I1601*H1601,0)</f>
        <v>0</v>
      </c>
      <c r="K1601" s="177" t="s">
        <v>151</v>
      </c>
      <c r="L1601" s="41"/>
      <c r="M1601" s="181" t="s">
        <v>20</v>
      </c>
      <c r="N1601" s="182" t="s">
        <v>44</v>
      </c>
      <c r="O1601" s="66"/>
      <c r="P1601" s="183">
        <f>O1601*H1601</f>
        <v>0</v>
      </c>
      <c r="Q1601" s="183">
        <v>1.3999999999999999E-4</v>
      </c>
      <c r="R1601" s="183">
        <f>Q1601*H1601</f>
        <v>8.4433999999999995E-2</v>
      </c>
      <c r="S1601" s="183">
        <v>0</v>
      </c>
      <c r="T1601" s="184">
        <f>S1601*H1601</f>
        <v>0</v>
      </c>
      <c r="U1601" s="36"/>
      <c r="V1601" s="36"/>
      <c r="W1601" s="36"/>
      <c r="X1601" s="36"/>
      <c r="Y1601" s="36"/>
      <c r="Z1601" s="36"/>
      <c r="AA1601" s="36"/>
      <c r="AB1601" s="36"/>
      <c r="AC1601" s="36"/>
      <c r="AD1601" s="36"/>
      <c r="AE1601" s="36"/>
      <c r="AR1601" s="185" t="s">
        <v>279</v>
      </c>
      <c r="AT1601" s="185" t="s">
        <v>147</v>
      </c>
      <c r="AU1601" s="185" t="s">
        <v>153</v>
      </c>
      <c r="AY1601" s="19" t="s">
        <v>145</v>
      </c>
      <c r="BE1601" s="186">
        <f>IF(N1601="základní",J1601,0)</f>
        <v>0</v>
      </c>
      <c r="BF1601" s="186">
        <f>IF(N1601="snížená",J1601,0)</f>
        <v>0</v>
      </c>
      <c r="BG1601" s="186">
        <f>IF(N1601="zákl. přenesená",J1601,0)</f>
        <v>0</v>
      </c>
      <c r="BH1601" s="186">
        <f>IF(N1601="sníž. přenesená",J1601,0)</f>
        <v>0</v>
      </c>
      <c r="BI1601" s="186">
        <f>IF(N1601="nulová",J1601,0)</f>
        <v>0</v>
      </c>
      <c r="BJ1601" s="19" t="s">
        <v>153</v>
      </c>
      <c r="BK1601" s="186">
        <f>ROUND(I1601*H1601,0)</f>
        <v>0</v>
      </c>
      <c r="BL1601" s="19" t="s">
        <v>279</v>
      </c>
      <c r="BM1601" s="185" t="s">
        <v>2527</v>
      </c>
    </row>
    <row r="1602" spans="1:65" s="2" customFormat="1" ht="18">
      <c r="A1602" s="36"/>
      <c r="B1602" s="37"/>
      <c r="C1602" s="38"/>
      <c r="D1602" s="187" t="s">
        <v>155</v>
      </c>
      <c r="E1602" s="38"/>
      <c r="F1602" s="188" t="s">
        <v>2528</v>
      </c>
      <c r="G1602" s="38"/>
      <c r="H1602" s="38"/>
      <c r="I1602" s="189"/>
      <c r="J1602" s="38"/>
      <c r="K1602" s="38"/>
      <c r="L1602" s="41"/>
      <c r="M1602" s="190"/>
      <c r="N1602" s="191"/>
      <c r="O1602" s="66"/>
      <c r="P1602" s="66"/>
      <c r="Q1602" s="66"/>
      <c r="R1602" s="66"/>
      <c r="S1602" s="66"/>
      <c r="T1602" s="67"/>
      <c r="U1602" s="36"/>
      <c r="V1602" s="36"/>
      <c r="W1602" s="36"/>
      <c r="X1602" s="36"/>
      <c r="Y1602" s="36"/>
      <c r="Z1602" s="36"/>
      <c r="AA1602" s="36"/>
      <c r="AB1602" s="36"/>
      <c r="AC1602" s="36"/>
      <c r="AD1602" s="36"/>
      <c r="AE1602" s="36"/>
      <c r="AT1602" s="19" t="s">
        <v>155</v>
      </c>
      <c r="AU1602" s="19" t="s">
        <v>153</v>
      </c>
    </row>
    <row r="1603" spans="1:65" s="2" customFormat="1" ht="54">
      <c r="A1603" s="36"/>
      <c r="B1603" s="37"/>
      <c r="C1603" s="38"/>
      <c r="D1603" s="187" t="s">
        <v>157</v>
      </c>
      <c r="E1603" s="38"/>
      <c r="F1603" s="192" t="s">
        <v>2522</v>
      </c>
      <c r="G1603" s="38"/>
      <c r="H1603" s="38"/>
      <c r="I1603" s="189"/>
      <c r="J1603" s="38"/>
      <c r="K1603" s="38"/>
      <c r="L1603" s="41"/>
      <c r="M1603" s="190"/>
      <c r="N1603" s="191"/>
      <c r="O1603" s="66"/>
      <c r="P1603" s="66"/>
      <c r="Q1603" s="66"/>
      <c r="R1603" s="66"/>
      <c r="S1603" s="66"/>
      <c r="T1603" s="67"/>
      <c r="U1603" s="36"/>
      <c r="V1603" s="36"/>
      <c r="W1603" s="36"/>
      <c r="X1603" s="36"/>
      <c r="Y1603" s="36"/>
      <c r="Z1603" s="36"/>
      <c r="AA1603" s="36"/>
      <c r="AB1603" s="36"/>
      <c r="AC1603" s="36"/>
      <c r="AD1603" s="36"/>
      <c r="AE1603" s="36"/>
      <c r="AT1603" s="19" t="s">
        <v>157</v>
      </c>
      <c r="AU1603" s="19" t="s">
        <v>153</v>
      </c>
    </row>
    <row r="1604" spans="1:65" s="13" customFormat="1" ht="10">
      <c r="B1604" s="193"/>
      <c r="C1604" s="194"/>
      <c r="D1604" s="187" t="s">
        <v>159</v>
      </c>
      <c r="E1604" s="195" t="s">
        <v>20</v>
      </c>
      <c r="F1604" s="196" t="s">
        <v>2529</v>
      </c>
      <c r="G1604" s="194"/>
      <c r="H1604" s="197">
        <v>153.27000000000001</v>
      </c>
      <c r="I1604" s="198"/>
      <c r="J1604" s="194"/>
      <c r="K1604" s="194"/>
      <c r="L1604" s="199"/>
      <c r="M1604" s="200"/>
      <c r="N1604" s="201"/>
      <c r="O1604" s="201"/>
      <c r="P1604" s="201"/>
      <c r="Q1604" s="201"/>
      <c r="R1604" s="201"/>
      <c r="S1604" s="201"/>
      <c r="T1604" s="202"/>
      <c r="AT1604" s="203" t="s">
        <v>159</v>
      </c>
      <c r="AU1604" s="203" t="s">
        <v>153</v>
      </c>
      <c r="AV1604" s="13" t="s">
        <v>153</v>
      </c>
      <c r="AW1604" s="13" t="s">
        <v>33</v>
      </c>
      <c r="AX1604" s="13" t="s">
        <v>72</v>
      </c>
      <c r="AY1604" s="203" t="s">
        <v>145</v>
      </c>
    </row>
    <row r="1605" spans="1:65" s="14" customFormat="1" ht="10">
      <c r="B1605" s="204"/>
      <c r="C1605" s="205"/>
      <c r="D1605" s="187" t="s">
        <v>159</v>
      </c>
      <c r="E1605" s="206" t="s">
        <v>20</v>
      </c>
      <c r="F1605" s="207" t="s">
        <v>2530</v>
      </c>
      <c r="G1605" s="205"/>
      <c r="H1605" s="206" t="s">
        <v>20</v>
      </c>
      <c r="I1605" s="208"/>
      <c r="J1605" s="205"/>
      <c r="K1605" s="205"/>
      <c r="L1605" s="209"/>
      <c r="M1605" s="210"/>
      <c r="N1605" s="211"/>
      <c r="O1605" s="211"/>
      <c r="P1605" s="211"/>
      <c r="Q1605" s="211"/>
      <c r="R1605" s="211"/>
      <c r="S1605" s="211"/>
      <c r="T1605" s="212"/>
      <c r="AT1605" s="213" t="s">
        <v>159</v>
      </c>
      <c r="AU1605" s="213" t="s">
        <v>153</v>
      </c>
      <c r="AV1605" s="14" t="s">
        <v>8</v>
      </c>
      <c r="AW1605" s="14" t="s">
        <v>33</v>
      </c>
      <c r="AX1605" s="14" t="s">
        <v>72</v>
      </c>
      <c r="AY1605" s="213" t="s">
        <v>145</v>
      </c>
    </row>
    <row r="1606" spans="1:65" s="13" customFormat="1" ht="10">
      <c r="B1606" s="193"/>
      <c r="C1606" s="194"/>
      <c r="D1606" s="187" t="s">
        <v>159</v>
      </c>
      <c r="E1606" s="195" t="s">
        <v>20</v>
      </c>
      <c r="F1606" s="196" t="s">
        <v>2531</v>
      </c>
      <c r="G1606" s="194"/>
      <c r="H1606" s="197">
        <v>25.09</v>
      </c>
      <c r="I1606" s="198"/>
      <c r="J1606" s="194"/>
      <c r="K1606" s="194"/>
      <c r="L1606" s="199"/>
      <c r="M1606" s="200"/>
      <c r="N1606" s="201"/>
      <c r="O1606" s="201"/>
      <c r="P1606" s="201"/>
      <c r="Q1606" s="201"/>
      <c r="R1606" s="201"/>
      <c r="S1606" s="201"/>
      <c r="T1606" s="202"/>
      <c r="AT1606" s="203" t="s">
        <v>159</v>
      </c>
      <c r="AU1606" s="203" t="s">
        <v>153</v>
      </c>
      <c r="AV1606" s="13" t="s">
        <v>153</v>
      </c>
      <c r="AW1606" s="13" t="s">
        <v>33</v>
      </c>
      <c r="AX1606" s="13" t="s">
        <v>72</v>
      </c>
      <c r="AY1606" s="203" t="s">
        <v>145</v>
      </c>
    </row>
    <row r="1607" spans="1:65" s="16" customFormat="1" ht="10">
      <c r="B1607" s="234"/>
      <c r="C1607" s="235"/>
      <c r="D1607" s="187" t="s">
        <v>159</v>
      </c>
      <c r="E1607" s="236" t="s">
        <v>20</v>
      </c>
      <c r="F1607" s="237" t="s">
        <v>567</v>
      </c>
      <c r="G1607" s="235"/>
      <c r="H1607" s="238">
        <v>178.36</v>
      </c>
      <c r="I1607" s="239"/>
      <c r="J1607" s="235"/>
      <c r="K1607" s="235"/>
      <c r="L1607" s="240"/>
      <c r="M1607" s="241"/>
      <c r="N1607" s="242"/>
      <c r="O1607" s="242"/>
      <c r="P1607" s="242"/>
      <c r="Q1607" s="242"/>
      <c r="R1607" s="242"/>
      <c r="S1607" s="242"/>
      <c r="T1607" s="243"/>
      <c r="AT1607" s="244" t="s">
        <v>159</v>
      </c>
      <c r="AU1607" s="244" t="s">
        <v>153</v>
      </c>
      <c r="AV1607" s="16" t="s">
        <v>174</v>
      </c>
      <c r="AW1607" s="16" t="s">
        <v>33</v>
      </c>
      <c r="AX1607" s="16" t="s">
        <v>72</v>
      </c>
      <c r="AY1607" s="244" t="s">
        <v>145</v>
      </c>
    </row>
    <row r="1608" spans="1:65" s="13" customFormat="1" ht="10">
      <c r="B1608" s="193"/>
      <c r="C1608" s="194"/>
      <c r="D1608" s="187" t="s">
        <v>159</v>
      </c>
      <c r="E1608" s="195" t="s">
        <v>20</v>
      </c>
      <c r="F1608" s="196" t="s">
        <v>2532</v>
      </c>
      <c r="G1608" s="194"/>
      <c r="H1608" s="197">
        <v>84</v>
      </c>
      <c r="I1608" s="198"/>
      <c r="J1608" s="194"/>
      <c r="K1608" s="194"/>
      <c r="L1608" s="199"/>
      <c r="M1608" s="200"/>
      <c r="N1608" s="201"/>
      <c r="O1608" s="201"/>
      <c r="P1608" s="201"/>
      <c r="Q1608" s="201"/>
      <c r="R1608" s="201"/>
      <c r="S1608" s="201"/>
      <c r="T1608" s="202"/>
      <c r="AT1608" s="203" t="s">
        <v>159</v>
      </c>
      <c r="AU1608" s="203" t="s">
        <v>153</v>
      </c>
      <c r="AV1608" s="13" t="s">
        <v>153</v>
      </c>
      <c r="AW1608" s="13" t="s">
        <v>33</v>
      </c>
      <c r="AX1608" s="13" t="s">
        <v>72</v>
      </c>
      <c r="AY1608" s="203" t="s">
        <v>145</v>
      </c>
    </row>
    <row r="1609" spans="1:65" s="13" customFormat="1" ht="10">
      <c r="B1609" s="193"/>
      <c r="C1609" s="194"/>
      <c r="D1609" s="187" t="s">
        <v>159</v>
      </c>
      <c r="E1609" s="195" t="s">
        <v>20</v>
      </c>
      <c r="F1609" s="196" t="s">
        <v>2533</v>
      </c>
      <c r="G1609" s="194"/>
      <c r="H1609" s="197">
        <v>43.65</v>
      </c>
      <c r="I1609" s="198"/>
      <c r="J1609" s="194"/>
      <c r="K1609" s="194"/>
      <c r="L1609" s="199"/>
      <c r="M1609" s="200"/>
      <c r="N1609" s="201"/>
      <c r="O1609" s="201"/>
      <c r="P1609" s="201"/>
      <c r="Q1609" s="201"/>
      <c r="R1609" s="201"/>
      <c r="S1609" s="201"/>
      <c r="T1609" s="202"/>
      <c r="AT1609" s="203" t="s">
        <v>159</v>
      </c>
      <c r="AU1609" s="203" t="s">
        <v>153</v>
      </c>
      <c r="AV1609" s="13" t="s">
        <v>153</v>
      </c>
      <c r="AW1609" s="13" t="s">
        <v>33</v>
      </c>
      <c r="AX1609" s="13" t="s">
        <v>72</v>
      </c>
      <c r="AY1609" s="203" t="s">
        <v>145</v>
      </c>
    </row>
    <row r="1610" spans="1:65" s="13" customFormat="1" ht="10">
      <c r="B1610" s="193"/>
      <c r="C1610" s="194"/>
      <c r="D1610" s="187" t="s">
        <v>159</v>
      </c>
      <c r="E1610" s="195" t="s">
        <v>20</v>
      </c>
      <c r="F1610" s="196" t="s">
        <v>2534</v>
      </c>
      <c r="G1610" s="194"/>
      <c r="H1610" s="197">
        <v>31.68</v>
      </c>
      <c r="I1610" s="198"/>
      <c r="J1610" s="194"/>
      <c r="K1610" s="194"/>
      <c r="L1610" s="199"/>
      <c r="M1610" s="200"/>
      <c r="N1610" s="201"/>
      <c r="O1610" s="201"/>
      <c r="P1610" s="201"/>
      <c r="Q1610" s="201"/>
      <c r="R1610" s="201"/>
      <c r="S1610" s="201"/>
      <c r="T1610" s="202"/>
      <c r="AT1610" s="203" t="s">
        <v>159</v>
      </c>
      <c r="AU1610" s="203" t="s">
        <v>153</v>
      </c>
      <c r="AV1610" s="13" t="s">
        <v>153</v>
      </c>
      <c r="AW1610" s="13" t="s">
        <v>33</v>
      </c>
      <c r="AX1610" s="13" t="s">
        <v>72</v>
      </c>
      <c r="AY1610" s="203" t="s">
        <v>145</v>
      </c>
    </row>
    <row r="1611" spans="1:65" s="16" customFormat="1" ht="10">
      <c r="B1611" s="234"/>
      <c r="C1611" s="235"/>
      <c r="D1611" s="187" t="s">
        <v>159</v>
      </c>
      <c r="E1611" s="236" t="s">
        <v>20</v>
      </c>
      <c r="F1611" s="237" t="s">
        <v>567</v>
      </c>
      <c r="G1611" s="235"/>
      <c r="H1611" s="238">
        <v>159.33000000000001</v>
      </c>
      <c r="I1611" s="239"/>
      <c r="J1611" s="235"/>
      <c r="K1611" s="235"/>
      <c r="L1611" s="240"/>
      <c r="M1611" s="241"/>
      <c r="N1611" s="242"/>
      <c r="O1611" s="242"/>
      <c r="P1611" s="242"/>
      <c r="Q1611" s="242"/>
      <c r="R1611" s="242"/>
      <c r="S1611" s="242"/>
      <c r="T1611" s="243"/>
      <c r="AT1611" s="244" t="s">
        <v>159</v>
      </c>
      <c r="AU1611" s="244" t="s">
        <v>153</v>
      </c>
      <c r="AV1611" s="16" t="s">
        <v>174</v>
      </c>
      <c r="AW1611" s="16" t="s">
        <v>33</v>
      </c>
      <c r="AX1611" s="16" t="s">
        <v>72</v>
      </c>
      <c r="AY1611" s="244" t="s">
        <v>145</v>
      </c>
    </row>
    <row r="1612" spans="1:65" s="13" customFormat="1" ht="10">
      <c r="B1612" s="193"/>
      <c r="C1612" s="194"/>
      <c r="D1612" s="187" t="s">
        <v>159</v>
      </c>
      <c r="E1612" s="195" t="s">
        <v>20</v>
      </c>
      <c r="F1612" s="196" t="s">
        <v>2535</v>
      </c>
      <c r="G1612" s="194"/>
      <c r="H1612" s="197">
        <v>89.04</v>
      </c>
      <c r="I1612" s="198"/>
      <c r="J1612" s="194"/>
      <c r="K1612" s="194"/>
      <c r="L1612" s="199"/>
      <c r="M1612" s="200"/>
      <c r="N1612" s="201"/>
      <c r="O1612" s="201"/>
      <c r="P1612" s="201"/>
      <c r="Q1612" s="201"/>
      <c r="R1612" s="201"/>
      <c r="S1612" s="201"/>
      <c r="T1612" s="202"/>
      <c r="AT1612" s="203" t="s">
        <v>159</v>
      </c>
      <c r="AU1612" s="203" t="s">
        <v>153</v>
      </c>
      <c r="AV1612" s="13" t="s">
        <v>153</v>
      </c>
      <c r="AW1612" s="13" t="s">
        <v>33</v>
      </c>
      <c r="AX1612" s="13" t="s">
        <v>72</v>
      </c>
      <c r="AY1612" s="203" t="s">
        <v>145</v>
      </c>
    </row>
    <row r="1613" spans="1:65" s="13" customFormat="1" ht="10">
      <c r="B1613" s="193"/>
      <c r="C1613" s="194"/>
      <c r="D1613" s="187" t="s">
        <v>159</v>
      </c>
      <c r="E1613" s="195" t="s">
        <v>20</v>
      </c>
      <c r="F1613" s="196" t="s">
        <v>2536</v>
      </c>
      <c r="G1613" s="194"/>
      <c r="H1613" s="197">
        <v>49.28</v>
      </c>
      <c r="I1613" s="198"/>
      <c r="J1613" s="194"/>
      <c r="K1613" s="194"/>
      <c r="L1613" s="199"/>
      <c r="M1613" s="200"/>
      <c r="N1613" s="201"/>
      <c r="O1613" s="201"/>
      <c r="P1613" s="201"/>
      <c r="Q1613" s="201"/>
      <c r="R1613" s="201"/>
      <c r="S1613" s="201"/>
      <c r="T1613" s="202"/>
      <c r="AT1613" s="203" t="s">
        <v>159</v>
      </c>
      <c r="AU1613" s="203" t="s">
        <v>153</v>
      </c>
      <c r="AV1613" s="13" t="s">
        <v>153</v>
      </c>
      <c r="AW1613" s="13" t="s">
        <v>33</v>
      </c>
      <c r="AX1613" s="13" t="s">
        <v>72</v>
      </c>
      <c r="AY1613" s="203" t="s">
        <v>145</v>
      </c>
    </row>
    <row r="1614" spans="1:65" s="13" customFormat="1" ht="10">
      <c r="B1614" s="193"/>
      <c r="C1614" s="194"/>
      <c r="D1614" s="187" t="s">
        <v>159</v>
      </c>
      <c r="E1614" s="195" t="s">
        <v>20</v>
      </c>
      <c r="F1614" s="196" t="s">
        <v>2537</v>
      </c>
      <c r="G1614" s="194"/>
      <c r="H1614" s="197">
        <v>6.27</v>
      </c>
      <c r="I1614" s="198"/>
      <c r="J1614" s="194"/>
      <c r="K1614" s="194"/>
      <c r="L1614" s="199"/>
      <c r="M1614" s="200"/>
      <c r="N1614" s="201"/>
      <c r="O1614" s="201"/>
      <c r="P1614" s="201"/>
      <c r="Q1614" s="201"/>
      <c r="R1614" s="201"/>
      <c r="S1614" s="201"/>
      <c r="T1614" s="202"/>
      <c r="AT1614" s="203" t="s">
        <v>159</v>
      </c>
      <c r="AU1614" s="203" t="s">
        <v>153</v>
      </c>
      <c r="AV1614" s="13" t="s">
        <v>153</v>
      </c>
      <c r="AW1614" s="13" t="s">
        <v>33</v>
      </c>
      <c r="AX1614" s="13" t="s">
        <v>72</v>
      </c>
      <c r="AY1614" s="203" t="s">
        <v>145</v>
      </c>
    </row>
    <row r="1615" spans="1:65" s="13" customFormat="1" ht="10">
      <c r="B1615" s="193"/>
      <c r="C1615" s="194"/>
      <c r="D1615" s="187" t="s">
        <v>159</v>
      </c>
      <c r="E1615" s="195" t="s">
        <v>20</v>
      </c>
      <c r="F1615" s="196" t="s">
        <v>2538</v>
      </c>
      <c r="G1615" s="194"/>
      <c r="H1615" s="197">
        <v>33.6</v>
      </c>
      <c r="I1615" s="198"/>
      <c r="J1615" s="194"/>
      <c r="K1615" s="194"/>
      <c r="L1615" s="199"/>
      <c r="M1615" s="200"/>
      <c r="N1615" s="201"/>
      <c r="O1615" s="201"/>
      <c r="P1615" s="201"/>
      <c r="Q1615" s="201"/>
      <c r="R1615" s="201"/>
      <c r="S1615" s="201"/>
      <c r="T1615" s="202"/>
      <c r="AT1615" s="203" t="s">
        <v>159</v>
      </c>
      <c r="AU1615" s="203" t="s">
        <v>153</v>
      </c>
      <c r="AV1615" s="13" t="s">
        <v>153</v>
      </c>
      <c r="AW1615" s="13" t="s">
        <v>33</v>
      </c>
      <c r="AX1615" s="13" t="s">
        <v>72</v>
      </c>
      <c r="AY1615" s="203" t="s">
        <v>145</v>
      </c>
    </row>
    <row r="1616" spans="1:65" s="16" customFormat="1" ht="10">
      <c r="B1616" s="234"/>
      <c r="C1616" s="235"/>
      <c r="D1616" s="187" t="s">
        <v>159</v>
      </c>
      <c r="E1616" s="236" t="s">
        <v>20</v>
      </c>
      <c r="F1616" s="237" t="s">
        <v>567</v>
      </c>
      <c r="G1616" s="235"/>
      <c r="H1616" s="238">
        <v>178.19</v>
      </c>
      <c r="I1616" s="239"/>
      <c r="J1616" s="235"/>
      <c r="K1616" s="235"/>
      <c r="L1616" s="240"/>
      <c r="M1616" s="241"/>
      <c r="N1616" s="242"/>
      <c r="O1616" s="242"/>
      <c r="P1616" s="242"/>
      <c r="Q1616" s="242"/>
      <c r="R1616" s="242"/>
      <c r="S1616" s="242"/>
      <c r="T1616" s="243"/>
      <c r="AT1616" s="244" t="s">
        <v>159</v>
      </c>
      <c r="AU1616" s="244" t="s">
        <v>153</v>
      </c>
      <c r="AV1616" s="16" t="s">
        <v>174</v>
      </c>
      <c r="AW1616" s="16" t="s">
        <v>33</v>
      </c>
      <c r="AX1616" s="16" t="s">
        <v>72</v>
      </c>
      <c r="AY1616" s="244" t="s">
        <v>145</v>
      </c>
    </row>
    <row r="1617" spans="1:65" s="14" customFormat="1" ht="10">
      <c r="B1617" s="204"/>
      <c r="C1617" s="205"/>
      <c r="D1617" s="187" t="s">
        <v>159</v>
      </c>
      <c r="E1617" s="206" t="s">
        <v>20</v>
      </c>
      <c r="F1617" s="207" t="s">
        <v>1941</v>
      </c>
      <c r="G1617" s="205"/>
      <c r="H1617" s="206" t="s">
        <v>20</v>
      </c>
      <c r="I1617" s="208"/>
      <c r="J1617" s="205"/>
      <c r="K1617" s="205"/>
      <c r="L1617" s="209"/>
      <c r="M1617" s="210"/>
      <c r="N1617" s="211"/>
      <c r="O1617" s="211"/>
      <c r="P1617" s="211"/>
      <c r="Q1617" s="211"/>
      <c r="R1617" s="211"/>
      <c r="S1617" s="211"/>
      <c r="T1617" s="212"/>
      <c r="AT1617" s="213" t="s">
        <v>159</v>
      </c>
      <c r="AU1617" s="213" t="s">
        <v>153</v>
      </c>
      <c r="AV1617" s="14" t="s">
        <v>8</v>
      </c>
      <c r="AW1617" s="14" t="s">
        <v>33</v>
      </c>
      <c r="AX1617" s="14" t="s">
        <v>72</v>
      </c>
      <c r="AY1617" s="213" t="s">
        <v>145</v>
      </c>
    </row>
    <row r="1618" spans="1:65" s="13" customFormat="1" ht="10">
      <c r="B1618" s="193"/>
      <c r="C1618" s="194"/>
      <c r="D1618" s="187" t="s">
        <v>159</v>
      </c>
      <c r="E1618" s="195" t="s">
        <v>20</v>
      </c>
      <c r="F1618" s="196" t="s">
        <v>2539</v>
      </c>
      <c r="G1618" s="194"/>
      <c r="H1618" s="197">
        <v>36.58</v>
      </c>
      <c r="I1618" s="198"/>
      <c r="J1618" s="194"/>
      <c r="K1618" s="194"/>
      <c r="L1618" s="199"/>
      <c r="M1618" s="200"/>
      <c r="N1618" s="201"/>
      <c r="O1618" s="201"/>
      <c r="P1618" s="201"/>
      <c r="Q1618" s="201"/>
      <c r="R1618" s="201"/>
      <c r="S1618" s="201"/>
      <c r="T1618" s="202"/>
      <c r="AT1618" s="203" t="s">
        <v>159</v>
      </c>
      <c r="AU1618" s="203" t="s">
        <v>153</v>
      </c>
      <c r="AV1618" s="13" t="s">
        <v>153</v>
      </c>
      <c r="AW1618" s="13" t="s">
        <v>33</v>
      </c>
      <c r="AX1618" s="13" t="s">
        <v>72</v>
      </c>
      <c r="AY1618" s="203" t="s">
        <v>145</v>
      </c>
    </row>
    <row r="1619" spans="1:65" s="13" customFormat="1" ht="10">
      <c r="B1619" s="193"/>
      <c r="C1619" s="194"/>
      <c r="D1619" s="187" t="s">
        <v>159</v>
      </c>
      <c r="E1619" s="195" t="s">
        <v>20</v>
      </c>
      <c r="F1619" s="196" t="s">
        <v>2540</v>
      </c>
      <c r="G1619" s="194"/>
      <c r="H1619" s="197">
        <v>30.57</v>
      </c>
      <c r="I1619" s="198"/>
      <c r="J1619" s="194"/>
      <c r="K1619" s="194"/>
      <c r="L1619" s="199"/>
      <c r="M1619" s="200"/>
      <c r="N1619" s="201"/>
      <c r="O1619" s="201"/>
      <c r="P1619" s="201"/>
      <c r="Q1619" s="201"/>
      <c r="R1619" s="201"/>
      <c r="S1619" s="201"/>
      <c r="T1619" s="202"/>
      <c r="AT1619" s="203" t="s">
        <v>159</v>
      </c>
      <c r="AU1619" s="203" t="s">
        <v>153</v>
      </c>
      <c r="AV1619" s="13" t="s">
        <v>153</v>
      </c>
      <c r="AW1619" s="13" t="s">
        <v>33</v>
      </c>
      <c r="AX1619" s="13" t="s">
        <v>72</v>
      </c>
      <c r="AY1619" s="203" t="s">
        <v>145</v>
      </c>
    </row>
    <row r="1620" spans="1:65" s="16" customFormat="1" ht="10">
      <c r="B1620" s="234"/>
      <c r="C1620" s="235"/>
      <c r="D1620" s="187" t="s">
        <v>159</v>
      </c>
      <c r="E1620" s="236" t="s">
        <v>20</v>
      </c>
      <c r="F1620" s="237" t="s">
        <v>567</v>
      </c>
      <c r="G1620" s="235"/>
      <c r="H1620" s="238">
        <v>67.150000000000006</v>
      </c>
      <c r="I1620" s="239"/>
      <c r="J1620" s="235"/>
      <c r="K1620" s="235"/>
      <c r="L1620" s="240"/>
      <c r="M1620" s="241"/>
      <c r="N1620" s="242"/>
      <c r="O1620" s="242"/>
      <c r="P1620" s="242"/>
      <c r="Q1620" s="242"/>
      <c r="R1620" s="242"/>
      <c r="S1620" s="242"/>
      <c r="T1620" s="243"/>
      <c r="AT1620" s="244" t="s">
        <v>159</v>
      </c>
      <c r="AU1620" s="244" t="s">
        <v>153</v>
      </c>
      <c r="AV1620" s="16" t="s">
        <v>174</v>
      </c>
      <c r="AW1620" s="16" t="s">
        <v>33</v>
      </c>
      <c r="AX1620" s="16" t="s">
        <v>72</v>
      </c>
      <c r="AY1620" s="244" t="s">
        <v>145</v>
      </c>
    </row>
    <row r="1621" spans="1:65" s="13" customFormat="1" ht="10">
      <c r="B1621" s="193"/>
      <c r="C1621" s="194"/>
      <c r="D1621" s="187" t="s">
        <v>159</v>
      </c>
      <c r="E1621" s="195" t="s">
        <v>20</v>
      </c>
      <c r="F1621" s="196" t="s">
        <v>2541</v>
      </c>
      <c r="G1621" s="194"/>
      <c r="H1621" s="197">
        <v>14.36</v>
      </c>
      <c r="I1621" s="198"/>
      <c r="J1621" s="194"/>
      <c r="K1621" s="194"/>
      <c r="L1621" s="199"/>
      <c r="M1621" s="200"/>
      <c r="N1621" s="201"/>
      <c r="O1621" s="201"/>
      <c r="P1621" s="201"/>
      <c r="Q1621" s="201"/>
      <c r="R1621" s="201"/>
      <c r="S1621" s="201"/>
      <c r="T1621" s="202"/>
      <c r="AT1621" s="203" t="s">
        <v>159</v>
      </c>
      <c r="AU1621" s="203" t="s">
        <v>153</v>
      </c>
      <c r="AV1621" s="13" t="s">
        <v>153</v>
      </c>
      <c r="AW1621" s="13" t="s">
        <v>33</v>
      </c>
      <c r="AX1621" s="13" t="s">
        <v>72</v>
      </c>
      <c r="AY1621" s="203" t="s">
        <v>145</v>
      </c>
    </row>
    <row r="1622" spans="1:65" s="13" customFormat="1" ht="10">
      <c r="B1622" s="193"/>
      <c r="C1622" s="194"/>
      <c r="D1622" s="187" t="s">
        <v>159</v>
      </c>
      <c r="E1622" s="195" t="s">
        <v>20</v>
      </c>
      <c r="F1622" s="196" t="s">
        <v>2542</v>
      </c>
      <c r="G1622" s="194"/>
      <c r="H1622" s="197">
        <v>5.71</v>
      </c>
      <c r="I1622" s="198"/>
      <c r="J1622" s="194"/>
      <c r="K1622" s="194"/>
      <c r="L1622" s="199"/>
      <c r="M1622" s="200"/>
      <c r="N1622" s="201"/>
      <c r="O1622" s="201"/>
      <c r="P1622" s="201"/>
      <c r="Q1622" s="201"/>
      <c r="R1622" s="201"/>
      <c r="S1622" s="201"/>
      <c r="T1622" s="202"/>
      <c r="AT1622" s="203" t="s">
        <v>159</v>
      </c>
      <c r="AU1622" s="203" t="s">
        <v>153</v>
      </c>
      <c r="AV1622" s="13" t="s">
        <v>153</v>
      </c>
      <c r="AW1622" s="13" t="s">
        <v>33</v>
      </c>
      <c r="AX1622" s="13" t="s">
        <v>72</v>
      </c>
      <c r="AY1622" s="203" t="s">
        <v>145</v>
      </c>
    </row>
    <row r="1623" spans="1:65" s="16" customFormat="1" ht="10">
      <c r="B1623" s="234"/>
      <c r="C1623" s="235"/>
      <c r="D1623" s="187" t="s">
        <v>159</v>
      </c>
      <c r="E1623" s="236" t="s">
        <v>20</v>
      </c>
      <c r="F1623" s="237" t="s">
        <v>567</v>
      </c>
      <c r="G1623" s="235"/>
      <c r="H1623" s="238">
        <v>20.07</v>
      </c>
      <c r="I1623" s="239"/>
      <c r="J1623" s="235"/>
      <c r="K1623" s="235"/>
      <c r="L1623" s="240"/>
      <c r="M1623" s="241"/>
      <c r="N1623" s="242"/>
      <c r="O1623" s="242"/>
      <c r="P1623" s="242"/>
      <c r="Q1623" s="242"/>
      <c r="R1623" s="242"/>
      <c r="S1623" s="242"/>
      <c r="T1623" s="243"/>
      <c r="AT1623" s="244" t="s">
        <v>159</v>
      </c>
      <c r="AU1623" s="244" t="s">
        <v>153</v>
      </c>
      <c r="AV1623" s="16" t="s">
        <v>174</v>
      </c>
      <c r="AW1623" s="16" t="s">
        <v>33</v>
      </c>
      <c r="AX1623" s="16" t="s">
        <v>72</v>
      </c>
      <c r="AY1623" s="244" t="s">
        <v>145</v>
      </c>
    </row>
    <row r="1624" spans="1:65" s="15" customFormat="1" ht="10">
      <c r="B1624" s="214"/>
      <c r="C1624" s="215"/>
      <c r="D1624" s="187" t="s">
        <v>159</v>
      </c>
      <c r="E1624" s="216" t="s">
        <v>20</v>
      </c>
      <c r="F1624" s="217" t="s">
        <v>173</v>
      </c>
      <c r="G1624" s="215"/>
      <c r="H1624" s="218">
        <v>603.1</v>
      </c>
      <c r="I1624" s="219"/>
      <c r="J1624" s="215"/>
      <c r="K1624" s="215"/>
      <c r="L1624" s="220"/>
      <c r="M1624" s="221"/>
      <c r="N1624" s="222"/>
      <c r="O1624" s="222"/>
      <c r="P1624" s="222"/>
      <c r="Q1624" s="222"/>
      <c r="R1624" s="222"/>
      <c r="S1624" s="222"/>
      <c r="T1624" s="223"/>
      <c r="AT1624" s="224" t="s">
        <v>159</v>
      </c>
      <c r="AU1624" s="224" t="s">
        <v>153</v>
      </c>
      <c r="AV1624" s="15" t="s">
        <v>152</v>
      </c>
      <c r="AW1624" s="15" t="s">
        <v>33</v>
      </c>
      <c r="AX1624" s="15" t="s">
        <v>8</v>
      </c>
      <c r="AY1624" s="224" t="s">
        <v>145</v>
      </c>
    </row>
    <row r="1625" spans="1:65" s="2" customFormat="1" ht="16.5" customHeight="1">
      <c r="A1625" s="36"/>
      <c r="B1625" s="37"/>
      <c r="C1625" s="175" t="s">
        <v>2543</v>
      </c>
      <c r="D1625" s="175" t="s">
        <v>147</v>
      </c>
      <c r="E1625" s="176" t="s">
        <v>2544</v>
      </c>
      <c r="F1625" s="177" t="s">
        <v>2545</v>
      </c>
      <c r="G1625" s="178" t="s">
        <v>150</v>
      </c>
      <c r="H1625" s="179">
        <v>39.85</v>
      </c>
      <c r="I1625" s="180"/>
      <c r="J1625" s="179">
        <f>ROUND(I1625*H1625,0)</f>
        <v>0</v>
      </c>
      <c r="K1625" s="177" t="s">
        <v>204</v>
      </c>
      <c r="L1625" s="41"/>
      <c r="M1625" s="181" t="s">
        <v>20</v>
      </c>
      <c r="N1625" s="182" t="s">
        <v>44</v>
      </c>
      <c r="O1625" s="66"/>
      <c r="P1625" s="183">
        <f>O1625*H1625</f>
        <v>0</v>
      </c>
      <c r="Q1625" s="183">
        <v>3.4000000000000002E-4</v>
      </c>
      <c r="R1625" s="183">
        <f>Q1625*H1625</f>
        <v>1.3549000000000002E-2</v>
      </c>
      <c r="S1625" s="183">
        <v>0</v>
      </c>
      <c r="T1625" s="184">
        <f>S1625*H1625</f>
        <v>0</v>
      </c>
      <c r="U1625" s="36"/>
      <c r="V1625" s="36"/>
      <c r="W1625" s="36"/>
      <c r="X1625" s="36"/>
      <c r="Y1625" s="36"/>
      <c r="Z1625" s="36"/>
      <c r="AA1625" s="36"/>
      <c r="AB1625" s="36"/>
      <c r="AC1625" s="36"/>
      <c r="AD1625" s="36"/>
      <c r="AE1625" s="36"/>
      <c r="AR1625" s="185" t="s">
        <v>279</v>
      </c>
      <c r="AT1625" s="185" t="s">
        <v>147</v>
      </c>
      <c r="AU1625" s="185" t="s">
        <v>153</v>
      </c>
      <c r="AY1625" s="19" t="s">
        <v>145</v>
      </c>
      <c r="BE1625" s="186">
        <f>IF(N1625="základní",J1625,0)</f>
        <v>0</v>
      </c>
      <c r="BF1625" s="186">
        <f>IF(N1625="snížená",J1625,0)</f>
        <v>0</v>
      </c>
      <c r="BG1625" s="186">
        <f>IF(N1625="zákl. přenesená",J1625,0)</f>
        <v>0</v>
      </c>
      <c r="BH1625" s="186">
        <f>IF(N1625="sníž. přenesená",J1625,0)</f>
        <v>0</v>
      </c>
      <c r="BI1625" s="186">
        <f>IF(N1625="nulová",J1625,0)</f>
        <v>0</v>
      </c>
      <c r="BJ1625" s="19" t="s">
        <v>153</v>
      </c>
      <c r="BK1625" s="186">
        <f>ROUND(I1625*H1625,0)</f>
        <v>0</v>
      </c>
      <c r="BL1625" s="19" t="s">
        <v>279</v>
      </c>
      <c r="BM1625" s="185" t="s">
        <v>2546</v>
      </c>
    </row>
    <row r="1626" spans="1:65" s="2" customFormat="1" ht="10">
      <c r="A1626" s="36"/>
      <c r="B1626" s="37"/>
      <c r="C1626" s="38"/>
      <c r="D1626" s="187" t="s">
        <v>155</v>
      </c>
      <c r="E1626" s="38"/>
      <c r="F1626" s="188" t="s">
        <v>2547</v>
      </c>
      <c r="G1626" s="38"/>
      <c r="H1626" s="38"/>
      <c r="I1626" s="189"/>
      <c r="J1626" s="38"/>
      <c r="K1626" s="38"/>
      <c r="L1626" s="41"/>
      <c r="M1626" s="190"/>
      <c r="N1626" s="191"/>
      <c r="O1626" s="66"/>
      <c r="P1626" s="66"/>
      <c r="Q1626" s="66"/>
      <c r="R1626" s="66"/>
      <c r="S1626" s="66"/>
      <c r="T1626" s="67"/>
      <c r="U1626" s="36"/>
      <c r="V1626" s="36"/>
      <c r="W1626" s="36"/>
      <c r="X1626" s="36"/>
      <c r="Y1626" s="36"/>
      <c r="Z1626" s="36"/>
      <c r="AA1626" s="36"/>
      <c r="AB1626" s="36"/>
      <c r="AC1626" s="36"/>
      <c r="AD1626" s="36"/>
      <c r="AE1626" s="36"/>
      <c r="AT1626" s="19" t="s">
        <v>155</v>
      </c>
      <c r="AU1626" s="19" t="s">
        <v>153</v>
      </c>
    </row>
    <row r="1627" spans="1:65" s="13" customFormat="1" ht="10">
      <c r="B1627" s="193"/>
      <c r="C1627" s="194"/>
      <c r="D1627" s="187" t="s">
        <v>159</v>
      </c>
      <c r="E1627" s="195" t="s">
        <v>20</v>
      </c>
      <c r="F1627" s="196" t="s">
        <v>2548</v>
      </c>
      <c r="G1627" s="194"/>
      <c r="H1627" s="197">
        <v>39.85</v>
      </c>
      <c r="I1627" s="198"/>
      <c r="J1627" s="194"/>
      <c r="K1627" s="194"/>
      <c r="L1627" s="199"/>
      <c r="M1627" s="200"/>
      <c r="N1627" s="201"/>
      <c r="O1627" s="201"/>
      <c r="P1627" s="201"/>
      <c r="Q1627" s="201"/>
      <c r="R1627" s="201"/>
      <c r="S1627" s="201"/>
      <c r="T1627" s="202"/>
      <c r="AT1627" s="203" t="s">
        <v>159</v>
      </c>
      <c r="AU1627" s="203" t="s">
        <v>153</v>
      </c>
      <c r="AV1627" s="13" t="s">
        <v>153</v>
      </c>
      <c r="AW1627" s="13" t="s">
        <v>33</v>
      </c>
      <c r="AX1627" s="13" t="s">
        <v>8</v>
      </c>
      <c r="AY1627" s="203" t="s">
        <v>145</v>
      </c>
    </row>
    <row r="1628" spans="1:65" s="12" customFormat="1" ht="22.75" customHeight="1">
      <c r="B1628" s="159"/>
      <c r="C1628" s="160"/>
      <c r="D1628" s="161" t="s">
        <v>71</v>
      </c>
      <c r="E1628" s="173" t="s">
        <v>2549</v>
      </c>
      <c r="F1628" s="173" t="s">
        <v>2550</v>
      </c>
      <c r="G1628" s="160"/>
      <c r="H1628" s="160"/>
      <c r="I1628" s="163"/>
      <c r="J1628" s="174">
        <f>BK1628</f>
        <v>0</v>
      </c>
      <c r="K1628" s="160"/>
      <c r="L1628" s="165"/>
      <c r="M1628" s="166"/>
      <c r="N1628" s="167"/>
      <c r="O1628" s="167"/>
      <c r="P1628" s="168">
        <f>SUM(P1629:P1634)</f>
        <v>0</v>
      </c>
      <c r="Q1628" s="167"/>
      <c r="R1628" s="168">
        <f>SUM(R1629:R1634)</f>
        <v>4.9538999999999998E-3</v>
      </c>
      <c r="S1628" s="167"/>
      <c r="T1628" s="169">
        <f>SUM(T1629:T1634)</f>
        <v>0</v>
      </c>
      <c r="AR1628" s="170" t="s">
        <v>153</v>
      </c>
      <c r="AT1628" s="171" t="s">
        <v>71</v>
      </c>
      <c r="AU1628" s="171" t="s">
        <v>8</v>
      </c>
      <c r="AY1628" s="170" t="s">
        <v>145</v>
      </c>
      <c r="BK1628" s="172">
        <f>SUM(BK1629:BK1634)</f>
        <v>0</v>
      </c>
    </row>
    <row r="1629" spans="1:65" s="2" customFormat="1" ht="16.5" customHeight="1">
      <c r="A1629" s="36"/>
      <c r="B1629" s="37"/>
      <c r="C1629" s="175" t="s">
        <v>2551</v>
      </c>
      <c r="D1629" s="175" t="s">
        <v>147</v>
      </c>
      <c r="E1629" s="176" t="s">
        <v>2552</v>
      </c>
      <c r="F1629" s="177" t="s">
        <v>2553</v>
      </c>
      <c r="G1629" s="178" t="s">
        <v>150</v>
      </c>
      <c r="H1629" s="179">
        <v>10.11</v>
      </c>
      <c r="I1629" s="180"/>
      <c r="J1629" s="179">
        <f>ROUND(I1629*H1629,0)</f>
        <v>0</v>
      </c>
      <c r="K1629" s="177" t="s">
        <v>204</v>
      </c>
      <c r="L1629" s="41"/>
      <c r="M1629" s="181" t="s">
        <v>20</v>
      </c>
      <c r="N1629" s="182" t="s">
        <v>44</v>
      </c>
      <c r="O1629" s="66"/>
      <c r="P1629" s="183">
        <f>O1629*H1629</f>
        <v>0</v>
      </c>
      <c r="Q1629" s="183">
        <v>2.0000000000000001E-4</v>
      </c>
      <c r="R1629" s="183">
        <f>Q1629*H1629</f>
        <v>2.0219999999999999E-3</v>
      </c>
      <c r="S1629" s="183">
        <v>0</v>
      </c>
      <c r="T1629" s="184">
        <f>S1629*H1629</f>
        <v>0</v>
      </c>
      <c r="U1629" s="36"/>
      <c r="V1629" s="36"/>
      <c r="W1629" s="36"/>
      <c r="X1629" s="36"/>
      <c r="Y1629" s="36"/>
      <c r="Z1629" s="36"/>
      <c r="AA1629" s="36"/>
      <c r="AB1629" s="36"/>
      <c r="AC1629" s="36"/>
      <c r="AD1629" s="36"/>
      <c r="AE1629" s="36"/>
      <c r="AR1629" s="185" t="s">
        <v>279</v>
      </c>
      <c r="AT1629" s="185" t="s">
        <v>147</v>
      </c>
      <c r="AU1629" s="185" t="s">
        <v>153</v>
      </c>
      <c r="AY1629" s="19" t="s">
        <v>145</v>
      </c>
      <c r="BE1629" s="186">
        <f>IF(N1629="základní",J1629,0)</f>
        <v>0</v>
      </c>
      <c r="BF1629" s="186">
        <f>IF(N1629="snížená",J1629,0)</f>
        <v>0</v>
      </c>
      <c r="BG1629" s="186">
        <f>IF(N1629="zákl. přenesená",J1629,0)</f>
        <v>0</v>
      </c>
      <c r="BH1629" s="186">
        <f>IF(N1629="sníž. přenesená",J1629,0)</f>
        <v>0</v>
      </c>
      <c r="BI1629" s="186">
        <f>IF(N1629="nulová",J1629,0)</f>
        <v>0</v>
      </c>
      <c r="BJ1629" s="19" t="s">
        <v>153</v>
      </c>
      <c r="BK1629" s="186">
        <f>ROUND(I1629*H1629,0)</f>
        <v>0</v>
      </c>
      <c r="BL1629" s="19" t="s">
        <v>279</v>
      </c>
      <c r="BM1629" s="185" t="s">
        <v>2554</v>
      </c>
    </row>
    <row r="1630" spans="1:65" s="2" customFormat="1" ht="10">
      <c r="A1630" s="36"/>
      <c r="B1630" s="37"/>
      <c r="C1630" s="38"/>
      <c r="D1630" s="187" t="s">
        <v>155</v>
      </c>
      <c r="E1630" s="38"/>
      <c r="F1630" s="188" t="s">
        <v>2555</v>
      </c>
      <c r="G1630" s="38"/>
      <c r="H1630" s="38"/>
      <c r="I1630" s="189"/>
      <c r="J1630" s="38"/>
      <c r="K1630" s="38"/>
      <c r="L1630" s="41"/>
      <c r="M1630" s="190"/>
      <c r="N1630" s="191"/>
      <c r="O1630" s="66"/>
      <c r="P1630" s="66"/>
      <c r="Q1630" s="66"/>
      <c r="R1630" s="66"/>
      <c r="S1630" s="66"/>
      <c r="T1630" s="67"/>
      <c r="U1630" s="36"/>
      <c r="V1630" s="36"/>
      <c r="W1630" s="36"/>
      <c r="X1630" s="36"/>
      <c r="Y1630" s="36"/>
      <c r="Z1630" s="36"/>
      <c r="AA1630" s="36"/>
      <c r="AB1630" s="36"/>
      <c r="AC1630" s="36"/>
      <c r="AD1630" s="36"/>
      <c r="AE1630" s="36"/>
      <c r="AT1630" s="19" t="s">
        <v>155</v>
      </c>
      <c r="AU1630" s="19" t="s">
        <v>153</v>
      </c>
    </row>
    <row r="1631" spans="1:65" s="13" customFormat="1" ht="10">
      <c r="B1631" s="193"/>
      <c r="C1631" s="194"/>
      <c r="D1631" s="187" t="s">
        <v>159</v>
      </c>
      <c r="E1631" s="195" t="s">
        <v>20</v>
      </c>
      <c r="F1631" s="196" t="s">
        <v>2556</v>
      </c>
      <c r="G1631" s="194"/>
      <c r="H1631" s="197">
        <v>10.11</v>
      </c>
      <c r="I1631" s="198"/>
      <c r="J1631" s="194"/>
      <c r="K1631" s="194"/>
      <c r="L1631" s="199"/>
      <c r="M1631" s="200"/>
      <c r="N1631" s="201"/>
      <c r="O1631" s="201"/>
      <c r="P1631" s="201"/>
      <c r="Q1631" s="201"/>
      <c r="R1631" s="201"/>
      <c r="S1631" s="201"/>
      <c r="T1631" s="202"/>
      <c r="AT1631" s="203" t="s">
        <v>159</v>
      </c>
      <c r="AU1631" s="203" t="s">
        <v>153</v>
      </c>
      <c r="AV1631" s="13" t="s">
        <v>153</v>
      </c>
      <c r="AW1631" s="13" t="s">
        <v>33</v>
      </c>
      <c r="AX1631" s="13" t="s">
        <v>8</v>
      </c>
      <c r="AY1631" s="203" t="s">
        <v>145</v>
      </c>
    </row>
    <row r="1632" spans="1:65" s="2" customFormat="1" ht="16.5" customHeight="1">
      <c r="A1632" s="36"/>
      <c r="B1632" s="37"/>
      <c r="C1632" s="175" t="s">
        <v>2557</v>
      </c>
      <c r="D1632" s="175" t="s">
        <v>147</v>
      </c>
      <c r="E1632" s="176" t="s">
        <v>2558</v>
      </c>
      <c r="F1632" s="177" t="s">
        <v>2559</v>
      </c>
      <c r="G1632" s="178" t="s">
        <v>150</v>
      </c>
      <c r="H1632" s="179">
        <v>10.11</v>
      </c>
      <c r="I1632" s="180"/>
      <c r="J1632" s="179">
        <f>ROUND(I1632*H1632,0)</f>
        <v>0</v>
      </c>
      <c r="K1632" s="177" t="s">
        <v>204</v>
      </c>
      <c r="L1632" s="41"/>
      <c r="M1632" s="181" t="s">
        <v>20</v>
      </c>
      <c r="N1632" s="182" t="s">
        <v>44</v>
      </c>
      <c r="O1632" s="66"/>
      <c r="P1632" s="183">
        <f>O1632*H1632</f>
        <v>0</v>
      </c>
      <c r="Q1632" s="183">
        <v>2.9E-4</v>
      </c>
      <c r="R1632" s="183">
        <f>Q1632*H1632</f>
        <v>2.9318999999999999E-3</v>
      </c>
      <c r="S1632" s="183">
        <v>0</v>
      </c>
      <c r="T1632" s="184">
        <f>S1632*H1632</f>
        <v>0</v>
      </c>
      <c r="U1632" s="36"/>
      <c r="V1632" s="36"/>
      <c r="W1632" s="36"/>
      <c r="X1632" s="36"/>
      <c r="Y1632" s="36"/>
      <c r="Z1632" s="36"/>
      <c r="AA1632" s="36"/>
      <c r="AB1632" s="36"/>
      <c r="AC1632" s="36"/>
      <c r="AD1632" s="36"/>
      <c r="AE1632" s="36"/>
      <c r="AR1632" s="185" t="s">
        <v>279</v>
      </c>
      <c r="AT1632" s="185" t="s">
        <v>147</v>
      </c>
      <c r="AU1632" s="185" t="s">
        <v>153</v>
      </c>
      <c r="AY1632" s="19" t="s">
        <v>145</v>
      </c>
      <c r="BE1632" s="186">
        <f>IF(N1632="základní",J1632,0)</f>
        <v>0</v>
      </c>
      <c r="BF1632" s="186">
        <f>IF(N1632="snížená",J1632,0)</f>
        <v>0</v>
      </c>
      <c r="BG1632" s="186">
        <f>IF(N1632="zákl. přenesená",J1632,0)</f>
        <v>0</v>
      </c>
      <c r="BH1632" s="186">
        <f>IF(N1632="sníž. přenesená",J1632,0)</f>
        <v>0</v>
      </c>
      <c r="BI1632" s="186">
        <f>IF(N1632="nulová",J1632,0)</f>
        <v>0</v>
      </c>
      <c r="BJ1632" s="19" t="s">
        <v>153</v>
      </c>
      <c r="BK1632" s="186">
        <f>ROUND(I1632*H1632,0)</f>
        <v>0</v>
      </c>
      <c r="BL1632" s="19" t="s">
        <v>279</v>
      </c>
      <c r="BM1632" s="185" t="s">
        <v>2560</v>
      </c>
    </row>
    <row r="1633" spans="1:51" s="2" customFormat="1" ht="10">
      <c r="A1633" s="36"/>
      <c r="B1633" s="37"/>
      <c r="C1633" s="38"/>
      <c r="D1633" s="187" t="s">
        <v>155</v>
      </c>
      <c r="E1633" s="38"/>
      <c r="F1633" s="188" t="s">
        <v>2561</v>
      </c>
      <c r="G1633" s="38"/>
      <c r="H1633" s="38"/>
      <c r="I1633" s="189"/>
      <c r="J1633" s="38"/>
      <c r="K1633" s="38"/>
      <c r="L1633" s="41"/>
      <c r="M1633" s="190"/>
      <c r="N1633" s="191"/>
      <c r="O1633" s="66"/>
      <c r="P1633" s="66"/>
      <c r="Q1633" s="66"/>
      <c r="R1633" s="66"/>
      <c r="S1633" s="66"/>
      <c r="T1633" s="67"/>
      <c r="U1633" s="36"/>
      <c r="V1633" s="36"/>
      <c r="W1633" s="36"/>
      <c r="X1633" s="36"/>
      <c r="Y1633" s="36"/>
      <c r="Z1633" s="36"/>
      <c r="AA1633" s="36"/>
      <c r="AB1633" s="36"/>
      <c r="AC1633" s="36"/>
      <c r="AD1633" s="36"/>
      <c r="AE1633" s="36"/>
      <c r="AT1633" s="19" t="s">
        <v>155</v>
      </c>
      <c r="AU1633" s="19" t="s">
        <v>153</v>
      </c>
    </row>
    <row r="1634" spans="1:51" s="13" customFormat="1" ht="10">
      <c r="B1634" s="193"/>
      <c r="C1634" s="194"/>
      <c r="D1634" s="187" t="s">
        <v>159</v>
      </c>
      <c r="E1634" s="195" t="s">
        <v>20</v>
      </c>
      <c r="F1634" s="196" t="s">
        <v>2562</v>
      </c>
      <c r="G1634" s="194"/>
      <c r="H1634" s="197">
        <v>10.11</v>
      </c>
      <c r="I1634" s="198"/>
      <c r="J1634" s="194"/>
      <c r="K1634" s="194"/>
      <c r="L1634" s="199"/>
      <c r="M1634" s="245"/>
      <c r="N1634" s="246"/>
      <c r="O1634" s="246"/>
      <c r="P1634" s="246"/>
      <c r="Q1634" s="246"/>
      <c r="R1634" s="246"/>
      <c r="S1634" s="246"/>
      <c r="T1634" s="247"/>
      <c r="AT1634" s="203" t="s">
        <v>159</v>
      </c>
      <c r="AU1634" s="203" t="s">
        <v>153</v>
      </c>
      <c r="AV1634" s="13" t="s">
        <v>153</v>
      </c>
      <c r="AW1634" s="13" t="s">
        <v>33</v>
      </c>
      <c r="AX1634" s="13" t="s">
        <v>8</v>
      </c>
      <c r="AY1634" s="203" t="s">
        <v>145</v>
      </c>
    </row>
    <row r="1635" spans="1:51" s="2" customFormat="1" ht="7" customHeight="1">
      <c r="A1635" s="36"/>
      <c r="B1635" s="49"/>
      <c r="C1635" s="50"/>
      <c r="D1635" s="50"/>
      <c r="E1635" s="50"/>
      <c r="F1635" s="50"/>
      <c r="G1635" s="50"/>
      <c r="H1635" s="50"/>
      <c r="I1635" s="50"/>
      <c r="J1635" s="50"/>
      <c r="K1635" s="50"/>
      <c r="L1635" s="41"/>
      <c r="M1635" s="36"/>
      <c r="O1635" s="36"/>
      <c r="P1635" s="36"/>
      <c r="Q1635" s="36"/>
      <c r="R1635" s="36"/>
      <c r="S1635" s="36"/>
      <c r="T1635" s="36"/>
      <c r="U1635" s="36"/>
      <c r="V1635" s="36"/>
      <c r="W1635" s="36"/>
      <c r="X1635" s="36"/>
      <c r="Y1635" s="36"/>
      <c r="Z1635" s="36"/>
      <c r="AA1635" s="36"/>
      <c r="AB1635" s="36"/>
      <c r="AC1635" s="36"/>
      <c r="AD1635" s="36"/>
      <c r="AE1635" s="36"/>
    </row>
  </sheetData>
  <sheetProtection algorithmName="SHA-512" hashValue="ygwkyzj/OeCul3IYMx/fuWpXq2pJ9GrdXX5fUM+2fsjYABKAIrqqJ59L2D2DT+8izelZxvKx/RWRMS1K+vWcOg==" saltValue="d/19RrW0jJaf1AQEREnwaQ7NrMxbpqdJHdnGFHNxGWV5wqF4Df59lp0aOiSTF7KlGe11nDKLJLTXobormuIzrQ==" spinCount="100000" sheet="1" objects="1" scenarios="1" formatColumns="0" formatRows="0" autoFilter="0"/>
  <autoFilter ref="C111:K1634" xr:uid="{00000000-0009-0000-0000-000001000000}"/>
  <mergeCells count="9">
    <mergeCell ref="E50:H50"/>
    <mergeCell ref="E102:H102"/>
    <mergeCell ref="E104:H104"/>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156"/>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4" style="1" customWidth="1"/>
    <col min="9" max="9" width="15.77734375" style="1" customWidth="1"/>
    <col min="10" max="11" width="22.3320312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72"/>
      <c r="M2" s="372"/>
      <c r="N2" s="372"/>
      <c r="O2" s="372"/>
      <c r="P2" s="372"/>
      <c r="Q2" s="372"/>
      <c r="R2" s="372"/>
      <c r="S2" s="372"/>
      <c r="T2" s="372"/>
      <c r="U2" s="372"/>
      <c r="V2" s="372"/>
      <c r="AT2" s="19" t="s">
        <v>83</v>
      </c>
    </row>
    <row r="3" spans="1:46" s="1" customFormat="1" ht="7" customHeight="1">
      <c r="B3" s="103"/>
      <c r="C3" s="104"/>
      <c r="D3" s="104"/>
      <c r="E3" s="104"/>
      <c r="F3" s="104"/>
      <c r="G3" s="104"/>
      <c r="H3" s="104"/>
      <c r="I3" s="104"/>
      <c r="J3" s="104"/>
      <c r="K3" s="104"/>
      <c r="L3" s="22"/>
      <c r="AT3" s="19" t="s">
        <v>8</v>
      </c>
    </row>
    <row r="4" spans="1:46" s="1" customFormat="1" ht="25" customHeight="1">
      <c r="B4" s="22"/>
      <c r="D4" s="105" t="s">
        <v>90</v>
      </c>
      <c r="L4" s="22"/>
      <c r="M4" s="106" t="s">
        <v>11</v>
      </c>
      <c r="AT4" s="19" t="s">
        <v>4</v>
      </c>
    </row>
    <row r="5" spans="1:46" s="1" customFormat="1" ht="7" customHeight="1">
      <c r="B5" s="22"/>
      <c r="L5" s="22"/>
    </row>
    <row r="6" spans="1:46" s="1" customFormat="1" ht="12" customHeight="1">
      <c r="B6" s="22"/>
      <c r="D6" s="107" t="s">
        <v>16</v>
      </c>
      <c r="L6" s="22"/>
    </row>
    <row r="7" spans="1:46" s="1" customFormat="1" ht="16.5" customHeight="1">
      <c r="B7" s="22"/>
      <c r="E7" s="373" t="str">
        <f>'Rekapitulace stavby'!K6</f>
        <v>6920 Modrava novostavba chata p. č. 1547</v>
      </c>
      <c r="F7" s="374"/>
      <c r="G7" s="374"/>
      <c r="H7" s="374"/>
      <c r="L7" s="22"/>
    </row>
    <row r="8" spans="1:46" s="2" customFormat="1" ht="12" customHeight="1">
      <c r="A8" s="36"/>
      <c r="B8" s="41"/>
      <c r="C8" s="36"/>
      <c r="D8" s="107" t="s">
        <v>91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75" t="s">
        <v>2563</v>
      </c>
      <c r="F9" s="376"/>
      <c r="G9" s="376"/>
      <c r="H9" s="37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19</v>
      </c>
      <c r="E11" s="36"/>
      <c r="F11" s="109" t="s">
        <v>20</v>
      </c>
      <c r="G11" s="36"/>
      <c r="H11" s="36"/>
      <c r="I11" s="107" t="s">
        <v>21</v>
      </c>
      <c r="J11" s="109" t="s">
        <v>20</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18. 5. 2020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28</v>
      </c>
      <c r="E14" s="36"/>
      <c r="F14" s="36"/>
      <c r="G14" s="36"/>
      <c r="H14" s="36"/>
      <c r="I14" s="107" t="s">
        <v>29</v>
      </c>
      <c r="J14" s="109" t="str">
        <f>IF('Rekapitulace stavby'!AN10="","",'Rekapitulace stavby'!AN10)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stavby'!E11="","",'Rekapitulace stavby'!E11)</f>
        <v xml:space="preserve"> </v>
      </c>
      <c r="F15" s="36"/>
      <c r="G15" s="36"/>
      <c r="H15" s="36"/>
      <c r="I15" s="107" t="s">
        <v>30</v>
      </c>
      <c r="J15" s="109" t="str">
        <f>IF('Rekapitulace stavby'!AN11="","",'Rekapitulace stavby'!AN11)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31</v>
      </c>
      <c r="E17" s="36"/>
      <c r="F17" s="36"/>
      <c r="G17" s="36"/>
      <c r="H17" s="36"/>
      <c r="I17" s="107" t="s">
        <v>29</v>
      </c>
      <c r="J17" s="32"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77" t="str">
        <f>'Rekapitulace stavby'!E14</f>
        <v>Vyplň údaj</v>
      </c>
      <c r="F18" s="378"/>
      <c r="G18" s="378"/>
      <c r="H18" s="378"/>
      <c r="I18" s="107" t="s">
        <v>30</v>
      </c>
      <c r="J18" s="32" t="str">
        <f>'Rekapitulace stavby'!AN14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34</v>
      </c>
      <c r="E20" s="36"/>
      <c r="F20" s="36"/>
      <c r="G20" s="36"/>
      <c r="H20" s="36"/>
      <c r="I20" s="107" t="s">
        <v>29</v>
      </c>
      <c r="J20" s="109" t="str">
        <f>IF('Rekapitulace stavby'!AN16="","",'Rekapitulace stavby'!AN16)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stavby'!E17="","",'Rekapitulace stavby'!E17)</f>
        <v xml:space="preserve"> </v>
      </c>
      <c r="F21" s="36"/>
      <c r="G21" s="36"/>
      <c r="H21" s="36"/>
      <c r="I21" s="107" t="s">
        <v>30</v>
      </c>
      <c r="J21" s="109" t="str">
        <f>IF('Rekapitulace stavby'!AN17="","",'Rekapitulace stavby'!AN17)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35</v>
      </c>
      <c r="E23" s="36"/>
      <c r="F23" s="36"/>
      <c r="G23" s="36"/>
      <c r="H23" s="36"/>
      <c r="I23" s="107" t="s">
        <v>29</v>
      </c>
      <c r="J23" s="109" t="str">
        <f>IF('Rekapitulace stavby'!AN19="","",'Rekapitulace stavby'!AN19)</f>
        <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stavby'!E20="","",'Rekapitulace stavby'!E20)</f>
        <v xml:space="preserve"> </v>
      </c>
      <c r="F24" s="36"/>
      <c r="G24" s="36"/>
      <c r="H24" s="36"/>
      <c r="I24" s="107" t="s">
        <v>30</v>
      </c>
      <c r="J24" s="109" t="str">
        <f>IF('Rekapitulace stavby'!AN20="","",'Rekapitulace stavby'!AN20)</f>
        <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9" t="s">
        <v>20</v>
      </c>
      <c r="F27" s="379"/>
      <c r="G27" s="379"/>
      <c r="H27" s="37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ROUND(J86,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ROUND((SUM(BE86:BE155)),  2)</f>
        <v>0</v>
      </c>
      <c r="G33" s="36"/>
      <c r="H33" s="36"/>
      <c r="I33" s="120">
        <v>0.21</v>
      </c>
      <c r="J33" s="119">
        <f>ROUND(((SUM(BE86:BE155))*I33),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ROUND((SUM(BF86:BF155)),  2)</f>
        <v>0</v>
      </c>
      <c r="G34" s="36"/>
      <c r="H34" s="36"/>
      <c r="I34" s="120">
        <v>0.15</v>
      </c>
      <c r="J34" s="119">
        <f>ROUND(((SUM(BF86:BF155))*I34),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ROUND((SUM(BG86:BG155)),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ROUND((SUM(BH86:BH155)),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ROUND((SUM(BI86:BI155)),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93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80" t="str">
        <f>E7</f>
        <v>6920 Modrava novostavba chata p. č. 1547</v>
      </c>
      <c r="F48" s="381"/>
      <c r="G48" s="381"/>
      <c r="H48" s="38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91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33" t="str">
        <f>E9</f>
        <v>02 - SO 02 Vodovodní přípojka</v>
      </c>
      <c r="F50" s="382"/>
      <c r="G50" s="382"/>
      <c r="H50" s="38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22</v>
      </c>
      <c r="D52" s="38"/>
      <c r="E52" s="38"/>
      <c r="F52" s="29" t="str">
        <f>F12</f>
        <v xml:space="preserve"> </v>
      </c>
      <c r="G52" s="38"/>
      <c r="H52" s="38"/>
      <c r="I52" s="31" t="s">
        <v>24</v>
      </c>
      <c r="J52" s="61" t="str">
        <f>IF(J12="","",J12)</f>
        <v>18. 5. 2020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28</v>
      </c>
      <c r="D54" s="38"/>
      <c r="E54" s="38"/>
      <c r="F54" s="29" t="str">
        <f>E15</f>
        <v xml:space="preserve"> </v>
      </c>
      <c r="G54" s="38"/>
      <c r="H54" s="38"/>
      <c r="I54" s="31" t="s">
        <v>34</v>
      </c>
      <c r="J54" s="34" t="str">
        <f>E21</f>
        <v xml:space="preserve"> </v>
      </c>
      <c r="K54" s="38"/>
      <c r="L54" s="108"/>
      <c r="S54" s="36"/>
      <c r="T54" s="36"/>
      <c r="U54" s="36"/>
      <c r="V54" s="36"/>
      <c r="W54" s="36"/>
      <c r="X54" s="36"/>
      <c r="Y54" s="36"/>
      <c r="Z54" s="36"/>
      <c r="AA54" s="36"/>
      <c r="AB54" s="36"/>
      <c r="AC54" s="36"/>
      <c r="AD54" s="36"/>
      <c r="AE54" s="36"/>
    </row>
    <row r="55" spans="1:47" s="2" customFormat="1" ht="15.15" customHeight="1">
      <c r="A55" s="36"/>
      <c r="B55" s="37"/>
      <c r="C55" s="31" t="s">
        <v>31</v>
      </c>
      <c r="D55" s="38"/>
      <c r="E55" s="38"/>
      <c r="F55" s="29" t="str">
        <f>IF(E18="","",E18)</f>
        <v>Vyplň údaj</v>
      </c>
      <c r="G55" s="38"/>
      <c r="H55" s="38"/>
      <c r="I55" s="31" t="s">
        <v>35</v>
      </c>
      <c r="J55" s="34" t="str">
        <f>E24</f>
        <v xml:space="preserve"> </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94</v>
      </c>
      <c r="D57" s="133"/>
      <c r="E57" s="133"/>
      <c r="F57" s="133"/>
      <c r="G57" s="133"/>
      <c r="H57" s="133"/>
      <c r="I57" s="133"/>
      <c r="J57" s="134" t="s">
        <v>95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J86</f>
        <v>0</v>
      </c>
      <c r="K59" s="38"/>
      <c r="L59" s="108"/>
      <c r="S59" s="36"/>
      <c r="T59" s="36"/>
      <c r="U59" s="36"/>
      <c r="V59" s="36"/>
      <c r="W59" s="36"/>
      <c r="X59" s="36"/>
      <c r="Y59" s="36"/>
      <c r="Z59" s="36"/>
      <c r="AA59" s="36"/>
      <c r="AB59" s="36"/>
      <c r="AC59" s="36"/>
      <c r="AD59" s="36"/>
      <c r="AE59" s="36"/>
      <c r="AU59" s="19" t="s">
        <v>96</v>
      </c>
    </row>
    <row r="60" spans="1:47" s="9" customFormat="1" ht="25" customHeight="1">
      <c r="B60" s="136"/>
      <c r="C60" s="137"/>
      <c r="D60" s="138" t="s">
        <v>97</v>
      </c>
      <c r="E60" s="139"/>
      <c r="F60" s="139"/>
      <c r="G60" s="139"/>
      <c r="H60" s="139"/>
      <c r="I60" s="139"/>
      <c r="J60" s="140">
        <f>J87</f>
        <v>0</v>
      </c>
      <c r="K60" s="137"/>
      <c r="L60" s="141"/>
    </row>
    <row r="61" spans="1:47" s="10" customFormat="1" ht="19.899999999999999" customHeight="1">
      <c r="B61" s="142"/>
      <c r="C61" s="143"/>
      <c r="D61" s="144" t="s">
        <v>98</v>
      </c>
      <c r="E61" s="145"/>
      <c r="F61" s="145"/>
      <c r="G61" s="145"/>
      <c r="H61" s="145"/>
      <c r="I61" s="145"/>
      <c r="J61" s="146">
        <f>J88</f>
        <v>0</v>
      </c>
      <c r="K61" s="143"/>
      <c r="L61" s="147"/>
    </row>
    <row r="62" spans="1:47" s="10" customFormat="1" ht="19.899999999999999" customHeight="1">
      <c r="B62" s="142"/>
      <c r="C62" s="143"/>
      <c r="D62" s="144" t="s">
        <v>101</v>
      </c>
      <c r="E62" s="145"/>
      <c r="F62" s="145"/>
      <c r="G62" s="145"/>
      <c r="H62" s="145"/>
      <c r="I62" s="145"/>
      <c r="J62" s="146">
        <f>J124</f>
        <v>0</v>
      </c>
      <c r="K62" s="143"/>
      <c r="L62" s="147"/>
    </row>
    <row r="63" spans="1:47" s="10" customFormat="1" ht="19.899999999999999" customHeight="1">
      <c r="B63" s="142"/>
      <c r="C63" s="143"/>
      <c r="D63" s="144" t="s">
        <v>2564</v>
      </c>
      <c r="E63" s="145"/>
      <c r="F63" s="145"/>
      <c r="G63" s="145"/>
      <c r="H63" s="145"/>
      <c r="I63" s="145"/>
      <c r="J63" s="146">
        <f>J130</f>
        <v>0</v>
      </c>
      <c r="K63" s="143"/>
      <c r="L63" s="147"/>
    </row>
    <row r="64" spans="1:47" s="10" customFormat="1" ht="19.899999999999999" customHeight="1">
      <c r="B64" s="142"/>
      <c r="C64" s="143"/>
      <c r="D64" s="144" t="s">
        <v>103</v>
      </c>
      <c r="E64" s="145"/>
      <c r="F64" s="145"/>
      <c r="G64" s="145"/>
      <c r="H64" s="145"/>
      <c r="I64" s="145"/>
      <c r="J64" s="146">
        <f>J147</f>
        <v>0</v>
      </c>
      <c r="K64" s="143"/>
      <c r="L64" s="147"/>
    </row>
    <row r="65" spans="1:31" s="9" customFormat="1" ht="25" customHeight="1">
      <c r="B65" s="136"/>
      <c r="C65" s="137"/>
      <c r="D65" s="138" t="s">
        <v>104</v>
      </c>
      <c r="E65" s="139"/>
      <c r="F65" s="139"/>
      <c r="G65" s="139"/>
      <c r="H65" s="139"/>
      <c r="I65" s="139"/>
      <c r="J65" s="140">
        <f>J151</f>
        <v>0</v>
      </c>
      <c r="K65" s="137"/>
      <c r="L65" s="141"/>
    </row>
    <row r="66" spans="1:31" s="10" customFormat="1" ht="19.899999999999999" customHeight="1">
      <c r="B66" s="142"/>
      <c r="C66" s="143"/>
      <c r="D66" s="144" t="s">
        <v>108</v>
      </c>
      <c r="E66" s="145"/>
      <c r="F66" s="145"/>
      <c r="G66" s="145"/>
      <c r="H66" s="145"/>
      <c r="I66" s="145"/>
      <c r="J66" s="146">
        <f>J152</f>
        <v>0</v>
      </c>
      <c r="K66" s="143"/>
      <c r="L66" s="147"/>
    </row>
    <row r="67" spans="1:31" s="2" customFormat="1" ht="21.75" customHeight="1">
      <c r="A67" s="36"/>
      <c r="B67" s="37"/>
      <c r="C67" s="38"/>
      <c r="D67" s="38"/>
      <c r="E67" s="38"/>
      <c r="F67" s="38"/>
      <c r="G67" s="38"/>
      <c r="H67" s="38"/>
      <c r="I67" s="38"/>
      <c r="J67" s="38"/>
      <c r="K67" s="38"/>
      <c r="L67" s="108"/>
      <c r="S67" s="36"/>
      <c r="T67" s="36"/>
      <c r="U67" s="36"/>
      <c r="V67" s="36"/>
      <c r="W67" s="36"/>
      <c r="X67" s="36"/>
      <c r="Y67" s="36"/>
      <c r="Z67" s="36"/>
      <c r="AA67" s="36"/>
      <c r="AB67" s="36"/>
      <c r="AC67" s="36"/>
      <c r="AD67" s="36"/>
      <c r="AE67" s="36"/>
    </row>
    <row r="68" spans="1:31" s="2" customFormat="1" ht="7" customHeight="1">
      <c r="A68" s="36"/>
      <c r="B68" s="49"/>
      <c r="C68" s="50"/>
      <c r="D68" s="50"/>
      <c r="E68" s="50"/>
      <c r="F68" s="50"/>
      <c r="G68" s="50"/>
      <c r="H68" s="50"/>
      <c r="I68" s="50"/>
      <c r="J68" s="50"/>
      <c r="K68" s="50"/>
      <c r="L68" s="108"/>
      <c r="S68" s="36"/>
      <c r="T68" s="36"/>
      <c r="U68" s="36"/>
      <c r="V68" s="36"/>
      <c r="W68" s="36"/>
      <c r="X68" s="36"/>
      <c r="Y68" s="36"/>
      <c r="Z68" s="36"/>
      <c r="AA68" s="36"/>
      <c r="AB68" s="36"/>
      <c r="AC68" s="36"/>
      <c r="AD68" s="36"/>
      <c r="AE68" s="36"/>
    </row>
    <row r="72" spans="1:31" s="2" customFormat="1" ht="7" customHeight="1">
      <c r="A72" s="36"/>
      <c r="B72" s="51"/>
      <c r="C72" s="52"/>
      <c r="D72" s="52"/>
      <c r="E72" s="52"/>
      <c r="F72" s="52"/>
      <c r="G72" s="52"/>
      <c r="H72" s="52"/>
      <c r="I72" s="52"/>
      <c r="J72" s="52"/>
      <c r="K72" s="52"/>
      <c r="L72" s="108"/>
      <c r="S72" s="36"/>
      <c r="T72" s="36"/>
      <c r="U72" s="36"/>
      <c r="V72" s="36"/>
      <c r="W72" s="36"/>
      <c r="X72" s="36"/>
      <c r="Y72" s="36"/>
      <c r="Z72" s="36"/>
      <c r="AA72" s="36"/>
      <c r="AB72" s="36"/>
      <c r="AC72" s="36"/>
      <c r="AD72" s="36"/>
      <c r="AE72" s="36"/>
    </row>
    <row r="73" spans="1:31" s="2" customFormat="1" ht="25" customHeight="1">
      <c r="A73" s="36"/>
      <c r="B73" s="37"/>
      <c r="C73" s="25" t="s">
        <v>130</v>
      </c>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7" customHeight="1">
      <c r="A74" s="36"/>
      <c r="B74" s="37"/>
      <c r="C74" s="38"/>
      <c r="D74" s="38"/>
      <c r="E74" s="38"/>
      <c r="F74" s="38"/>
      <c r="G74" s="38"/>
      <c r="H74" s="38"/>
      <c r="I74" s="38"/>
      <c r="J74" s="38"/>
      <c r="K74" s="38"/>
      <c r="L74" s="108"/>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16.5" customHeight="1">
      <c r="A76" s="36"/>
      <c r="B76" s="37"/>
      <c r="C76" s="38"/>
      <c r="D76" s="38"/>
      <c r="E76" s="380" t="str">
        <f>E7</f>
        <v>6920 Modrava novostavba chata p. č. 1547</v>
      </c>
      <c r="F76" s="381"/>
      <c r="G76" s="381"/>
      <c r="H76" s="381"/>
      <c r="I76" s="38"/>
      <c r="J76" s="38"/>
      <c r="K76" s="38"/>
      <c r="L76" s="108"/>
      <c r="S76" s="36"/>
      <c r="T76" s="36"/>
      <c r="U76" s="36"/>
      <c r="V76" s="36"/>
      <c r="W76" s="36"/>
      <c r="X76" s="36"/>
      <c r="Y76" s="36"/>
      <c r="Z76" s="36"/>
      <c r="AA76" s="36"/>
      <c r="AB76" s="36"/>
      <c r="AC76" s="36"/>
      <c r="AD76" s="36"/>
      <c r="AE76" s="36"/>
    </row>
    <row r="77" spans="1:31" s="2" customFormat="1" ht="12" customHeight="1">
      <c r="A77" s="36"/>
      <c r="B77" s="37"/>
      <c r="C77" s="31" t="s">
        <v>91</v>
      </c>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16.5" customHeight="1">
      <c r="A78" s="36"/>
      <c r="B78" s="37"/>
      <c r="C78" s="38"/>
      <c r="D78" s="38"/>
      <c r="E78" s="333" t="str">
        <f>E9</f>
        <v>02 - SO 02 Vodovodní přípojka</v>
      </c>
      <c r="F78" s="382"/>
      <c r="G78" s="382"/>
      <c r="H78" s="382"/>
      <c r="I78" s="38"/>
      <c r="J78" s="38"/>
      <c r="K78" s="38"/>
      <c r="L78" s="108"/>
      <c r="S78" s="36"/>
      <c r="T78" s="36"/>
      <c r="U78" s="36"/>
      <c r="V78" s="36"/>
      <c r="W78" s="36"/>
      <c r="X78" s="36"/>
      <c r="Y78" s="36"/>
      <c r="Z78" s="36"/>
      <c r="AA78" s="36"/>
      <c r="AB78" s="36"/>
      <c r="AC78" s="36"/>
      <c r="AD78" s="36"/>
      <c r="AE78" s="36"/>
    </row>
    <row r="79" spans="1:31" s="2" customFormat="1" ht="7" customHeight="1">
      <c r="A79" s="36"/>
      <c r="B79" s="37"/>
      <c r="C79" s="38"/>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2" customHeight="1">
      <c r="A80" s="36"/>
      <c r="B80" s="37"/>
      <c r="C80" s="31" t="s">
        <v>22</v>
      </c>
      <c r="D80" s="38"/>
      <c r="E80" s="38"/>
      <c r="F80" s="29" t="str">
        <f>F12</f>
        <v xml:space="preserve"> </v>
      </c>
      <c r="G80" s="38"/>
      <c r="H80" s="38"/>
      <c r="I80" s="31" t="s">
        <v>24</v>
      </c>
      <c r="J80" s="61" t="str">
        <f>IF(J12="","",J12)</f>
        <v>18. 5. 2020</v>
      </c>
      <c r="K80" s="38"/>
      <c r="L80" s="108"/>
      <c r="S80" s="36"/>
      <c r="T80" s="36"/>
      <c r="U80" s="36"/>
      <c r="V80" s="36"/>
      <c r="W80" s="36"/>
      <c r="X80" s="36"/>
      <c r="Y80" s="36"/>
      <c r="Z80" s="36"/>
      <c r="AA80" s="36"/>
      <c r="AB80" s="36"/>
      <c r="AC80" s="36"/>
      <c r="AD80" s="36"/>
      <c r="AE80" s="36"/>
    </row>
    <row r="81" spans="1:65" s="2" customFormat="1" ht="7"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5.15" customHeight="1">
      <c r="A82" s="36"/>
      <c r="B82" s="37"/>
      <c r="C82" s="31" t="s">
        <v>28</v>
      </c>
      <c r="D82" s="38"/>
      <c r="E82" s="38"/>
      <c r="F82" s="29" t="str">
        <f>E15</f>
        <v xml:space="preserve"> </v>
      </c>
      <c r="G82" s="38"/>
      <c r="H82" s="38"/>
      <c r="I82" s="31" t="s">
        <v>34</v>
      </c>
      <c r="J82" s="34" t="str">
        <f>E21</f>
        <v xml:space="preserve"> </v>
      </c>
      <c r="K82" s="38"/>
      <c r="L82" s="108"/>
      <c r="S82" s="36"/>
      <c r="T82" s="36"/>
      <c r="U82" s="36"/>
      <c r="V82" s="36"/>
      <c r="W82" s="36"/>
      <c r="X82" s="36"/>
      <c r="Y82" s="36"/>
      <c r="Z82" s="36"/>
      <c r="AA82" s="36"/>
      <c r="AB82" s="36"/>
      <c r="AC82" s="36"/>
      <c r="AD82" s="36"/>
      <c r="AE82" s="36"/>
    </row>
    <row r="83" spans="1:65" s="2" customFormat="1" ht="15.15" customHeight="1">
      <c r="A83" s="36"/>
      <c r="B83" s="37"/>
      <c r="C83" s="31" t="s">
        <v>31</v>
      </c>
      <c r="D83" s="38"/>
      <c r="E83" s="38"/>
      <c r="F83" s="29" t="str">
        <f>IF(E18="","",E18)</f>
        <v>Vyplň údaj</v>
      </c>
      <c r="G83" s="38"/>
      <c r="H83" s="38"/>
      <c r="I83" s="31" t="s">
        <v>35</v>
      </c>
      <c r="J83" s="34" t="str">
        <f>E24</f>
        <v xml:space="preserve"> </v>
      </c>
      <c r="K83" s="38"/>
      <c r="L83" s="108"/>
      <c r="S83" s="36"/>
      <c r="T83" s="36"/>
      <c r="U83" s="36"/>
      <c r="V83" s="36"/>
      <c r="W83" s="36"/>
      <c r="X83" s="36"/>
      <c r="Y83" s="36"/>
      <c r="Z83" s="36"/>
      <c r="AA83" s="36"/>
      <c r="AB83" s="36"/>
      <c r="AC83" s="36"/>
      <c r="AD83" s="36"/>
      <c r="AE83" s="36"/>
    </row>
    <row r="84" spans="1:65" s="2" customFormat="1" ht="10.25" customHeight="1">
      <c r="A84" s="36"/>
      <c r="B84" s="37"/>
      <c r="C84" s="38"/>
      <c r="D84" s="38"/>
      <c r="E84" s="38"/>
      <c r="F84" s="38"/>
      <c r="G84" s="38"/>
      <c r="H84" s="38"/>
      <c r="I84" s="38"/>
      <c r="J84" s="38"/>
      <c r="K84" s="38"/>
      <c r="L84" s="108"/>
      <c r="S84" s="36"/>
      <c r="T84" s="36"/>
      <c r="U84" s="36"/>
      <c r="V84" s="36"/>
      <c r="W84" s="36"/>
      <c r="X84" s="36"/>
      <c r="Y84" s="36"/>
      <c r="Z84" s="36"/>
      <c r="AA84" s="36"/>
      <c r="AB84" s="36"/>
      <c r="AC84" s="36"/>
      <c r="AD84" s="36"/>
      <c r="AE84" s="36"/>
    </row>
    <row r="85" spans="1:65" s="11" customFormat="1" ht="29.25" customHeight="1">
      <c r="A85" s="148"/>
      <c r="B85" s="149"/>
      <c r="C85" s="150" t="s">
        <v>131</v>
      </c>
      <c r="D85" s="151" t="s">
        <v>57</v>
      </c>
      <c r="E85" s="151" t="s">
        <v>53</v>
      </c>
      <c r="F85" s="151" t="s">
        <v>54</v>
      </c>
      <c r="G85" s="151" t="s">
        <v>132</v>
      </c>
      <c r="H85" s="151" t="s">
        <v>133</v>
      </c>
      <c r="I85" s="151" t="s">
        <v>134</v>
      </c>
      <c r="J85" s="151" t="s">
        <v>95</v>
      </c>
      <c r="K85" s="152" t="s">
        <v>135</v>
      </c>
      <c r="L85" s="153"/>
      <c r="M85" s="70" t="s">
        <v>20</v>
      </c>
      <c r="N85" s="71" t="s">
        <v>42</v>
      </c>
      <c r="O85" s="71" t="s">
        <v>136</v>
      </c>
      <c r="P85" s="71" t="s">
        <v>137</v>
      </c>
      <c r="Q85" s="71" t="s">
        <v>138</v>
      </c>
      <c r="R85" s="71" t="s">
        <v>139</v>
      </c>
      <c r="S85" s="71" t="s">
        <v>140</v>
      </c>
      <c r="T85" s="72" t="s">
        <v>141</v>
      </c>
      <c r="U85" s="148"/>
      <c r="V85" s="148"/>
      <c r="W85" s="148"/>
      <c r="X85" s="148"/>
      <c r="Y85" s="148"/>
      <c r="Z85" s="148"/>
      <c r="AA85" s="148"/>
      <c r="AB85" s="148"/>
      <c r="AC85" s="148"/>
      <c r="AD85" s="148"/>
      <c r="AE85" s="148"/>
    </row>
    <row r="86" spans="1:65" s="2" customFormat="1" ht="22.75" customHeight="1">
      <c r="A86" s="36"/>
      <c r="B86" s="37"/>
      <c r="C86" s="77" t="s">
        <v>142</v>
      </c>
      <c r="D86" s="38"/>
      <c r="E86" s="38"/>
      <c r="F86" s="38"/>
      <c r="G86" s="38"/>
      <c r="H86" s="38"/>
      <c r="I86" s="38"/>
      <c r="J86" s="154">
        <f>BK86</f>
        <v>0</v>
      </c>
      <c r="K86" s="38"/>
      <c r="L86" s="41"/>
      <c r="M86" s="73"/>
      <c r="N86" s="155"/>
      <c r="O86" s="74"/>
      <c r="P86" s="156">
        <f>P87+P151</f>
        <v>0</v>
      </c>
      <c r="Q86" s="74"/>
      <c r="R86" s="156">
        <f>R87+R151</f>
        <v>12.340760600000001</v>
      </c>
      <c r="S86" s="74"/>
      <c r="T86" s="157">
        <f>T87+T151</f>
        <v>0</v>
      </c>
      <c r="U86" s="36"/>
      <c r="V86" s="36"/>
      <c r="W86" s="36"/>
      <c r="X86" s="36"/>
      <c r="Y86" s="36"/>
      <c r="Z86" s="36"/>
      <c r="AA86" s="36"/>
      <c r="AB86" s="36"/>
      <c r="AC86" s="36"/>
      <c r="AD86" s="36"/>
      <c r="AE86" s="36"/>
      <c r="AT86" s="19" t="s">
        <v>71</v>
      </c>
      <c r="AU86" s="19" t="s">
        <v>96</v>
      </c>
      <c r="BK86" s="158">
        <f>BK87+BK151</f>
        <v>0</v>
      </c>
    </row>
    <row r="87" spans="1:65" s="12" customFormat="1" ht="25.9" customHeight="1">
      <c r="B87" s="159"/>
      <c r="C87" s="160"/>
      <c r="D87" s="161" t="s">
        <v>71</v>
      </c>
      <c r="E87" s="162" t="s">
        <v>143</v>
      </c>
      <c r="F87" s="162" t="s">
        <v>144</v>
      </c>
      <c r="G87" s="160"/>
      <c r="H87" s="160"/>
      <c r="I87" s="163"/>
      <c r="J87" s="164">
        <f>BK87</f>
        <v>0</v>
      </c>
      <c r="K87" s="160"/>
      <c r="L87" s="165"/>
      <c r="M87" s="166"/>
      <c r="N87" s="167"/>
      <c r="O87" s="167"/>
      <c r="P87" s="168">
        <f>P88+P124+P130+P147</f>
        <v>0</v>
      </c>
      <c r="Q87" s="167"/>
      <c r="R87" s="168">
        <f>R88+R124+R130+R147</f>
        <v>12.333000600000002</v>
      </c>
      <c r="S87" s="167"/>
      <c r="T87" s="169">
        <f>T88+T124+T130+T147</f>
        <v>0</v>
      </c>
      <c r="AR87" s="170" t="s">
        <v>8</v>
      </c>
      <c r="AT87" s="171" t="s">
        <v>71</v>
      </c>
      <c r="AU87" s="171" t="s">
        <v>72</v>
      </c>
      <c r="AY87" s="170" t="s">
        <v>145</v>
      </c>
      <c r="BK87" s="172">
        <f>BK88+BK124+BK130+BK147</f>
        <v>0</v>
      </c>
    </row>
    <row r="88" spans="1:65" s="12" customFormat="1" ht="22.75" customHeight="1">
      <c r="B88" s="159"/>
      <c r="C88" s="160"/>
      <c r="D88" s="161" t="s">
        <v>71</v>
      </c>
      <c r="E88" s="173" t="s">
        <v>8</v>
      </c>
      <c r="F88" s="173" t="s">
        <v>146</v>
      </c>
      <c r="G88" s="160"/>
      <c r="H88" s="160"/>
      <c r="I88" s="163"/>
      <c r="J88" s="174">
        <f>BK88</f>
        <v>0</v>
      </c>
      <c r="K88" s="160"/>
      <c r="L88" s="165"/>
      <c r="M88" s="166"/>
      <c r="N88" s="167"/>
      <c r="O88" s="167"/>
      <c r="P88" s="168">
        <f>SUM(P89:P123)</f>
        <v>0</v>
      </c>
      <c r="Q88" s="167"/>
      <c r="R88" s="168">
        <f>SUM(R89:R123)</f>
        <v>6.8040000000000003E-2</v>
      </c>
      <c r="S88" s="167"/>
      <c r="T88" s="169">
        <f>SUM(T89:T123)</f>
        <v>0</v>
      </c>
      <c r="AR88" s="170" t="s">
        <v>8</v>
      </c>
      <c r="AT88" s="171" t="s">
        <v>71</v>
      </c>
      <c r="AU88" s="171" t="s">
        <v>8</v>
      </c>
      <c r="AY88" s="170" t="s">
        <v>145</v>
      </c>
      <c r="BK88" s="172">
        <f>SUM(BK89:BK123)</f>
        <v>0</v>
      </c>
    </row>
    <row r="89" spans="1:65" s="2" customFormat="1" ht="16.5" customHeight="1">
      <c r="A89" s="36"/>
      <c r="B89" s="37"/>
      <c r="C89" s="175" t="s">
        <v>8</v>
      </c>
      <c r="D89" s="175" t="s">
        <v>147</v>
      </c>
      <c r="E89" s="176" t="s">
        <v>2565</v>
      </c>
      <c r="F89" s="177" t="s">
        <v>2566</v>
      </c>
      <c r="G89" s="178" t="s">
        <v>163</v>
      </c>
      <c r="H89" s="179">
        <v>25.38</v>
      </c>
      <c r="I89" s="180"/>
      <c r="J89" s="179">
        <f>ROUND(I89*H89,0)</f>
        <v>0</v>
      </c>
      <c r="K89" s="177" t="s">
        <v>204</v>
      </c>
      <c r="L89" s="41"/>
      <c r="M89" s="181" t="s">
        <v>20</v>
      </c>
      <c r="N89" s="182" t="s">
        <v>44</v>
      </c>
      <c r="O89" s="66"/>
      <c r="P89" s="183">
        <f>O89*H89</f>
        <v>0</v>
      </c>
      <c r="Q89" s="183">
        <v>0</v>
      </c>
      <c r="R89" s="183">
        <f>Q89*H89</f>
        <v>0</v>
      </c>
      <c r="S89" s="183">
        <v>0</v>
      </c>
      <c r="T89" s="184">
        <f>S89*H89</f>
        <v>0</v>
      </c>
      <c r="U89" s="36"/>
      <c r="V89" s="36"/>
      <c r="W89" s="36"/>
      <c r="X89" s="36"/>
      <c r="Y89" s="36"/>
      <c r="Z89" s="36"/>
      <c r="AA89" s="36"/>
      <c r="AB89" s="36"/>
      <c r="AC89" s="36"/>
      <c r="AD89" s="36"/>
      <c r="AE89" s="36"/>
      <c r="AR89" s="185" t="s">
        <v>152</v>
      </c>
      <c r="AT89" s="185" t="s">
        <v>147</v>
      </c>
      <c r="AU89" s="185" t="s">
        <v>153</v>
      </c>
      <c r="AY89" s="19" t="s">
        <v>145</v>
      </c>
      <c r="BE89" s="186">
        <f>IF(N89="základní",J89,0)</f>
        <v>0</v>
      </c>
      <c r="BF89" s="186">
        <f>IF(N89="snížená",J89,0)</f>
        <v>0</v>
      </c>
      <c r="BG89" s="186">
        <f>IF(N89="zákl. přenesená",J89,0)</f>
        <v>0</v>
      </c>
      <c r="BH89" s="186">
        <f>IF(N89="sníž. přenesená",J89,0)</f>
        <v>0</v>
      </c>
      <c r="BI89" s="186">
        <f>IF(N89="nulová",J89,0)</f>
        <v>0</v>
      </c>
      <c r="BJ89" s="19" t="s">
        <v>153</v>
      </c>
      <c r="BK89" s="186">
        <f>ROUND(I89*H89,0)</f>
        <v>0</v>
      </c>
      <c r="BL89" s="19" t="s">
        <v>152</v>
      </c>
      <c r="BM89" s="185" t="s">
        <v>2567</v>
      </c>
    </row>
    <row r="90" spans="1:65" s="2" customFormat="1" ht="10">
      <c r="A90" s="36"/>
      <c r="B90" s="37"/>
      <c r="C90" s="38"/>
      <c r="D90" s="187" t="s">
        <v>155</v>
      </c>
      <c r="E90" s="38"/>
      <c r="F90" s="188" t="s">
        <v>2568</v>
      </c>
      <c r="G90" s="38"/>
      <c r="H90" s="38"/>
      <c r="I90" s="189"/>
      <c r="J90" s="38"/>
      <c r="K90" s="38"/>
      <c r="L90" s="41"/>
      <c r="M90" s="190"/>
      <c r="N90" s="191"/>
      <c r="O90" s="66"/>
      <c r="P90" s="66"/>
      <c r="Q90" s="66"/>
      <c r="R90" s="66"/>
      <c r="S90" s="66"/>
      <c r="T90" s="67"/>
      <c r="U90" s="36"/>
      <c r="V90" s="36"/>
      <c r="W90" s="36"/>
      <c r="X90" s="36"/>
      <c r="Y90" s="36"/>
      <c r="Z90" s="36"/>
      <c r="AA90" s="36"/>
      <c r="AB90" s="36"/>
      <c r="AC90" s="36"/>
      <c r="AD90" s="36"/>
      <c r="AE90" s="36"/>
      <c r="AT90" s="19" t="s">
        <v>155</v>
      </c>
      <c r="AU90" s="19" t="s">
        <v>153</v>
      </c>
    </row>
    <row r="91" spans="1:65" s="2" customFormat="1" ht="90">
      <c r="A91" s="36"/>
      <c r="B91" s="37"/>
      <c r="C91" s="38"/>
      <c r="D91" s="187" t="s">
        <v>157</v>
      </c>
      <c r="E91" s="38"/>
      <c r="F91" s="192" t="s">
        <v>2569</v>
      </c>
      <c r="G91" s="38"/>
      <c r="H91" s="38"/>
      <c r="I91" s="189"/>
      <c r="J91" s="38"/>
      <c r="K91" s="38"/>
      <c r="L91" s="41"/>
      <c r="M91" s="190"/>
      <c r="N91" s="191"/>
      <c r="O91" s="66"/>
      <c r="P91" s="66"/>
      <c r="Q91" s="66"/>
      <c r="R91" s="66"/>
      <c r="S91" s="66"/>
      <c r="T91" s="67"/>
      <c r="U91" s="36"/>
      <c r="V91" s="36"/>
      <c r="W91" s="36"/>
      <c r="X91" s="36"/>
      <c r="Y91" s="36"/>
      <c r="Z91" s="36"/>
      <c r="AA91" s="36"/>
      <c r="AB91" s="36"/>
      <c r="AC91" s="36"/>
      <c r="AD91" s="36"/>
      <c r="AE91" s="36"/>
      <c r="AT91" s="19" t="s">
        <v>157</v>
      </c>
      <c r="AU91" s="19" t="s">
        <v>153</v>
      </c>
    </row>
    <row r="92" spans="1:65" s="13" customFormat="1" ht="10">
      <c r="B92" s="193"/>
      <c r="C92" s="194"/>
      <c r="D92" s="187" t="s">
        <v>159</v>
      </c>
      <c r="E92" s="195" t="s">
        <v>20</v>
      </c>
      <c r="F92" s="196" t="s">
        <v>2570</v>
      </c>
      <c r="G92" s="194"/>
      <c r="H92" s="197">
        <v>24.3</v>
      </c>
      <c r="I92" s="198"/>
      <c r="J92" s="194"/>
      <c r="K92" s="194"/>
      <c r="L92" s="199"/>
      <c r="M92" s="200"/>
      <c r="N92" s="201"/>
      <c r="O92" s="201"/>
      <c r="P92" s="201"/>
      <c r="Q92" s="201"/>
      <c r="R92" s="201"/>
      <c r="S92" s="201"/>
      <c r="T92" s="202"/>
      <c r="AT92" s="203" t="s">
        <v>159</v>
      </c>
      <c r="AU92" s="203" t="s">
        <v>153</v>
      </c>
      <c r="AV92" s="13" t="s">
        <v>153</v>
      </c>
      <c r="AW92" s="13" t="s">
        <v>33</v>
      </c>
      <c r="AX92" s="13" t="s">
        <v>72</v>
      </c>
      <c r="AY92" s="203" t="s">
        <v>145</v>
      </c>
    </row>
    <row r="93" spans="1:65" s="13" customFormat="1" ht="10">
      <c r="B93" s="193"/>
      <c r="C93" s="194"/>
      <c r="D93" s="187" t="s">
        <v>159</v>
      </c>
      <c r="E93" s="195" t="s">
        <v>20</v>
      </c>
      <c r="F93" s="196" t="s">
        <v>2571</v>
      </c>
      <c r="G93" s="194"/>
      <c r="H93" s="197">
        <v>1.08</v>
      </c>
      <c r="I93" s="198"/>
      <c r="J93" s="194"/>
      <c r="K93" s="194"/>
      <c r="L93" s="199"/>
      <c r="M93" s="200"/>
      <c r="N93" s="201"/>
      <c r="O93" s="201"/>
      <c r="P93" s="201"/>
      <c r="Q93" s="201"/>
      <c r="R93" s="201"/>
      <c r="S93" s="201"/>
      <c r="T93" s="202"/>
      <c r="AT93" s="203" t="s">
        <v>159</v>
      </c>
      <c r="AU93" s="203" t="s">
        <v>153</v>
      </c>
      <c r="AV93" s="13" t="s">
        <v>153</v>
      </c>
      <c r="AW93" s="13" t="s">
        <v>33</v>
      </c>
      <c r="AX93" s="13" t="s">
        <v>72</v>
      </c>
      <c r="AY93" s="203" t="s">
        <v>145</v>
      </c>
    </row>
    <row r="94" spans="1:65" s="15" customFormat="1" ht="10">
      <c r="B94" s="214"/>
      <c r="C94" s="215"/>
      <c r="D94" s="187" t="s">
        <v>159</v>
      </c>
      <c r="E94" s="216" t="s">
        <v>20</v>
      </c>
      <c r="F94" s="217" t="s">
        <v>173</v>
      </c>
      <c r="G94" s="215"/>
      <c r="H94" s="218">
        <v>25.38</v>
      </c>
      <c r="I94" s="219"/>
      <c r="J94" s="215"/>
      <c r="K94" s="215"/>
      <c r="L94" s="220"/>
      <c r="M94" s="221"/>
      <c r="N94" s="222"/>
      <c r="O94" s="222"/>
      <c r="P94" s="222"/>
      <c r="Q94" s="222"/>
      <c r="R94" s="222"/>
      <c r="S94" s="222"/>
      <c r="T94" s="223"/>
      <c r="AT94" s="224" t="s">
        <v>159</v>
      </c>
      <c r="AU94" s="224" t="s">
        <v>153</v>
      </c>
      <c r="AV94" s="15" t="s">
        <v>152</v>
      </c>
      <c r="AW94" s="15" t="s">
        <v>33</v>
      </c>
      <c r="AX94" s="15" t="s">
        <v>8</v>
      </c>
      <c r="AY94" s="224" t="s">
        <v>145</v>
      </c>
    </row>
    <row r="95" spans="1:65" s="2" customFormat="1" ht="16.5" customHeight="1">
      <c r="A95" s="36"/>
      <c r="B95" s="37"/>
      <c r="C95" s="175" t="s">
        <v>153</v>
      </c>
      <c r="D95" s="175" t="s">
        <v>147</v>
      </c>
      <c r="E95" s="176" t="s">
        <v>2572</v>
      </c>
      <c r="F95" s="177" t="s">
        <v>2573</v>
      </c>
      <c r="G95" s="178" t="s">
        <v>163</v>
      </c>
      <c r="H95" s="179">
        <v>12.69</v>
      </c>
      <c r="I95" s="180"/>
      <c r="J95" s="179">
        <f>ROUND(I95*H95,0)</f>
        <v>0</v>
      </c>
      <c r="K95" s="177" t="s">
        <v>204</v>
      </c>
      <c r="L95" s="41"/>
      <c r="M95" s="181" t="s">
        <v>20</v>
      </c>
      <c r="N95" s="182" t="s">
        <v>44</v>
      </c>
      <c r="O95" s="66"/>
      <c r="P95" s="183">
        <f>O95*H95</f>
        <v>0</v>
      </c>
      <c r="Q95" s="183">
        <v>0</v>
      </c>
      <c r="R95" s="183">
        <f>Q95*H95</f>
        <v>0</v>
      </c>
      <c r="S95" s="183">
        <v>0</v>
      </c>
      <c r="T95" s="184">
        <f>S95*H95</f>
        <v>0</v>
      </c>
      <c r="U95" s="36"/>
      <c r="V95" s="36"/>
      <c r="W95" s="36"/>
      <c r="X95" s="36"/>
      <c r="Y95" s="36"/>
      <c r="Z95" s="36"/>
      <c r="AA95" s="36"/>
      <c r="AB95" s="36"/>
      <c r="AC95" s="36"/>
      <c r="AD95" s="36"/>
      <c r="AE95" s="36"/>
      <c r="AR95" s="185" t="s">
        <v>152</v>
      </c>
      <c r="AT95" s="185" t="s">
        <v>147</v>
      </c>
      <c r="AU95" s="185" t="s">
        <v>153</v>
      </c>
      <c r="AY95" s="19" t="s">
        <v>145</v>
      </c>
      <c r="BE95" s="186">
        <f>IF(N95="základní",J95,0)</f>
        <v>0</v>
      </c>
      <c r="BF95" s="186">
        <f>IF(N95="snížená",J95,0)</f>
        <v>0</v>
      </c>
      <c r="BG95" s="186">
        <f>IF(N95="zákl. přenesená",J95,0)</f>
        <v>0</v>
      </c>
      <c r="BH95" s="186">
        <f>IF(N95="sníž. přenesená",J95,0)</f>
        <v>0</v>
      </c>
      <c r="BI95" s="186">
        <f>IF(N95="nulová",J95,0)</f>
        <v>0</v>
      </c>
      <c r="BJ95" s="19" t="s">
        <v>153</v>
      </c>
      <c r="BK95" s="186">
        <f>ROUND(I95*H95,0)</f>
        <v>0</v>
      </c>
      <c r="BL95" s="19" t="s">
        <v>152</v>
      </c>
      <c r="BM95" s="185" t="s">
        <v>2574</v>
      </c>
    </row>
    <row r="96" spans="1:65" s="2" customFormat="1" ht="18">
      <c r="A96" s="36"/>
      <c r="B96" s="37"/>
      <c r="C96" s="38"/>
      <c r="D96" s="187" t="s">
        <v>155</v>
      </c>
      <c r="E96" s="38"/>
      <c r="F96" s="188" t="s">
        <v>2575</v>
      </c>
      <c r="G96" s="38"/>
      <c r="H96" s="38"/>
      <c r="I96" s="189"/>
      <c r="J96" s="38"/>
      <c r="K96" s="38"/>
      <c r="L96" s="41"/>
      <c r="M96" s="190"/>
      <c r="N96" s="191"/>
      <c r="O96" s="66"/>
      <c r="P96" s="66"/>
      <c r="Q96" s="66"/>
      <c r="R96" s="66"/>
      <c r="S96" s="66"/>
      <c r="T96" s="67"/>
      <c r="U96" s="36"/>
      <c r="V96" s="36"/>
      <c r="W96" s="36"/>
      <c r="X96" s="36"/>
      <c r="Y96" s="36"/>
      <c r="Z96" s="36"/>
      <c r="AA96" s="36"/>
      <c r="AB96" s="36"/>
      <c r="AC96" s="36"/>
      <c r="AD96" s="36"/>
      <c r="AE96" s="36"/>
      <c r="AT96" s="19" t="s">
        <v>155</v>
      </c>
      <c r="AU96" s="19" t="s">
        <v>153</v>
      </c>
    </row>
    <row r="97" spans="1:65" s="2" customFormat="1" ht="90">
      <c r="A97" s="36"/>
      <c r="B97" s="37"/>
      <c r="C97" s="38"/>
      <c r="D97" s="187" t="s">
        <v>157</v>
      </c>
      <c r="E97" s="38"/>
      <c r="F97" s="192" t="s">
        <v>2569</v>
      </c>
      <c r="G97" s="38"/>
      <c r="H97" s="38"/>
      <c r="I97" s="189"/>
      <c r="J97" s="38"/>
      <c r="K97" s="38"/>
      <c r="L97" s="41"/>
      <c r="M97" s="190"/>
      <c r="N97" s="191"/>
      <c r="O97" s="66"/>
      <c r="P97" s="66"/>
      <c r="Q97" s="66"/>
      <c r="R97" s="66"/>
      <c r="S97" s="66"/>
      <c r="T97" s="67"/>
      <c r="U97" s="36"/>
      <c r="V97" s="36"/>
      <c r="W97" s="36"/>
      <c r="X97" s="36"/>
      <c r="Y97" s="36"/>
      <c r="Z97" s="36"/>
      <c r="AA97" s="36"/>
      <c r="AB97" s="36"/>
      <c r="AC97" s="36"/>
      <c r="AD97" s="36"/>
      <c r="AE97" s="36"/>
      <c r="AT97" s="19" t="s">
        <v>157</v>
      </c>
      <c r="AU97" s="19" t="s">
        <v>153</v>
      </c>
    </row>
    <row r="98" spans="1:65" s="13" customFormat="1" ht="10">
      <c r="B98" s="193"/>
      <c r="C98" s="194"/>
      <c r="D98" s="187" t="s">
        <v>159</v>
      </c>
      <c r="E98" s="195" t="s">
        <v>20</v>
      </c>
      <c r="F98" s="196" t="s">
        <v>2576</v>
      </c>
      <c r="G98" s="194"/>
      <c r="H98" s="197">
        <v>12.69</v>
      </c>
      <c r="I98" s="198"/>
      <c r="J98" s="194"/>
      <c r="K98" s="194"/>
      <c r="L98" s="199"/>
      <c r="M98" s="200"/>
      <c r="N98" s="201"/>
      <c r="O98" s="201"/>
      <c r="P98" s="201"/>
      <c r="Q98" s="201"/>
      <c r="R98" s="201"/>
      <c r="S98" s="201"/>
      <c r="T98" s="202"/>
      <c r="AT98" s="203" t="s">
        <v>159</v>
      </c>
      <c r="AU98" s="203" t="s">
        <v>153</v>
      </c>
      <c r="AV98" s="13" t="s">
        <v>153</v>
      </c>
      <c r="AW98" s="13" t="s">
        <v>33</v>
      </c>
      <c r="AX98" s="13" t="s">
        <v>8</v>
      </c>
      <c r="AY98" s="203" t="s">
        <v>145</v>
      </c>
    </row>
    <row r="99" spans="1:65" s="2" customFormat="1" ht="16.5" customHeight="1">
      <c r="A99" s="36"/>
      <c r="B99" s="37"/>
      <c r="C99" s="175" t="s">
        <v>174</v>
      </c>
      <c r="D99" s="175" t="s">
        <v>147</v>
      </c>
      <c r="E99" s="176" t="s">
        <v>2577</v>
      </c>
      <c r="F99" s="177" t="s">
        <v>2578</v>
      </c>
      <c r="G99" s="178" t="s">
        <v>150</v>
      </c>
      <c r="H99" s="179">
        <v>81</v>
      </c>
      <c r="I99" s="180"/>
      <c r="J99" s="179">
        <f>ROUND(I99*H99,0)</f>
        <v>0</v>
      </c>
      <c r="K99" s="177" t="s">
        <v>204</v>
      </c>
      <c r="L99" s="41"/>
      <c r="M99" s="181" t="s">
        <v>20</v>
      </c>
      <c r="N99" s="182" t="s">
        <v>44</v>
      </c>
      <c r="O99" s="66"/>
      <c r="P99" s="183">
        <f>O99*H99</f>
        <v>0</v>
      </c>
      <c r="Q99" s="183">
        <v>8.4000000000000003E-4</v>
      </c>
      <c r="R99" s="183">
        <f>Q99*H99</f>
        <v>6.8040000000000003E-2</v>
      </c>
      <c r="S99" s="183">
        <v>0</v>
      </c>
      <c r="T99" s="184">
        <f>S99*H99</f>
        <v>0</v>
      </c>
      <c r="U99" s="36"/>
      <c r="V99" s="36"/>
      <c r="W99" s="36"/>
      <c r="X99" s="36"/>
      <c r="Y99" s="36"/>
      <c r="Z99" s="36"/>
      <c r="AA99" s="36"/>
      <c r="AB99" s="36"/>
      <c r="AC99" s="36"/>
      <c r="AD99" s="36"/>
      <c r="AE99" s="36"/>
      <c r="AR99" s="185" t="s">
        <v>152</v>
      </c>
      <c r="AT99" s="185" t="s">
        <v>147</v>
      </c>
      <c r="AU99" s="185" t="s">
        <v>153</v>
      </c>
      <c r="AY99" s="19" t="s">
        <v>145</v>
      </c>
      <c r="BE99" s="186">
        <f>IF(N99="základní",J99,0)</f>
        <v>0</v>
      </c>
      <c r="BF99" s="186">
        <f>IF(N99="snížená",J99,0)</f>
        <v>0</v>
      </c>
      <c r="BG99" s="186">
        <f>IF(N99="zákl. přenesená",J99,0)</f>
        <v>0</v>
      </c>
      <c r="BH99" s="186">
        <f>IF(N99="sníž. přenesená",J99,0)</f>
        <v>0</v>
      </c>
      <c r="BI99" s="186">
        <f>IF(N99="nulová",J99,0)</f>
        <v>0</v>
      </c>
      <c r="BJ99" s="19" t="s">
        <v>153</v>
      </c>
      <c r="BK99" s="186">
        <f>ROUND(I99*H99,0)</f>
        <v>0</v>
      </c>
      <c r="BL99" s="19" t="s">
        <v>152</v>
      </c>
      <c r="BM99" s="185" t="s">
        <v>2579</v>
      </c>
    </row>
    <row r="100" spans="1:65" s="2" customFormat="1" ht="10">
      <c r="A100" s="36"/>
      <c r="B100" s="37"/>
      <c r="C100" s="38"/>
      <c r="D100" s="187" t="s">
        <v>155</v>
      </c>
      <c r="E100" s="38"/>
      <c r="F100" s="188" t="s">
        <v>2580</v>
      </c>
      <c r="G100" s="38"/>
      <c r="H100" s="38"/>
      <c r="I100" s="189"/>
      <c r="J100" s="38"/>
      <c r="K100" s="38"/>
      <c r="L100" s="41"/>
      <c r="M100" s="190"/>
      <c r="N100" s="191"/>
      <c r="O100" s="66"/>
      <c r="P100" s="66"/>
      <c r="Q100" s="66"/>
      <c r="R100" s="66"/>
      <c r="S100" s="66"/>
      <c r="T100" s="67"/>
      <c r="U100" s="36"/>
      <c r="V100" s="36"/>
      <c r="W100" s="36"/>
      <c r="X100" s="36"/>
      <c r="Y100" s="36"/>
      <c r="Z100" s="36"/>
      <c r="AA100" s="36"/>
      <c r="AB100" s="36"/>
      <c r="AC100" s="36"/>
      <c r="AD100" s="36"/>
      <c r="AE100" s="36"/>
      <c r="AT100" s="19" t="s">
        <v>155</v>
      </c>
      <c r="AU100" s="19" t="s">
        <v>153</v>
      </c>
    </row>
    <row r="101" spans="1:65" s="2" customFormat="1" ht="117">
      <c r="A101" s="36"/>
      <c r="B101" s="37"/>
      <c r="C101" s="38"/>
      <c r="D101" s="187" t="s">
        <v>157</v>
      </c>
      <c r="E101" s="38"/>
      <c r="F101" s="192" t="s">
        <v>2581</v>
      </c>
      <c r="G101" s="38"/>
      <c r="H101" s="38"/>
      <c r="I101" s="189"/>
      <c r="J101" s="38"/>
      <c r="K101" s="38"/>
      <c r="L101" s="41"/>
      <c r="M101" s="190"/>
      <c r="N101" s="191"/>
      <c r="O101" s="66"/>
      <c r="P101" s="66"/>
      <c r="Q101" s="66"/>
      <c r="R101" s="66"/>
      <c r="S101" s="66"/>
      <c r="T101" s="67"/>
      <c r="U101" s="36"/>
      <c r="V101" s="36"/>
      <c r="W101" s="36"/>
      <c r="X101" s="36"/>
      <c r="Y101" s="36"/>
      <c r="Z101" s="36"/>
      <c r="AA101" s="36"/>
      <c r="AB101" s="36"/>
      <c r="AC101" s="36"/>
      <c r="AD101" s="36"/>
      <c r="AE101" s="36"/>
      <c r="AT101" s="19" t="s">
        <v>157</v>
      </c>
      <c r="AU101" s="19" t="s">
        <v>153</v>
      </c>
    </row>
    <row r="102" spans="1:65" s="13" customFormat="1" ht="10">
      <c r="B102" s="193"/>
      <c r="C102" s="194"/>
      <c r="D102" s="187" t="s">
        <v>159</v>
      </c>
      <c r="E102" s="195" t="s">
        <v>20</v>
      </c>
      <c r="F102" s="196" t="s">
        <v>2582</v>
      </c>
      <c r="G102" s="194"/>
      <c r="H102" s="197">
        <v>81</v>
      </c>
      <c r="I102" s="198"/>
      <c r="J102" s="194"/>
      <c r="K102" s="194"/>
      <c r="L102" s="199"/>
      <c r="M102" s="200"/>
      <c r="N102" s="201"/>
      <c r="O102" s="201"/>
      <c r="P102" s="201"/>
      <c r="Q102" s="201"/>
      <c r="R102" s="201"/>
      <c r="S102" s="201"/>
      <c r="T102" s="202"/>
      <c r="AT102" s="203" t="s">
        <v>159</v>
      </c>
      <c r="AU102" s="203" t="s">
        <v>153</v>
      </c>
      <c r="AV102" s="13" t="s">
        <v>153</v>
      </c>
      <c r="AW102" s="13" t="s">
        <v>33</v>
      </c>
      <c r="AX102" s="13" t="s">
        <v>8</v>
      </c>
      <c r="AY102" s="203" t="s">
        <v>145</v>
      </c>
    </row>
    <row r="103" spans="1:65" s="2" customFormat="1" ht="16.5" customHeight="1">
      <c r="A103" s="36"/>
      <c r="B103" s="37"/>
      <c r="C103" s="175" t="s">
        <v>152</v>
      </c>
      <c r="D103" s="175" t="s">
        <v>147</v>
      </c>
      <c r="E103" s="176" t="s">
        <v>2583</v>
      </c>
      <c r="F103" s="177" t="s">
        <v>2584</v>
      </c>
      <c r="G103" s="178" t="s">
        <v>150</v>
      </c>
      <c r="H103" s="179">
        <v>81</v>
      </c>
      <c r="I103" s="180"/>
      <c r="J103" s="179">
        <f>ROUND(I103*H103,0)</f>
        <v>0</v>
      </c>
      <c r="K103" s="177" t="s">
        <v>204</v>
      </c>
      <c r="L103" s="41"/>
      <c r="M103" s="181" t="s">
        <v>20</v>
      </c>
      <c r="N103" s="182" t="s">
        <v>44</v>
      </c>
      <c r="O103" s="66"/>
      <c r="P103" s="183">
        <f>O103*H103</f>
        <v>0</v>
      </c>
      <c r="Q103" s="183">
        <v>0</v>
      </c>
      <c r="R103" s="183">
        <f>Q103*H103</f>
        <v>0</v>
      </c>
      <c r="S103" s="183">
        <v>0</v>
      </c>
      <c r="T103" s="184">
        <f>S103*H103</f>
        <v>0</v>
      </c>
      <c r="U103" s="36"/>
      <c r="V103" s="36"/>
      <c r="W103" s="36"/>
      <c r="X103" s="36"/>
      <c r="Y103" s="36"/>
      <c r="Z103" s="36"/>
      <c r="AA103" s="36"/>
      <c r="AB103" s="36"/>
      <c r="AC103" s="36"/>
      <c r="AD103" s="36"/>
      <c r="AE103" s="36"/>
      <c r="AR103" s="185" t="s">
        <v>152</v>
      </c>
      <c r="AT103" s="185" t="s">
        <v>147</v>
      </c>
      <c r="AU103" s="185" t="s">
        <v>153</v>
      </c>
      <c r="AY103" s="19" t="s">
        <v>145</v>
      </c>
      <c r="BE103" s="186">
        <f>IF(N103="základní",J103,0)</f>
        <v>0</v>
      </c>
      <c r="BF103" s="186">
        <f>IF(N103="snížená",J103,0)</f>
        <v>0</v>
      </c>
      <c r="BG103" s="186">
        <f>IF(N103="zákl. přenesená",J103,0)</f>
        <v>0</v>
      </c>
      <c r="BH103" s="186">
        <f>IF(N103="sníž. přenesená",J103,0)</f>
        <v>0</v>
      </c>
      <c r="BI103" s="186">
        <f>IF(N103="nulová",J103,0)</f>
        <v>0</v>
      </c>
      <c r="BJ103" s="19" t="s">
        <v>153</v>
      </c>
      <c r="BK103" s="186">
        <f>ROUND(I103*H103,0)</f>
        <v>0</v>
      </c>
      <c r="BL103" s="19" t="s">
        <v>152</v>
      </c>
      <c r="BM103" s="185" t="s">
        <v>2585</v>
      </c>
    </row>
    <row r="104" spans="1:65" s="2" customFormat="1" ht="18">
      <c r="A104" s="36"/>
      <c r="B104" s="37"/>
      <c r="C104" s="38"/>
      <c r="D104" s="187" t="s">
        <v>155</v>
      </c>
      <c r="E104" s="38"/>
      <c r="F104" s="188" t="s">
        <v>2586</v>
      </c>
      <c r="G104" s="38"/>
      <c r="H104" s="38"/>
      <c r="I104" s="189"/>
      <c r="J104" s="38"/>
      <c r="K104" s="38"/>
      <c r="L104" s="41"/>
      <c r="M104" s="190"/>
      <c r="N104" s="191"/>
      <c r="O104" s="66"/>
      <c r="P104" s="66"/>
      <c r="Q104" s="66"/>
      <c r="R104" s="66"/>
      <c r="S104" s="66"/>
      <c r="T104" s="67"/>
      <c r="U104" s="36"/>
      <c r="V104" s="36"/>
      <c r="W104" s="36"/>
      <c r="X104" s="36"/>
      <c r="Y104" s="36"/>
      <c r="Z104" s="36"/>
      <c r="AA104" s="36"/>
      <c r="AB104" s="36"/>
      <c r="AC104" s="36"/>
      <c r="AD104" s="36"/>
      <c r="AE104" s="36"/>
      <c r="AT104" s="19" t="s">
        <v>155</v>
      </c>
      <c r="AU104" s="19" t="s">
        <v>153</v>
      </c>
    </row>
    <row r="105" spans="1:65" s="2" customFormat="1" ht="16.5" customHeight="1">
      <c r="A105" s="36"/>
      <c r="B105" s="37"/>
      <c r="C105" s="175" t="s">
        <v>195</v>
      </c>
      <c r="D105" s="175" t="s">
        <v>147</v>
      </c>
      <c r="E105" s="176" t="s">
        <v>2587</v>
      </c>
      <c r="F105" s="177" t="s">
        <v>2588</v>
      </c>
      <c r="G105" s="178" t="s">
        <v>163</v>
      </c>
      <c r="H105" s="179">
        <v>25.38</v>
      </c>
      <c r="I105" s="180"/>
      <c r="J105" s="179">
        <f>ROUND(I105*H105,0)</f>
        <v>0</v>
      </c>
      <c r="K105" s="177" t="s">
        <v>204</v>
      </c>
      <c r="L105" s="41"/>
      <c r="M105" s="181" t="s">
        <v>20</v>
      </c>
      <c r="N105" s="182" t="s">
        <v>44</v>
      </c>
      <c r="O105" s="66"/>
      <c r="P105" s="183">
        <f>O105*H105</f>
        <v>0</v>
      </c>
      <c r="Q105" s="183">
        <v>0</v>
      </c>
      <c r="R105" s="183">
        <f>Q105*H105</f>
        <v>0</v>
      </c>
      <c r="S105" s="183">
        <v>0</v>
      </c>
      <c r="T105" s="184">
        <f>S105*H105</f>
        <v>0</v>
      </c>
      <c r="U105" s="36"/>
      <c r="V105" s="36"/>
      <c r="W105" s="36"/>
      <c r="X105" s="36"/>
      <c r="Y105" s="36"/>
      <c r="Z105" s="36"/>
      <c r="AA105" s="36"/>
      <c r="AB105" s="36"/>
      <c r="AC105" s="36"/>
      <c r="AD105" s="36"/>
      <c r="AE105" s="36"/>
      <c r="AR105" s="185" t="s">
        <v>152</v>
      </c>
      <c r="AT105" s="185" t="s">
        <v>147</v>
      </c>
      <c r="AU105" s="185" t="s">
        <v>153</v>
      </c>
      <c r="AY105" s="19" t="s">
        <v>145</v>
      </c>
      <c r="BE105" s="186">
        <f>IF(N105="základní",J105,0)</f>
        <v>0</v>
      </c>
      <c r="BF105" s="186">
        <f>IF(N105="snížená",J105,0)</f>
        <v>0</v>
      </c>
      <c r="BG105" s="186">
        <f>IF(N105="zákl. přenesená",J105,0)</f>
        <v>0</v>
      </c>
      <c r="BH105" s="186">
        <f>IF(N105="sníž. přenesená",J105,0)</f>
        <v>0</v>
      </c>
      <c r="BI105" s="186">
        <f>IF(N105="nulová",J105,0)</f>
        <v>0</v>
      </c>
      <c r="BJ105" s="19" t="s">
        <v>153</v>
      </c>
      <c r="BK105" s="186">
        <f>ROUND(I105*H105,0)</f>
        <v>0</v>
      </c>
      <c r="BL105" s="19" t="s">
        <v>152</v>
      </c>
      <c r="BM105" s="185" t="s">
        <v>2589</v>
      </c>
    </row>
    <row r="106" spans="1:65" s="2" customFormat="1" ht="18">
      <c r="A106" s="36"/>
      <c r="B106" s="37"/>
      <c r="C106" s="38"/>
      <c r="D106" s="187" t="s">
        <v>155</v>
      </c>
      <c r="E106" s="38"/>
      <c r="F106" s="188" t="s">
        <v>2590</v>
      </c>
      <c r="G106" s="38"/>
      <c r="H106" s="38"/>
      <c r="I106" s="189"/>
      <c r="J106" s="38"/>
      <c r="K106" s="38"/>
      <c r="L106" s="41"/>
      <c r="M106" s="190"/>
      <c r="N106" s="191"/>
      <c r="O106" s="66"/>
      <c r="P106" s="66"/>
      <c r="Q106" s="66"/>
      <c r="R106" s="66"/>
      <c r="S106" s="66"/>
      <c r="T106" s="67"/>
      <c r="U106" s="36"/>
      <c r="V106" s="36"/>
      <c r="W106" s="36"/>
      <c r="X106" s="36"/>
      <c r="Y106" s="36"/>
      <c r="Z106" s="36"/>
      <c r="AA106" s="36"/>
      <c r="AB106" s="36"/>
      <c r="AC106" s="36"/>
      <c r="AD106" s="36"/>
      <c r="AE106" s="36"/>
      <c r="AT106" s="19" t="s">
        <v>155</v>
      </c>
      <c r="AU106" s="19" t="s">
        <v>153</v>
      </c>
    </row>
    <row r="107" spans="1:65" s="2" customFormat="1" ht="54">
      <c r="A107" s="36"/>
      <c r="B107" s="37"/>
      <c r="C107" s="38"/>
      <c r="D107" s="187" t="s">
        <v>157</v>
      </c>
      <c r="E107" s="38"/>
      <c r="F107" s="192" t="s">
        <v>2591</v>
      </c>
      <c r="G107" s="38"/>
      <c r="H107" s="38"/>
      <c r="I107" s="189"/>
      <c r="J107" s="38"/>
      <c r="K107" s="38"/>
      <c r="L107" s="41"/>
      <c r="M107" s="190"/>
      <c r="N107" s="191"/>
      <c r="O107" s="66"/>
      <c r="P107" s="66"/>
      <c r="Q107" s="66"/>
      <c r="R107" s="66"/>
      <c r="S107" s="66"/>
      <c r="T107" s="67"/>
      <c r="U107" s="36"/>
      <c r="V107" s="36"/>
      <c r="W107" s="36"/>
      <c r="X107" s="36"/>
      <c r="Y107" s="36"/>
      <c r="Z107" s="36"/>
      <c r="AA107" s="36"/>
      <c r="AB107" s="36"/>
      <c r="AC107" s="36"/>
      <c r="AD107" s="36"/>
      <c r="AE107" s="36"/>
      <c r="AT107" s="19" t="s">
        <v>157</v>
      </c>
      <c r="AU107" s="19" t="s">
        <v>153</v>
      </c>
    </row>
    <row r="108" spans="1:65" s="2" customFormat="1" ht="16.5" customHeight="1">
      <c r="A108" s="36"/>
      <c r="B108" s="37"/>
      <c r="C108" s="175" t="s">
        <v>201</v>
      </c>
      <c r="D108" s="175" t="s">
        <v>147</v>
      </c>
      <c r="E108" s="176" t="s">
        <v>2592</v>
      </c>
      <c r="F108" s="177" t="s">
        <v>2593</v>
      </c>
      <c r="G108" s="178" t="s">
        <v>163</v>
      </c>
      <c r="H108" s="179">
        <v>44.28</v>
      </c>
      <c r="I108" s="180"/>
      <c r="J108" s="179">
        <f>ROUND(I108*H108,0)</f>
        <v>0</v>
      </c>
      <c r="K108" s="177" t="s">
        <v>204</v>
      </c>
      <c r="L108" s="41"/>
      <c r="M108" s="181" t="s">
        <v>20</v>
      </c>
      <c r="N108" s="182" t="s">
        <v>44</v>
      </c>
      <c r="O108" s="66"/>
      <c r="P108" s="183">
        <f>O108*H108</f>
        <v>0</v>
      </c>
      <c r="Q108" s="183">
        <v>0</v>
      </c>
      <c r="R108" s="183">
        <f>Q108*H108</f>
        <v>0</v>
      </c>
      <c r="S108" s="183">
        <v>0</v>
      </c>
      <c r="T108" s="184">
        <f>S108*H108</f>
        <v>0</v>
      </c>
      <c r="U108" s="36"/>
      <c r="V108" s="36"/>
      <c r="W108" s="36"/>
      <c r="X108" s="36"/>
      <c r="Y108" s="36"/>
      <c r="Z108" s="36"/>
      <c r="AA108" s="36"/>
      <c r="AB108" s="36"/>
      <c r="AC108" s="36"/>
      <c r="AD108" s="36"/>
      <c r="AE108" s="36"/>
      <c r="AR108" s="185" t="s">
        <v>152</v>
      </c>
      <c r="AT108" s="185" t="s">
        <v>147</v>
      </c>
      <c r="AU108" s="185" t="s">
        <v>153</v>
      </c>
      <c r="AY108" s="19" t="s">
        <v>145</v>
      </c>
      <c r="BE108" s="186">
        <f>IF(N108="základní",J108,0)</f>
        <v>0</v>
      </c>
      <c r="BF108" s="186">
        <f>IF(N108="snížená",J108,0)</f>
        <v>0</v>
      </c>
      <c r="BG108" s="186">
        <f>IF(N108="zákl. přenesená",J108,0)</f>
        <v>0</v>
      </c>
      <c r="BH108" s="186">
        <f>IF(N108="sníž. přenesená",J108,0)</f>
        <v>0</v>
      </c>
      <c r="BI108" s="186">
        <f>IF(N108="nulová",J108,0)</f>
        <v>0</v>
      </c>
      <c r="BJ108" s="19" t="s">
        <v>153</v>
      </c>
      <c r="BK108" s="186">
        <f>ROUND(I108*H108,0)</f>
        <v>0</v>
      </c>
      <c r="BL108" s="19" t="s">
        <v>152</v>
      </c>
      <c r="BM108" s="185" t="s">
        <v>2594</v>
      </c>
    </row>
    <row r="109" spans="1:65" s="2" customFormat="1" ht="18">
      <c r="A109" s="36"/>
      <c r="B109" s="37"/>
      <c r="C109" s="38"/>
      <c r="D109" s="187" t="s">
        <v>155</v>
      </c>
      <c r="E109" s="38"/>
      <c r="F109" s="188" t="s">
        <v>2595</v>
      </c>
      <c r="G109" s="38"/>
      <c r="H109" s="38"/>
      <c r="I109" s="189"/>
      <c r="J109" s="38"/>
      <c r="K109" s="38"/>
      <c r="L109" s="41"/>
      <c r="M109" s="190"/>
      <c r="N109" s="191"/>
      <c r="O109" s="66"/>
      <c r="P109" s="66"/>
      <c r="Q109" s="66"/>
      <c r="R109" s="66"/>
      <c r="S109" s="66"/>
      <c r="T109" s="67"/>
      <c r="U109" s="36"/>
      <c r="V109" s="36"/>
      <c r="W109" s="36"/>
      <c r="X109" s="36"/>
      <c r="Y109" s="36"/>
      <c r="Z109" s="36"/>
      <c r="AA109" s="36"/>
      <c r="AB109" s="36"/>
      <c r="AC109" s="36"/>
      <c r="AD109" s="36"/>
      <c r="AE109" s="36"/>
      <c r="AT109" s="19" t="s">
        <v>155</v>
      </c>
      <c r="AU109" s="19" t="s">
        <v>153</v>
      </c>
    </row>
    <row r="110" spans="1:65" s="2" customFormat="1" ht="126">
      <c r="A110" s="36"/>
      <c r="B110" s="37"/>
      <c r="C110" s="38"/>
      <c r="D110" s="187" t="s">
        <v>157</v>
      </c>
      <c r="E110" s="38"/>
      <c r="F110" s="192" t="s">
        <v>2596</v>
      </c>
      <c r="G110" s="38"/>
      <c r="H110" s="38"/>
      <c r="I110" s="189"/>
      <c r="J110" s="38"/>
      <c r="K110" s="38"/>
      <c r="L110" s="41"/>
      <c r="M110" s="190"/>
      <c r="N110" s="191"/>
      <c r="O110" s="66"/>
      <c r="P110" s="66"/>
      <c r="Q110" s="66"/>
      <c r="R110" s="66"/>
      <c r="S110" s="66"/>
      <c r="T110" s="67"/>
      <c r="U110" s="36"/>
      <c r="V110" s="36"/>
      <c r="W110" s="36"/>
      <c r="X110" s="36"/>
      <c r="Y110" s="36"/>
      <c r="Z110" s="36"/>
      <c r="AA110" s="36"/>
      <c r="AB110" s="36"/>
      <c r="AC110" s="36"/>
      <c r="AD110" s="36"/>
      <c r="AE110" s="36"/>
      <c r="AT110" s="19" t="s">
        <v>157</v>
      </c>
      <c r="AU110" s="19" t="s">
        <v>153</v>
      </c>
    </row>
    <row r="111" spans="1:65" s="13" customFormat="1" ht="10">
      <c r="B111" s="193"/>
      <c r="C111" s="194"/>
      <c r="D111" s="187" t="s">
        <v>159</v>
      </c>
      <c r="E111" s="195" t="s">
        <v>20</v>
      </c>
      <c r="F111" s="196" t="s">
        <v>2597</v>
      </c>
      <c r="G111" s="194"/>
      <c r="H111" s="197">
        <v>25.38</v>
      </c>
      <c r="I111" s="198"/>
      <c r="J111" s="194"/>
      <c r="K111" s="194"/>
      <c r="L111" s="199"/>
      <c r="M111" s="200"/>
      <c r="N111" s="201"/>
      <c r="O111" s="201"/>
      <c r="P111" s="201"/>
      <c r="Q111" s="201"/>
      <c r="R111" s="201"/>
      <c r="S111" s="201"/>
      <c r="T111" s="202"/>
      <c r="AT111" s="203" t="s">
        <v>159</v>
      </c>
      <c r="AU111" s="203" t="s">
        <v>153</v>
      </c>
      <c r="AV111" s="13" t="s">
        <v>153</v>
      </c>
      <c r="AW111" s="13" t="s">
        <v>33</v>
      </c>
      <c r="AX111" s="13" t="s">
        <v>72</v>
      </c>
      <c r="AY111" s="203" t="s">
        <v>145</v>
      </c>
    </row>
    <row r="112" spans="1:65" s="13" customFormat="1" ht="10">
      <c r="B112" s="193"/>
      <c r="C112" s="194"/>
      <c r="D112" s="187" t="s">
        <v>159</v>
      </c>
      <c r="E112" s="195" t="s">
        <v>20</v>
      </c>
      <c r="F112" s="196" t="s">
        <v>2598</v>
      </c>
      <c r="G112" s="194"/>
      <c r="H112" s="197">
        <v>18.899999999999999</v>
      </c>
      <c r="I112" s="198"/>
      <c r="J112" s="194"/>
      <c r="K112" s="194"/>
      <c r="L112" s="199"/>
      <c r="M112" s="200"/>
      <c r="N112" s="201"/>
      <c r="O112" s="201"/>
      <c r="P112" s="201"/>
      <c r="Q112" s="201"/>
      <c r="R112" s="201"/>
      <c r="S112" s="201"/>
      <c r="T112" s="202"/>
      <c r="AT112" s="203" t="s">
        <v>159</v>
      </c>
      <c r="AU112" s="203" t="s">
        <v>153</v>
      </c>
      <c r="AV112" s="13" t="s">
        <v>153</v>
      </c>
      <c r="AW112" s="13" t="s">
        <v>33</v>
      </c>
      <c r="AX112" s="13" t="s">
        <v>72</v>
      </c>
      <c r="AY112" s="203" t="s">
        <v>145</v>
      </c>
    </row>
    <row r="113" spans="1:65" s="15" customFormat="1" ht="10">
      <c r="B113" s="214"/>
      <c r="C113" s="215"/>
      <c r="D113" s="187" t="s">
        <v>159</v>
      </c>
      <c r="E113" s="216" t="s">
        <v>20</v>
      </c>
      <c r="F113" s="217" t="s">
        <v>173</v>
      </c>
      <c r="G113" s="215"/>
      <c r="H113" s="218">
        <v>44.28</v>
      </c>
      <c r="I113" s="219"/>
      <c r="J113" s="215"/>
      <c r="K113" s="215"/>
      <c r="L113" s="220"/>
      <c r="M113" s="221"/>
      <c r="N113" s="222"/>
      <c r="O113" s="222"/>
      <c r="P113" s="222"/>
      <c r="Q113" s="222"/>
      <c r="R113" s="222"/>
      <c r="S113" s="222"/>
      <c r="T113" s="223"/>
      <c r="AT113" s="224" t="s">
        <v>159</v>
      </c>
      <c r="AU113" s="224" t="s">
        <v>153</v>
      </c>
      <c r="AV113" s="15" t="s">
        <v>152</v>
      </c>
      <c r="AW113" s="15" t="s">
        <v>33</v>
      </c>
      <c r="AX113" s="15" t="s">
        <v>8</v>
      </c>
      <c r="AY113" s="224" t="s">
        <v>145</v>
      </c>
    </row>
    <row r="114" spans="1:65" s="2" customFormat="1" ht="16.5" customHeight="1">
      <c r="A114" s="36"/>
      <c r="B114" s="37"/>
      <c r="C114" s="175" t="s">
        <v>209</v>
      </c>
      <c r="D114" s="175" t="s">
        <v>147</v>
      </c>
      <c r="E114" s="176" t="s">
        <v>2599</v>
      </c>
      <c r="F114" s="177" t="s">
        <v>223</v>
      </c>
      <c r="G114" s="178" t="s">
        <v>163</v>
      </c>
      <c r="H114" s="179">
        <v>18.899999999999999</v>
      </c>
      <c r="I114" s="180"/>
      <c r="J114" s="179">
        <f>ROUND(I114*H114,0)</f>
        <v>0</v>
      </c>
      <c r="K114" s="177" t="s">
        <v>204</v>
      </c>
      <c r="L114" s="41"/>
      <c r="M114" s="181" t="s">
        <v>20</v>
      </c>
      <c r="N114" s="182" t="s">
        <v>44</v>
      </c>
      <c r="O114" s="66"/>
      <c r="P114" s="183">
        <f>O114*H114</f>
        <v>0</v>
      </c>
      <c r="Q114" s="183">
        <v>0</v>
      </c>
      <c r="R114" s="183">
        <f>Q114*H114</f>
        <v>0</v>
      </c>
      <c r="S114" s="183">
        <v>0</v>
      </c>
      <c r="T114" s="184">
        <f>S114*H114</f>
        <v>0</v>
      </c>
      <c r="U114" s="36"/>
      <c r="V114" s="36"/>
      <c r="W114" s="36"/>
      <c r="X114" s="36"/>
      <c r="Y114" s="36"/>
      <c r="Z114" s="36"/>
      <c r="AA114" s="36"/>
      <c r="AB114" s="36"/>
      <c r="AC114" s="36"/>
      <c r="AD114" s="36"/>
      <c r="AE114" s="36"/>
      <c r="AR114" s="185" t="s">
        <v>152</v>
      </c>
      <c r="AT114" s="185" t="s">
        <v>147</v>
      </c>
      <c r="AU114" s="185" t="s">
        <v>153</v>
      </c>
      <c r="AY114" s="19" t="s">
        <v>145</v>
      </c>
      <c r="BE114" s="186">
        <f>IF(N114="základní",J114,0)</f>
        <v>0</v>
      </c>
      <c r="BF114" s="186">
        <f>IF(N114="snížená",J114,0)</f>
        <v>0</v>
      </c>
      <c r="BG114" s="186">
        <f>IF(N114="zákl. přenesená",J114,0)</f>
        <v>0</v>
      </c>
      <c r="BH114" s="186">
        <f>IF(N114="sníž. přenesená",J114,0)</f>
        <v>0</v>
      </c>
      <c r="BI114" s="186">
        <f>IF(N114="nulová",J114,0)</f>
        <v>0</v>
      </c>
      <c r="BJ114" s="19" t="s">
        <v>153</v>
      </c>
      <c r="BK114" s="186">
        <f>ROUND(I114*H114,0)</f>
        <v>0</v>
      </c>
      <c r="BL114" s="19" t="s">
        <v>152</v>
      </c>
      <c r="BM114" s="185" t="s">
        <v>2600</v>
      </c>
    </row>
    <row r="115" spans="1:65" s="2" customFormat="1" ht="18">
      <c r="A115" s="36"/>
      <c r="B115" s="37"/>
      <c r="C115" s="38"/>
      <c r="D115" s="187" t="s">
        <v>155</v>
      </c>
      <c r="E115" s="38"/>
      <c r="F115" s="188" t="s">
        <v>2601</v>
      </c>
      <c r="G115" s="38"/>
      <c r="H115" s="38"/>
      <c r="I115" s="189"/>
      <c r="J115" s="38"/>
      <c r="K115" s="38"/>
      <c r="L115" s="41"/>
      <c r="M115" s="190"/>
      <c r="N115" s="191"/>
      <c r="O115" s="66"/>
      <c r="P115" s="66"/>
      <c r="Q115" s="66"/>
      <c r="R115" s="66"/>
      <c r="S115" s="66"/>
      <c r="T115" s="67"/>
      <c r="U115" s="36"/>
      <c r="V115" s="36"/>
      <c r="W115" s="36"/>
      <c r="X115" s="36"/>
      <c r="Y115" s="36"/>
      <c r="Z115" s="36"/>
      <c r="AA115" s="36"/>
      <c r="AB115" s="36"/>
      <c r="AC115" s="36"/>
      <c r="AD115" s="36"/>
      <c r="AE115" s="36"/>
      <c r="AT115" s="19" t="s">
        <v>155</v>
      </c>
      <c r="AU115" s="19" t="s">
        <v>153</v>
      </c>
    </row>
    <row r="116" spans="1:65" s="2" customFormat="1" ht="306">
      <c r="A116" s="36"/>
      <c r="B116" s="37"/>
      <c r="C116" s="38"/>
      <c r="D116" s="187" t="s">
        <v>157</v>
      </c>
      <c r="E116" s="38"/>
      <c r="F116" s="192" t="s">
        <v>2602</v>
      </c>
      <c r="G116" s="38"/>
      <c r="H116" s="38"/>
      <c r="I116" s="189"/>
      <c r="J116" s="38"/>
      <c r="K116" s="38"/>
      <c r="L116" s="41"/>
      <c r="M116" s="190"/>
      <c r="N116" s="191"/>
      <c r="O116" s="66"/>
      <c r="P116" s="66"/>
      <c r="Q116" s="66"/>
      <c r="R116" s="66"/>
      <c r="S116" s="66"/>
      <c r="T116" s="67"/>
      <c r="U116" s="36"/>
      <c r="V116" s="36"/>
      <c r="W116" s="36"/>
      <c r="X116" s="36"/>
      <c r="Y116" s="36"/>
      <c r="Z116" s="36"/>
      <c r="AA116" s="36"/>
      <c r="AB116" s="36"/>
      <c r="AC116" s="36"/>
      <c r="AD116" s="36"/>
      <c r="AE116" s="36"/>
      <c r="AT116" s="19" t="s">
        <v>157</v>
      </c>
      <c r="AU116" s="19" t="s">
        <v>153</v>
      </c>
    </row>
    <row r="117" spans="1:65" s="13" customFormat="1" ht="10">
      <c r="B117" s="193"/>
      <c r="C117" s="194"/>
      <c r="D117" s="187" t="s">
        <v>159</v>
      </c>
      <c r="E117" s="195" t="s">
        <v>20</v>
      </c>
      <c r="F117" s="196" t="s">
        <v>2603</v>
      </c>
      <c r="G117" s="194"/>
      <c r="H117" s="197">
        <v>25.38</v>
      </c>
      <c r="I117" s="198"/>
      <c r="J117" s="194"/>
      <c r="K117" s="194"/>
      <c r="L117" s="199"/>
      <c r="M117" s="200"/>
      <c r="N117" s="201"/>
      <c r="O117" s="201"/>
      <c r="P117" s="201"/>
      <c r="Q117" s="201"/>
      <c r="R117" s="201"/>
      <c r="S117" s="201"/>
      <c r="T117" s="202"/>
      <c r="AT117" s="203" t="s">
        <v>159</v>
      </c>
      <c r="AU117" s="203" t="s">
        <v>153</v>
      </c>
      <c r="AV117" s="13" t="s">
        <v>153</v>
      </c>
      <c r="AW117" s="13" t="s">
        <v>33</v>
      </c>
      <c r="AX117" s="13" t="s">
        <v>72</v>
      </c>
      <c r="AY117" s="203" t="s">
        <v>145</v>
      </c>
    </row>
    <row r="118" spans="1:65" s="13" customFormat="1" ht="10">
      <c r="B118" s="193"/>
      <c r="C118" s="194"/>
      <c r="D118" s="187" t="s">
        <v>159</v>
      </c>
      <c r="E118" s="195" t="s">
        <v>20</v>
      </c>
      <c r="F118" s="196" t="s">
        <v>2604</v>
      </c>
      <c r="G118" s="194"/>
      <c r="H118" s="197">
        <v>-6.48</v>
      </c>
      <c r="I118" s="198"/>
      <c r="J118" s="194"/>
      <c r="K118" s="194"/>
      <c r="L118" s="199"/>
      <c r="M118" s="200"/>
      <c r="N118" s="201"/>
      <c r="O118" s="201"/>
      <c r="P118" s="201"/>
      <c r="Q118" s="201"/>
      <c r="R118" s="201"/>
      <c r="S118" s="201"/>
      <c r="T118" s="202"/>
      <c r="AT118" s="203" t="s">
        <v>159</v>
      </c>
      <c r="AU118" s="203" t="s">
        <v>153</v>
      </c>
      <c r="AV118" s="13" t="s">
        <v>153</v>
      </c>
      <c r="AW118" s="13" t="s">
        <v>33</v>
      </c>
      <c r="AX118" s="13" t="s">
        <v>72</v>
      </c>
      <c r="AY118" s="203" t="s">
        <v>145</v>
      </c>
    </row>
    <row r="119" spans="1:65" s="15" customFormat="1" ht="10">
      <c r="B119" s="214"/>
      <c r="C119" s="215"/>
      <c r="D119" s="187" t="s">
        <v>159</v>
      </c>
      <c r="E119" s="216" t="s">
        <v>20</v>
      </c>
      <c r="F119" s="217" t="s">
        <v>173</v>
      </c>
      <c r="G119" s="215"/>
      <c r="H119" s="218">
        <v>18.899999999999999</v>
      </c>
      <c r="I119" s="219"/>
      <c r="J119" s="215"/>
      <c r="K119" s="215"/>
      <c r="L119" s="220"/>
      <c r="M119" s="221"/>
      <c r="N119" s="222"/>
      <c r="O119" s="222"/>
      <c r="P119" s="222"/>
      <c r="Q119" s="222"/>
      <c r="R119" s="222"/>
      <c r="S119" s="222"/>
      <c r="T119" s="223"/>
      <c r="AT119" s="224" t="s">
        <v>159</v>
      </c>
      <c r="AU119" s="224" t="s">
        <v>153</v>
      </c>
      <c r="AV119" s="15" t="s">
        <v>152</v>
      </c>
      <c r="AW119" s="15" t="s">
        <v>33</v>
      </c>
      <c r="AX119" s="15" t="s">
        <v>8</v>
      </c>
      <c r="AY119" s="224" t="s">
        <v>145</v>
      </c>
    </row>
    <row r="120" spans="1:65" s="2" customFormat="1" ht="21.75" customHeight="1">
      <c r="A120" s="36"/>
      <c r="B120" s="37"/>
      <c r="C120" s="175" t="s">
        <v>216</v>
      </c>
      <c r="D120" s="175" t="s">
        <v>147</v>
      </c>
      <c r="E120" s="176" t="s">
        <v>2605</v>
      </c>
      <c r="F120" s="177" t="s">
        <v>2606</v>
      </c>
      <c r="G120" s="178" t="s">
        <v>163</v>
      </c>
      <c r="H120" s="179">
        <v>9.4499999999999993</v>
      </c>
      <c r="I120" s="180"/>
      <c r="J120" s="179">
        <f>ROUND(I120*H120,0)</f>
        <v>0</v>
      </c>
      <c r="K120" s="177" t="s">
        <v>204</v>
      </c>
      <c r="L120" s="41"/>
      <c r="M120" s="181" t="s">
        <v>20</v>
      </c>
      <c r="N120" s="182" t="s">
        <v>44</v>
      </c>
      <c r="O120" s="66"/>
      <c r="P120" s="183">
        <f>O120*H120</f>
        <v>0</v>
      </c>
      <c r="Q120" s="183">
        <v>0</v>
      </c>
      <c r="R120" s="183">
        <f>Q120*H120</f>
        <v>0</v>
      </c>
      <c r="S120" s="183">
        <v>0</v>
      </c>
      <c r="T120" s="184">
        <f>S120*H120</f>
        <v>0</v>
      </c>
      <c r="U120" s="36"/>
      <c r="V120" s="36"/>
      <c r="W120" s="36"/>
      <c r="X120" s="36"/>
      <c r="Y120" s="36"/>
      <c r="Z120" s="36"/>
      <c r="AA120" s="36"/>
      <c r="AB120" s="36"/>
      <c r="AC120" s="36"/>
      <c r="AD120" s="36"/>
      <c r="AE120" s="36"/>
      <c r="AR120" s="185" t="s">
        <v>152</v>
      </c>
      <c r="AT120" s="185" t="s">
        <v>147</v>
      </c>
      <c r="AU120" s="185" t="s">
        <v>153</v>
      </c>
      <c r="AY120" s="19" t="s">
        <v>145</v>
      </c>
      <c r="BE120" s="186">
        <f>IF(N120="základní",J120,0)</f>
        <v>0</v>
      </c>
      <c r="BF120" s="186">
        <f>IF(N120="snížená",J120,0)</f>
        <v>0</v>
      </c>
      <c r="BG120" s="186">
        <f>IF(N120="zákl. přenesená",J120,0)</f>
        <v>0</v>
      </c>
      <c r="BH120" s="186">
        <f>IF(N120="sníž. přenesená",J120,0)</f>
        <v>0</v>
      </c>
      <c r="BI120" s="186">
        <f>IF(N120="nulová",J120,0)</f>
        <v>0</v>
      </c>
      <c r="BJ120" s="19" t="s">
        <v>153</v>
      </c>
      <c r="BK120" s="186">
        <f>ROUND(I120*H120,0)</f>
        <v>0</v>
      </c>
      <c r="BL120" s="19" t="s">
        <v>152</v>
      </c>
      <c r="BM120" s="185" t="s">
        <v>2607</v>
      </c>
    </row>
    <row r="121" spans="1:65" s="2" customFormat="1" ht="18">
      <c r="A121" s="36"/>
      <c r="B121" s="37"/>
      <c r="C121" s="38"/>
      <c r="D121" s="187" t="s">
        <v>155</v>
      </c>
      <c r="E121" s="38"/>
      <c r="F121" s="188" t="s">
        <v>2608</v>
      </c>
      <c r="G121" s="38"/>
      <c r="H121" s="38"/>
      <c r="I121" s="189"/>
      <c r="J121" s="38"/>
      <c r="K121" s="38"/>
      <c r="L121" s="41"/>
      <c r="M121" s="190"/>
      <c r="N121" s="191"/>
      <c r="O121" s="66"/>
      <c r="P121" s="66"/>
      <c r="Q121" s="66"/>
      <c r="R121" s="66"/>
      <c r="S121" s="66"/>
      <c r="T121" s="67"/>
      <c r="U121" s="36"/>
      <c r="V121" s="36"/>
      <c r="W121" s="36"/>
      <c r="X121" s="36"/>
      <c r="Y121" s="36"/>
      <c r="Z121" s="36"/>
      <c r="AA121" s="36"/>
      <c r="AB121" s="36"/>
      <c r="AC121" s="36"/>
      <c r="AD121" s="36"/>
      <c r="AE121" s="36"/>
      <c r="AT121" s="19" t="s">
        <v>155</v>
      </c>
      <c r="AU121" s="19" t="s">
        <v>153</v>
      </c>
    </row>
    <row r="122" spans="1:65" s="2" customFormat="1" ht="189">
      <c r="A122" s="36"/>
      <c r="B122" s="37"/>
      <c r="C122" s="38"/>
      <c r="D122" s="187" t="s">
        <v>157</v>
      </c>
      <c r="E122" s="38"/>
      <c r="F122" s="192" t="s">
        <v>2609</v>
      </c>
      <c r="G122" s="38"/>
      <c r="H122" s="38"/>
      <c r="I122" s="189"/>
      <c r="J122" s="38"/>
      <c r="K122" s="38"/>
      <c r="L122" s="41"/>
      <c r="M122" s="190"/>
      <c r="N122" s="191"/>
      <c r="O122" s="66"/>
      <c r="P122" s="66"/>
      <c r="Q122" s="66"/>
      <c r="R122" s="66"/>
      <c r="S122" s="66"/>
      <c r="T122" s="67"/>
      <c r="U122" s="36"/>
      <c r="V122" s="36"/>
      <c r="W122" s="36"/>
      <c r="X122" s="36"/>
      <c r="Y122" s="36"/>
      <c r="Z122" s="36"/>
      <c r="AA122" s="36"/>
      <c r="AB122" s="36"/>
      <c r="AC122" s="36"/>
      <c r="AD122" s="36"/>
      <c r="AE122" s="36"/>
      <c r="AT122" s="19" t="s">
        <v>157</v>
      </c>
      <c r="AU122" s="19" t="s">
        <v>153</v>
      </c>
    </row>
    <row r="123" spans="1:65" s="13" customFormat="1" ht="10">
      <c r="B123" s="193"/>
      <c r="C123" s="194"/>
      <c r="D123" s="187" t="s">
        <v>159</v>
      </c>
      <c r="E123" s="195" t="s">
        <v>20</v>
      </c>
      <c r="F123" s="196" t="s">
        <v>2610</v>
      </c>
      <c r="G123" s="194"/>
      <c r="H123" s="197">
        <v>9.4499999999999993</v>
      </c>
      <c r="I123" s="198"/>
      <c r="J123" s="194"/>
      <c r="K123" s="194"/>
      <c r="L123" s="199"/>
      <c r="M123" s="200"/>
      <c r="N123" s="201"/>
      <c r="O123" s="201"/>
      <c r="P123" s="201"/>
      <c r="Q123" s="201"/>
      <c r="R123" s="201"/>
      <c r="S123" s="201"/>
      <c r="T123" s="202"/>
      <c r="AT123" s="203" t="s">
        <v>159</v>
      </c>
      <c r="AU123" s="203" t="s">
        <v>153</v>
      </c>
      <c r="AV123" s="13" t="s">
        <v>153</v>
      </c>
      <c r="AW123" s="13" t="s">
        <v>33</v>
      </c>
      <c r="AX123" s="13" t="s">
        <v>8</v>
      </c>
      <c r="AY123" s="203" t="s">
        <v>145</v>
      </c>
    </row>
    <row r="124" spans="1:65" s="12" customFormat="1" ht="22.75" customHeight="1">
      <c r="B124" s="159"/>
      <c r="C124" s="160"/>
      <c r="D124" s="161" t="s">
        <v>71</v>
      </c>
      <c r="E124" s="173" t="s">
        <v>152</v>
      </c>
      <c r="F124" s="173" t="s">
        <v>317</v>
      </c>
      <c r="G124" s="160"/>
      <c r="H124" s="160"/>
      <c r="I124" s="163"/>
      <c r="J124" s="174">
        <f>BK124</f>
        <v>0</v>
      </c>
      <c r="K124" s="160"/>
      <c r="L124" s="165"/>
      <c r="M124" s="166"/>
      <c r="N124" s="167"/>
      <c r="O124" s="167"/>
      <c r="P124" s="168">
        <f>SUM(P125:P129)</f>
        <v>0</v>
      </c>
      <c r="Q124" s="167"/>
      <c r="R124" s="168">
        <f>SUM(R125:R129)</f>
        <v>12.252189600000001</v>
      </c>
      <c r="S124" s="167"/>
      <c r="T124" s="169">
        <f>SUM(T125:T129)</f>
        <v>0</v>
      </c>
      <c r="AR124" s="170" t="s">
        <v>8</v>
      </c>
      <c r="AT124" s="171" t="s">
        <v>71</v>
      </c>
      <c r="AU124" s="171" t="s">
        <v>8</v>
      </c>
      <c r="AY124" s="170" t="s">
        <v>145</v>
      </c>
      <c r="BK124" s="172">
        <f>SUM(BK125:BK129)</f>
        <v>0</v>
      </c>
    </row>
    <row r="125" spans="1:65" s="2" customFormat="1" ht="16.5" customHeight="1">
      <c r="A125" s="36"/>
      <c r="B125" s="37"/>
      <c r="C125" s="175" t="s">
        <v>221</v>
      </c>
      <c r="D125" s="175" t="s">
        <v>147</v>
      </c>
      <c r="E125" s="176" t="s">
        <v>2611</v>
      </c>
      <c r="F125" s="177" t="s">
        <v>2612</v>
      </c>
      <c r="G125" s="178" t="s">
        <v>163</v>
      </c>
      <c r="H125" s="179">
        <v>6.48</v>
      </c>
      <c r="I125" s="180"/>
      <c r="J125" s="179">
        <f>ROUND(I125*H125,0)</f>
        <v>0</v>
      </c>
      <c r="K125" s="177" t="s">
        <v>204</v>
      </c>
      <c r="L125" s="41"/>
      <c r="M125" s="181" t="s">
        <v>20</v>
      </c>
      <c r="N125" s="182" t="s">
        <v>44</v>
      </c>
      <c r="O125" s="66"/>
      <c r="P125" s="183">
        <f>O125*H125</f>
        <v>0</v>
      </c>
      <c r="Q125" s="183">
        <v>1.8907700000000001</v>
      </c>
      <c r="R125" s="183">
        <f>Q125*H125</f>
        <v>12.252189600000001</v>
      </c>
      <c r="S125" s="183">
        <v>0</v>
      </c>
      <c r="T125" s="184">
        <f>S125*H125</f>
        <v>0</v>
      </c>
      <c r="U125" s="36"/>
      <c r="V125" s="36"/>
      <c r="W125" s="36"/>
      <c r="X125" s="36"/>
      <c r="Y125" s="36"/>
      <c r="Z125" s="36"/>
      <c r="AA125" s="36"/>
      <c r="AB125" s="36"/>
      <c r="AC125" s="36"/>
      <c r="AD125" s="36"/>
      <c r="AE125" s="36"/>
      <c r="AR125" s="185" t="s">
        <v>152</v>
      </c>
      <c r="AT125" s="185" t="s">
        <v>147</v>
      </c>
      <c r="AU125" s="185" t="s">
        <v>153</v>
      </c>
      <c r="AY125" s="19" t="s">
        <v>145</v>
      </c>
      <c r="BE125" s="186">
        <f>IF(N125="základní",J125,0)</f>
        <v>0</v>
      </c>
      <c r="BF125" s="186">
        <f>IF(N125="snížená",J125,0)</f>
        <v>0</v>
      </c>
      <c r="BG125" s="186">
        <f>IF(N125="zákl. přenesená",J125,0)</f>
        <v>0</v>
      </c>
      <c r="BH125" s="186">
        <f>IF(N125="sníž. přenesená",J125,0)</f>
        <v>0</v>
      </c>
      <c r="BI125" s="186">
        <f>IF(N125="nulová",J125,0)</f>
        <v>0</v>
      </c>
      <c r="BJ125" s="19" t="s">
        <v>153</v>
      </c>
      <c r="BK125" s="186">
        <f>ROUND(I125*H125,0)</f>
        <v>0</v>
      </c>
      <c r="BL125" s="19" t="s">
        <v>152</v>
      </c>
      <c r="BM125" s="185" t="s">
        <v>2613</v>
      </c>
    </row>
    <row r="126" spans="1:65" s="2" customFormat="1" ht="10">
      <c r="A126" s="36"/>
      <c r="B126" s="37"/>
      <c r="C126" s="38"/>
      <c r="D126" s="187" t="s">
        <v>155</v>
      </c>
      <c r="E126" s="38"/>
      <c r="F126" s="188" t="s">
        <v>2614</v>
      </c>
      <c r="G126" s="38"/>
      <c r="H126" s="38"/>
      <c r="I126" s="189"/>
      <c r="J126" s="38"/>
      <c r="K126" s="38"/>
      <c r="L126" s="41"/>
      <c r="M126" s="190"/>
      <c r="N126" s="191"/>
      <c r="O126" s="66"/>
      <c r="P126" s="66"/>
      <c r="Q126" s="66"/>
      <c r="R126" s="66"/>
      <c r="S126" s="66"/>
      <c r="T126" s="67"/>
      <c r="U126" s="36"/>
      <c r="V126" s="36"/>
      <c r="W126" s="36"/>
      <c r="X126" s="36"/>
      <c r="Y126" s="36"/>
      <c r="Z126" s="36"/>
      <c r="AA126" s="36"/>
      <c r="AB126" s="36"/>
      <c r="AC126" s="36"/>
      <c r="AD126" s="36"/>
      <c r="AE126" s="36"/>
      <c r="AT126" s="19" t="s">
        <v>155</v>
      </c>
      <c r="AU126" s="19" t="s">
        <v>153</v>
      </c>
    </row>
    <row r="127" spans="1:65" s="2" customFormat="1" ht="36">
      <c r="A127" s="36"/>
      <c r="B127" s="37"/>
      <c r="C127" s="38"/>
      <c r="D127" s="187" t="s">
        <v>157</v>
      </c>
      <c r="E127" s="38"/>
      <c r="F127" s="192" t="s">
        <v>2615</v>
      </c>
      <c r="G127" s="38"/>
      <c r="H127" s="38"/>
      <c r="I127" s="189"/>
      <c r="J127" s="38"/>
      <c r="K127" s="38"/>
      <c r="L127" s="41"/>
      <c r="M127" s="190"/>
      <c r="N127" s="191"/>
      <c r="O127" s="66"/>
      <c r="P127" s="66"/>
      <c r="Q127" s="66"/>
      <c r="R127" s="66"/>
      <c r="S127" s="66"/>
      <c r="T127" s="67"/>
      <c r="U127" s="36"/>
      <c r="V127" s="36"/>
      <c r="W127" s="36"/>
      <c r="X127" s="36"/>
      <c r="Y127" s="36"/>
      <c r="Z127" s="36"/>
      <c r="AA127" s="36"/>
      <c r="AB127" s="36"/>
      <c r="AC127" s="36"/>
      <c r="AD127" s="36"/>
      <c r="AE127" s="36"/>
      <c r="AT127" s="19" t="s">
        <v>157</v>
      </c>
      <c r="AU127" s="19" t="s">
        <v>153</v>
      </c>
    </row>
    <row r="128" spans="1:65" s="14" customFormat="1" ht="10">
      <c r="B128" s="204"/>
      <c r="C128" s="205"/>
      <c r="D128" s="187" t="s">
        <v>159</v>
      </c>
      <c r="E128" s="206" t="s">
        <v>20</v>
      </c>
      <c r="F128" s="207" t="s">
        <v>2616</v>
      </c>
      <c r="G128" s="205"/>
      <c r="H128" s="206" t="s">
        <v>20</v>
      </c>
      <c r="I128" s="208"/>
      <c r="J128" s="205"/>
      <c r="K128" s="205"/>
      <c r="L128" s="209"/>
      <c r="M128" s="210"/>
      <c r="N128" s="211"/>
      <c r="O128" s="211"/>
      <c r="P128" s="211"/>
      <c r="Q128" s="211"/>
      <c r="R128" s="211"/>
      <c r="S128" s="211"/>
      <c r="T128" s="212"/>
      <c r="AT128" s="213" t="s">
        <v>159</v>
      </c>
      <c r="AU128" s="213" t="s">
        <v>153</v>
      </c>
      <c r="AV128" s="14" t="s">
        <v>8</v>
      </c>
      <c r="AW128" s="14" t="s">
        <v>33</v>
      </c>
      <c r="AX128" s="14" t="s">
        <v>72</v>
      </c>
      <c r="AY128" s="213" t="s">
        <v>145</v>
      </c>
    </row>
    <row r="129" spans="1:65" s="13" customFormat="1" ht="10">
      <c r="B129" s="193"/>
      <c r="C129" s="194"/>
      <c r="D129" s="187" t="s">
        <v>159</v>
      </c>
      <c r="E129" s="195" t="s">
        <v>20</v>
      </c>
      <c r="F129" s="196" t="s">
        <v>2617</v>
      </c>
      <c r="G129" s="194"/>
      <c r="H129" s="197">
        <v>6.48</v>
      </c>
      <c r="I129" s="198"/>
      <c r="J129" s="194"/>
      <c r="K129" s="194"/>
      <c r="L129" s="199"/>
      <c r="M129" s="200"/>
      <c r="N129" s="201"/>
      <c r="O129" s="201"/>
      <c r="P129" s="201"/>
      <c r="Q129" s="201"/>
      <c r="R129" s="201"/>
      <c r="S129" s="201"/>
      <c r="T129" s="202"/>
      <c r="AT129" s="203" t="s">
        <v>159</v>
      </c>
      <c r="AU129" s="203" t="s">
        <v>153</v>
      </c>
      <c r="AV129" s="13" t="s">
        <v>153</v>
      </c>
      <c r="AW129" s="13" t="s">
        <v>33</v>
      </c>
      <c r="AX129" s="13" t="s">
        <v>8</v>
      </c>
      <c r="AY129" s="203" t="s">
        <v>145</v>
      </c>
    </row>
    <row r="130" spans="1:65" s="12" customFormat="1" ht="22.75" customHeight="1">
      <c r="B130" s="159"/>
      <c r="C130" s="160"/>
      <c r="D130" s="161" t="s">
        <v>71</v>
      </c>
      <c r="E130" s="173" t="s">
        <v>216</v>
      </c>
      <c r="F130" s="173" t="s">
        <v>2618</v>
      </c>
      <c r="G130" s="160"/>
      <c r="H130" s="160"/>
      <c r="I130" s="163"/>
      <c r="J130" s="174">
        <f>BK130</f>
        <v>0</v>
      </c>
      <c r="K130" s="160"/>
      <c r="L130" s="165"/>
      <c r="M130" s="166"/>
      <c r="N130" s="167"/>
      <c r="O130" s="167"/>
      <c r="P130" s="168">
        <f>SUM(P131:P146)</f>
        <v>0</v>
      </c>
      <c r="Q130" s="167"/>
      <c r="R130" s="168">
        <f>SUM(R131:R146)</f>
        <v>1.2770999999999999E-2</v>
      </c>
      <c r="S130" s="167"/>
      <c r="T130" s="169">
        <f>SUM(T131:T146)</f>
        <v>0</v>
      </c>
      <c r="AR130" s="170" t="s">
        <v>8</v>
      </c>
      <c r="AT130" s="171" t="s">
        <v>71</v>
      </c>
      <c r="AU130" s="171" t="s">
        <v>8</v>
      </c>
      <c r="AY130" s="170" t="s">
        <v>145</v>
      </c>
      <c r="BK130" s="172">
        <f>SUM(BK131:BK146)</f>
        <v>0</v>
      </c>
    </row>
    <row r="131" spans="1:65" s="2" customFormat="1" ht="16.5" customHeight="1">
      <c r="A131" s="36"/>
      <c r="B131" s="37"/>
      <c r="C131" s="175" t="s">
        <v>26</v>
      </c>
      <c r="D131" s="175" t="s">
        <v>147</v>
      </c>
      <c r="E131" s="176" t="s">
        <v>2619</v>
      </c>
      <c r="F131" s="177" t="s">
        <v>2620</v>
      </c>
      <c r="G131" s="178" t="s">
        <v>300</v>
      </c>
      <c r="H131" s="179">
        <v>1</v>
      </c>
      <c r="I131" s="180"/>
      <c r="J131" s="179">
        <f>ROUND(I131*H131,0)</f>
        <v>0</v>
      </c>
      <c r="K131" s="177" t="s">
        <v>20</v>
      </c>
      <c r="L131" s="41"/>
      <c r="M131" s="181" t="s">
        <v>20</v>
      </c>
      <c r="N131" s="182" t="s">
        <v>44</v>
      </c>
      <c r="O131" s="66"/>
      <c r="P131" s="183">
        <f>O131*H131</f>
        <v>0</v>
      </c>
      <c r="Q131" s="183">
        <v>0</v>
      </c>
      <c r="R131" s="183">
        <f>Q131*H131</f>
        <v>0</v>
      </c>
      <c r="S131" s="183">
        <v>0</v>
      </c>
      <c r="T131" s="184">
        <f>S131*H131</f>
        <v>0</v>
      </c>
      <c r="U131" s="36"/>
      <c r="V131" s="36"/>
      <c r="W131" s="36"/>
      <c r="X131" s="36"/>
      <c r="Y131" s="36"/>
      <c r="Z131" s="36"/>
      <c r="AA131" s="36"/>
      <c r="AB131" s="36"/>
      <c r="AC131" s="36"/>
      <c r="AD131" s="36"/>
      <c r="AE131" s="36"/>
      <c r="AR131" s="185" t="s">
        <v>152</v>
      </c>
      <c r="AT131" s="185" t="s">
        <v>147</v>
      </c>
      <c r="AU131" s="185" t="s">
        <v>153</v>
      </c>
      <c r="AY131" s="19" t="s">
        <v>145</v>
      </c>
      <c r="BE131" s="186">
        <f>IF(N131="základní",J131,0)</f>
        <v>0</v>
      </c>
      <c r="BF131" s="186">
        <f>IF(N131="snížená",J131,0)</f>
        <v>0</v>
      </c>
      <c r="BG131" s="186">
        <f>IF(N131="zákl. přenesená",J131,0)</f>
        <v>0</v>
      </c>
      <c r="BH131" s="186">
        <f>IF(N131="sníž. přenesená",J131,0)</f>
        <v>0</v>
      </c>
      <c r="BI131" s="186">
        <f>IF(N131="nulová",J131,0)</f>
        <v>0</v>
      </c>
      <c r="BJ131" s="19" t="s">
        <v>153</v>
      </c>
      <c r="BK131" s="186">
        <f>ROUND(I131*H131,0)</f>
        <v>0</v>
      </c>
      <c r="BL131" s="19" t="s">
        <v>152</v>
      </c>
      <c r="BM131" s="185" t="s">
        <v>2621</v>
      </c>
    </row>
    <row r="132" spans="1:65" s="2" customFormat="1" ht="10">
      <c r="A132" s="36"/>
      <c r="B132" s="37"/>
      <c r="C132" s="38"/>
      <c r="D132" s="187" t="s">
        <v>155</v>
      </c>
      <c r="E132" s="38"/>
      <c r="F132" s="188" t="s">
        <v>2620</v>
      </c>
      <c r="G132" s="38"/>
      <c r="H132" s="38"/>
      <c r="I132" s="189"/>
      <c r="J132" s="38"/>
      <c r="K132" s="38"/>
      <c r="L132" s="41"/>
      <c r="M132" s="190"/>
      <c r="N132" s="191"/>
      <c r="O132" s="66"/>
      <c r="P132" s="66"/>
      <c r="Q132" s="66"/>
      <c r="R132" s="66"/>
      <c r="S132" s="66"/>
      <c r="T132" s="67"/>
      <c r="U132" s="36"/>
      <c r="V132" s="36"/>
      <c r="W132" s="36"/>
      <c r="X132" s="36"/>
      <c r="Y132" s="36"/>
      <c r="Z132" s="36"/>
      <c r="AA132" s="36"/>
      <c r="AB132" s="36"/>
      <c r="AC132" s="36"/>
      <c r="AD132" s="36"/>
      <c r="AE132" s="36"/>
      <c r="AT132" s="19" t="s">
        <v>155</v>
      </c>
      <c r="AU132" s="19" t="s">
        <v>153</v>
      </c>
    </row>
    <row r="133" spans="1:65" s="2" customFormat="1" ht="16.5" customHeight="1">
      <c r="A133" s="36"/>
      <c r="B133" s="37"/>
      <c r="C133" s="175" t="s">
        <v>240</v>
      </c>
      <c r="D133" s="175" t="s">
        <v>147</v>
      </c>
      <c r="E133" s="176" t="s">
        <v>2622</v>
      </c>
      <c r="F133" s="177" t="s">
        <v>2623</v>
      </c>
      <c r="G133" s="178" t="s">
        <v>300</v>
      </c>
      <c r="H133" s="179">
        <v>1</v>
      </c>
      <c r="I133" s="180"/>
      <c r="J133" s="179">
        <f>ROUND(I133*H133,0)</f>
        <v>0</v>
      </c>
      <c r="K133" s="177" t="s">
        <v>20</v>
      </c>
      <c r="L133" s="41"/>
      <c r="M133" s="181" t="s">
        <v>20</v>
      </c>
      <c r="N133" s="182" t="s">
        <v>44</v>
      </c>
      <c r="O133" s="66"/>
      <c r="P133" s="183">
        <f>O133*H133</f>
        <v>0</v>
      </c>
      <c r="Q133" s="183">
        <v>0</v>
      </c>
      <c r="R133" s="183">
        <f>Q133*H133</f>
        <v>0</v>
      </c>
      <c r="S133" s="183">
        <v>0</v>
      </c>
      <c r="T133" s="184">
        <f>S133*H133</f>
        <v>0</v>
      </c>
      <c r="U133" s="36"/>
      <c r="V133" s="36"/>
      <c r="W133" s="36"/>
      <c r="X133" s="36"/>
      <c r="Y133" s="36"/>
      <c r="Z133" s="36"/>
      <c r="AA133" s="36"/>
      <c r="AB133" s="36"/>
      <c r="AC133" s="36"/>
      <c r="AD133" s="36"/>
      <c r="AE133" s="36"/>
      <c r="AR133" s="185" t="s">
        <v>152</v>
      </c>
      <c r="AT133" s="185" t="s">
        <v>147</v>
      </c>
      <c r="AU133" s="185" t="s">
        <v>153</v>
      </c>
      <c r="AY133" s="19" t="s">
        <v>145</v>
      </c>
      <c r="BE133" s="186">
        <f>IF(N133="základní",J133,0)</f>
        <v>0</v>
      </c>
      <c r="BF133" s="186">
        <f>IF(N133="snížená",J133,0)</f>
        <v>0</v>
      </c>
      <c r="BG133" s="186">
        <f>IF(N133="zákl. přenesená",J133,0)</f>
        <v>0</v>
      </c>
      <c r="BH133" s="186">
        <f>IF(N133="sníž. přenesená",J133,0)</f>
        <v>0</v>
      </c>
      <c r="BI133" s="186">
        <f>IF(N133="nulová",J133,0)</f>
        <v>0</v>
      </c>
      <c r="BJ133" s="19" t="s">
        <v>153</v>
      </c>
      <c r="BK133" s="186">
        <f>ROUND(I133*H133,0)</f>
        <v>0</v>
      </c>
      <c r="BL133" s="19" t="s">
        <v>152</v>
      </c>
      <c r="BM133" s="185" t="s">
        <v>2624</v>
      </c>
    </row>
    <row r="134" spans="1:65" s="2" customFormat="1" ht="10">
      <c r="A134" s="36"/>
      <c r="B134" s="37"/>
      <c r="C134" s="38"/>
      <c r="D134" s="187" t="s">
        <v>155</v>
      </c>
      <c r="E134" s="38"/>
      <c r="F134" s="188" t="s">
        <v>2623</v>
      </c>
      <c r="G134" s="38"/>
      <c r="H134" s="38"/>
      <c r="I134" s="189"/>
      <c r="J134" s="38"/>
      <c r="K134" s="38"/>
      <c r="L134" s="41"/>
      <c r="M134" s="190"/>
      <c r="N134" s="191"/>
      <c r="O134" s="66"/>
      <c r="P134" s="66"/>
      <c r="Q134" s="66"/>
      <c r="R134" s="66"/>
      <c r="S134" s="66"/>
      <c r="T134" s="67"/>
      <c r="U134" s="36"/>
      <c r="V134" s="36"/>
      <c r="W134" s="36"/>
      <c r="X134" s="36"/>
      <c r="Y134" s="36"/>
      <c r="Z134" s="36"/>
      <c r="AA134" s="36"/>
      <c r="AB134" s="36"/>
      <c r="AC134" s="36"/>
      <c r="AD134" s="36"/>
      <c r="AE134" s="36"/>
      <c r="AT134" s="19" t="s">
        <v>155</v>
      </c>
      <c r="AU134" s="19" t="s">
        <v>153</v>
      </c>
    </row>
    <row r="135" spans="1:65" s="2" customFormat="1" ht="16.5" customHeight="1">
      <c r="A135" s="36"/>
      <c r="B135" s="37"/>
      <c r="C135" s="175" t="s">
        <v>247</v>
      </c>
      <c r="D135" s="175" t="s">
        <v>147</v>
      </c>
      <c r="E135" s="176" t="s">
        <v>2625</v>
      </c>
      <c r="F135" s="177" t="s">
        <v>2626</v>
      </c>
      <c r="G135" s="178" t="s">
        <v>256</v>
      </c>
      <c r="H135" s="179">
        <v>27</v>
      </c>
      <c r="I135" s="180"/>
      <c r="J135" s="179">
        <f>ROUND(I135*H135,0)</f>
        <v>0</v>
      </c>
      <c r="K135" s="177" t="s">
        <v>204</v>
      </c>
      <c r="L135" s="41"/>
      <c r="M135" s="181" t="s">
        <v>20</v>
      </c>
      <c r="N135" s="182" t="s">
        <v>44</v>
      </c>
      <c r="O135" s="66"/>
      <c r="P135" s="183">
        <f>O135*H135</f>
        <v>0</v>
      </c>
      <c r="Q135" s="183">
        <v>0</v>
      </c>
      <c r="R135" s="183">
        <f>Q135*H135</f>
        <v>0</v>
      </c>
      <c r="S135" s="183">
        <v>0</v>
      </c>
      <c r="T135" s="184">
        <f>S135*H135</f>
        <v>0</v>
      </c>
      <c r="U135" s="36"/>
      <c r="V135" s="36"/>
      <c r="W135" s="36"/>
      <c r="X135" s="36"/>
      <c r="Y135" s="36"/>
      <c r="Z135" s="36"/>
      <c r="AA135" s="36"/>
      <c r="AB135" s="36"/>
      <c r="AC135" s="36"/>
      <c r="AD135" s="36"/>
      <c r="AE135" s="36"/>
      <c r="AR135" s="185" t="s">
        <v>152</v>
      </c>
      <c r="AT135" s="185" t="s">
        <v>147</v>
      </c>
      <c r="AU135" s="185" t="s">
        <v>153</v>
      </c>
      <c r="AY135" s="19" t="s">
        <v>145</v>
      </c>
      <c r="BE135" s="186">
        <f>IF(N135="základní",J135,0)</f>
        <v>0</v>
      </c>
      <c r="BF135" s="186">
        <f>IF(N135="snížená",J135,0)</f>
        <v>0</v>
      </c>
      <c r="BG135" s="186">
        <f>IF(N135="zákl. přenesená",J135,0)</f>
        <v>0</v>
      </c>
      <c r="BH135" s="186">
        <f>IF(N135="sníž. přenesená",J135,0)</f>
        <v>0</v>
      </c>
      <c r="BI135" s="186">
        <f>IF(N135="nulová",J135,0)</f>
        <v>0</v>
      </c>
      <c r="BJ135" s="19" t="s">
        <v>153</v>
      </c>
      <c r="BK135" s="186">
        <f>ROUND(I135*H135,0)</f>
        <v>0</v>
      </c>
      <c r="BL135" s="19" t="s">
        <v>152</v>
      </c>
      <c r="BM135" s="185" t="s">
        <v>2627</v>
      </c>
    </row>
    <row r="136" spans="1:65" s="2" customFormat="1" ht="10">
      <c r="A136" s="36"/>
      <c r="B136" s="37"/>
      <c r="C136" s="38"/>
      <c r="D136" s="187" t="s">
        <v>155</v>
      </c>
      <c r="E136" s="38"/>
      <c r="F136" s="188" t="s">
        <v>2628</v>
      </c>
      <c r="G136" s="38"/>
      <c r="H136" s="38"/>
      <c r="I136" s="189"/>
      <c r="J136" s="38"/>
      <c r="K136" s="38"/>
      <c r="L136" s="41"/>
      <c r="M136" s="190"/>
      <c r="N136" s="191"/>
      <c r="O136" s="66"/>
      <c r="P136" s="66"/>
      <c r="Q136" s="66"/>
      <c r="R136" s="66"/>
      <c r="S136" s="66"/>
      <c r="T136" s="67"/>
      <c r="U136" s="36"/>
      <c r="V136" s="36"/>
      <c r="W136" s="36"/>
      <c r="X136" s="36"/>
      <c r="Y136" s="36"/>
      <c r="Z136" s="36"/>
      <c r="AA136" s="36"/>
      <c r="AB136" s="36"/>
      <c r="AC136" s="36"/>
      <c r="AD136" s="36"/>
      <c r="AE136" s="36"/>
      <c r="AT136" s="19" t="s">
        <v>155</v>
      </c>
      <c r="AU136" s="19" t="s">
        <v>153</v>
      </c>
    </row>
    <row r="137" spans="1:65" s="2" customFormat="1" ht="63">
      <c r="A137" s="36"/>
      <c r="B137" s="37"/>
      <c r="C137" s="38"/>
      <c r="D137" s="187" t="s">
        <v>157</v>
      </c>
      <c r="E137" s="38"/>
      <c r="F137" s="192" t="s">
        <v>2629</v>
      </c>
      <c r="G137" s="38"/>
      <c r="H137" s="38"/>
      <c r="I137" s="189"/>
      <c r="J137" s="38"/>
      <c r="K137" s="38"/>
      <c r="L137" s="41"/>
      <c r="M137" s="190"/>
      <c r="N137" s="191"/>
      <c r="O137" s="66"/>
      <c r="P137" s="66"/>
      <c r="Q137" s="66"/>
      <c r="R137" s="66"/>
      <c r="S137" s="66"/>
      <c r="T137" s="67"/>
      <c r="U137" s="36"/>
      <c r="V137" s="36"/>
      <c r="W137" s="36"/>
      <c r="X137" s="36"/>
      <c r="Y137" s="36"/>
      <c r="Z137" s="36"/>
      <c r="AA137" s="36"/>
      <c r="AB137" s="36"/>
      <c r="AC137" s="36"/>
      <c r="AD137" s="36"/>
      <c r="AE137" s="36"/>
      <c r="AT137" s="19" t="s">
        <v>157</v>
      </c>
      <c r="AU137" s="19" t="s">
        <v>153</v>
      </c>
    </row>
    <row r="138" spans="1:65" s="2" customFormat="1" ht="16.5" customHeight="1">
      <c r="A138" s="36"/>
      <c r="B138" s="37"/>
      <c r="C138" s="225" t="s">
        <v>253</v>
      </c>
      <c r="D138" s="225" t="s">
        <v>248</v>
      </c>
      <c r="E138" s="226" t="s">
        <v>2630</v>
      </c>
      <c r="F138" s="227" t="s">
        <v>2631</v>
      </c>
      <c r="G138" s="228" t="s">
        <v>256</v>
      </c>
      <c r="H138" s="229">
        <v>29.7</v>
      </c>
      <c r="I138" s="230"/>
      <c r="J138" s="229">
        <f>ROUND(I138*H138,0)</f>
        <v>0</v>
      </c>
      <c r="K138" s="227" t="s">
        <v>204</v>
      </c>
      <c r="L138" s="231"/>
      <c r="M138" s="232" t="s">
        <v>20</v>
      </c>
      <c r="N138" s="233" t="s">
        <v>44</v>
      </c>
      <c r="O138" s="66"/>
      <c r="P138" s="183">
        <f>O138*H138</f>
        <v>0</v>
      </c>
      <c r="Q138" s="183">
        <v>4.2999999999999999E-4</v>
      </c>
      <c r="R138" s="183">
        <f>Q138*H138</f>
        <v>1.2770999999999999E-2</v>
      </c>
      <c r="S138" s="183">
        <v>0</v>
      </c>
      <c r="T138" s="184">
        <f>S138*H138</f>
        <v>0</v>
      </c>
      <c r="U138" s="36"/>
      <c r="V138" s="36"/>
      <c r="W138" s="36"/>
      <c r="X138" s="36"/>
      <c r="Y138" s="36"/>
      <c r="Z138" s="36"/>
      <c r="AA138" s="36"/>
      <c r="AB138" s="36"/>
      <c r="AC138" s="36"/>
      <c r="AD138" s="36"/>
      <c r="AE138" s="36"/>
      <c r="AR138" s="185" t="s">
        <v>216</v>
      </c>
      <c r="AT138" s="185" t="s">
        <v>248</v>
      </c>
      <c r="AU138" s="185" t="s">
        <v>153</v>
      </c>
      <c r="AY138" s="19" t="s">
        <v>145</v>
      </c>
      <c r="BE138" s="186">
        <f>IF(N138="základní",J138,0)</f>
        <v>0</v>
      </c>
      <c r="BF138" s="186">
        <f>IF(N138="snížená",J138,0)</f>
        <v>0</v>
      </c>
      <c r="BG138" s="186">
        <f>IF(N138="zákl. přenesená",J138,0)</f>
        <v>0</v>
      </c>
      <c r="BH138" s="186">
        <f>IF(N138="sníž. přenesená",J138,0)</f>
        <v>0</v>
      </c>
      <c r="BI138" s="186">
        <f>IF(N138="nulová",J138,0)</f>
        <v>0</v>
      </c>
      <c r="BJ138" s="19" t="s">
        <v>153</v>
      </c>
      <c r="BK138" s="186">
        <f>ROUND(I138*H138,0)</f>
        <v>0</v>
      </c>
      <c r="BL138" s="19" t="s">
        <v>152</v>
      </c>
      <c r="BM138" s="185" t="s">
        <v>2632</v>
      </c>
    </row>
    <row r="139" spans="1:65" s="2" customFormat="1" ht="10">
      <c r="A139" s="36"/>
      <c r="B139" s="37"/>
      <c r="C139" s="38"/>
      <c r="D139" s="187" t="s">
        <v>155</v>
      </c>
      <c r="E139" s="38"/>
      <c r="F139" s="188" t="s">
        <v>2631</v>
      </c>
      <c r="G139" s="38"/>
      <c r="H139" s="38"/>
      <c r="I139" s="189"/>
      <c r="J139" s="38"/>
      <c r="K139" s="38"/>
      <c r="L139" s="41"/>
      <c r="M139" s="190"/>
      <c r="N139" s="191"/>
      <c r="O139" s="66"/>
      <c r="P139" s="66"/>
      <c r="Q139" s="66"/>
      <c r="R139" s="66"/>
      <c r="S139" s="66"/>
      <c r="T139" s="67"/>
      <c r="U139" s="36"/>
      <c r="V139" s="36"/>
      <c r="W139" s="36"/>
      <c r="X139" s="36"/>
      <c r="Y139" s="36"/>
      <c r="Z139" s="36"/>
      <c r="AA139" s="36"/>
      <c r="AB139" s="36"/>
      <c r="AC139" s="36"/>
      <c r="AD139" s="36"/>
      <c r="AE139" s="36"/>
      <c r="AT139" s="19" t="s">
        <v>155</v>
      </c>
      <c r="AU139" s="19" t="s">
        <v>153</v>
      </c>
    </row>
    <row r="140" spans="1:65" s="13" customFormat="1" ht="10">
      <c r="B140" s="193"/>
      <c r="C140" s="194"/>
      <c r="D140" s="187" t="s">
        <v>159</v>
      </c>
      <c r="E140" s="195" t="s">
        <v>20</v>
      </c>
      <c r="F140" s="196" t="s">
        <v>2633</v>
      </c>
      <c r="G140" s="194"/>
      <c r="H140" s="197">
        <v>29.7</v>
      </c>
      <c r="I140" s="198"/>
      <c r="J140" s="194"/>
      <c r="K140" s="194"/>
      <c r="L140" s="199"/>
      <c r="M140" s="200"/>
      <c r="N140" s="201"/>
      <c r="O140" s="201"/>
      <c r="P140" s="201"/>
      <c r="Q140" s="201"/>
      <c r="R140" s="201"/>
      <c r="S140" s="201"/>
      <c r="T140" s="202"/>
      <c r="AT140" s="203" t="s">
        <v>159</v>
      </c>
      <c r="AU140" s="203" t="s">
        <v>153</v>
      </c>
      <c r="AV140" s="13" t="s">
        <v>153</v>
      </c>
      <c r="AW140" s="13" t="s">
        <v>33</v>
      </c>
      <c r="AX140" s="13" t="s">
        <v>8</v>
      </c>
      <c r="AY140" s="203" t="s">
        <v>145</v>
      </c>
    </row>
    <row r="141" spans="1:65" s="2" customFormat="1" ht="16.5" customHeight="1">
      <c r="A141" s="36"/>
      <c r="B141" s="37"/>
      <c r="C141" s="175" t="s">
        <v>261</v>
      </c>
      <c r="D141" s="175" t="s">
        <v>147</v>
      </c>
      <c r="E141" s="176" t="s">
        <v>2634</v>
      </c>
      <c r="F141" s="177" t="s">
        <v>2635</v>
      </c>
      <c r="G141" s="178" t="s">
        <v>256</v>
      </c>
      <c r="H141" s="179">
        <v>27</v>
      </c>
      <c r="I141" s="180"/>
      <c r="J141" s="179">
        <f>ROUND(I141*H141,0)</f>
        <v>0</v>
      </c>
      <c r="K141" s="177" t="s">
        <v>204</v>
      </c>
      <c r="L141" s="41"/>
      <c r="M141" s="181" t="s">
        <v>20</v>
      </c>
      <c r="N141" s="182" t="s">
        <v>44</v>
      </c>
      <c r="O141" s="66"/>
      <c r="P141" s="183">
        <f>O141*H141</f>
        <v>0</v>
      </c>
      <c r="Q141" s="183">
        <v>0</v>
      </c>
      <c r="R141" s="183">
        <f>Q141*H141</f>
        <v>0</v>
      </c>
      <c r="S141" s="183">
        <v>0</v>
      </c>
      <c r="T141" s="184">
        <f>S141*H141</f>
        <v>0</v>
      </c>
      <c r="U141" s="36"/>
      <c r="V141" s="36"/>
      <c r="W141" s="36"/>
      <c r="X141" s="36"/>
      <c r="Y141" s="36"/>
      <c r="Z141" s="36"/>
      <c r="AA141" s="36"/>
      <c r="AB141" s="36"/>
      <c r="AC141" s="36"/>
      <c r="AD141" s="36"/>
      <c r="AE141" s="36"/>
      <c r="AR141" s="185" t="s">
        <v>152</v>
      </c>
      <c r="AT141" s="185" t="s">
        <v>147</v>
      </c>
      <c r="AU141" s="185" t="s">
        <v>153</v>
      </c>
      <c r="AY141" s="19" t="s">
        <v>145</v>
      </c>
      <c r="BE141" s="186">
        <f>IF(N141="základní",J141,0)</f>
        <v>0</v>
      </c>
      <c r="BF141" s="186">
        <f>IF(N141="snížená",J141,0)</f>
        <v>0</v>
      </c>
      <c r="BG141" s="186">
        <f>IF(N141="zákl. přenesená",J141,0)</f>
        <v>0</v>
      </c>
      <c r="BH141" s="186">
        <f>IF(N141="sníž. přenesená",J141,0)</f>
        <v>0</v>
      </c>
      <c r="BI141" s="186">
        <f>IF(N141="nulová",J141,0)</f>
        <v>0</v>
      </c>
      <c r="BJ141" s="19" t="s">
        <v>153</v>
      </c>
      <c r="BK141" s="186">
        <f>ROUND(I141*H141,0)</f>
        <v>0</v>
      </c>
      <c r="BL141" s="19" t="s">
        <v>152</v>
      </c>
      <c r="BM141" s="185" t="s">
        <v>2636</v>
      </c>
    </row>
    <row r="142" spans="1:65" s="2" customFormat="1" ht="10">
      <c r="A142" s="36"/>
      <c r="B142" s="37"/>
      <c r="C142" s="38"/>
      <c r="D142" s="187" t="s">
        <v>155</v>
      </c>
      <c r="E142" s="38"/>
      <c r="F142" s="188" t="s">
        <v>2635</v>
      </c>
      <c r="G142" s="38"/>
      <c r="H142" s="38"/>
      <c r="I142" s="189"/>
      <c r="J142" s="38"/>
      <c r="K142" s="38"/>
      <c r="L142" s="41"/>
      <c r="M142" s="190"/>
      <c r="N142" s="191"/>
      <c r="O142" s="66"/>
      <c r="P142" s="66"/>
      <c r="Q142" s="66"/>
      <c r="R142" s="66"/>
      <c r="S142" s="66"/>
      <c r="T142" s="67"/>
      <c r="U142" s="36"/>
      <c r="V142" s="36"/>
      <c r="W142" s="36"/>
      <c r="X142" s="36"/>
      <c r="Y142" s="36"/>
      <c r="Z142" s="36"/>
      <c r="AA142" s="36"/>
      <c r="AB142" s="36"/>
      <c r="AC142" s="36"/>
      <c r="AD142" s="36"/>
      <c r="AE142" s="36"/>
      <c r="AT142" s="19" t="s">
        <v>155</v>
      </c>
      <c r="AU142" s="19" t="s">
        <v>153</v>
      </c>
    </row>
    <row r="143" spans="1:65" s="2" customFormat="1" ht="27">
      <c r="A143" s="36"/>
      <c r="B143" s="37"/>
      <c r="C143" s="38"/>
      <c r="D143" s="187" t="s">
        <v>157</v>
      </c>
      <c r="E143" s="38"/>
      <c r="F143" s="192" t="s">
        <v>2637</v>
      </c>
      <c r="G143" s="38"/>
      <c r="H143" s="38"/>
      <c r="I143" s="189"/>
      <c r="J143" s="38"/>
      <c r="K143" s="38"/>
      <c r="L143" s="41"/>
      <c r="M143" s="190"/>
      <c r="N143" s="191"/>
      <c r="O143" s="66"/>
      <c r="P143" s="66"/>
      <c r="Q143" s="66"/>
      <c r="R143" s="66"/>
      <c r="S143" s="66"/>
      <c r="T143" s="67"/>
      <c r="U143" s="36"/>
      <c r="V143" s="36"/>
      <c r="W143" s="36"/>
      <c r="X143" s="36"/>
      <c r="Y143" s="36"/>
      <c r="Z143" s="36"/>
      <c r="AA143" s="36"/>
      <c r="AB143" s="36"/>
      <c r="AC143" s="36"/>
      <c r="AD143" s="36"/>
      <c r="AE143" s="36"/>
      <c r="AT143" s="19" t="s">
        <v>157</v>
      </c>
      <c r="AU143" s="19" t="s">
        <v>153</v>
      </c>
    </row>
    <row r="144" spans="1:65" s="2" customFormat="1" ht="16.5" customHeight="1">
      <c r="A144" s="36"/>
      <c r="B144" s="37"/>
      <c r="C144" s="175" t="s">
        <v>9</v>
      </c>
      <c r="D144" s="175" t="s">
        <v>147</v>
      </c>
      <c r="E144" s="176" t="s">
        <v>2638</v>
      </c>
      <c r="F144" s="177" t="s">
        <v>2639</v>
      </c>
      <c r="G144" s="178" t="s">
        <v>256</v>
      </c>
      <c r="H144" s="179">
        <v>27</v>
      </c>
      <c r="I144" s="180"/>
      <c r="J144" s="179">
        <f>ROUND(I144*H144,0)</f>
        <v>0</v>
      </c>
      <c r="K144" s="177" t="s">
        <v>204</v>
      </c>
      <c r="L144" s="41"/>
      <c r="M144" s="181" t="s">
        <v>20</v>
      </c>
      <c r="N144" s="182" t="s">
        <v>44</v>
      </c>
      <c r="O144" s="66"/>
      <c r="P144" s="183">
        <f>O144*H144</f>
        <v>0</v>
      </c>
      <c r="Q144" s="183">
        <v>0</v>
      </c>
      <c r="R144" s="183">
        <f>Q144*H144</f>
        <v>0</v>
      </c>
      <c r="S144" s="183">
        <v>0</v>
      </c>
      <c r="T144" s="184">
        <f>S144*H144</f>
        <v>0</v>
      </c>
      <c r="U144" s="36"/>
      <c r="V144" s="36"/>
      <c r="W144" s="36"/>
      <c r="X144" s="36"/>
      <c r="Y144" s="36"/>
      <c r="Z144" s="36"/>
      <c r="AA144" s="36"/>
      <c r="AB144" s="36"/>
      <c r="AC144" s="36"/>
      <c r="AD144" s="36"/>
      <c r="AE144" s="36"/>
      <c r="AR144" s="185" t="s">
        <v>152</v>
      </c>
      <c r="AT144" s="185" t="s">
        <v>147</v>
      </c>
      <c r="AU144" s="185" t="s">
        <v>153</v>
      </c>
      <c r="AY144" s="19" t="s">
        <v>145</v>
      </c>
      <c r="BE144" s="186">
        <f>IF(N144="základní",J144,0)</f>
        <v>0</v>
      </c>
      <c r="BF144" s="186">
        <f>IF(N144="snížená",J144,0)</f>
        <v>0</v>
      </c>
      <c r="BG144" s="186">
        <f>IF(N144="zákl. přenesená",J144,0)</f>
        <v>0</v>
      </c>
      <c r="BH144" s="186">
        <f>IF(N144="sníž. přenesená",J144,0)</f>
        <v>0</v>
      </c>
      <c r="BI144" s="186">
        <f>IF(N144="nulová",J144,0)</f>
        <v>0</v>
      </c>
      <c r="BJ144" s="19" t="s">
        <v>153</v>
      </c>
      <c r="BK144" s="186">
        <f>ROUND(I144*H144,0)</f>
        <v>0</v>
      </c>
      <c r="BL144" s="19" t="s">
        <v>152</v>
      </c>
      <c r="BM144" s="185" t="s">
        <v>2640</v>
      </c>
    </row>
    <row r="145" spans="1:65" s="2" customFormat="1" ht="10">
      <c r="A145" s="36"/>
      <c r="B145" s="37"/>
      <c r="C145" s="38"/>
      <c r="D145" s="187" t="s">
        <v>155</v>
      </c>
      <c r="E145" s="38"/>
      <c r="F145" s="188" t="s">
        <v>2641</v>
      </c>
      <c r="G145" s="38"/>
      <c r="H145" s="38"/>
      <c r="I145" s="189"/>
      <c r="J145" s="38"/>
      <c r="K145" s="38"/>
      <c r="L145" s="41"/>
      <c r="M145" s="190"/>
      <c r="N145" s="191"/>
      <c r="O145" s="66"/>
      <c r="P145" s="66"/>
      <c r="Q145" s="66"/>
      <c r="R145" s="66"/>
      <c r="S145" s="66"/>
      <c r="T145" s="67"/>
      <c r="U145" s="36"/>
      <c r="V145" s="36"/>
      <c r="W145" s="36"/>
      <c r="X145" s="36"/>
      <c r="Y145" s="36"/>
      <c r="Z145" s="36"/>
      <c r="AA145" s="36"/>
      <c r="AB145" s="36"/>
      <c r="AC145" s="36"/>
      <c r="AD145" s="36"/>
      <c r="AE145" s="36"/>
      <c r="AT145" s="19" t="s">
        <v>155</v>
      </c>
      <c r="AU145" s="19" t="s">
        <v>153</v>
      </c>
    </row>
    <row r="146" spans="1:65" s="2" customFormat="1" ht="81">
      <c r="A146" s="36"/>
      <c r="B146" s="37"/>
      <c r="C146" s="38"/>
      <c r="D146" s="187" t="s">
        <v>157</v>
      </c>
      <c r="E146" s="38"/>
      <c r="F146" s="192" t="s">
        <v>2642</v>
      </c>
      <c r="G146" s="38"/>
      <c r="H146" s="38"/>
      <c r="I146" s="189"/>
      <c r="J146" s="38"/>
      <c r="K146" s="38"/>
      <c r="L146" s="41"/>
      <c r="M146" s="190"/>
      <c r="N146" s="191"/>
      <c r="O146" s="66"/>
      <c r="P146" s="66"/>
      <c r="Q146" s="66"/>
      <c r="R146" s="66"/>
      <c r="S146" s="66"/>
      <c r="T146" s="67"/>
      <c r="U146" s="36"/>
      <c r="V146" s="36"/>
      <c r="W146" s="36"/>
      <c r="X146" s="36"/>
      <c r="Y146" s="36"/>
      <c r="Z146" s="36"/>
      <c r="AA146" s="36"/>
      <c r="AB146" s="36"/>
      <c r="AC146" s="36"/>
      <c r="AD146" s="36"/>
      <c r="AE146" s="36"/>
      <c r="AT146" s="19" t="s">
        <v>157</v>
      </c>
      <c r="AU146" s="19" t="s">
        <v>153</v>
      </c>
    </row>
    <row r="147" spans="1:65" s="12" customFormat="1" ht="22.75" customHeight="1">
      <c r="B147" s="159"/>
      <c r="C147" s="160"/>
      <c r="D147" s="161" t="s">
        <v>71</v>
      </c>
      <c r="E147" s="173" t="s">
        <v>438</v>
      </c>
      <c r="F147" s="173" t="s">
        <v>439</v>
      </c>
      <c r="G147" s="160"/>
      <c r="H147" s="160"/>
      <c r="I147" s="163"/>
      <c r="J147" s="174">
        <f>BK147</f>
        <v>0</v>
      </c>
      <c r="K147" s="160"/>
      <c r="L147" s="165"/>
      <c r="M147" s="166"/>
      <c r="N147" s="167"/>
      <c r="O147" s="167"/>
      <c r="P147" s="168">
        <f>SUM(P148:P150)</f>
        <v>0</v>
      </c>
      <c r="Q147" s="167"/>
      <c r="R147" s="168">
        <f>SUM(R148:R150)</f>
        <v>0</v>
      </c>
      <c r="S147" s="167"/>
      <c r="T147" s="169">
        <f>SUM(T148:T150)</f>
        <v>0</v>
      </c>
      <c r="AR147" s="170" t="s">
        <v>8</v>
      </c>
      <c r="AT147" s="171" t="s">
        <v>71</v>
      </c>
      <c r="AU147" s="171" t="s">
        <v>8</v>
      </c>
      <c r="AY147" s="170" t="s">
        <v>145</v>
      </c>
      <c r="BK147" s="172">
        <f>SUM(BK148:BK150)</f>
        <v>0</v>
      </c>
    </row>
    <row r="148" spans="1:65" s="2" customFormat="1" ht="16.5" customHeight="1">
      <c r="A148" s="36"/>
      <c r="B148" s="37"/>
      <c r="C148" s="175" t="s">
        <v>279</v>
      </c>
      <c r="D148" s="175" t="s">
        <v>147</v>
      </c>
      <c r="E148" s="176" t="s">
        <v>2643</v>
      </c>
      <c r="F148" s="177" t="s">
        <v>2644</v>
      </c>
      <c r="G148" s="178" t="s">
        <v>282</v>
      </c>
      <c r="H148" s="179">
        <v>12.33</v>
      </c>
      <c r="I148" s="180"/>
      <c r="J148" s="179">
        <f>ROUND(I148*H148,0)</f>
        <v>0</v>
      </c>
      <c r="K148" s="177" t="s">
        <v>204</v>
      </c>
      <c r="L148" s="41"/>
      <c r="M148" s="181" t="s">
        <v>20</v>
      </c>
      <c r="N148" s="182" t="s">
        <v>44</v>
      </c>
      <c r="O148" s="66"/>
      <c r="P148" s="183">
        <f>O148*H148</f>
        <v>0</v>
      </c>
      <c r="Q148" s="183">
        <v>0</v>
      </c>
      <c r="R148" s="183">
        <f>Q148*H148</f>
        <v>0</v>
      </c>
      <c r="S148" s="183">
        <v>0</v>
      </c>
      <c r="T148" s="184">
        <f>S148*H148</f>
        <v>0</v>
      </c>
      <c r="U148" s="36"/>
      <c r="V148" s="36"/>
      <c r="W148" s="36"/>
      <c r="X148" s="36"/>
      <c r="Y148" s="36"/>
      <c r="Z148" s="36"/>
      <c r="AA148" s="36"/>
      <c r="AB148" s="36"/>
      <c r="AC148" s="36"/>
      <c r="AD148" s="36"/>
      <c r="AE148" s="36"/>
      <c r="AR148" s="185" t="s">
        <v>152</v>
      </c>
      <c r="AT148" s="185" t="s">
        <v>147</v>
      </c>
      <c r="AU148" s="185" t="s">
        <v>153</v>
      </c>
      <c r="AY148" s="19" t="s">
        <v>145</v>
      </c>
      <c r="BE148" s="186">
        <f>IF(N148="základní",J148,0)</f>
        <v>0</v>
      </c>
      <c r="BF148" s="186">
        <f>IF(N148="snížená",J148,0)</f>
        <v>0</v>
      </c>
      <c r="BG148" s="186">
        <f>IF(N148="zákl. přenesená",J148,0)</f>
        <v>0</v>
      </c>
      <c r="BH148" s="186">
        <f>IF(N148="sníž. přenesená",J148,0)</f>
        <v>0</v>
      </c>
      <c r="BI148" s="186">
        <f>IF(N148="nulová",J148,0)</f>
        <v>0</v>
      </c>
      <c r="BJ148" s="19" t="s">
        <v>153</v>
      </c>
      <c r="BK148" s="186">
        <f>ROUND(I148*H148,0)</f>
        <v>0</v>
      </c>
      <c r="BL148" s="19" t="s">
        <v>152</v>
      </c>
      <c r="BM148" s="185" t="s">
        <v>2645</v>
      </c>
    </row>
    <row r="149" spans="1:65" s="2" customFormat="1" ht="18">
      <c r="A149" s="36"/>
      <c r="B149" s="37"/>
      <c r="C149" s="38"/>
      <c r="D149" s="187" t="s">
        <v>155</v>
      </c>
      <c r="E149" s="38"/>
      <c r="F149" s="188" t="s">
        <v>2646</v>
      </c>
      <c r="G149" s="38"/>
      <c r="H149" s="38"/>
      <c r="I149" s="189"/>
      <c r="J149" s="38"/>
      <c r="K149" s="38"/>
      <c r="L149" s="41"/>
      <c r="M149" s="190"/>
      <c r="N149" s="191"/>
      <c r="O149" s="66"/>
      <c r="P149" s="66"/>
      <c r="Q149" s="66"/>
      <c r="R149" s="66"/>
      <c r="S149" s="66"/>
      <c r="T149" s="67"/>
      <c r="U149" s="36"/>
      <c r="V149" s="36"/>
      <c r="W149" s="36"/>
      <c r="X149" s="36"/>
      <c r="Y149" s="36"/>
      <c r="Z149" s="36"/>
      <c r="AA149" s="36"/>
      <c r="AB149" s="36"/>
      <c r="AC149" s="36"/>
      <c r="AD149" s="36"/>
      <c r="AE149" s="36"/>
      <c r="AT149" s="19" t="s">
        <v>155</v>
      </c>
      <c r="AU149" s="19" t="s">
        <v>153</v>
      </c>
    </row>
    <row r="150" spans="1:65" s="2" customFormat="1" ht="36">
      <c r="A150" s="36"/>
      <c r="B150" s="37"/>
      <c r="C150" s="38"/>
      <c r="D150" s="187" t="s">
        <v>157</v>
      </c>
      <c r="E150" s="38"/>
      <c r="F150" s="192" t="s">
        <v>2647</v>
      </c>
      <c r="G150" s="38"/>
      <c r="H150" s="38"/>
      <c r="I150" s="189"/>
      <c r="J150" s="38"/>
      <c r="K150" s="38"/>
      <c r="L150" s="41"/>
      <c r="M150" s="190"/>
      <c r="N150" s="191"/>
      <c r="O150" s="66"/>
      <c r="P150" s="66"/>
      <c r="Q150" s="66"/>
      <c r="R150" s="66"/>
      <c r="S150" s="66"/>
      <c r="T150" s="67"/>
      <c r="U150" s="36"/>
      <c r="V150" s="36"/>
      <c r="W150" s="36"/>
      <c r="X150" s="36"/>
      <c r="Y150" s="36"/>
      <c r="Z150" s="36"/>
      <c r="AA150" s="36"/>
      <c r="AB150" s="36"/>
      <c r="AC150" s="36"/>
      <c r="AD150" s="36"/>
      <c r="AE150" s="36"/>
      <c r="AT150" s="19" t="s">
        <v>157</v>
      </c>
      <c r="AU150" s="19" t="s">
        <v>153</v>
      </c>
    </row>
    <row r="151" spans="1:65" s="12" customFormat="1" ht="25.9" customHeight="1">
      <c r="B151" s="159"/>
      <c r="C151" s="160"/>
      <c r="D151" s="161" t="s">
        <v>71</v>
      </c>
      <c r="E151" s="162" t="s">
        <v>446</v>
      </c>
      <c r="F151" s="162" t="s">
        <v>447</v>
      </c>
      <c r="G151" s="160"/>
      <c r="H151" s="160"/>
      <c r="I151" s="163"/>
      <c r="J151" s="164">
        <f>BK151</f>
        <v>0</v>
      </c>
      <c r="K151" s="160"/>
      <c r="L151" s="165"/>
      <c r="M151" s="166"/>
      <c r="N151" s="167"/>
      <c r="O151" s="167"/>
      <c r="P151" s="168">
        <f>P152</f>
        <v>0</v>
      </c>
      <c r="Q151" s="167"/>
      <c r="R151" s="168">
        <f>R152</f>
        <v>7.7600000000000004E-3</v>
      </c>
      <c r="S151" s="167"/>
      <c r="T151" s="169">
        <f>T152</f>
        <v>0</v>
      </c>
      <c r="AR151" s="170" t="s">
        <v>153</v>
      </c>
      <c r="AT151" s="171" t="s">
        <v>71</v>
      </c>
      <c r="AU151" s="171" t="s">
        <v>72</v>
      </c>
      <c r="AY151" s="170" t="s">
        <v>145</v>
      </c>
      <c r="BK151" s="172">
        <f>BK152</f>
        <v>0</v>
      </c>
    </row>
    <row r="152" spans="1:65" s="12" customFormat="1" ht="22.75" customHeight="1">
      <c r="B152" s="159"/>
      <c r="C152" s="160"/>
      <c r="D152" s="161" t="s">
        <v>71</v>
      </c>
      <c r="E152" s="173" t="s">
        <v>749</v>
      </c>
      <c r="F152" s="173" t="s">
        <v>750</v>
      </c>
      <c r="G152" s="160"/>
      <c r="H152" s="160"/>
      <c r="I152" s="163"/>
      <c r="J152" s="174">
        <f>BK152</f>
        <v>0</v>
      </c>
      <c r="K152" s="160"/>
      <c r="L152" s="165"/>
      <c r="M152" s="166"/>
      <c r="N152" s="167"/>
      <c r="O152" s="167"/>
      <c r="P152" s="168">
        <f>SUM(P153:P155)</f>
        <v>0</v>
      </c>
      <c r="Q152" s="167"/>
      <c r="R152" s="168">
        <f>SUM(R153:R155)</f>
        <v>7.7600000000000004E-3</v>
      </c>
      <c r="S152" s="167"/>
      <c r="T152" s="169">
        <f>SUM(T153:T155)</f>
        <v>0</v>
      </c>
      <c r="AR152" s="170" t="s">
        <v>153</v>
      </c>
      <c r="AT152" s="171" t="s">
        <v>71</v>
      </c>
      <c r="AU152" s="171" t="s">
        <v>8</v>
      </c>
      <c r="AY152" s="170" t="s">
        <v>145</v>
      </c>
      <c r="BK152" s="172">
        <f>SUM(BK153:BK155)</f>
        <v>0</v>
      </c>
    </row>
    <row r="153" spans="1:65" s="2" customFormat="1" ht="16.5" customHeight="1">
      <c r="A153" s="36"/>
      <c r="B153" s="37"/>
      <c r="C153" s="175" t="s">
        <v>287</v>
      </c>
      <c r="D153" s="175" t="s">
        <v>147</v>
      </c>
      <c r="E153" s="176" t="s">
        <v>2648</v>
      </c>
      <c r="F153" s="177" t="s">
        <v>2649</v>
      </c>
      <c r="G153" s="178" t="s">
        <v>862</v>
      </c>
      <c r="H153" s="179">
        <v>1</v>
      </c>
      <c r="I153" s="180"/>
      <c r="J153" s="179">
        <f>ROUND(I153*H153,0)</f>
        <v>0</v>
      </c>
      <c r="K153" s="177" t="s">
        <v>204</v>
      </c>
      <c r="L153" s="41"/>
      <c r="M153" s="181" t="s">
        <v>20</v>
      </c>
      <c r="N153" s="182" t="s">
        <v>44</v>
      </c>
      <c r="O153" s="66"/>
      <c r="P153" s="183">
        <f>O153*H153</f>
        <v>0</v>
      </c>
      <c r="Q153" s="183">
        <v>7.7600000000000004E-3</v>
      </c>
      <c r="R153" s="183">
        <f>Q153*H153</f>
        <v>7.7600000000000004E-3</v>
      </c>
      <c r="S153" s="183">
        <v>0</v>
      </c>
      <c r="T153" s="184">
        <f>S153*H153</f>
        <v>0</v>
      </c>
      <c r="U153" s="36"/>
      <c r="V153" s="36"/>
      <c r="W153" s="36"/>
      <c r="X153" s="36"/>
      <c r="Y153" s="36"/>
      <c r="Z153" s="36"/>
      <c r="AA153" s="36"/>
      <c r="AB153" s="36"/>
      <c r="AC153" s="36"/>
      <c r="AD153" s="36"/>
      <c r="AE153" s="36"/>
      <c r="AR153" s="185" t="s">
        <v>279</v>
      </c>
      <c r="AT153" s="185" t="s">
        <v>147</v>
      </c>
      <c r="AU153" s="185" t="s">
        <v>153</v>
      </c>
      <c r="AY153" s="19" t="s">
        <v>145</v>
      </c>
      <c r="BE153" s="186">
        <f>IF(N153="základní",J153,0)</f>
        <v>0</v>
      </c>
      <c r="BF153" s="186">
        <f>IF(N153="snížená",J153,0)</f>
        <v>0</v>
      </c>
      <c r="BG153" s="186">
        <f>IF(N153="zákl. přenesená",J153,0)</f>
        <v>0</v>
      </c>
      <c r="BH153" s="186">
        <f>IF(N153="sníž. přenesená",J153,0)</f>
        <v>0</v>
      </c>
      <c r="BI153" s="186">
        <f>IF(N153="nulová",J153,0)</f>
        <v>0</v>
      </c>
      <c r="BJ153" s="19" t="s">
        <v>153</v>
      </c>
      <c r="BK153" s="186">
        <f>ROUND(I153*H153,0)</f>
        <v>0</v>
      </c>
      <c r="BL153" s="19" t="s">
        <v>279</v>
      </c>
      <c r="BM153" s="185" t="s">
        <v>2650</v>
      </c>
    </row>
    <row r="154" spans="1:65" s="2" customFormat="1" ht="10">
      <c r="A154" s="36"/>
      <c r="B154" s="37"/>
      <c r="C154" s="38"/>
      <c r="D154" s="187" t="s">
        <v>155</v>
      </c>
      <c r="E154" s="38"/>
      <c r="F154" s="188" t="s">
        <v>2651</v>
      </c>
      <c r="G154" s="38"/>
      <c r="H154" s="38"/>
      <c r="I154" s="189"/>
      <c r="J154" s="38"/>
      <c r="K154" s="38"/>
      <c r="L154" s="41"/>
      <c r="M154" s="190"/>
      <c r="N154" s="191"/>
      <c r="O154" s="66"/>
      <c r="P154" s="66"/>
      <c r="Q154" s="66"/>
      <c r="R154" s="66"/>
      <c r="S154" s="66"/>
      <c r="T154" s="67"/>
      <c r="U154" s="36"/>
      <c r="V154" s="36"/>
      <c r="W154" s="36"/>
      <c r="X154" s="36"/>
      <c r="Y154" s="36"/>
      <c r="Z154" s="36"/>
      <c r="AA154" s="36"/>
      <c r="AB154" s="36"/>
      <c r="AC154" s="36"/>
      <c r="AD154" s="36"/>
      <c r="AE154" s="36"/>
      <c r="AT154" s="19" t="s">
        <v>155</v>
      </c>
      <c r="AU154" s="19" t="s">
        <v>153</v>
      </c>
    </row>
    <row r="155" spans="1:65" s="2" customFormat="1" ht="36">
      <c r="A155" s="36"/>
      <c r="B155" s="37"/>
      <c r="C155" s="38"/>
      <c r="D155" s="187" t="s">
        <v>157</v>
      </c>
      <c r="E155" s="38"/>
      <c r="F155" s="192" t="s">
        <v>2652</v>
      </c>
      <c r="G155" s="38"/>
      <c r="H155" s="38"/>
      <c r="I155" s="189"/>
      <c r="J155" s="38"/>
      <c r="K155" s="38"/>
      <c r="L155" s="41"/>
      <c r="M155" s="248"/>
      <c r="N155" s="249"/>
      <c r="O155" s="250"/>
      <c r="P155" s="250"/>
      <c r="Q155" s="250"/>
      <c r="R155" s="250"/>
      <c r="S155" s="250"/>
      <c r="T155" s="251"/>
      <c r="U155" s="36"/>
      <c r="V155" s="36"/>
      <c r="W155" s="36"/>
      <c r="X155" s="36"/>
      <c r="Y155" s="36"/>
      <c r="Z155" s="36"/>
      <c r="AA155" s="36"/>
      <c r="AB155" s="36"/>
      <c r="AC155" s="36"/>
      <c r="AD155" s="36"/>
      <c r="AE155" s="36"/>
      <c r="AT155" s="19" t="s">
        <v>157</v>
      </c>
      <c r="AU155" s="19" t="s">
        <v>153</v>
      </c>
    </row>
    <row r="156" spans="1:65" s="2" customFormat="1" ht="7" customHeight="1">
      <c r="A156" s="36"/>
      <c r="B156" s="49"/>
      <c r="C156" s="50"/>
      <c r="D156" s="50"/>
      <c r="E156" s="50"/>
      <c r="F156" s="50"/>
      <c r="G156" s="50"/>
      <c r="H156" s="50"/>
      <c r="I156" s="50"/>
      <c r="J156" s="50"/>
      <c r="K156" s="50"/>
      <c r="L156" s="41"/>
      <c r="M156" s="36"/>
      <c r="O156" s="36"/>
      <c r="P156" s="36"/>
      <c r="Q156" s="36"/>
      <c r="R156" s="36"/>
      <c r="S156" s="36"/>
      <c r="T156" s="36"/>
      <c r="U156" s="36"/>
      <c r="V156" s="36"/>
      <c r="W156" s="36"/>
      <c r="X156" s="36"/>
      <c r="Y156" s="36"/>
      <c r="Z156" s="36"/>
      <c r="AA156" s="36"/>
      <c r="AB156" s="36"/>
      <c r="AC156" s="36"/>
      <c r="AD156" s="36"/>
      <c r="AE156" s="36"/>
    </row>
  </sheetData>
  <sheetProtection algorithmName="SHA-512" hashValue="Kqzp9JakdYL4eQyAr2QMXPPNUFz3aB7vKnkwI0G2xSYhFjgMT4YpG57C4M9EFH48hVc8JAzuP7duVWQHlsUpoA==" saltValue="IqfWnYeceyLcs6+7IlOzkxZphtdB05OBFIuAyERbVgjaUAk6ywWEzoBT+D4dflJW6pAscIq1HvjRzZ6aTF5hbw==" spinCount="100000" sheet="1" objects="1" scenarios="1" formatColumns="0" formatRows="0" autoFilter="0"/>
  <autoFilter ref="C85:K155" xr:uid="{00000000-0009-0000-0000-000002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39"/>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4" style="1" customWidth="1"/>
    <col min="9" max="9" width="15.77734375" style="1" customWidth="1"/>
    <col min="10" max="11" width="22.3320312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72"/>
      <c r="M2" s="372"/>
      <c r="N2" s="372"/>
      <c r="O2" s="372"/>
      <c r="P2" s="372"/>
      <c r="Q2" s="372"/>
      <c r="R2" s="372"/>
      <c r="S2" s="372"/>
      <c r="T2" s="372"/>
      <c r="U2" s="372"/>
      <c r="V2" s="372"/>
      <c r="AT2" s="19" t="s">
        <v>86</v>
      </c>
    </row>
    <row r="3" spans="1:46" s="1" customFormat="1" ht="7" customHeight="1">
      <c r="B3" s="103"/>
      <c r="C3" s="104"/>
      <c r="D3" s="104"/>
      <c r="E3" s="104"/>
      <c r="F3" s="104"/>
      <c r="G3" s="104"/>
      <c r="H3" s="104"/>
      <c r="I3" s="104"/>
      <c r="J3" s="104"/>
      <c r="K3" s="104"/>
      <c r="L3" s="22"/>
      <c r="AT3" s="19" t="s">
        <v>8</v>
      </c>
    </row>
    <row r="4" spans="1:46" s="1" customFormat="1" ht="25" customHeight="1">
      <c r="B4" s="22"/>
      <c r="D4" s="105" t="s">
        <v>90</v>
      </c>
      <c r="L4" s="22"/>
      <c r="M4" s="106" t="s">
        <v>11</v>
      </c>
      <c r="AT4" s="19" t="s">
        <v>4</v>
      </c>
    </row>
    <row r="5" spans="1:46" s="1" customFormat="1" ht="7" customHeight="1">
      <c r="B5" s="22"/>
      <c r="L5" s="22"/>
    </row>
    <row r="6" spans="1:46" s="1" customFormat="1" ht="12" customHeight="1">
      <c r="B6" s="22"/>
      <c r="D6" s="107" t="s">
        <v>16</v>
      </c>
      <c r="L6" s="22"/>
    </row>
    <row r="7" spans="1:46" s="1" customFormat="1" ht="16.5" customHeight="1">
      <c r="B7" s="22"/>
      <c r="E7" s="373" t="str">
        <f>'Rekapitulace stavby'!K6</f>
        <v>6920 Modrava novostavba chata p. č. 1547</v>
      </c>
      <c r="F7" s="374"/>
      <c r="G7" s="374"/>
      <c r="H7" s="374"/>
      <c r="L7" s="22"/>
    </row>
    <row r="8" spans="1:46" s="2" customFormat="1" ht="12" customHeight="1">
      <c r="A8" s="36"/>
      <c r="B8" s="41"/>
      <c r="C8" s="36"/>
      <c r="D8" s="107" t="s">
        <v>91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75" t="s">
        <v>2653</v>
      </c>
      <c r="F9" s="376"/>
      <c r="G9" s="376"/>
      <c r="H9" s="37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19</v>
      </c>
      <c r="E11" s="36"/>
      <c r="F11" s="109" t="s">
        <v>20</v>
      </c>
      <c r="G11" s="36"/>
      <c r="H11" s="36"/>
      <c r="I11" s="107" t="s">
        <v>21</v>
      </c>
      <c r="J11" s="109" t="s">
        <v>20</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18. 5. 2020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28</v>
      </c>
      <c r="E14" s="36"/>
      <c r="F14" s="36"/>
      <c r="G14" s="36"/>
      <c r="H14" s="36"/>
      <c r="I14" s="107" t="s">
        <v>29</v>
      </c>
      <c r="J14" s="109" t="str">
        <f>IF('Rekapitulace stavby'!AN10="","",'Rekapitulace stavby'!AN10)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stavby'!E11="","",'Rekapitulace stavby'!E11)</f>
        <v xml:space="preserve"> </v>
      </c>
      <c r="F15" s="36"/>
      <c r="G15" s="36"/>
      <c r="H15" s="36"/>
      <c r="I15" s="107" t="s">
        <v>30</v>
      </c>
      <c r="J15" s="109" t="str">
        <f>IF('Rekapitulace stavby'!AN11="","",'Rekapitulace stavby'!AN11)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31</v>
      </c>
      <c r="E17" s="36"/>
      <c r="F17" s="36"/>
      <c r="G17" s="36"/>
      <c r="H17" s="36"/>
      <c r="I17" s="107" t="s">
        <v>29</v>
      </c>
      <c r="J17" s="32"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77" t="str">
        <f>'Rekapitulace stavby'!E14</f>
        <v>Vyplň údaj</v>
      </c>
      <c r="F18" s="378"/>
      <c r="G18" s="378"/>
      <c r="H18" s="378"/>
      <c r="I18" s="107" t="s">
        <v>30</v>
      </c>
      <c r="J18" s="32" t="str">
        <f>'Rekapitulace stavby'!AN14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34</v>
      </c>
      <c r="E20" s="36"/>
      <c r="F20" s="36"/>
      <c r="G20" s="36"/>
      <c r="H20" s="36"/>
      <c r="I20" s="107" t="s">
        <v>29</v>
      </c>
      <c r="J20" s="109" t="str">
        <f>IF('Rekapitulace stavby'!AN16="","",'Rekapitulace stavby'!AN16)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stavby'!E17="","",'Rekapitulace stavby'!E17)</f>
        <v xml:space="preserve"> </v>
      </c>
      <c r="F21" s="36"/>
      <c r="G21" s="36"/>
      <c r="H21" s="36"/>
      <c r="I21" s="107" t="s">
        <v>30</v>
      </c>
      <c r="J21" s="109" t="str">
        <f>IF('Rekapitulace stavby'!AN17="","",'Rekapitulace stavby'!AN17)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35</v>
      </c>
      <c r="E23" s="36"/>
      <c r="F23" s="36"/>
      <c r="G23" s="36"/>
      <c r="H23" s="36"/>
      <c r="I23" s="107" t="s">
        <v>29</v>
      </c>
      <c r="J23" s="109" t="str">
        <f>IF('Rekapitulace stavby'!AN19="","",'Rekapitulace stavby'!AN19)</f>
        <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stavby'!E20="","",'Rekapitulace stavby'!E20)</f>
        <v xml:space="preserve"> </v>
      </c>
      <c r="F24" s="36"/>
      <c r="G24" s="36"/>
      <c r="H24" s="36"/>
      <c r="I24" s="107" t="s">
        <v>30</v>
      </c>
      <c r="J24" s="109" t="str">
        <f>IF('Rekapitulace stavby'!AN20="","",'Rekapitulace stavby'!AN20)</f>
        <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9" t="s">
        <v>20</v>
      </c>
      <c r="F27" s="379"/>
      <c r="G27" s="379"/>
      <c r="H27" s="37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ROUND(J84,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ROUND((SUM(BE84:BE138)),  2)</f>
        <v>0</v>
      </c>
      <c r="G33" s="36"/>
      <c r="H33" s="36"/>
      <c r="I33" s="120">
        <v>0.21</v>
      </c>
      <c r="J33" s="119">
        <f>ROUND(((SUM(BE84:BE138))*I33),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ROUND((SUM(BF84:BF138)),  2)</f>
        <v>0</v>
      </c>
      <c r="G34" s="36"/>
      <c r="H34" s="36"/>
      <c r="I34" s="120">
        <v>0.15</v>
      </c>
      <c r="J34" s="119">
        <f>ROUND(((SUM(BF84:BF138))*I34),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ROUND((SUM(BG84:BG138)),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ROUND((SUM(BH84:BH138)),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ROUND((SUM(BI84:BI138)),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93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80" t="str">
        <f>E7</f>
        <v>6920 Modrava novostavba chata p. č. 1547</v>
      </c>
      <c r="F48" s="381"/>
      <c r="G48" s="381"/>
      <c r="H48" s="38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91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33" t="str">
        <f>E9</f>
        <v>03 - SO 03 Přípojka splaškové kanalizace</v>
      </c>
      <c r="F50" s="382"/>
      <c r="G50" s="382"/>
      <c r="H50" s="38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22</v>
      </c>
      <c r="D52" s="38"/>
      <c r="E52" s="38"/>
      <c r="F52" s="29" t="str">
        <f>F12</f>
        <v xml:space="preserve"> </v>
      </c>
      <c r="G52" s="38"/>
      <c r="H52" s="38"/>
      <c r="I52" s="31" t="s">
        <v>24</v>
      </c>
      <c r="J52" s="61" t="str">
        <f>IF(J12="","",J12)</f>
        <v>18. 5. 2020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28</v>
      </c>
      <c r="D54" s="38"/>
      <c r="E54" s="38"/>
      <c r="F54" s="29" t="str">
        <f>E15</f>
        <v xml:space="preserve"> </v>
      </c>
      <c r="G54" s="38"/>
      <c r="H54" s="38"/>
      <c r="I54" s="31" t="s">
        <v>34</v>
      </c>
      <c r="J54" s="34" t="str">
        <f>E21</f>
        <v xml:space="preserve"> </v>
      </c>
      <c r="K54" s="38"/>
      <c r="L54" s="108"/>
      <c r="S54" s="36"/>
      <c r="T54" s="36"/>
      <c r="U54" s="36"/>
      <c r="V54" s="36"/>
      <c r="W54" s="36"/>
      <c r="X54" s="36"/>
      <c r="Y54" s="36"/>
      <c r="Z54" s="36"/>
      <c r="AA54" s="36"/>
      <c r="AB54" s="36"/>
      <c r="AC54" s="36"/>
      <c r="AD54" s="36"/>
      <c r="AE54" s="36"/>
    </row>
    <row r="55" spans="1:47" s="2" customFormat="1" ht="15.15" customHeight="1">
      <c r="A55" s="36"/>
      <c r="B55" s="37"/>
      <c r="C55" s="31" t="s">
        <v>31</v>
      </c>
      <c r="D55" s="38"/>
      <c r="E55" s="38"/>
      <c r="F55" s="29" t="str">
        <f>IF(E18="","",E18)</f>
        <v>Vyplň údaj</v>
      </c>
      <c r="G55" s="38"/>
      <c r="H55" s="38"/>
      <c r="I55" s="31" t="s">
        <v>35</v>
      </c>
      <c r="J55" s="34" t="str">
        <f>E24</f>
        <v xml:space="preserve"> </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94</v>
      </c>
      <c r="D57" s="133"/>
      <c r="E57" s="133"/>
      <c r="F57" s="133"/>
      <c r="G57" s="133"/>
      <c r="H57" s="133"/>
      <c r="I57" s="133"/>
      <c r="J57" s="134" t="s">
        <v>95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J84</f>
        <v>0</v>
      </c>
      <c r="K59" s="38"/>
      <c r="L59" s="108"/>
      <c r="S59" s="36"/>
      <c r="T59" s="36"/>
      <c r="U59" s="36"/>
      <c r="V59" s="36"/>
      <c r="W59" s="36"/>
      <c r="X59" s="36"/>
      <c r="Y59" s="36"/>
      <c r="Z59" s="36"/>
      <c r="AA59" s="36"/>
      <c r="AB59" s="36"/>
      <c r="AC59" s="36"/>
      <c r="AD59" s="36"/>
      <c r="AE59" s="36"/>
      <c r="AU59" s="19" t="s">
        <v>96</v>
      </c>
    </row>
    <row r="60" spans="1:47" s="9" customFormat="1" ht="25" customHeight="1">
      <c r="B60" s="136"/>
      <c r="C60" s="137"/>
      <c r="D60" s="138" t="s">
        <v>97</v>
      </c>
      <c r="E60" s="139"/>
      <c r="F60" s="139"/>
      <c r="G60" s="139"/>
      <c r="H60" s="139"/>
      <c r="I60" s="139"/>
      <c r="J60" s="140">
        <f>J85</f>
        <v>0</v>
      </c>
      <c r="K60" s="137"/>
      <c r="L60" s="141"/>
    </row>
    <row r="61" spans="1:47" s="10" customFormat="1" ht="19.899999999999999" customHeight="1">
      <c r="B61" s="142"/>
      <c r="C61" s="143"/>
      <c r="D61" s="144" t="s">
        <v>98</v>
      </c>
      <c r="E61" s="145"/>
      <c r="F61" s="145"/>
      <c r="G61" s="145"/>
      <c r="H61" s="145"/>
      <c r="I61" s="145"/>
      <c r="J61" s="146">
        <f>J86</f>
        <v>0</v>
      </c>
      <c r="K61" s="143"/>
      <c r="L61" s="147"/>
    </row>
    <row r="62" spans="1:47" s="10" customFormat="1" ht="19.899999999999999" customHeight="1">
      <c r="B62" s="142"/>
      <c r="C62" s="143"/>
      <c r="D62" s="144" t="s">
        <v>101</v>
      </c>
      <c r="E62" s="145"/>
      <c r="F62" s="145"/>
      <c r="G62" s="145"/>
      <c r="H62" s="145"/>
      <c r="I62" s="145"/>
      <c r="J62" s="146">
        <f>J122</f>
        <v>0</v>
      </c>
      <c r="K62" s="143"/>
      <c r="L62" s="147"/>
    </row>
    <row r="63" spans="1:47" s="10" customFormat="1" ht="19.899999999999999" customHeight="1">
      <c r="B63" s="142"/>
      <c r="C63" s="143"/>
      <c r="D63" s="144" t="s">
        <v>2564</v>
      </c>
      <c r="E63" s="145"/>
      <c r="F63" s="145"/>
      <c r="G63" s="145"/>
      <c r="H63" s="145"/>
      <c r="I63" s="145"/>
      <c r="J63" s="146">
        <f>J127</f>
        <v>0</v>
      </c>
      <c r="K63" s="143"/>
      <c r="L63" s="147"/>
    </row>
    <row r="64" spans="1:47" s="10" customFormat="1" ht="19.899999999999999" customHeight="1">
      <c r="B64" s="142"/>
      <c r="C64" s="143"/>
      <c r="D64" s="144" t="s">
        <v>103</v>
      </c>
      <c r="E64" s="145"/>
      <c r="F64" s="145"/>
      <c r="G64" s="145"/>
      <c r="H64" s="145"/>
      <c r="I64" s="145"/>
      <c r="J64" s="146">
        <f>J135</f>
        <v>0</v>
      </c>
      <c r="K64" s="143"/>
      <c r="L64" s="147"/>
    </row>
    <row r="65" spans="1:31" s="2" customFormat="1" ht="21.75" customHeight="1">
      <c r="A65" s="36"/>
      <c r="B65" s="37"/>
      <c r="C65" s="38"/>
      <c r="D65" s="38"/>
      <c r="E65" s="38"/>
      <c r="F65" s="38"/>
      <c r="G65" s="38"/>
      <c r="H65" s="38"/>
      <c r="I65" s="38"/>
      <c r="J65" s="38"/>
      <c r="K65" s="38"/>
      <c r="L65" s="108"/>
      <c r="S65" s="36"/>
      <c r="T65" s="36"/>
      <c r="U65" s="36"/>
      <c r="V65" s="36"/>
      <c r="W65" s="36"/>
      <c r="X65" s="36"/>
      <c r="Y65" s="36"/>
      <c r="Z65" s="36"/>
      <c r="AA65" s="36"/>
      <c r="AB65" s="36"/>
      <c r="AC65" s="36"/>
      <c r="AD65" s="36"/>
      <c r="AE65" s="36"/>
    </row>
    <row r="66" spans="1:31" s="2" customFormat="1" ht="7" customHeight="1">
      <c r="A66" s="36"/>
      <c r="B66" s="49"/>
      <c r="C66" s="50"/>
      <c r="D66" s="50"/>
      <c r="E66" s="50"/>
      <c r="F66" s="50"/>
      <c r="G66" s="50"/>
      <c r="H66" s="50"/>
      <c r="I66" s="50"/>
      <c r="J66" s="50"/>
      <c r="K66" s="50"/>
      <c r="L66" s="108"/>
      <c r="S66" s="36"/>
      <c r="T66" s="36"/>
      <c r="U66" s="36"/>
      <c r="V66" s="36"/>
      <c r="W66" s="36"/>
      <c r="X66" s="36"/>
      <c r="Y66" s="36"/>
      <c r="Z66" s="36"/>
      <c r="AA66" s="36"/>
      <c r="AB66" s="36"/>
      <c r="AC66" s="36"/>
      <c r="AD66" s="36"/>
      <c r="AE66" s="36"/>
    </row>
    <row r="70" spans="1:31" s="2" customFormat="1" ht="7" customHeight="1">
      <c r="A70" s="36"/>
      <c r="B70" s="51"/>
      <c r="C70" s="52"/>
      <c r="D70" s="52"/>
      <c r="E70" s="52"/>
      <c r="F70" s="52"/>
      <c r="G70" s="52"/>
      <c r="H70" s="52"/>
      <c r="I70" s="52"/>
      <c r="J70" s="52"/>
      <c r="K70" s="52"/>
      <c r="L70" s="108"/>
      <c r="S70" s="36"/>
      <c r="T70" s="36"/>
      <c r="U70" s="36"/>
      <c r="V70" s="36"/>
      <c r="W70" s="36"/>
      <c r="X70" s="36"/>
      <c r="Y70" s="36"/>
      <c r="Z70" s="36"/>
      <c r="AA70" s="36"/>
      <c r="AB70" s="36"/>
      <c r="AC70" s="36"/>
      <c r="AD70" s="36"/>
      <c r="AE70" s="36"/>
    </row>
    <row r="71" spans="1:31" s="2" customFormat="1" ht="25" customHeight="1">
      <c r="A71" s="36"/>
      <c r="B71" s="37"/>
      <c r="C71" s="25" t="s">
        <v>130</v>
      </c>
      <c r="D71" s="38"/>
      <c r="E71" s="38"/>
      <c r="F71" s="38"/>
      <c r="G71" s="38"/>
      <c r="H71" s="38"/>
      <c r="I71" s="38"/>
      <c r="J71" s="38"/>
      <c r="K71" s="38"/>
      <c r="L71" s="108"/>
      <c r="S71" s="36"/>
      <c r="T71" s="36"/>
      <c r="U71" s="36"/>
      <c r="V71" s="36"/>
      <c r="W71" s="36"/>
      <c r="X71" s="36"/>
      <c r="Y71" s="36"/>
      <c r="Z71" s="36"/>
      <c r="AA71" s="36"/>
      <c r="AB71" s="36"/>
      <c r="AC71" s="36"/>
      <c r="AD71" s="36"/>
      <c r="AE71" s="36"/>
    </row>
    <row r="72" spans="1:31" s="2" customFormat="1" ht="7" customHeight="1">
      <c r="A72" s="36"/>
      <c r="B72" s="37"/>
      <c r="C72" s="38"/>
      <c r="D72" s="38"/>
      <c r="E72" s="38"/>
      <c r="F72" s="38"/>
      <c r="G72" s="38"/>
      <c r="H72" s="38"/>
      <c r="I72" s="38"/>
      <c r="J72" s="38"/>
      <c r="K72" s="38"/>
      <c r="L72" s="108"/>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16.5" customHeight="1">
      <c r="A74" s="36"/>
      <c r="B74" s="37"/>
      <c r="C74" s="38"/>
      <c r="D74" s="38"/>
      <c r="E74" s="380" t="str">
        <f>E7</f>
        <v>6920 Modrava novostavba chata p. č. 1547</v>
      </c>
      <c r="F74" s="381"/>
      <c r="G74" s="381"/>
      <c r="H74" s="381"/>
      <c r="I74" s="38"/>
      <c r="J74" s="38"/>
      <c r="K74" s="38"/>
      <c r="L74" s="108"/>
      <c r="S74" s="36"/>
      <c r="T74" s="36"/>
      <c r="U74" s="36"/>
      <c r="V74" s="36"/>
      <c r="W74" s="36"/>
      <c r="X74" s="36"/>
      <c r="Y74" s="36"/>
      <c r="Z74" s="36"/>
      <c r="AA74" s="36"/>
      <c r="AB74" s="36"/>
      <c r="AC74" s="36"/>
      <c r="AD74" s="36"/>
      <c r="AE74" s="36"/>
    </row>
    <row r="75" spans="1:31" s="2" customFormat="1" ht="12" customHeight="1">
      <c r="A75" s="36"/>
      <c r="B75" s="37"/>
      <c r="C75" s="31" t="s">
        <v>91</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16.5" customHeight="1">
      <c r="A76" s="36"/>
      <c r="B76" s="37"/>
      <c r="C76" s="38"/>
      <c r="D76" s="38"/>
      <c r="E76" s="333" t="str">
        <f>E9</f>
        <v>03 - SO 03 Přípojka splaškové kanalizace</v>
      </c>
      <c r="F76" s="382"/>
      <c r="G76" s="382"/>
      <c r="H76" s="382"/>
      <c r="I76" s="38"/>
      <c r="J76" s="38"/>
      <c r="K76" s="38"/>
      <c r="L76" s="108"/>
      <c r="S76" s="36"/>
      <c r="T76" s="36"/>
      <c r="U76" s="36"/>
      <c r="V76" s="36"/>
      <c r="W76" s="36"/>
      <c r="X76" s="36"/>
      <c r="Y76" s="36"/>
      <c r="Z76" s="36"/>
      <c r="AA76" s="36"/>
      <c r="AB76" s="36"/>
      <c r="AC76" s="36"/>
      <c r="AD76" s="36"/>
      <c r="AE76" s="36"/>
    </row>
    <row r="77" spans="1:31" s="2" customFormat="1" ht="7" customHeight="1">
      <c r="A77" s="36"/>
      <c r="B77" s="37"/>
      <c r="C77" s="38"/>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12" customHeight="1">
      <c r="A78" s="36"/>
      <c r="B78" s="37"/>
      <c r="C78" s="31" t="s">
        <v>22</v>
      </c>
      <c r="D78" s="38"/>
      <c r="E78" s="38"/>
      <c r="F78" s="29" t="str">
        <f>F12</f>
        <v xml:space="preserve"> </v>
      </c>
      <c r="G78" s="38"/>
      <c r="H78" s="38"/>
      <c r="I78" s="31" t="s">
        <v>24</v>
      </c>
      <c r="J78" s="61" t="str">
        <f>IF(J12="","",J12)</f>
        <v>18. 5. 2020</v>
      </c>
      <c r="K78" s="38"/>
      <c r="L78" s="108"/>
      <c r="S78" s="36"/>
      <c r="T78" s="36"/>
      <c r="U78" s="36"/>
      <c r="V78" s="36"/>
      <c r="W78" s="36"/>
      <c r="X78" s="36"/>
      <c r="Y78" s="36"/>
      <c r="Z78" s="36"/>
      <c r="AA78" s="36"/>
      <c r="AB78" s="36"/>
      <c r="AC78" s="36"/>
      <c r="AD78" s="36"/>
      <c r="AE78" s="36"/>
    </row>
    <row r="79" spans="1:31" s="2" customFormat="1" ht="7" customHeight="1">
      <c r="A79" s="36"/>
      <c r="B79" s="37"/>
      <c r="C79" s="38"/>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E15</f>
        <v xml:space="preserve"> </v>
      </c>
      <c r="G80" s="38"/>
      <c r="H80" s="38"/>
      <c r="I80" s="31" t="s">
        <v>34</v>
      </c>
      <c r="J80" s="34" t="str">
        <f>E21</f>
        <v xml:space="preserve"> </v>
      </c>
      <c r="K80" s="38"/>
      <c r="L80" s="108"/>
      <c r="S80" s="36"/>
      <c r="T80" s="36"/>
      <c r="U80" s="36"/>
      <c r="V80" s="36"/>
      <c r="W80" s="36"/>
      <c r="X80" s="36"/>
      <c r="Y80" s="36"/>
      <c r="Z80" s="36"/>
      <c r="AA80" s="36"/>
      <c r="AB80" s="36"/>
      <c r="AC80" s="36"/>
      <c r="AD80" s="36"/>
      <c r="AE80" s="36"/>
    </row>
    <row r="81" spans="1:65" s="2" customFormat="1" ht="15.15" customHeight="1">
      <c r="A81" s="36"/>
      <c r="B81" s="37"/>
      <c r="C81" s="31" t="s">
        <v>31</v>
      </c>
      <c r="D81" s="38"/>
      <c r="E81" s="38"/>
      <c r="F81" s="29" t="str">
        <f>IF(E18="","",E18)</f>
        <v>Vyplň údaj</v>
      </c>
      <c r="G81" s="38"/>
      <c r="H81" s="38"/>
      <c r="I81" s="31" t="s">
        <v>35</v>
      </c>
      <c r="J81" s="34" t="str">
        <f>E24</f>
        <v xml:space="preserve"> </v>
      </c>
      <c r="K81" s="38"/>
      <c r="L81" s="108"/>
      <c r="S81" s="36"/>
      <c r="T81" s="36"/>
      <c r="U81" s="36"/>
      <c r="V81" s="36"/>
      <c r="W81" s="36"/>
      <c r="X81" s="36"/>
      <c r="Y81" s="36"/>
      <c r="Z81" s="36"/>
      <c r="AA81" s="36"/>
      <c r="AB81" s="36"/>
      <c r="AC81" s="36"/>
      <c r="AD81" s="36"/>
      <c r="AE81" s="36"/>
    </row>
    <row r="82" spans="1:65" s="2" customFormat="1" ht="10.25" customHeight="1">
      <c r="A82" s="36"/>
      <c r="B82" s="37"/>
      <c r="C82" s="38"/>
      <c r="D82" s="38"/>
      <c r="E82" s="38"/>
      <c r="F82" s="38"/>
      <c r="G82" s="38"/>
      <c r="H82" s="38"/>
      <c r="I82" s="38"/>
      <c r="J82" s="38"/>
      <c r="K82" s="38"/>
      <c r="L82" s="108"/>
      <c r="S82" s="36"/>
      <c r="T82" s="36"/>
      <c r="U82" s="36"/>
      <c r="V82" s="36"/>
      <c r="W82" s="36"/>
      <c r="X82" s="36"/>
      <c r="Y82" s="36"/>
      <c r="Z82" s="36"/>
      <c r="AA82" s="36"/>
      <c r="AB82" s="36"/>
      <c r="AC82" s="36"/>
      <c r="AD82" s="36"/>
      <c r="AE82" s="36"/>
    </row>
    <row r="83" spans="1:65" s="11" customFormat="1" ht="29.25" customHeight="1">
      <c r="A83" s="148"/>
      <c r="B83" s="149"/>
      <c r="C83" s="150" t="s">
        <v>131</v>
      </c>
      <c r="D83" s="151" t="s">
        <v>57</v>
      </c>
      <c r="E83" s="151" t="s">
        <v>53</v>
      </c>
      <c r="F83" s="151" t="s">
        <v>54</v>
      </c>
      <c r="G83" s="151" t="s">
        <v>132</v>
      </c>
      <c r="H83" s="151" t="s">
        <v>133</v>
      </c>
      <c r="I83" s="151" t="s">
        <v>134</v>
      </c>
      <c r="J83" s="151" t="s">
        <v>95</v>
      </c>
      <c r="K83" s="152" t="s">
        <v>135</v>
      </c>
      <c r="L83" s="153"/>
      <c r="M83" s="70" t="s">
        <v>20</v>
      </c>
      <c r="N83" s="71" t="s">
        <v>42</v>
      </c>
      <c r="O83" s="71" t="s">
        <v>136</v>
      </c>
      <c r="P83" s="71" t="s">
        <v>137</v>
      </c>
      <c r="Q83" s="71" t="s">
        <v>138</v>
      </c>
      <c r="R83" s="71" t="s">
        <v>139</v>
      </c>
      <c r="S83" s="71" t="s">
        <v>140</v>
      </c>
      <c r="T83" s="72" t="s">
        <v>141</v>
      </c>
      <c r="U83" s="148"/>
      <c r="V83" s="148"/>
      <c r="W83" s="148"/>
      <c r="X83" s="148"/>
      <c r="Y83" s="148"/>
      <c r="Z83" s="148"/>
      <c r="AA83" s="148"/>
      <c r="AB83" s="148"/>
      <c r="AC83" s="148"/>
      <c r="AD83" s="148"/>
      <c r="AE83" s="148"/>
    </row>
    <row r="84" spans="1:65" s="2" customFormat="1" ht="22.75" customHeight="1">
      <c r="A84" s="36"/>
      <c r="B84" s="37"/>
      <c r="C84" s="77" t="s">
        <v>142</v>
      </c>
      <c r="D84" s="38"/>
      <c r="E84" s="38"/>
      <c r="F84" s="38"/>
      <c r="G84" s="38"/>
      <c r="H84" s="38"/>
      <c r="I84" s="38"/>
      <c r="J84" s="154">
        <f>BK84</f>
        <v>0</v>
      </c>
      <c r="K84" s="38"/>
      <c r="L84" s="41"/>
      <c r="M84" s="73"/>
      <c r="N84" s="155"/>
      <c r="O84" s="74"/>
      <c r="P84" s="156">
        <f>P85</f>
        <v>0</v>
      </c>
      <c r="Q84" s="74"/>
      <c r="R84" s="156">
        <f>R85</f>
        <v>33.566852000000004</v>
      </c>
      <c r="S84" s="74"/>
      <c r="T84" s="157">
        <f>T85</f>
        <v>0</v>
      </c>
      <c r="U84" s="36"/>
      <c r="V84" s="36"/>
      <c r="W84" s="36"/>
      <c r="X84" s="36"/>
      <c r="Y84" s="36"/>
      <c r="Z84" s="36"/>
      <c r="AA84" s="36"/>
      <c r="AB84" s="36"/>
      <c r="AC84" s="36"/>
      <c r="AD84" s="36"/>
      <c r="AE84" s="36"/>
      <c r="AT84" s="19" t="s">
        <v>71</v>
      </c>
      <c r="AU84" s="19" t="s">
        <v>96</v>
      </c>
      <c r="BK84" s="158">
        <f>BK85</f>
        <v>0</v>
      </c>
    </row>
    <row r="85" spans="1:65" s="12" customFormat="1" ht="25.9" customHeight="1">
      <c r="B85" s="159"/>
      <c r="C85" s="160"/>
      <c r="D85" s="161" t="s">
        <v>71</v>
      </c>
      <c r="E85" s="162" t="s">
        <v>143</v>
      </c>
      <c r="F85" s="162" t="s">
        <v>144</v>
      </c>
      <c r="G85" s="160"/>
      <c r="H85" s="160"/>
      <c r="I85" s="163"/>
      <c r="J85" s="164">
        <f>BK85</f>
        <v>0</v>
      </c>
      <c r="K85" s="160"/>
      <c r="L85" s="165"/>
      <c r="M85" s="166"/>
      <c r="N85" s="167"/>
      <c r="O85" s="167"/>
      <c r="P85" s="168">
        <f>P86+P122+P127+P135</f>
        <v>0</v>
      </c>
      <c r="Q85" s="167"/>
      <c r="R85" s="168">
        <f>R86+R122+R127+R135</f>
        <v>33.566852000000004</v>
      </c>
      <c r="S85" s="167"/>
      <c r="T85" s="169">
        <f>T86+T122+T127+T135</f>
        <v>0</v>
      </c>
      <c r="AR85" s="170" t="s">
        <v>8</v>
      </c>
      <c r="AT85" s="171" t="s">
        <v>71</v>
      </c>
      <c r="AU85" s="171" t="s">
        <v>72</v>
      </c>
      <c r="AY85" s="170" t="s">
        <v>145</v>
      </c>
      <c r="BK85" s="172">
        <f>BK86+BK122+BK127+BK135</f>
        <v>0</v>
      </c>
    </row>
    <row r="86" spans="1:65" s="12" customFormat="1" ht="22.75" customHeight="1">
      <c r="B86" s="159"/>
      <c r="C86" s="160"/>
      <c r="D86" s="161" t="s">
        <v>71</v>
      </c>
      <c r="E86" s="173" t="s">
        <v>8</v>
      </c>
      <c r="F86" s="173" t="s">
        <v>146</v>
      </c>
      <c r="G86" s="160"/>
      <c r="H86" s="160"/>
      <c r="I86" s="163"/>
      <c r="J86" s="174">
        <f>BK86</f>
        <v>0</v>
      </c>
      <c r="K86" s="160"/>
      <c r="L86" s="165"/>
      <c r="M86" s="166"/>
      <c r="N86" s="167"/>
      <c r="O86" s="167"/>
      <c r="P86" s="168">
        <f>SUM(P87:P121)</f>
        <v>0</v>
      </c>
      <c r="Q86" s="167"/>
      <c r="R86" s="168">
        <f>SUM(R87:R121)</f>
        <v>0.1386</v>
      </c>
      <c r="S86" s="167"/>
      <c r="T86" s="169">
        <f>SUM(T87:T121)</f>
        <v>0</v>
      </c>
      <c r="AR86" s="170" t="s">
        <v>8</v>
      </c>
      <c r="AT86" s="171" t="s">
        <v>71</v>
      </c>
      <c r="AU86" s="171" t="s">
        <v>8</v>
      </c>
      <c r="AY86" s="170" t="s">
        <v>145</v>
      </c>
      <c r="BK86" s="172">
        <f>SUM(BK87:BK121)</f>
        <v>0</v>
      </c>
    </row>
    <row r="87" spans="1:65" s="2" customFormat="1" ht="16.5" customHeight="1">
      <c r="A87" s="36"/>
      <c r="B87" s="37"/>
      <c r="C87" s="175" t="s">
        <v>8</v>
      </c>
      <c r="D87" s="175" t="s">
        <v>147</v>
      </c>
      <c r="E87" s="176" t="s">
        <v>2654</v>
      </c>
      <c r="F87" s="177" t="s">
        <v>2655</v>
      </c>
      <c r="G87" s="178" t="s">
        <v>163</v>
      </c>
      <c r="H87" s="179">
        <v>66</v>
      </c>
      <c r="I87" s="180"/>
      <c r="J87" s="179">
        <f>ROUND(I87*H87,0)</f>
        <v>0</v>
      </c>
      <c r="K87" s="177" t="s">
        <v>204</v>
      </c>
      <c r="L87" s="41"/>
      <c r="M87" s="181" t="s">
        <v>20</v>
      </c>
      <c r="N87" s="182" t="s">
        <v>44</v>
      </c>
      <c r="O87" s="66"/>
      <c r="P87" s="183">
        <f>O87*H87</f>
        <v>0</v>
      </c>
      <c r="Q87" s="183">
        <v>0</v>
      </c>
      <c r="R87" s="183">
        <f>Q87*H87</f>
        <v>0</v>
      </c>
      <c r="S87" s="183">
        <v>0</v>
      </c>
      <c r="T87" s="184">
        <f>S87*H87</f>
        <v>0</v>
      </c>
      <c r="U87" s="36"/>
      <c r="V87" s="36"/>
      <c r="W87" s="36"/>
      <c r="X87" s="36"/>
      <c r="Y87" s="36"/>
      <c r="Z87" s="36"/>
      <c r="AA87" s="36"/>
      <c r="AB87" s="36"/>
      <c r="AC87" s="36"/>
      <c r="AD87" s="36"/>
      <c r="AE87" s="36"/>
      <c r="AR87" s="185" t="s">
        <v>152</v>
      </c>
      <c r="AT87" s="185" t="s">
        <v>147</v>
      </c>
      <c r="AU87" s="185" t="s">
        <v>153</v>
      </c>
      <c r="AY87" s="19" t="s">
        <v>145</v>
      </c>
      <c r="BE87" s="186">
        <f>IF(N87="základní",J87,0)</f>
        <v>0</v>
      </c>
      <c r="BF87" s="186">
        <f>IF(N87="snížená",J87,0)</f>
        <v>0</v>
      </c>
      <c r="BG87" s="186">
        <f>IF(N87="zákl. přenesená",J87,0)</f>
        <v>0</v>
      </c>
      <c r="BH87" s="186">
        <f>IF(N87="sníž. přenesená",J87,0)</f>
        <v>0</v>
      </c>
      <c r="BI87" s="186">
        <f>IF(N87="nulová",J87,0)</f>
        <v>0</v>
      </c>
      <c r="BJ87" s="19" t="s">
        <v>153</v>
      </c>
      <c r="BK87" s="186">
        <f>ROUND(I87*H87,0)</f>
        <v>0</v>
      </c>
      <c r="BL87" s="19" t="s">
        <v>152</v>
      </c>
      <c r="BM87" s="185" t="s">
        <v>2656</v>
      </c>
    </row>
    <row r="88" spans="1:65" s="2" customFormat="1" ht="18">
      <c r="A88" s="36"/>
      <c r="B88" s="37"/>
      <c r="C88" s="38"/>
      <c r="D88" s="187" t="s">
        <v>155</v>
      </c>
      <c r="E88" s="38"/>
      <c r="F88" s="188" t="s">
        <v>2657</v>
      </c>
      <c r="G88" s="38"/>
      <c r="H88" s="38"/>
      <c r="I88" s="189"/>
      <c r="J88" s="38"/>
      <c r="K88" s="38"/>
      <c r="L88" s="41"/>
      <c r="M88" s="190"/>
      <c r="N88" s="191"/>
      <c r="O88" s="66"/>
      <c r="P88" s="66"/>
      <c r="Q88" s="66"/>
      <c r="R88" s="66"/>
      <c r="S88" s="66"/>
      <c r="T88" s="67"/>
      <c r="U88" s="36"/>
      <c r="V88" s="36"/>
      <c r="W88" s="36"/>
      <c r="X88" s="36"/>
      <c r="Y88" s="36"/>
      <c r="Z88" s="36"/>
      <c r="AA88" s="36"/>
      <c r="AB88" s="36"/>
      <c r="AC88" s="36"/>
      <c r="AD88" s="36"/>
      <c r="AE88" s="36"/>
      <c r="AT88" s="19" t="s">
        <v>155</v>
      </c>
      <c r="AU88" s="19" t="s">
        <v>153</v>
      </c>
    </row>
    <row r="89" spans="1:65" s="2" customFormat="1" ht="135">
      <c r="A89" s="36"/>
      <c r="B89" s="37"/>
      <c r="C89" s="38"/>
      <c r="D89" s="187" t="s">
        <v>157</v>
      </c>
      <c r="E89" s="38"/>
      <c r="F89" s="192" t="s">
        <v>2658</v>
      </c>
      <c r="G89" s="38"/>
      <c r="H89" s="38"/>
      <c r="I89" s="189"/>
      <c r="J89" s="38"/>
      <c r="K89" s="38"/>
      <c r="L89" s="41"/>
      <c r="M89" s="190"/>
      <c r="N89" s="191"/>
      <c r="O89" s="66"/>
      <c r="P89" s="66"/>
      <c r="Q89" s="66"/>
      <c r="R89" s="66"/>
      <c r="S89" s="66"/>
      <c r="T89" s="67"/>
      <c r="U89" s="36"/>
      <c r="V89" s="36"/>
      <c r="W89" s="36"/>
      <c r="X89" s="36"/>
      <c r="Y89" s="36"/>
      <c r="Z89" s="36"/>
      <c r="AA89" s="36"/>
      <c r="AB89" s="36"/>
      <c r="AC89" s="36"/>
      <c r="AD89" s="36"/>
      <c r="AE89" s="36"/>
      <c r="AT89" s="19" t="s">
        <v>157</v>
      </c>
      <c r="AU89" s="19" t="s">
        <v>153</v>
      </c>
    </row>
    <row r="90" spans="1:65" s="13" customFormat="1" ht="10">
      <c r="B90" s="193"/>
      <c r="C90" s="194"/>
      <c r="D90" s="187" t="s">
        <v>159</v>
      </c>
      <c r="E90" s="195" t="s">
        <v>20</v>
      </c>
      <c r="F90" s="196" t="s">
        <v>2659</v>
      </c>
      <c r="G90" s="194"/>
      <c r="H90" s="197">
        <v>66</v>
      </c>
      <c r="I90" s="198"/>
      <c r="J90" s="194"/>
      <c r="K90" s="194"/>
      <c r="L90" s="199"/>
      <c r="M90" s="200"/>
      <c r="N90" s="201"/>
      <c r="O90" s="201"/>
      <c r="P90" s="201"/>
      <c r="Q90" s="201"/>
      <c r="R90" s="201"/>
      <c r="S90" s="201"/>
      <c r="T90" s="202"/>
      <c r="AT90" s="203" t="s">
        <v>159</v>
      </c>
      <c r="AU90" s="203" t="s">
        <v>153</v>
      </c>
      <c r="AV90" s="13" t="s">
        <v>153</v>
      </c>
      <c r="AW90" s="13" t="s">
        <v>33</v>
      </c>
      <c r="AX90" s="13" t="s">
        <v>8</v>
      </c>
      <c r="AY90" s="203" t="s">
        <v>145</v>
      </c>
    </row>
    <row r="91" spans="1:65" s="2" customFormat="1" ht="16.5" customHeight="1">
      <c r="A91" s="36"/>
      <c r="B91" s="37"/>
      <c r="C91" s="175" t="s">
        <v>153</v>
      </c>
      <c r="D91" s="175" t="s">
        <v>147</v>
      </c>
      <c r="E91" s="176" t="s">
        <v>2660</v>
      </c>
      <c r="F91" s="177" t="s">
        <v>2661</v>
      </c>
      <c r="G91" s="178" t="s">
        <v>163</v>
      </c>
      <c r="H91" s="179">
        <v>33</v>
      </c>
      <c r="I91" s="180"/>
      <c r="J91" s="179">
        <f>ROUND(I91*H91,0)</f>
        <v>0</v>
      </c>
      <c r="K91" s="177" t="s">
        <v>204</v>
      </c>
      <c r="L91" s="41"/>
      <c r="M91" s="181" t="s">
        <v>20</v>
      </c>
      <c r="N91" s="182" t="s">
        <v>44</v>
      </c>
      <c r="O91" s="66"/>
      <c r="P91" s="183">
        <f>O91*H91</f>
        <v>0</v>
      </c>
      <c r="Q91" s="183">
        <v>0</v>
      </c>
      <c r="R91" s="183">
        <f>Q91*H91</f>
        <v>0</v>
      </c>
      <c r="S91" s="183">
        <v>0</v>
      </c>
      <c r="T91" s="184">
        <f>S91*H91</f>
        <v>0</v>
      </c>
      <c r="U91" s="36"/>
      <c r="V91" s="36"/>
      <c r="W91" s="36"/>
      <c r="X91" s="36"/>
      <c r="Y91" s="36"/>
      <c r="Z91" s="36"/>
      <c r="AA91" s="36"/>
      <c r="AB91" s="36"/>
      <c r="AC91" s="36"/>
      <c r="AD91" s="36"/>
      <c r="AE91" s="36"/>
      <c r="AR91" s="185" t="s">
        <v>152</v>
      </c>
      <c r="AT91" s="185" t="s">
        <v>147</v>
      </c>
      <c r="AU91" s="185" t="s">
        <v>153</v>
      </c>
      <c r="AY91" s="19" t="s">
        <v>145</v>
      </c>
      <c r="BE91" s="186">
        <f>IF(N91="základní",J91,0)</f>
        <v>0</v>
      </c>
      <c r="BF91" s="186">
        <f>IF(N91="snížená",J91,0)</f>
        <v>0</v>
      </c>
      <c r="BG91" s="186">
        <f>IF(N91="zákl. přenesená",J91,0)</f>
        <v>0</v>
      </c>
      <c r="BH91" s="186">
        <f>IF(N91="sníž. přenesená",J91,0)</f>
        <v>0</v>
      </c>
      <c r="BI91" s="186">
        <f>IF(N91="nulová",J91,0)</f>
        <v>0</v>
      </c>
      <c r="BJ91" s="19" t="s">
        <v>153</v>
      </c>
      <c r="BK91" s="186">
        <f>ROUND(I91*H91,0)</f>
        <v>0</v>
      </c>
      <c r="BL91" s="19" t="s">
        <v>152</v>
      </c>
      <c r="BM91" s="185" t="s">
        <v>2662</v>
      </c>
    </row>
    <row r="92" spans="1:65" s="2" customFormat="1" ht="18">
      <c r="A92" s="36"/>
      <c r="B92" s="37"/>
      <c r="C92" s="38"/>
      <c r="D92" s="187" t="s">
        <v>155</v>
      </c>
      <c r="E92" s="38"/>
      <c r="F92" s="188" t="s">
        <v>2663</v>
      </c>
      <c r="G92" s="38"/>
      <c r="H92" s="38"/>
      <c r="I92" s="189"/>
      <c r="J92" s="38"/>
      <c r="K92" s="38"/>
      <c r="L92" s="41"/>
      <c r="M92" s="190"/>
      <c r="N92" s="191"/>
      <c r="O92" s="66"/>
      <c r="P92" s="66"/>
      <c r="Q92" s="66"/>
      <c r="R92" s="66"/>
      <c r="S92" s="66"/>
      <c r="T92" s="67"/>
      <c r="U92" s="36"/>
      <c r="V92" s="36"/>
      <c r="W92" s="36"/>
      <c r="X92" s="36"/>
      <c r="Y92" s="36"/>
      <c r="Z92" s="36"/>
      <c r="AA92" s="36"/>
      <c r="AB92" s="36"/>
      <c r="AC92" s="36"/>
      <c r="AD92" s="36"/>
      <c r="AE92" s="36"/>
      <c r="AT92" s="19" t="s">
        <v>155</v>
      </c>
      <c r="AU92" s="19" t="s">
        <v>153</v>
      </c>
    </row>
    <row r="93" spans="1:65" s="2" customFormat="1" ht="135">
      <c r="A93" s="36"/>
      <c r="B93" s="37"/>
      <c r="C93" s="38"/>
      <c r="D93" s="187" t="s">
        <v>157</v>
      </c>
      <c r="E93" s="38"/>
      <c r="F93" s="192" t="s">
        <v>2658</v>
      </c>
      <c r="G93" s="38"/>
      <c r="H93" s="38"/>
      <c r="I93" s="189"/>
      <c r="J93" s="38"/>
      <c r="K93" s="38"/>
      <c r="L93" s="41"/>
      <c r="M93" s="190"/>
      <c r="N93" s="191"/>
      <c r="O93" s="66"/>
      <c r="P93" s="66"/>
      <c r="Q93" s="66"/>
      <c r="R93" s="66"/>
      <c r="S93" s="66"/>
      <c r="T93" s="67"/>
      <c r="U93" s="36"/>
      <c r="V93" s="36"/>
      <c r="W93" s="36"/>
      <c r="X93" s="36"/>
      <c r="Y93" s="36"/>
      <c r="Z93" s="36"/>
      <c r="AA93" s="36"/>
      <c r="AB93" s="36"/>
      <c r="AC93" s="36"/>
      <c r="AD93" s="36"/>
      <c r="AE93" s="36"/>
      <c r="AT93" s="19" t="s">
        <v>157</v>
      </c>
      <c r="AU93" s="19" t="s">
        <v>153</v>
      </c>
    </row>
    <row r="94" spans="1:65" s="13" customFormat="1" ht="10">
      <c r="B94" s="193"/>
      <c r="C94" s="194"/>
      <c r="D94" s="187" t="s">
        <v>159</v>
      </c>
      <c r="E94" s="195" t="s">
        <v>20</v>
      </c>
      <c r="F94" s="196" t="s">
        <v>2664</v>
      </c>
      <c r="G94" s="194"/>
      <c r="H94" s="197">
        <v>33</v>
      </c>
      <c r="I94" s="198"/>
      <c r="J94" s="194"/>
      <c r="K94" s="194"/>
      <c r="L94" s="199"/>
      <c r="M94" s="200"/>
      <c r="N94" s="201"/>
      <c r="O94" s="201"/>
      <c r="P94" s="201"/>
      <c r="Q94" s="201"/>
      <c r="R94" s="201"/>
      <c r="S94" s="201"/>
      <c r="T94" s="202"/>
      <c r="AT94" s="203" t="s">
        <v>159</v>
      </c>
      <c r="AU94" s="203" t="s">
        <v>153</v>
      </c>
      <c r="AV94" s="13" t="s">
        <v>153</v>
      </c>
      <c r="AW94" s="13" t="s">
        <v>33</v>
      </c>
      <c r="AX94" s="13" t="s">
        <v>8</v>
      </c>
      <c r="AY94" s="203" t="s">
        <v>145</v>
      </c>
    </row>
    <row r="95" spans="1:65" s="2" customFormat="1" ht="16.5" customHeight="1">
      <c r="A95" s="36"/>
      <c r="B95" s="37"/>
      <c r="C95" s="175" t="s">
        <v>174</v>
      </c>
      <c r="D95" s="175" t="s">
        <v>147</v>
      </c>
      <c r="E95" s="176" t="s">
        <v>2577</v>
      </c>
      <c r="F95" s="177" t="s">
        <v>2578</v>
      </c>
      <c r="G95" s="178" t="s">
        <v>150</v>
      </c>
      <c r="H95" s="179">
        <v>165</v>
      </c>
      <c r="I95" s="180"/>
      <c r="J95" s="179">
        <f>ROUND(I95*H95,0)</f>
        <v>0</v>
      </c>
      <c r="K95" s="177" t="s">
        <v>204</v>
      </c>
      <c r="L95" s="41"/>
      <c r="M95" s="181" t="s">
        <v>20</v>
      </c>
      <c r="N95" s="182" t="s">
        <v>44</v>
      </c>
      <c r="O95" s="66"/>
      <c r="P95" s="183">
        <f>O95*H95</f>
        <v>0</v>
      </c>
      <c r="Q95" s="183">
        <v>8.4000000000000003E-4</v>
      </c>
      <c r="R95" s="183">
        <f>Q95*H95</f>
        <v>0.1386</v>
      </c>
      <c r="S95" s="183">
        <v>0</v>
      </c>
      <c r="T95" s="184">
        <f>S95*H95</f>
        <v>0</v>
      </c>
      <c r="U95" s="36"/>
      <c r="V95" s="36"/>
      <c r="W95" s="36"/>
      <c r="X95" s="36"/>
      <c r="Y95" s="36"/>
      <c r="Z95" s="36"/>
      <c r="AA95" s="36"/>
      <c r="AB95" s="36"/>
      <c r="AC95" s="36"/>
      <c r="AD95" s="36"/>
      <c r="AE95" s="36"/>
      <c r="AR95" s="185" t="s">
        <v>152</v>
      </c>
      <c r="AT95" s="185" t="s">
        <v>147</v>
      </c>
      <c r="AU95" s="185" t="s">
        <v>153</v>
      </c>
      <c r="AY95" s="19" t="s">
        <v>145</v>
      </c>
      <c r="BE95" s="186">
        <f>IF(N95="základní",J95,0)</f>
        <v>0</v>
      </c>
      <c r="BF95" s="186">
        <f>IF(N95="snížená",J95,0)</f>
        <v>0</v>
      </c>
      <c r="BG95" s="186">
        <f>IF(N95="zákl. přenesená",J95,0)</f>
        <v>0</v>
      </c>
      <c r="BH95" s="186">
        <f>IF(N95="sníž. přenesená",J95,0)</f>
        <v>0</v>
      </c>
      <c r="BI95" s="186">
        <f>IF(N95="nulová",J95,0)</f>
        <v>0</v>
      </c>
      <c r="BJ95" s="19" t="s">
        <v>153</v>
      </c>
      <c r="BK95" s="186">
        <f>ROUND(I95*H95,0)</f>
        <v>0</v>
      </c>
      <c r="BL95" s="19" t="s">
        <v>152</v>
      </c>
      <c r="BM95" s="185" t="s">
        <v>2665</v>
      </c>
    </row>
    <row r="96" spans="1:65" s="2" customFormat="1" ht="10">
      <c r="A96" s="36"/>
      <c r="B96" s="37"/>
      <c r="C96" s="38"/>
      <c r="D96" s="187" t="s">
        <v>155</v>
      </c>
      <c r="E96" s="38"/>
      <c r="F96" s="188" t="s">
        <v>2580</v>
      </c>
      <c r="G96" s="38"/>
      <c r="H96" s="38"/>
      <c r="I96" s="189"/>
      <c r="J96" s="38"/>
      <c r="K96" s="38"/>
      <c r="L96" s="41"/>
      <c r="M96" s="190"/>
      <c r="N96" s="191"/>
      <c r="O96" s="66"/>
      <c r="P96" s="66"/>
      <c r="Q96" s="66"/>
      <c r="R96" s="66"/>
      <c r="S96" s="66"/>
      <c r="T96" s="67"/>
      <c r="U96" s="36"/>
      <c r="V96" s="36"/>
      <c r="W96" s="36"/>
      <c r="X96" s="36"/>
      <c r="Y96" s="36"/>
      <c r="Z96" s="36"/>
      <c r="AA96" s="36"/>
      <c r="AB96" s="36"/>
      <c r="AC96" s="36"/>
      <c r="AD96" s="36"/>
      <c r="AE96" s="36"/>
      <c r="AT96" s="19" t="s">
        <v>155</v>
      </c>
      <c r="AU96" s="19" t="s">
        <v>153</v>
      </c>
    </row>
    <row r="97" spans="1:65" s="2" customFormat="1" ht="117">
      <c r="A97" s="36"/>
      <c r="B97" s="37"/>
      <c r="C97" s="38"/>
      <c r="D97" s="187" t="s">
        <v>157</v>
      </c>
      <c r="E97" s="38"/>
      <c r="F97" s="192" t="s">
        <v>2581</v>
      </c>
      <c r="G97" s="38"/>
      <c r="H97" s="38"/>
      <c r="I97" s="189"/>
      <c r="J97" s="38"/>
      <c r="K97" s="38"/>
      <c r="L97" s="41"/>
      <c r="M97" s="190"/>
      <c r="N97" s="191"/>
      <c r="O97" s="66"/>
      <c r="P97" s="66"/>
      <c r="Q97" s="66"/>
      <c r="R97" s="66"/>
      <c r="S97" s="66"/>
      <c r="T97" s="67"/>
      <c r="U97" s="36"/>
      <c r="V97" s="36"/>
      <c r="W97" s="36"/>
      <c r="X97" s="36"/>
      <c r="Y97" s="36"/>
      <c r="Z97" s="36"/>
      <c r="AA97" s="36"/>
      <c r="AB97" s="36"/>
      <c r="AC97" s="36"/>
      <c r="AD97" s="36"/>
      <c r="AE97" s="36"/>
      <c r="AT97" s="19" t="s">
        <v>157</v>
      </c>
      <c r="AU97" s="19" t="s">
        <v>153</v>
      </c>
    </row>
    <row r="98" spans="1:65" s="13" customFormat="1" ht="10">
      <c r="B98" s="193"/>
      <c r="C98" s="194"/>
      <c r="D98" s="187" t="s">
        <v>159</v>
      </c>
      <c r="E98" s="195" t="s">
        <v>20</v>
      </c>
      <c r="F98" s="196" t="s">
        <v>2666</v>
      </c>
      <c r="G98" s="194"/>
      <c r="H98" s="197">
        <v>165</v>
      </c>
      <c r="I98" s="198"/>
      <c r="J98" s="194"/>
      <c r="K98" s="194"/>
      <c r="L98" s="199"/>
      <c r="M98" s="200"/>
      <c r="N98" s="201"/>
      <c r="O98" s="201"/>
      <c r="P98" s="201"/>
      <c r="Q98" s="201"/>
      <c r="R98" s="201"/>
      <c r="S98" s="201"/>
      <c r="T98" s="202"/>
      <c r="AT98" s="203" t="s">
        <v>159</v>
      </c>
      <c r="AU98" s="203" t="s">
        <v>153</v>
      </c>
      <c r="AV98" s="13" t="s">
        <v>153</v>
      </c>
      <c r="AW98" s="13" t="s">
        <v>33</v>
      </c>
      <c r="AX98" s="13" t="s">
        <v>8</v>
      </c>
      <c r="AY98" s="203" t="s">
        <v>145</v>
      </c>
    </row>
    <row r="99" spans="1:65" s="2" customFormat="1" ht="16.5" customHeight="1">
      <c r="A99" s="36"/>
      <c r="B99" s="37"/>
      <c r="C99" s="175" t="s">
        <v>152</v>
      </c>
      <c r="D99" s="175" t="s">
        <v>147</v>
      </c>
      <c r="E99" s="176" t="s">
        <v>2583</v>
      </c>
      <c r="F99" s="177" t="s">
        <v>2584</v>
      </c>
      <c r="G99" s="178" t="s">
        <v>150</v>
      </c>
      <c r="H99" s="179">
        <v>165</v>
      </c>
      <c r="I99" s="180"/>
      <c r="J99" s="179">
        <f>ROUND(I99*H99,0)</f>
        <v>0</v>
      </c>
      <c r="K99" s="177" t="s">
        <v>204</v>
      </c>
      <c r="L99" s="41"/>
      <c r="M99" s="181" t="s">
        <v>20</v>
      </c>
      <c r="N99" s="182" t="s">
        <v>44</v>
      </c>
      <c r="O99" s="66"/>
      <c r="P99" s="183">
        <f>O99*H99</f>
        <v>0</v>
      </c>
      <c r="Q99" s="183">
        <v>0</v>
      </c>
      <c r="R99" s="183">
        <f>Q99*H99</f>
        <v>0</v>
      </c>
      <c r="S99" s="183">
        <v>0</v>
      </c>
      <c r="T99" s="184">
        <f>S99*H99</f>
        <v>0</v>
      </c>
      <c r="U99" s="36"/>
      <c r="V99" s="36"/>
      <c r="W99" s="36"/>
      <c r="X99" s="36"/>
      <c r="Y99" s="36"/>
      <c r="Z99" s="36"/>
      <c r="AA99" s="36"/>
      <c r="AB99" s="36"/>
      <c r="AC99" s="36"/>
      <c r="AD99" s="36"/>
      <c r="AE99" s="36"/>
      <c r="AR99" s="185" t="s">
        <v>152</v>
      </c>
      <c r="AT99" s="185" t="s">
        <v>147</v>
      </c>
      <c r="AU99" s="185" t="s">
        <v>153</v>
      </c>
      <c r="AY99" s="19" t="s">
        <v>145</v>
      </c>
      <c r="BE99" s="186">
        <f>IF(N99="základní",J99,0)</f>
        <v>0</v>
      </c>
      <c r="BF99" s="186">
        <f>IF(N99="snížená",J99,0)</f>
        <v>0</v>
      </c>
      <c r="BG99" s="186">
        <f>IF(N99="zákl. přenesená",J99,0)</f>
        <v>0</v>
      </c>
      <c r="BH99" s="186">
        <f>IF(N99="sníž. přenesená",J99,0)</f>
        <v>0</v>
      </c>
      <c r="BI99" s="186">
        <f>IF(N99="nulová",J99,0)</f>
        <v>0</v>
      </c>
      <c r="BJ99" s="19" t="s">
        <v>153</v>
      </c>
      <c r="BK99" s="186">
        <f>ROUND(I99*H99,0)</f>
        <v>0</v>
      </c>
      <c r="BL99" s="19" t="s">
        <v>152</v>
      </c>
      <c r="BM99" s="185" t="s">
        <v>2667</v>
      </c>
    </row>
    <row r="100" spans="1:65" s="2" customFormat="1" ht="18">
      <c r="A100" s="36"/>
      <c r="B100" s="37"/>
      <c r="C100" s="38"/>
      <c r="D100" s="187" t="s">
        <v>155</v>
      </c>
      <c r="E100" s="38"/>
      <c r="F100" s="188" t="s">
        <v>2586</v>
      </c>
      <c r="G100" s="38"/>
      <c r="H100" s="38"/>
      <c r="I100" s="189"/>
      <c r="J100" s="38"/>
      <c r="K100" s="38"/>
      <c r="L100" s="41"/>
      <c r="M100" s="190"/>
      <c r="N100" s="191"/>
      <c r="O100" s="66"/>
      <c r="P100" s="66"/>
      <c r="Q100" s="66"/>
      <c r="R100" s="66"/>
      <c r="S100" s="66"/>
      <c r="T100" s="67"/>
      <c r="U100" s="36"/>
      <c r="V100" s="36"/>
      <c r="W100" s="36"/>
      <c r="X100" s="36"/>
      <c r="Y100" s="36"/>
      <c r="Z100" s="36"/>
      <c r="AA100" s="36"/>
      <c r="AB100" s="36"/>
      <c r="AC100" s="36"/>
      <c r="AD100" s="36"/>
      <c r="AE100" s="36"/>
      <c r="AT100" s="19" t="s">
        <v>155</v>
      </c>
      <c r="AU100" s="19" t="s">
        <v>153</v>
      </c>
    </row>
    <row r="101" spans="1:65" s="13" customFormat="1" ht="10">
      <c r="B101" s="193"/>
      <c r="C101" s="194"/>
      <c r="D101" s="187" t="s">
        <v>159</v>
      </c>
      <c r="E101" s="195" t="s">
        <v>20</v>
      </c>
      <c r="F101" s="196" t="s">
        <v>2668</v>
      </c>
      <c r="G101" s="194"/>
      <c r="H101" s="197">
        <v>165</v>
      </c>
      <c r="I101" s="198"/>
      <c r="J101" s="194"/>
      <c r="K101" s="194"/>
      <c r="L101" s="199"/>
      <c r="M101" s="200"/>
      <c r="N101" s="201"/>
      <c r="O101" s="201"/>
      <c r="P101" s="201"/>
      <c r="Q101" s="201"/>
      <c r="R101" s="201"/>
      <c r="S101" s="201"/>
      <c r="T101" s="202"/>
      <c r="AT101" s="203" t="s">
        <v>159</v>
      </c>
      <c r="AU101" s="203" t="s">
        <v>153</v>
      </c>
      <c r="AV101" s="13" t="s">
        <v>153</v>
      </c>
      <c r="AW101" s="13" t="s">
        <v>33</v>
      </c>
      <c r="AX101" s="13" t="s">
        <v>8</v>
      </c>
      <c r="AY101" s="203" t="s">
        <v>145</v>
      </c>
    </row>
    <row r="102" spans="1:65" s="2" customFormat="1" ht="16.5" customHeight="1">
      <c r="A102" s="36"/>
      <c r="B102" s="37"/>
      <c r="C102" s="175" t="s">
        <v>195</v>
      </c>
      <c r="D102" s="175" t="s">
        <v>147</v>
      </c>
      <c r="E102" s="176" t="s">
        <v>2587</v>
      </c>
      <c r="F102" s="177" t="s">
        <v>2588</v>
      </c>
      <c r="G102" s="178" t="s">
        <v>163</v>
      </c>
      <c r="H102" s="179">
        <v>66</v>
      </c>
      <c r="I102" s="180"/>
      <c r="J102" s="179">
        <f>ROUND(I102*H102,0)</f>
        <v>0</v>
      </c>
      <c r="K102" s="177" t="s">
        <v>204</v>
      </c>
      <c r="L102" s="41"/>
      <c r="M102" s="181" t="s">
        <v>20</v>
      </c>
      <c r="N102" s="182" t="s">
        <v>44</v>
      </c>
      <c r="O102" s="66"/>
      <c r="P102" s="183">
        <f>O102*H102</f>
        <v>0</v>
      </c>
      <c r="Q102" s="183">
        <v>0</v>
      </c>
      <c r="R102" s="183">
        <f>Q102*H102</f>
        <v>0</v>
      </c>
      <c r="S102" s="183">
        <v>0</v>
      </c>
      <c r="T102" s="184">
        <f>S102*H102</f>
        <v>0</v>
      </c>
      <c r="U102" s="36"/>
      <c r="V102" s="36"/>
      <c r="W102" s="36"/>
      <c r="X102" s="36"/>
      <c r="Y102" s="36"/>
      <c r="Z102" s="36"/>
      <c r="AA102" s="36"/>
      <c r="AB102" s="36"/>
      <c r="AC102" s="36"/>
      <c r="AD102" s="36"/>
      <c r="AE102" s="36"/>
      <c r="AR102" s="185" t="s">
        <v>152</v>
      </c>
      <c r="AT102" s="185" t="s">
        <v>147</v>
      </c>
      <c r="AU102" s="185" t="s">
        <v>153</v>
      </c>
      <c r="AY102" s="19" t="s">
        <v>145</v>
      </c>
      <c r="BE102" s="186">
        <f>IF(N102="základní",J102,0)</f>
        <v>0</v>
      </c>
      <c r="BF102" s="186">
        <f>IF(N102="snížená",J102,0)</f>
        <v>0</v>
      </c>
      <c r="BG102" s="186">
        <f>IF(N102="zákl. přenesená",J102,0)</f>
        <v>0</v>
      </c>
      <c r="BH102" s="186">
        <f>IF(N102="sníž. přenesená",J102,0)</f>
        <v>0</v>
      </c>
      <c r="BI102" s="186">
        <f>IF(N102="nulová",J102,0)</f>
        <v>0</v>
      </c>
      <c r="BJ102" s="19" t="s">
        <v>153</v>
      </c>
      <c r="BK102" s="186">
        <f>ROUND(I102*H102,0)</f>
        <v>0</v>
      </c>
      <c r="BL102" s="19" t="s">
        <v>152</v>
      </c>
      <c r="BM102" s="185" t="s">
        <v>2669</v>
      </c>
    </row>
    <row r="103" spans="1:65" s="2" customFormat="1" ht="18">
      <c r="A103" s="36"/>
      <c r="B103" s="37"/>
      <c r="C103" s="38"/>
      <c r="D103" s="187" t="s">
        <v>155</v>
      </c>
      <c r="E103" s="38"/>
      <c r="F103" s="188" t="s">
        <v>2590</v>
      </c>
      <c r="G103" s="38"/>
      <c r="H103" s="38"/>
      <c r="I103" s="189"/>
      <c r="J103" s="38"/>
      <c r="K103" s="38"/>
      <c r="L103" s="41"/>
      <c r="M103" s="190"/>
      <c r="N103" s="191"/>
      <c r="O103" s="66"/>
      <c r="P103" s="66"/>
      <c r="Q103" s="66"/>
      <c r="R103" s="66"/>
      <c r="S103" s="66"/>
      <c r="T103" s="67"/>
      <c r="U103" s="36"/>
      <c r="V103" s="36"/>
      <c r="W103" s="36"/>
      <c r="X103" s="36"/>
      <c r="Y103" s="36"/>
      <c r="Z103" s="36"/>
      <c r="AA103" s="36"/>
      <c r="AB103" s="36"/>
      <c r="AC103" s="36"/>
      <c r="AD103" s="36"/>
      <c r="AE103" s="36"/>
      <c r="AT103" s="19" t="s">
        <v>155</v>
      </c>
      <c r="AU103" s="19" t="s">
        <v>153</v>
      </c>
    </row>
    <row r="104" spans="1:65" s="2" customFormat="1" ht="54">
      <c r="A104" s="36"/>
      <c r="B104" s="37"/>
      <c r="C104" s="38"/>
      <c r="D104" s="187" t="s">
        <v>157</v>
      </c>
      <c r="E104" s="38"/>
      <c r="F104" s="192" t="s">
        <v>2591</v>
      </c>
      <c r="G104" s="38"/>
      <c r="H104" s="38"/>
      <c r="I104" s="189"/>
      <c r="J104" s="38"/>
      <c r="K104" s="38"/>
      <c r="L104" s="41"/>
      <c r="M104" s="190"/>
      <c r="N104" s="191"/>
      <c r="O104" s="66"/>
      <c r="P104" s="66"/>
      <c r="Q104" s="66"/>
      <c r="R104" s="66"/>
      <c r="S104" s="66"/>
      <c r="T104" s="67"/>
      <c r="U104" s="36"/>
      <c r="V104" s="36"/>
      <c r="W104" s="36"/>
      <c r="X104" s="36"/>
      <c r="Y104" s="36"/>
      <c r="Z104" s="36"/>
      <c r="AA104" s="36"/>
      <c r="AB104" s="36"/>
      <c r="AC104" s="36"/>
      <c r="AD104" s="36"/>
      <c r="AE104" s="36"/>
      <c r="AT104" s="19" t="s">
        <v>157</v>
      </c>
      <c r="AU104" s="19" t="s">
        <v>153</v>
      </c>
    </row>
    <row r="105" spans="1:65" s="13" customFormat="1" ht="10">
      <c r="B105" s="193"/>
      <c r="C105" s="194"/>
      <c r="D105" s="187" t="s">
        <v>159</v>
      </c>
      <c r="E105" s="195" t="s">
        <v>20</v>
      </c>
      <c r="F105" s="196" t="s">
        <v>2670</v>
      </c>
      <c r="G105" s="194"/>
      <c r="H105" s="197">
        <v>66</v>
      </c>
      <c r="I105" s="198"/>
      <c r="J105" s="194"/>
      <c r="K105" s="194"/>
      <c r="L105" s="199"/>
      <c r="M105" s="200"/>
      <c r="N105" s="201"/>
      <c r="O105" s="201"/>
      <c r="P105" s="201"/>
      <c r="Q105" s="201"/>
      <c r="R105" s="201"/>
      <c r="S105" s="201"/>
      <c r="T105" s="202"/>
      <c r="AT105" s="203" t="s">
        <v>159</v>
      </c>
      <c r="AU105" s="203" t="s">
        <v>153</v>
      </c>
      <c r="AV105" s="13" t="s">
        <v>153</v>
      </c>
      <c r="AW105" s="13" t="s">
        <v>33</v>
      </c>
      <c r="AX105" s="13" t="s">
        <v>8</v>
      </c>
      <c r="AY105" s="203" t="s">
        <v>145</v>
      </c>
    </row>
    <row r="106" spans="1:65" s="2" customFormat="1" ht="16.5" customHeight="1">
      <c r="A106" s="36"/>
      <c r="B106" s="37"/>
      <c r="C106" s="175" t="s">
        <v>201</v>
      </c>
      <c r="D106" s="175" t="s">
        <v>147</v>
      </c>
      <c r="E106" s="176" t="s">
        <v>2592</v>
      </c>
      <c r="F106" s="177" t="s">
        <v>2593</v>
      </c>
      <c r="G106" s="178" t="s">
        <v>163</v>
      </c>
      <c r="H106" s="179">
        <v>114.4</v>
      </c>
      <c r="I106" s="180"/>
      <c r="J106" s="179">
        <f>ROUND(I106*H106,0)</f>
        <v>0</v>
      </c>
      <c r="K106" s="177" t="s">
        <v>204</v>
      </c>
      <c r="L106" s="41"/>
      <c r="M106" s="181" t="s">
        <v>20</v>
      </c>
      <c r="N106" s="182" t="s">
        <v>44</v>
      </c>
      <c r="O106" s="66"/>
      <c r="P106" s="183">
        <f>O106*H106</f>
        <v>0</v>
      </c>
      <c r="Q106" s="183">
        <v>0</v>
      </c>
      <c r="R106" s="183">
        <f>Q106*H106</f>
        <v>0</v>
      </c>
      <c r="S106" s="183">
        <v>0</v>
      </c>
      <c r="T106" s="184">
        <f>S106*H106</f>
        <v>0</v>
      </c>
      <c r="U106" s="36"/>
      <c r="V106" s="36"/>
      <c r="W106" s="36"/>
      <c r="X106" s="36"/>
      <c r="Y106" s="36"/>
      <c r="Z106" s="36"/>
      <c r="AA106" s="36"/>
      <c r="AB106" s="36"/>
      <c r="AC106" s="36"/>
      <c r="AD106" s="36"/>
      <c r="AE106" s="36"/>
      <c r="AR106" s="185" t="s">
        <v>152</v>
      </c>
      <c r="AT106" s="185" t="s">
        <v>147</v>
      </c>
      <c r="AU106" s="185" t="s">
        <v>153</v>
      </c>
      <c r="AY106" s="19" t="s">
        <v>145</v>
      </c>
      <c r="BE106" s="186">
        <f>IF(N106="základní",J106,0)</f>
        <v>0</v>
      </c>
      <c r="BF106" s="186">
        <f>IF(N106="snížená",J106,0)</f>
        <v>0</v>
      </c>
      <c r="BG106" s="186">
        <f>IF(N106="zákl. přenesená",J106,0)</f>
        <v>0</v>
      </c>
      <c r="BH106" s="186">
        <f>IF(N106="sníž. přenesená",J106,0)</f>
        <v>0</v>
      </c>
      <c r="BI106" s="186">
        <f>IF(N106="nulová",J106,0)</f>
        <v>0</v>
      </c>
      <c r="BJ106" s="19" t="s">
        <v>153</v>
      </c>
      <c r="BK106" s="186">
        <f>ROUND(I106*H106,0)</f>
        <v>0</v>
      </c>
      <c r="BL106" s="19" t="s">
        <v>152</v>
      </c>
      <c r="BM106" s="185" t="s">
        <v>2671</v>
      </c>
    </row>
    <row r="107" spans="1:65" s="2" customFormat="1" ht="18">
      <c r="A107" s="36"/>
      <c r="B107" s="37"/>
      <c r="C107" s="38"/>
      <c r="D107" s="187" t="s">
        <v>155</v>
      </c>
      <c r="E107" s="38"/>
      <c r="F107" s="188" t="s">
        <v>2595</v>
      </c>
      <c r="G107" s="38"/>
      <c r="H107" s="38"/>
      <c r="I107" s="189"/>
      <c r="J107" s="38"/>
      <c r="K107" s="38"/>
      <c r="L107" s="41"/>
      <c r="M107" s="190"/>
      <c r="N107" s="191"/>
      <c r="O107" s="66"/>
      <c r="P107" s="66"/>
      <c r="Q107" s="66"/>
      <c r="R107" s="66"/>
      <c r="S107" s="66"/>
      <c r="T107" s="67"/>
      <c r="U107" s="36"/>
      <c r="V107" s="36"/>
      <c r="W107" s="36"/>
      <c r="X107" s="36"/>
      <c r="Y107" s="36"/>
      <c r="Z107" s="36"/>
      <c r="AA107" s="36"/>
      <c r="AB107" s="36"/>
      <c r="AC107" s="36"/>
      <c r="AD107" s="36"/>
      <c r="AE107" s="36"/>
      <c r="AT107" s="19" t="s">
        <v>155</v>
      </c>
      <c r="AU107" s="19" t="s">
        <v>153</v>
      </c>
    </row>
    <row r="108" spans="1:65" s="2" customFormat="1" ht="126">
      <c r="A108" s="36"/>
      <c r="B108" s="37"/>
      <c r="C108" s="38"/>
      <c r="D108" s="187" t="s">
        <v>157</v>
      </c>
      <c r="E108" s="38"/>
      <c r="F108" s="192" t="s">
        <v>2596</v>
      </c>
      <c r="G108" s="38"/>
      <c r="H108" s="38"/>
      <c r="I108" s="189"/>
      <c r="J108" s="38"/>
      <c r="K108" s="38"/>
      <c r="L108" s="41"/>
      <c r="M108" s="190"/>
      <c r="N108" s="191"/>
      <c r="O108" s="66"/>
      <c r="P108" s="66"/>
      <c r="Q108" s="66"/>
      <c r="R108" s="66"/>
      <c r="S108" s="66"/>
      <c r="T108" s="67"/>
      <c r="U108" s="36"/>
      <c r="V108" s="36"/>
      <c r="W108" s="36"/>
      <c r="X108" s="36"/>
      <c r="Y108" s="36"/>
      <c r="Z108" s="36"/>
      <c r="AA108" s="36"/>
      <c r="AB108" s="36"/>
      <c r="AC108" s="36"/>
      <c r="AD108" s="36"/>
      <c r="AE108" s="36"/>
      <c r="AT108" s="19" t="s">
        <v>157</v>
      </c>
      <c r="AU108" s="19" t="s">
        <v>153</v>
      </c>
    </row>
    <row r="109" spans="1:65" s="13" customFormat="1" ht="10">
      <c r="B109" s="193"/>
      <c r="C109" s="194"/>
      <c r="D109" s="187" t="s">
        <v>159</v>
      </c>
      <c r="E109" s="195" t="s">
        <v>20</v>
      </c>
      <c r="F109" s="196" t="s">
        <v>2672</v>
      </c>
      <c r="G109" s="194"/>
      <c r="H109" s="197">
        <v>66</v>
      </c>
      <c r="I109" s="198"/>
      <c r="J109" s="194"/>
      <c r="K109" s="194"/>
      <c r="L109" s="199"/>
      <c r="M109" s="200"/>
      <c r="N109" s="201"/>
      <c r="O109" s="201"/>
      <c r="P109" s="201"/>
      <c r="Q109" s="201"/>
      <c r="R109" s="201"/>
      <c r="S109" s="201"/>
      <c r="T109" s="202"/>
      <c r="AT109" s="203" t="s">
        <v>159</v>
      </c>
      <c r="AU109" s="203" t="s">
        <v>153</v>
      </c>
      <c r="AV109" s="13" t="s">
        <v>153</v>
      </c>
      <c r="AW109" s="13" t="s">
        <v>33</v>
      </c>
      <c r="AX109" s="13" t="s">
        <v>72</v>
      </c>
      <c r="AY109" s="203" t="s">
        <v>145</v>
      </c>
    </row>
    <row r="110" spans="1:65" s="13" customFormat="1" ht="10">
      <c r="B110" s="193"/>
      <c r="C110" s="194"/>
      <c r="D110" s="187" t="s">
        <v>159</v>
      </c>
      <c r="E110" s="195" t="s">
        <v>20</v>
      </c>
      <c r="F110" s="196" t="s">
        <v>2673</v>
      </c>
      <c r="G110" s="194"/>
      <c r="H110" s="197">
        <v>48.4</v>
      </c>
      <c r="I110" s="198"/>
      <c r="J110" s="194"/>
      <c r="K110" s="194"/>
      <c r="L110" s="199"/>
      <c r="M110" s="200"/>
      <c r="N110" s="201"/>
      <c r="O110" s="201"/>
      <c r="P110" s="201"/>
      <c r="Q110" s="201"/>
      <c r="R110" s="201"/>
      <c r="S110" s="201"/>
      <c r="T110" s="202"/>
      <c r="AT110" s="203" t="s">
        <v>159</v>
      </c>
      <c r="AU110" s="203" t="s">
        <v>153</v>
      </c>
      <c r="AV110" s="13" t="s">
        <v>153</v>
      </c>
      <c r="AW110" s="13" t="s">
        <v>33</v>
      </c>
      <c r="AX110" s="13" t="s">
        <v>72</v>
      </c>
      <c r="AY110" s="203" t="s">
        <v>145</v>
      </c>
    </row>
    <row r="111" spans="1:65" s="15" customFormat="1" ht="10">
      <c r="B111" s="214"/>
      <c r="C111" s="215"/>
      <c r="D111" s="187" t="s">
        <v>159</v>
      </c>
      <c r="E111" s="216" t="s">
        <v>20</v>
      </c>
      <c r="F111" s="217" t="s">
        <v>173</v>
      </c>
      <c r="G111" s="215"/>
      <c r="H111" s="218">
        <v>114.4</v>
      </c>
      <c r="I111" s="219"/>
      <c r="J111" s="215"/>
      <c r="K111" s="215"/>
      <c r="L111" s="220"/>
      <c r="M111" s="221"/>
      <c r="N111" s="222"/>
      <c r="O111" s="222"/>
      <c r="P111" s="222"/>
      <c r="Q111" s="222"/>
      <c r="R111" s="222"/>
      <c r="S111" s="222"/>
      <c r="T111" s="223"/>
      <c r="AT111" s="224" t="s">
        <v>159</v>
      </c>
      <c r="AU111" s="224" t="s">
        <v>153</v>
      </c>
      <c r="AV111" s="15" t="s">
        <v>152</v>
      </c>
      <c r="AW111" s="15" t="s">
        <v>33</v>
      </c>
      <c r="AX111" s="15" t="s">
        <v>8</v>
      </c>
      <c r="AY111" s="224" t="s">
        <v>145</v>
      </c>
    </row>
    <row r="112" spans="1:65" s="2" customFormat="1" ht="16.5" customHeight="1">
      <c r="A112" s="36"/>
      <c r="B112" s="37"/>
      <c r="C112" s="175" t="s">
        <v>209</v>
      </c>
      <c r="D112" s="175" t="s">
        <v>147</v>
      </c>
      <c r="E112" s="176" t="s">
        <v>2599</v>
      </c>
      <c r="F112" s="177" t="s">
        <v>223</v>
      </c>
      <c r="G112" s="178" t="s">
        <v>163</v>
      </c>
      <c r="H112" s="179">
        <v>48.4</v>
      </c>
      <c r="I112" s="180"/>
      <c r="J112" s="179">
        <f>ROUND(I112*H112,0)</f>
        <v>0</v>
      </c>
      <c r="K112" s="177" t="s">
        <v>204</v>
      </c>
      <c r="L112" s="41"/>
      <c r="M112" s="181" t="s">
        <v>20</v>
      </c>
      <c r="N112" s="182" t="s">
        <v>44</v>
      </c>
      <c r="O112" s="66"/>
      <c r="P112" s="183">
        <f>O112*H112</f>
        <v>0</v>
      </c>
      <c r="Q112" s="183">
        <v>0</v>
      </c>
      <c r="R112" s="183">
        <f>Q112*H112</f>
        <v>0</v>
      </c>
      <c r="S112" s="183">
        <v>0</v>
      </c>
      <c r="T112" s="184">
        <f>S112*H112</f>
        <v>0</v>
      </c>
      <c r="U112" s="36"/>
      <c r="V112" s="36"/>
      <c r="W112" s="36"/>
      <c r="X112" s="36"/>
      <c r="Y112" s="36"/>
      <c r="Z112" s="36"/>
      <c r="AA112" s="36"/>
      <c r="AB112" s="36"/>
      <c r="AC112" s="36"/>
      <c r="AD112" s="36"/>
      <c r="AE112" s="36"/>
      <c r="AR112" s="185" t="s">
        <v>152</v>
      </c>
      <c r="AT112" s="185" t="s">
        <v>147</v>
      </c>
      <c r="AU112" s="185" t="s">
        <v>153</v>
      </c>
      <c r="AY112" s="19" t="s">
        <v>145</v>
      </c>
      <c r="BE112" s="186">
        <f>IF(N112="základní",J112,0)</f>
        <v>0</v>
      </c>
      <c r="BF112" s="186">
        <f>IF(N112="snížená",J112,0)</f>
        <v>0</v>
      </c>
      <c r="BG112" s="186">
        <f>IF(N112="zákl. přenesená",J112,0)</f>
        <v>0</v>
      </c>
      <c r="BH112" s="186">
        <f>IF(N112="sníž. přenesená",J112,0)</f>
        <v>0</v>
      </c>
      <c r="BI112" s="186">
        <f>IF(N112="nulová",J112,0)</f>
        <v>0</v>
      </c>
      <c r="BJ112" s="19" t="s">
        <v>153</v>
      </c>
      <c r="BK112" s="186">
        <f>ROUND(I112*H112,0)</f>
        <v>0</v>
      </c>
      <c r="BL112" s="19" t="s">
        <v>152</v>
      </c>
      <c r="BM112" s="185" t="s">
        <v>2674</v>
      </c>
    </row>
    <row r="113" spans="1:65" s="2" customFormat="1" ht="18">
      <c r="A113" s="36"/>
      <c r="B113" s="37"/>
      <c r="C113" s="38"/>
      <c r="D113" s="187" t="s">
        <v>155</v>
      </c>
      <c r="E113" s="38"/>
      <c r="F113" s="188" t="s">
        <v>2601</v>
      </c>
      <c r="G113" s="38"/>
      <c r="H113" s="38"/>
      <c r="I113" s="189"/>
      <c r="J113" s="38"/>
      <c r="K113" s="38"/>
      <c r="L113" s="41"/>
      <c r="M113" s="190"/>
      <c r="N113" s="191"/>
      <c r="O113" s="66"/>
      <c r="P113" s="66"/>
      <c r="Q113" s="66"/>
      <c r="R113" s="66"/>
      <c r="S113" s="66"/>
      <c r="T113" s="67"/>
      <c r="U113" s="36"/>
      <c r="V113" s="36"/>
      <c r="W113" s="36"/>
      <c r="X113" s="36"/>
      <c r="Y113" s="36"/>
      <c r="Z113" s="36"/>
      <c r="AA113" s="36"/>
      <c r="AB113" s="36"/>
      <c r="AC113" s="36"/>
      <c r="AD113" s="36"/>
      <c r="AE113" s="36"/>
      <c r="AT113" s="19" t="s">
        <v>155</v>
      </c>
      <c r="AU113" s="19" t="s">
        <v>153</v>
      </c>
    </row>
    <row r="114" spans="1:65" s="2" customFormat="1" ht="306">
      <c r="A114" s="36"/>
      <c r="B114" s="37"/>
      <c r="C114" s="38"/>
      <c r="D114" s="187" t="s">
        <v>157</v>
      </c>
      <c r="E114" s="38"/>
      <c r="F114" s="192" t="s">
        <v>2602</v>
      </c>
      <c r="G114" s="38"/>
      <c r="H114" s="38"/>
      <c r="I114" s="189"/>
      <c r="J114" s="38"/>
      <c r="K114" s="38"/>
      <c r="L114" s="41"/>
      <c r="M114" s="190"/>
      <c r="N114" s="191"/>
      <c r="O114" s="66"/>
      <c r="P114" s="66"/>
      <c r="Q114" s="66"/>
      <c r="R114" s="66"/>
      <c r="S114" s="66"/>
      <c r="T114" s="67"/>
      <c r="U114" s="36"/>
      <c r="V114" s="36"/>
      <c r="W114" s="36"/>
      <c r="X114" s="36"/>
      <c r="Y114" s="36"/>
      <c r="Z114" s="36"/>
      <c r="AA114" s="36"/>
      <c r="AB114" s="36"/>
      <c r="AC114" s="36"/>
      <c r="AD114" s="36"/>
      <c r="AE114" s="36"/>
      <c r="AT114" s="19" t="s">
        <v>157</v>
      </c>
      <c r="AU114" s="19" t="s">
        <v>153</v>
      </c>
    </row>
    <row r="115" spans="1:65" s="13" customFormat="1" ht="10">
      <c r="B115" s="193"/>
      <c r="C115" s="194"/>
      <c r="D115" s="187" t="s">
        <v>159</v>
      </c>
      <c r="E115" s="195" t="s">
        <v>20</v>
      </c>
      <c r="F115" s="196" t="s">
        <v>2670</v>
      </c>
      <c r="G115" s="194"/>
      <c r="H115" s="197">
        <v>66</v>
      </c>
      <c r="I115" s="198"/>
      <c r="J115" s="194"/>
      <c r="K115" s="194"/>
      <c r="L115" s="199"/>
      <c r="M115" s="200"/>
      <c r="N115" s="201"/>
      <c r="O115" s="201"/>
      <c r="P115" s="201"/>
      <c r="Q115" s="201"/>
      <c r="R115" s="201"/>
      <c r="S115" s="201"/>
      <c r="T115" s="202"/>
      <c r="AT115" s="203" t="s">
        <v>159</v>
      </c>
      <c r="AU115" s="203" t="s">
        <v>153</v>
      </c>
      <c r="AV115" s="13" t="s">
        <v>153</v>
      </c>
      <c r="AW115" s="13" t="s">
        <v>33</v>
      </c>
      <c r="AX115" s="13" t="s">
        <v>72</v>
      </c>
      <c r="AY115" s="203" t="s">
        <v>145</v>
      </c>
    </row>
    <row r="116" spans="1:65" s="13" customFormat="1" ht="10">
      <c r="B116" s="193"/>
      <c r="C116" s="194"/>
      <c r="D116" s="187" t="s">
        <v>159</v>
      </c>
      <c r="E116" s="195" t="s">
        <v>20</v>
      </c>
      <c r="F116" s="196" t="s">
        <v>2675</v>
      </c>
      <c r="G116" s="194"/>
      <c r="H116" s="197">
        <v>-17.600000000000001</v>
      </c>
      <c r="I116" s="198"/>
      <c r="J116" s="194"/>
      <c r="K116" s="194"/>
      <c r="L116" s="199"/>
      <c r="M116" s="200"/>
      <c r="N116" s="201"/>
      <c r="O116" s="201"/>
      <c r="P116" s="201"/>
      <c r="Q116" s="201"/>
      <c r="R116" s="201"/>
      <c r="S116" s="201"/>
      <c r="T116" s="202"/>
      <c r="AT116" s="203" t="s">
        <v>159</v>
      </c>
      <c r="AU116" s="203" t="s">
        <v>153</v>
      </c>
      <c r="AV116" s="13" t="s">
        <v>153</v>
      </c>
      <c r="AW116" s="13" t="s">
        <v>33</v>
      </c>
      <c r="AX116" s="13" t="s">
        <v>72</v>
      </c>
      <c r="AY116" s="203" t="s">
        <v>145</v>
      </c>
    </row>
    <row r="117" spans="1:65" s="15" customFormat="1" ht="10">
      <c r="B117" s="214"/>
      <c r="C117" s="215"/>
      <c r="D117" s="187" t="s">
        <v>159</v>
      </c>
      <c r="E117" s="216" t="s">
        <v>20</v>
      </c>
      <c r="F117" s="217" t="s">
        <v>173</v>
      </c>
      <c r="G117" s="215"/>
      <c r="H117" s="218">
        <v>48.4</v>
      </c>
      <c r="I117" s="219"/>
      <c r="J117" s="215"/>
      <c r="K117" s="215"/>
      <c r="L117" s="220"/>
      <c r="M117" s="221"/>
      <c r="N117" s="222"/>
      <c r="O117" s="222"/>
      <c r="P117" s="222"/>
      <c r="Q117" s="222"/>
      <c r="R117" s="222"/>
      <c r="S117" s="222"/>
      <c r="T117" s="223"/>
      <c r="AT117" s="224" t="s">
        <v>159</v>
      </c>
      <c r="AU117" s="224" t="s">
        <v>153</v>
      </c>
      <c r="AV117" s="15" t="s">
        <v>152</v>
      </c>
      <c r="AW117" s="15" t="s">
        <v>33</v>
      </c>
      <c r="AX117" s="15" t="s">
        <v>8</v>
      </c>
      <c r="AY117" s="224" t="s">
        <v>145</v>
      </c>
    </row>
    <row r="118" spans="1:65" s="2" customFormat="1" ht="21.75" customHeight="1">
      <c r="A118" s="36"/>
      <c r="B118" s="37"/>
      <c r="C118" s="175" t="s">
        <v>216</v>
      </c>
      <c r="D118" s="175" t="s">
        <v>147</v>
      </c>
      <c r="E118" s="176" t="s">
        <v>2605</v>
      </c>
      <c r="F118" s="177" t="s">
        <v>2606</v>
      </c>
      <c r="G118" s="178" t="s">
        <v>163</v>
      </c>
      <c r="H118" s="179">
        <v>24.2</v>
      </c>
      <c r="I118" s="180"/>
      <c r="J118" s="179">
        <f>ROUND(I118*H118,0)</f>
        <v>0</v>
      </c>
      <c r="K118" s="177" t="s">
        <v>204</v>
      </c>
      <c r="L118" s="41"/>
      <c r="M118" s="181" t="s">
        <v>20</v>
      </c>
      <c r="N118" s="182" t="s">
        <v>44</v>
      </c>
      <c r="O118" s="66"/>
      <c r="P118" s="183">
        <f>O118*H118</f>
        <v>0</v>
      </c>
      <c r="Q118" s="183">
        <v>0</v>
      </c>
      <c r="R118" s="183">
        <f>Q118*H118</f>
        <v>0</v>
      </c>
      <c r="S118" s="183">
        <v>0</v>
      </c>
      <c r="T118" s="184">
        <f>S118*H118</f>
        <v>0</v>
      </c>
      <c r="U118" s="36"/>
      <c r="V118" s="36"/>
      <c r="W118" s="36"/>
      <c r="X118" s="36"/>
      <c r="Y118" s="36"/>
      <c r="Z118" s="36"/>
      <c r="AA118" s="36"/>
      <c r="AB118" s="36"/>
      <c r="AC118" s="36"/>
      <c r="AD118" s="36"/>
      <c r="AE118" s="36"/>
      <c r="AR118" s="185" t="s">
        <v>152</v>
      </c>
      <c r="AT118" s="185" t="s">
        <v>147</v>
      </c>
      <c r="AU118" s="185" t="s">
        <v>153</v>
      </c>
      <c r="AY118" s="19" t="s">
        <v>145</v>
      </c>
      <c r="BE118" s="186">
        <f>IF(N118="základní",J118,0)</f>
        <v>0</v>
      </c>
      <c r="BF118" s="186">
        <f>IF(N118="snížená",J118,0)</f>
        <v>0</v>
      </c>
      <c r="BG118" s="186">
        <f>IF(N118="zákl. přenesená",J118,0)</f>
        <v>0</v>
      </c>
      <c r="BH118" s="186">
        <f>IF(N118="sníž. přenesená",J118,0)</f>
        <v>0</v>
      </c>
      <c r="BI118" s="186">
        <f>IF(N118="nulová",J118,0)</f>
        <v>0</v>
      </c>
      <c r="BJ118" s="19" t="s">
        <v>153</v>
      </c>
      <c r="BK118" s="186">
        <f>ROUND(I118*H118,0)</f>
        <v>0</v>
      </c>
      <c r="BL118" s="19" t="s">
        <v>152</v>
      </c>
      <c r="BM118" s="185" t="s">
        <v>2676</v>
      </c>
    </row>
    <row r="119" spans="1:65" s="2" customFormat="1" ht="18">
      <c r="A119" s="36"/>
      <c r="B119" s="37"/>
      <c r="C119" s="38"/>
      <c r="D119" s="187" t="s">
        <v>155</v>
      </c>
      <c r="E119" s="38"/>
      <c r="F119" s="188" t="s">
        <v>2608</v>
      </c>
      <c r="G119" s="38"/>
      <c r="H119" s="38"/>
      <c r="I119" s="189"/>
      <c r="J119" s="38"/>
      <c r="K119" s="38"/>
      <c r="L119" s="41"/>
      <c r="M119" s="190"/>
      <c r="N119" s="191"/>
      <c r="O119" s="66"/>
      <c r="P119" s="66"/>
      <c r="Q119" s="66"/>
      <c r="R119" s="66"/>
      <c r="S119" s="66"/>
      <c r="T119" s="67"/>
      <c r="U119" s="36"/>
      <c r="V119" s="36"/>
      <c r="W119" s="36"/>
      <c r="X119" s="36"/>
      <c r="Y119" s="36"/>
      <c r="Z119" s="36"/>
      <c r="AA119" s="36"/>
      <c r="AB119" s="36"/>
      <c r="AC119" s="36"/>
      <c r="AD119" s="36"/>
      <c r="AE119" s="36"/>
      <c r="AT119" s="19" t="s">
        <v>155</v>
      </c>
      <c r="AU119" s="19" t="s">
        <v>153</v>
      </c>
    </row>
    <row r="120" spans="1:65" s="2" customFormat="1" ht="189">
      <c r="A120" s="36"/>
      <c r="B120" s="37"/>
      <c r="C120" s="38"/>
      <c r="D120" s="187" t="s">
        <v>157</v>
      </c>
      <c r="E120" s="38"/>
      <c r="F120" s="192" t="s">
        <v>2609</v>
      </c>
      <c r="G120" s="38"/>
      <c r="H120" s="38"/>
      <c r="I120" s="189"/>
      <c r="J120" s="38"/>
      <c r="K120" s="38"/>
      <c r="L120" s="41"/>
      <c r="M120" s="190"/>
      <c r="N120" s="191"/>
      <c r="O120" s="66"/>
      <c r="P120" s="66"/>
      <c r="Q120" s="66"/>
      <c r="R120" s="66"/>
      <c r="S120" s="66"/>
      <c r="T120" s="67"/>
      <c r="U120" s="36"/>
      <c r="V120" s="36"/>
      <c r="W120" s="36"/>
      <c r="X120" s="36"/>
      <c r="Y120" s="36"/>
      <c r="Z120" s="36"/>
      <c r="AA120" s="36"/>
      <c r="AB120" s="36"/>
      <c r="AC120" s="36"/>
      <c r="AD120" s="36"/>
      <c r="AE120" s="36"/>
      <c r="AT120" s="19" t="s">
        <v>157</v>
      </c>
      <c r="AU120" s="19" t="s">
        <v>153</v>
      </c>
    </row>
    <row r="121" spans="1:65" s="13" customFormat="1" ht="10">
      <c r="B121" s="193"/>
      <c r="C121" s="194"/>
      <c r="D121" s="187" t="s">
        <v>159</v>
      </c>
      <c r="E121" s="195" t="s">
        <v>20</v>
      </c>
      <c r="F121" s="196" t="s">
        <v>2677</v>
      </c>
      <c r="G121" s="194"/>
      <c r="H121" s="197">
        <v>24.2</v>
      </c>
      <c r="I121" s="198"/>
      <c r="J121" s="194"/>
      <c r="K121" s="194"/>
      <c r="L121" s="199"/>
      <c r="M121" s="200"/>
      <c r="N121" s="201"/>
      <c r="O121" s="201"/>
      <c r="P121" s="201"/>
      <c r="Q121" s="201"/>
      <c r="R121" s="201"/>
      <c r="S121" s="201"/>
      <c r="T121" s="202"/>
      <c r="AT121" s="203" t="s">
        <v>159</v>
      </c>
      <c r="AU121" s="203" t="s">
        <v>153</v>
      </c>
      <c r="AV121" s="13" t="s">
        <v>153</v>
      </c>
      <c r="AW121" s="13" t="s">
        <v>33</v>
      </c>
      <c r="AX121" s="13" t="s">
        <v>8</v>
      </c>
      <c r="AY121" s="203" t="s">
        <v>145</v>
      </c>
    </row>
    <row r="122" spans="1:65" s="12" customFormat="1" ht="22.75" customHeight="1">
      <c r="B122" s="159"/>
      <c r="C122" s="160"/>
      <c r="D122" s="161" t="s">
        <v>71</v>
      </c>
      <c r="E122" s="173" t="s">
        <v>152</v>
      </c>
      <c r="F122" s="173" t="s">
        <v>317</v>
      </c>
      <c r="G122" s="160"/>
      <c r="H122" s="160"/>
      <c r="I122" s="163"/>
      <c r="J122" s="174">
        <f>BK122</f>
        <v>0</v>
      </c>
      <c r="K122" s="160"/>
      <c r="L122" s="165"/>
      <c r="M122" s="166"/>
      <c r="N122" s="167"/>
      <c r="O122" s="167"/>
      <c r="P122" s="168">
        <f>SUM(P123:P126)</f>
        <v>0</v>
      </c>
      <c r="Q122" s="167"/>
      <c r="R122" s="168">
        <f>SUM(R123:R126)</f>
        <v>33.277552000000007</v>
      </c>
      <c r="S122" s="167"/>
      <c r="T122" s="169">
        <f>SUM(T123:T126)</f>
        <v>0</v>
      </c>
      <c r="AR122" s="170" t="s">
        <v>8</v>
      </c>
      <c r="AT122" s="171" t="s">
        <v>71</v>
      </c>
      <c r="AU122" s="171" t="s">
        <v>8</v>
      </c>
      <c r="AY122" s="170" t="s">
        <v>145</v>
      </c>
      <c r="BK122" s="172">
        <f>SUM(BK123:BK126)</f>
        <v>0</v>
      </c>
    </row>
    <row r="123" spans="1:65" s="2" customFormat="1" ht="16.5" customHeight="1">
      <c r="A123" s="36"/>
      <c r="B123" s="37"/>
      <c r="C123" s="175" t="s">
        <v>221</v>
      </c>
      <c r="D123" s="175" t="s">
        <v>147</v>
      </c>
      <c r="E123" s="176" t="s">
        <v>2611</v>
      </c>
      <c r="F123" s="177" t="s">
        <v>2612</v>
      </c>
      <c r="G123" s="178" t="s">
        <v>163</v>
      </c>
      <c r="H123" s="179">
        <v>17.600000000000001</v>
      </c>
      <c r="I123" s="180"/>
      <c r="J123" s="179">
        <f>ROUND(I123*H123,0)</f>
        <v>0</v>
      </c>
      <c r="K123" s="177" t="s">
        <v>204</v>
      </c>
      <c r="L123" s="41"/>
      <c r="M123" s="181" t="s">
        <v>20</v>
      </c>
      <c r="N123" s="182" t="s">
        <v>44</v>
      </c>
      <c r="O123" s="66"/>
      <c r="P123" s="183">
        <f>O123*H123</f>
        <v>0</v>
      </c>
      <c r="Q123" s="183">
        <v>1.8907700000000001</v>
      </c>
      <c r="R123" s="183">
        <f>Q123*H123</f>
        <v>33.277552000000007</v>
      </c>
      <c r="S123" s="183">
        <v>0</v>
      </c>
      <c r="T123" s="184">
        <f>S123*H123</f>
        <v>0</v>
      </c>
      <c r="U123" s="36"/>
      <c r="V123" s="36"/>
      <c r="W123" s="36"/>
      <c r="X123" s="36"/>
      <c r="Y123" s="36"/>
      <c r="Z123" s="36"/>
      <c r="AA123" s="36"/>
      <c r="AB123" s="36"/>
      <c r="AC123" s="36"/>
      <c r="AD123" s="36"/>
      <c r="AE123" s="36"/>
      <c r="AR123" s="185" t="s">
        <v>152</v>
      </c>
      <c r="AT123" s="185" t="s">
        <v>147</v>
      </c>
      <c r="AU123" s="185" t="s">
        <v>153</v>
      </c>
      <c r="AY123" s="19" t="s">
        <v>145</v>
      </c>
      <c r="BE123" s="186">
        <f>IF(N123="základní",J123,0)</f>
        <v>0</v>
      </c>
      <c r="BF123" s="186">
        <f>IF(N123="snížená",J123,0)</f>
        <v>0</v>
      </c>
      <c r="BG123" s="186">
        <f>IF(N123="zákl. přenesená",J123,0)</f>
        <v>0</v>
      </c>
      <c r="BH123" s="186">
        <f>IF(N123="sníž. přenesená",J123,0)</f>
        <v>0</v>
      </c>
      <c r="BI123" s="186">
        <f>IF(N123="nulová",J123,0)</f>
        <v>0</v>
      </c>
      <c r="BJ123" s="19" t="s">
        <v>153</v>
      </c>
      <c r="BK123" s="186">
        <f>ROUND(I123*H123,0)</f>
        <v>0</v>
      </c>
      <c r="BL123" s="19" t="s">
        <v>152</v>
      </c>
      <c r="BM123" s="185" t="s">
        <v>2678</v>
      </c>
    </row>
    <row r="124" spans="1:65" s="2" customFormat="1" ht="10">
      <c r="A124" s="36"/>
      <c r="B124" s="37"/>
      <c r="C124" s="38"/>
      <c r="D124" s="187" t="s">
        <v>155</v>
      </c>
      <c r="E124" s="38"/>
      <c r="F124" s="188" t="s">
        <v>2614</v>
      </c>
      <c r="G124" s="38"/>
      <c r="H124" s="38"/>
      <c r="I124" s="189"/>
      <c r="J124" s="38"/>
      <c r="K124" s="38"/>
      <c r="L124" s="41"/>
      <c r="M124" s="190"/>
      <c r="N124" s="191"/>
      <c r="O124" s="66"/>
      <c r="P124" s="66"/>
      <c r="Q124" s="66"/>
      <c r="R124" s="66"/>
      <c r="S124" s="66"/>
      <c r="T124" s="67"/>
      <c r="U124" s="36"/>
      <c r="V124" s="36"/>
      <c r="W124" s="36"/>
      <c r="X124" s="36"/>
      <c r="Y124" s="36"/>
      <c r="Z124" s="36"/>
      <c r="AA124" s="36"/>
      <c r="AB124" s="36"/>
      <c r="AC124" s="36"/>
      <c r="AD124" s="36"/>
      <c r="AE124" s="36"/>
      <c r="AT124" s="19" t="s">
        <v>155</v>
      </c>
      <c r="AU124" s="19" t="s">
        <v>153</v>
      </c>
    </row>
    <row r="125" spans="1:65" s="2" customFormat="1" ht="36">
      <c r="A125" s="36"/>
      <c r="B125" s="37"/>
      <c r="C125" s="38"/>
      <c r="D125" s="187" t="s">
        <v>157</v>
      </c>
      <c r="E125" s="38"/>
      <c r="F125" s="192" t="s">
        <v>2615</v>
      </c>
      <c r="G125" s="38"/>
      <c r="H125" s="38"/>
      <c r="I125" s="189"/>
      <c r="J125" s="38"/>
      <c r="K125" s="38"/>
      <c r="L125" s="41"/>
      <c r="M125" s="190"/>
      <c r="N125" s="191"/>
      <c r="O125" s="66"/>
      <c r="P125" s="66"/>
      <c r="Q125" s="66"/>
      <c r="R125" s="66"/>
      <c r="S125" s="66"/>
      <c r="T125" s="67"/>
      <c r="U125" s="36"/>
      <c r="V125" s="36"/>
      <c r="W125" s="36"/>
      <c r="X125" s="36"/>
      <c r="Y125" s="36"/>
      <c r="Z125" s="36"/>
      <c r="AA125" s="36"/>
      <c r="AB125" s="36"/>
      <c r="AC125" s="36"/>
      <c r="AD125" s="36"/>
      <c r="AE125" s="36"/>
      <c r="AT125" s="19" t="s">
        <v>157</v>
      </c>
      <c r="AU125" s="19" t="s">
        <v>153</v>
      </c>
    </row>
    <row r="126" spans="1:65" s="13" customFormat="1" ht="10">
      <c r="B126" s="193"/>
      <c r="C126" s="194"/>
      <c r="D126" s="187" t="s">
        <v>159</v>
      </c>
      <c r="E126" s="195" t="s">
        <v>20</v>
      </c>
      <c r="F126" s="196" t="s">
        <v>2679</v>
      </c>
      <c r="G126" s="194"/>
      <c r="H126" s="197">
        <v>17.600000000000001</v>
      </c>
      <c r="I126" s="198"/>
      <c r="J126" s="194"/>
      <c r="K126" s="194"/>
      <c r="L126" s="199"/>
      <c r="M126" s="200"/>
      <c r="N126" s="201"/>
      <c r="O126" s="201"/>
      <c r="P126" s="201"/>
      <c r="Q126" s="201"/>
      <c r="R126" s="201"/>
      <c r="S126" s="201"/>
      <c r="T126" s="202"/>
      <c r="AT126" s="203" t="s">
        <v>159</v>
      </c>
      <c r="AU126" s="203" t="s">
        <v>153</v>
      </c>
      <c r="AV126" s="13" t="s">
        <v>153</v>
      </c>
      <c r="AW126" s="13" t="s">
        <v>33</v>
      </c>
      <c r="AX126" s="13" t="s">
        <v>8</v>
      </c>
      <c r="AY126" s="203" t="s">
        <v>145</v>
      </c>
    </row>
    <row r="127" spans="1:65" s="12" customFormat="1" ht="22.75" customHeight="1">
      <c r="B127" s="159"/>
      <c r="C127" s="160"/>
      <c r="D127" s="161" t="s">
        <v>71</v>
      </c>
      <c r="E127" s="173" t="s">
        <v>216</v>
      </c>
      <c r="F127" s="173" t="s">
        <v>2618</v>
      </c>
      <c r="G127" s="160"/>
      <c r="H127" s="160"/>
      <c r="I127" s="163"/>
      <c r="J127" s="174">
        <f>BK127</f>
        <v>0</v>
      </c>
      <c r="K127" s="160"/>
      <c r="L127" s="165"/>
      <c r="M127" s="166"/>
      <c r="N127" s="167"/>
      <c r="O127" s="167"/>
      <c r="P127" s="168">
        <f>SUM(P128:P134)</f>
        <v>0</v>
      </c>
      <c r="Q127" s="167"/>
      <c r="R127" s="168">
        <f>SUM(R128:R134)</f>
        <v>0.1507</v>
      </c>
      <c r="S127" s="167"/>
      <c r="T127" s="169">
        <f>SUM(T128:T134)</f>
        <v>0</v>
      </c>
      <c r="AR127" s="170" t="s">
        <v>8</v>
      </c>
      <c r="AT127" s="171" t="s">
        <v>71</v>
      </c>
      <c r="AU127" s="171" t="s">
        <v>8</v>
      </c>
      <c r="AY127" s="170" t="s">
        <v>145</v>
      </c>
      <c r="BK127" s="172">
        <f>SUM(BK128:BK134)</f>
        <v>0</v>
      </c>
    </row>
    <row r="128" spans="1:65" s="2" customFormat="1" ht="16.5" customHeight="1">
      <c r="A128" s="36"/>
      <c r="B128" s="37"/>
      <c r="C128" s="175" t="s">
        <v>26</v>
      </c>
      <c r="D128" s="175" t="s">
        <v>147</v>
      </c>
      <c r="E128" s="176" t="s">
        <v>2680</v>
      </c>
      <c r="F128" s="177" t="s">
        <v>2681</v>
      </c>
      <c r="G128" s="178" t="s">
        <v>300</v>
      </c>
      <c r="H128" s="179">
        <v>1</v>
      </c>
      <c r="I128" s="180"/>
      <c r="J128" s="179">
        <f>ROUND(I128*H128,0)</f>
        <v>0</v>
      </c>
      <c r="K128" s="177" t="s">
        <v>20</v>
      </c>
      <c r="L128" s="41"/>
      <c r="M128" s="181" t="s">
        <v>20</v>
      </c>
      <c r="N128" s="182" t="s">
        <v>44</v>
      </c>
      <c r="O128" s="66"/>
      <c r="P128" s="183">
        <f>O128*H128</f>
        <v>0</v>
      </c>
      <c r="Q128" s="183">
        <v>0</v>
      </c>
      <c r="R128" s="183">
        <f>Q128*H128</f>
        <v>0</v>
      </c>
      <c r="S128" s="183">
        <v>0</v>
      </c>
      <c r="T128" s="184">
        <f>S128*H128</f>
        <v>0</v>
      </c>
      <c r="U128" s="36"/>
      <c r="V128" s="36"/>
      <c r="W128" s="36"/>
      <c r="X128" s="36"/>
      <c r="Y128" s="36"/>
      <c r="Z128" s="36"/>
      <c r="AA128" s="36"/>
      <c r="AB128" s="36"/>
      <c r="AC128" s="36"/>
      <c r="AD128" s="36"/>
      <c r="AE128" s="36"/>
      <c r="AR128" s="185" t="s">
        <v>152</v>
      </c>
      <c r="AT128" s="185" t="s">
        <v>147</v>
      </c>
      <c r="AU128" s="185" t="s">
        <v>153</v>
      </c>
      <c r="AY128" s="19" t="s">
        <v>145</v>
      </c>
      <c r="BE128" s="186">
        <f>IF(N128="základní",J128,0)</f>
        <v>0</v>
      </c>
      <c r="BF128" s="186">
        <f>IF(N128="snížená",J128,0)</f>
        <v>0</v>
      </c>
      <c r="BG128" s="186">
        <f>IF(N128="zákl. přenesená",J128,0)</f>
        <v>0</v>
      </c>
      <c r="BH128" s="186">
        <f>IF(N128="sníž. přenesená",J128,0)</f>
        <v>0</v>
      </c>
      <c r="BI128" s="186">
        <f>IF(N128="nulová",J128,0)</f>
        <v>0</v>
      </c>
      <c r="BJ128" s="19" t="s">
        <v>153</v>
      </c>
      <c r="BK128" s="186">
        <f>ROUND(I128*H128,0)</f>
        <v>0</v>
      </c>
      <c r="BL128" s="19" t="s">
        <v>152</v>
      </c>
      <c r="BM128" s="185" t="s">
        <v>2682</v>
      </c>
    </row>
    <row r="129" spans="1:65" s="2" customFormat="1" ht="10">
      <c r="A129" s="36"/>
      <c r="B129" s="37"/>
      <c r="C129" s="38"/>
      <c r="D129" s="187" t="s">
        <v>155</v>
      </c>
      <c r="E129" s="38"/>
      <c r="F129" s="188" t="s">
        <v>2681</v>
      </c>
      <c r="G129" s="38"/>
      <c r="H129" s="38"/>
      <c r="I129" s="189"/>
      <c r="J129" s="38"/>
      <c r="K129" s="38"/>
      <c r="L129" s="41"/>
      <c r="M129" s="190"/>
      <c r="N129" s="191"/>
      <c r="O129" s="66"/>
      <c r="P129" s="66"/>
      <c r="Q129" s="66"/>
      <c r="R129" s="66"/>
      <c r="S129" s="66"/>
      <c r="T129" s="67"/>
      <c r="U129" s="36"/>
      <c r="V129" s="36"/>
      <c r="W129" s="36"/>
      <c r="X129" s="36"/>
      <c r="Y129" s="36"/>
      <c r="Z129" s="36"/>
      <c r="AA129" s="36"/>
      <c r="AB129" s="36"/>
      <c r="AC129" s="36"/>
      <c r="AD129" s="36"/>
      <c r="AE129" s="36"/>
      <c r="AT129" s="19" t="s">
        <v>155</v>
      </c>
      <c r="AU129" s="19" t="s">
        <v>153</v>
      </c>
    </row>
    <row r="130" spans="1:65" s="2" customFormat="1" ht="16.5" customHeight="1">
      <c r="A130" s="36"/>
      <c r="B130" s="37"/>
      <c r="C130" s="175" t="s">
        <v>240</v>
      </c>
      <c r="D130" s="175" t="s">
        <v>147</v>
      </c>
      <c r="E130" s="176" t="s">
        <v>2683</v>
      </c>
      <c r="F130" s="177" t="s">
        <v>2684</v>
      </c>
      <c r="G130" s="178" t="s">
        <v>300</v>
      </c>
      <c r="H130" s="179">
        <v>1</v>
      </c>
      <c r="I130" s="180"/>
      <c r="J130" s="179">
        <f>ROUND(I130*H130,0)</f>
        <v>0</v>
      </c>
      <c r="K130" s="177" t="s">
        <v>20</v>
      </c>
      <c r="L130" s="41"/>
      <c r="M130" s="181" t="s">
        <v>20</v>
      </c>
      <c r="N130" s="182" t="s">
        <v>44</v>
      </c>
      <c r="O130" s="66"/>
      <c r="P130" s="183">
        <f>O130*H130</f>
        <v>0</v>
      </c>
      <c r="Q130" s="183">
        <v>0</v>
      </c>
      <c r="R130" s="183">
        <f>Q130*H130</f>
        <v>0</v>
      </c>
      <c r="S130" s="183">
        <v>0</v>
      </c>
      <c r="T130" s="184">
        <f>S130*H130</f>
        <v>0</v>
      </c>
      <c r="U130" s="36"/>
      <c r="V130" s="36"/>
      <c r="W130" s="36"/>
      <c r="X130" s="36"/>
      <c r="Y130" s="36"/>
      <c r="Z130" s="36"/>
      <c r="AA130" s="36"/>
      <c r="AB130" s="36"/>
      <c r="AC130" s="36"/>
      <c r="AD130" s="36"/>
      <c r="AE130" s="36"/>
      <c r="AR130" s="185" t="s">
        <v>152</v>
      </c>
      <c r="AT130" s="185" t="s">
        <v>147</v>
      </c>
      <c r="AU130" s="185" t="s">
        <v>153</v>
      </c>
      <c r="AY130" s="19" t="s">
        <v>145</v>
      </c>
      <c r="BE130" s="186">
        <f>IF(N130="základní",J130,0)</f>
        <v>0</v>
      </c>
      <c r="BF130" s="186">
        <f>IF(N130="snížená",J130,0)</f>
        <v>0</v>
      </c>
      <c r="BG130" s="186">
        <f>IF(N130="zákl. přenesená",J130,0)</f>
        <v>0</v>
      </c>
      <c r="BH130" s="186">
        <f>IF(N130="sníž. přenesená",J130,0)</f>
        <v>0</v>
      </c>
      <c r="BI130" s="186">
        <f>IF(N130="nulová",J130,0)</f>
        <v>0</v>
      </c>
      <c r="BJ130" s="19" t="s">
        <v>153</v>
      </c>
      <c r="BK130" s="186">
        <f>ROUND(I130*H130,0)</f>
        <v>0</v>
      </c>
      <c r="BL130" s="19" t="s">
        <v>152</v>
      </c>
      <c r="BM130" s="185" t="s">
        <v>2685</v>
      </c>
    </row>
    <row r="131" spans="1:65" s="2" customFormat="1" ht="10">
      <c r="A131" s="36"/>
      <c r="B131" s="37"/>
      <c r="C131" s="38"/>
      <c r="D131" s="187" t="s">
        <v>155</v>
      </c>
      <c r="E131" s="38"/>
      <c r="F131" s="188" t="s">
        <v>2684</v>
      </c>
      <c r="G131" s="38"/>
      <c r="H131" s="38"/>
      <c r="I131" s="189"/>
      <c r="J131" s="38"/>
      <c r="K131" s="38"/>
      <c r="L131" s="41"/>
      <c r="M131" s="190"/>
      <c r="N131" s="191"/>
      <c r="O131" s="66"/>
      <c r="P131" s="66"/>
      <c r="Q131" s="66"/>
      <c r="R131" s="66"/>
      <c r="S131" s="66"/>
      <c r="T131" s="67"/>
      <c r="U131" s="36"/>
      <c r="V131" s="36"/>
      <c r="W131" s="36"/>
      <c r="X131" s="36"/>
      <c r="Y131" s="36"/>
      <c r="Z131" s="36"/>
      <c r="AA131" s="36"/>
      <c r="AB131" s="36"/>
      <c r="AC131" s="36"/>
      <c r="AD131" s="36"/>
      <c r="AE131" s="36"/>
      <c r="AT131" s="19" t="s">
        <v>155</v>
      </c>
      <c r="AU131" s="19" t="s">
        <v>153</v>
      </c>
    </row>
    <row r="132" spans="1:65" s="2" customFormat="1" ht="16.5" customHeight="1">
      <c r="A132" s="36"/>
      <c r="B132" s="37"/>
      <c r="C132" s="175" t="s">
        <v>247</v>
      </c>
      <c r="D132" s="175" t="s">
        <v>147</v>
      </c>
      <c r="E132" s="176" t="s">
        <v>2686</v>
      </c>
      <c r="F132" s="177" t="s">
        <v>2687</v>
      </c>
      <c r="G132" s="178" t="s">
        <v>256</v>
      </c>
      <c r="H132" s="179">
        <v>55</v>
      </c>
      <c r="I132" s="180"/>
      <c r="J132" s="179">
        <f>ROUND(I132*H132,0)</f>
        <v>0</v>
      </c>
      <c r="K132" s="177" t="s">
        <v>204</v>
      </c>
      <c r="L132" s="41"/>
      <c r="M132" s="181" t="s">
        <v>20</v>
      </c>
      <c r="N132" s="182" t="s">
        <v>44</v>
      </c>
      <c r="O132" s="66"/>
      <c r="P132" s="183">
        <f>O132*H132</f>
        <v>0</v>
      </c>
      <c r="Q132" s="183">
        <v>2.7399999999999998E-3</v>
      </c>
      <c r="R132" s="183">
        <f>Q132*H132</f>
        <v>0.1507</v>
      </c>
      <c r="S132" s="183">
        <v>0</v>
      </c>
      <c r="T132" s="184">
        <f>S132*H132</f>
        <v>0</v>
      </c>
      <c r="U132" s="36"/>
      <c r="V132" s="36"/>
      <c r="W132" s="36"/>
      <c r="X132" s="36"/>
      <c r="Y132" s="36"/>
      <c r="Z132" s="36"/>
      <c r="AA132" s="36"/>
      <c r="AB132" s="36"/>
      <c r="AC132" s="36"/>
      <c r="AD132" s="36"/>
      <c r="AE132" s="36"/>
      <c r="AR132" s="185" t="s">
        <v>152</v>
      </c>
      <c r="AT132" s="185" t="s">
        <v>147</v>
      </c>
      <c r="AU132" s="185" t="s">
        <v>153</v>
      </c>
      <c r="AY132" s="19" t="s">
        <v>145</v>
      </c>
      <c r="BE132" s="186">
        <f>IF(N132="základní",J132,0)</f>
        <v>0</v>
      </c>
      <c r="BF132" s="186">
        <f>IF(N132="snížená",J132,0)</f>
        <v>0</v>
      </c>
      <c r="BG132" s="186">
        <f>IF(N132="zákl. přenesená",J132,0)</f>
        <v>0</v>
      </c>
      <c r="BH132" s="186">
        <f>IF(N132="sníž. přenesená",J132,0)</f>
        <v>0</v>
      </c>
      <c r="BI132" s="186">
        <f>IF(N132="nulová",J132,0)</f>
        <v>0</v>
      </c>
      <c r="BJ132" s="19" t="s">
        <v>153</v>
      </c>
      <c r="BK132" s="186">
        <f>ROUND(I132*H132,0)</f>
        <v>0</v>
      </c>
      <c r="BL132" s="19" t="s">
        <v>152</v>
      </c>
      <c r="BM132" s="185" t="s">
        <v>2688</v>
      </c>
    </row>
    <row r="133" spans="1:65" s="2" customFormat="1" ht="18">
      <c r="A133" s="36"/>
      <c r="B133" s="37"/>
      <c r="C133" s="38"/>
      <c r="D133" s="187" t="s">
        <v>155</v>
      </c>
      <c r="E133" s="38"/>
      <c r="F133" s="188" t="s">
        <v>2689</v>
      </c>
      <c r="G133" s="38"/>
      <c r="H133" s="38"/>
      <c r="I133" s="189"/>
      <c r="J133" s="38"/>
      <c r="K133" s="38"/>
      <c r="L133" s="41"/>
      <c r="M133" s="190"/>
      <c r="N133" s="191"/>
      <c r="O133" s="66"/>
      <c r="P133" s="66"/>
      <c r="Q133" s="66"/>
      <c r="R133" s="66"/>
      <c r="S133" s="66"/>
      <c r="T133" s="67"/>
      <c r="U133" s="36"/>
      <c r="V133" s="36"/>
      <c r="W133" s="36"/>
      <c r="X133" s="36"/>
      <c r="Y133" s="36"/>
      <c r="Z133" s="36"/>
      <c r="AA133" s="36"/>
      <c r="AB133" s="36"/>
      <c r="AC133" s="36"/>
      <c r="AD133" s="36"/>
      <c r="AE133" s="36"/>
      <c r="AT133" s="19" t="s">
        <v>155</v>
      </c>
      <c r="AU133" s="19" t="s">
        <v>153</v>
      </c>
    </row>
    <row r="134" spans="1:65" s="2" customFormat="1" ht="81">
      <c r="A134" s="36"/>
      <c r="B134" s="37"/>
      <c r="C134" s="38"/>
      <c r="D134" s="187" t="s">
        <v>157</v>
      </c>
      <c r="E134" s="38"/>
      <c r="F134" s="192" t="s">
        <v>2690</v>
      </c>
      <c r="G134" s="38"/>
      <c r="H134" s="38"/>
      <c r="I134" s="189"/>
      <c r="J134" s="38"/>
      <c r="K134" s="38"/>
      <c r="L134" s="41"/>
      <c r="M134" s="190"/>
      <c r="N134" s="191"/>
      <c r="O134" s="66"/>
      <c r="P134" s="66"/>
      <c r="Q134" s="66"/>
      <c r="R134" s="66"/>
      <c r="S134" s="66"/>
      <c r="T134" s="67"/>
      <c r="U134" s="36"/>
      <c r="V134" s="36"/>
      <c r="W134" s="36"/>
      <c r="X134" s="36"/>
      <c r="Y134" s="36"/>
      <c r="Z134" s="36"/>
      <c r="AA134" s="36"/>
      <c r="AB134" s="36"/>
      <c r="AC134" s="36"/>
      <c r="AD134" s="36"/>
      <c r="AE134" s="36"/>
      <c r="AT134" s="19" t="s">
        <v>157</v>
      </c>
      <c r="AU134" s="19" t="s">
        <v>153</v>
      </c>
    </row>
    <row r="135" spans="1:65" s="12" customFormat="1" ht="22.75" customHeight="1">
      <c r="B135" s="159"/>
      <c r="C135" s="160"/>
      <c r="D135" s="161" t="s">
        <v>71</v>
      </c>
      <c r="E135" s="173" t="s">
        <v>438</v>
      </c>
      <c r="F135" s="173" t="s">
        <v>439</v>
      </c>
      <c r="G135" s="160"/>
      <c r="H135" s="160"/>
      <c r="I135" s="163"/>
      <c r="J135" s="174">
        <f>BK135</f>
        <v>0</v>
      </c>
      <c r="K135" s="160"/>
      <c r="L135" s="165"/>
      <c r="M135" s="166"/>
      <c r="N135" s="167"/>
      <c r="O135" s="167"/>
      <c r="P135" s="168">
        <f>SUM(P136:P138)</f>
        <v>0</v>
      </c>
      <c r="Q135" s="167"/>
      <c r="R135" s="168">
        <f>SUM(R136:R138)</f>
        <v>0</v>
      </c>
      <c r="S135" s="167"/>
      <c r="T135" s="169">
        <f>SUM(T136:T138)</f>
        <v>0</v>
      </c>
      <c r="AR135" s="170" t="s">
        <v>8</v>
      </c>
      <c r="AT135" s="171" t="s">
        <v>71</v>
      </c>
      <c r="AU135" s="171" t="s">
        <v>8</v>
      </c>
      <c r="AY135" s="170" t="s">
        <v>145</v>
      </c>
      <c r="BK135" s="172">
        <f>SUM(BK136:BK138)</f>
        <v>0</v>
      </c>
    </row>
    <row r="136" spans="1:65" s="2" customFormat="1" ht="16.5" customHeight="1">
      <c r="A136" s="36"/>
      <c r="B136" s="37"/>
      <c r="C136" s="175" t="s">
        <v>253</v>
      </c>
      <c r="D136" s="175" t="s">
        <v>147</v>
      </c>
      <c r="E136" s="176" t="s">
        <v>2643</v>
      </c>
      <c r="F136" s="177" t="s">
        <v>2644</v>
      </c>
      <c r="G136" s="178" t="s">
        <v>282</v>
      </c>
      <c r="H136" s="179">
        <v>33.57</v>
      </c>
      <c r="I136" s="180"/>
      <c r="J136" s="179">
        <f>ROUND(I136*H136,0)</f>
        <v>0</v>
      </c>
      <c r="K136" s="177" t="s">
        <v>204</v>
      </c>
      <c r="L136" s="41"/>
      <c r="M136" s="181" t="s">
        <v>20</v>
      </c>
      <c r="N136" s="182" t="s">
        <v>44</v>
      </c>
      <c r="O136" s="66"/>
      <c r="P136" s="183">
        <f>O136*H136</f>
        <v>0</v>
      </c>
      <c r="Q136" s="183">
        <v>0</v>
      </c>
      <c r="R136" s="183">
        <f>Q136*H136</f>
        <v>0</v>
      </c>
      <c r="S136" s="183">
        <v>0</v>
      </c>
      <c r="T136" s="184">
        <f>S136*H136</f>
        <v>0</v>
      </c>
      <c r="U136" s="36"/>
      <c r="V136" s="36"/>
      <c r="W136" s="36"/>
      <c r="X136" s="36"/>
      <c r="Y136" s="36"/>
      <c r="Z136" s="36"/>
      <c r="AA136" s="36"/>
      <c r="AB136" s="36"/>
      <c r="AC136" s="36"/>
      <c r="AD136" s="36"/>
      <c r="AE136" s="36"/>
      <c r="AR136" s="185" t="s">
        <v>152</v>
      </c>
      <c r="AT136" s="185" t="s">
        <v>147</v>
      </c>
      <c r="AU136" s="185" t="s">
        <v>153</v>
      </c>
      <c r="AY136" s="19" t="s">
        <v>145</v>
      </c>
      <c r="BE136" s="186">
        <f>IF(N136="základní",J136,0)</f>
        <v>0</v>
      </c>
      <c r="BF136" s="186">
        <f>IF(N136="snížená",J136,0)</f>
        <v>0</v>
      </c>
      <c r="BG136" s="186">
        <f>IF(N136="zákl. přenesená",J136,0)</f>
        <v>0</v>
      </c>
      <c r="BH136" s="186">
        <f>IF(N136="sníž. přenesená",J136,0)</f>
        <v>0</v>
      </c>
      <c r="BI136" s="186">
        <f>IF(N136="nulová",J136,0)</f>
        <v>0</v>
      </c>
      <c r="BJ136" s="19" t="s">
        <v>153</v>
      </c>
      <c r="BK136" s="186">
        <f>ROUND(I136*H136,0)</f>
        <v>0</v>
      </c>
      <c r="BL136" s="19" t="s">
        <v>152</v>
      </c>
      <c r="BM136" s="185" t="s">
        <v>2691</v>
      </c>
    </row>
    <row r="137" spans="1:65" s="2" customFormat="1" ht="18">
      <c r="A137" s="36"/>
      <c r="B137" s="37"/>
      <c r="C137" s="38"/>
      <c r="D137" s="187" t="s">
        <v>155</v>
      </c>
      <c r="E137" s="38"/>
      <c r="F137" s="188" t="s">
        <v>2646</v>
      </c>
      <c r="G137" s="38"/>
      <c r="H137" s="38"/>
      <c r="I137" s="189"/>
      <c r="J137" s="38"/>
      <c r="K137" s="38"/>
      <c r="L137" s="41"/>
      <c r="M137" s="190"/>
      <c r="N137" s="191"/>
      <c r="O137" s="66"/>
      <c r="P137" s="66"/>
      <c r="Q137" s="66"/>
      <c r="R137" s="66"/>
      <c r="S137" s="66"/>
      <c r="T137" s="67"/>
      <c r="U137" s="36"/>
      <c r="V137" s="36"/>
      <c r="W137" s="36"/>
      <c r="X137" s="36"/>
      <c r="Y137" s="36"/>
      <c r="Z137" s="36"/>
      <c r="AA137" s="36"/>
      <c r="AB137" s="36"/>
      <c r="AC137" s="36"/>
      <c r="AD137" s="36"/>
      <c r="AE137" s="36"/>
      <c r="AT137" s="19" t="s">
        <v>155</v>
      </c>
      <c r="AU137" s="19" t="s">
        <v>153</v>
      </c>
    </row>
    <row r="138" spans="1:65" s="2" customFormat="1" ht="36">
      <c r="A138" s="36"/>
      <c r="B138" s="37"/>
      <c r="C138" s="38"/>
      <c r="D138" s="187" t="s">
        <v>157</v>
      </c>
      <c r="E138" s="38"/>
      <c r="F138" s="192" t="s">
        <v>2647</v>
      </c>
      <c r="G138" s="38"/>
      <c r="H138" s="38"/>
      <c r="I138" s="189"/>
      <c r="J138" s="38"/>
      <c r="K138" s="38"/>
      <c r="L138" s="41"/>
      <c r="M138" s="248"/>
      <c r="N138" s="249"/>
      <c r="O138" s="250"/>
      <c r="P138" s="250"/>
      <c r="Q138" s="250"/>
      <c r="R138" s="250"/>
      <c r="S138" s="250"/>
      <c r="T138" s="251"/>
      <c r="U138" s="36"/>
      <c r="V138" s="36"/>
      <c r="W138" s="36"/>
      <c r="X138" s="36"/>
      <c r="Y138" s="36"/>
      <c r="Z138" s="36"/>
      <c r="AA138" s="36"/>
      <c r="AB138" s="36"/>
      <c r="AC138" s="36"/>
      <c r="AD138" s="36"/>
      <c r="AE138" s="36"/>
      <c r="AT138" s="19" t="s">
        <v>157</v>
      </c>
      <c r="AU138" s="19" t="s">
        <v>153</v>
      </c>
    </row>
    <row r="139" spans="1:65" s="2" customFormat="1" ht="7" customHeight="1">
      <c r="A139" s="36"/>
      <c r="B139" s="49"/>
      <c r="C139" s="50"/>
      <c r="D139" s="50"/>
      <c r="E139" s="50"/>
      <c r="F139" s="50"/>
      <c r="G139" s="50"/>
      <c r="H139" s="50"/>
      <c r="I139" s="50"/>
      <c r="J139" s="50"/>
      <c r="K139" s="50"/>
      <c r="L139" s="41"/>
      <c r="M139" s="36"/>
      <c r="O139" s="36"/>
      <c r="P139" s="36"/>
      <c r="Q139" s="36"/>
      <c r="R139" s="36"/>
      <c r="S139" s="36"/>
      <c r="T139" s="36"/>
      <c r="U139" s="36"/>
      <c r="V139" s="36"/>
      <c r="W139" s="36"/>
      <c r="X139" s="36"/>
      <c r="Y139" s="36"/>
      <c r="Z139" s="36"/>
      <c r="AA139" s="36"/>
      <c r="AB139" s="36"/>
      <c r="AC139" s="36"/>
      <c r="AD139" s="36"/>
      <c r="AE139" s="36"/>
    </row>
  </sheetData>
  <sheetProtection algorithmName="SHA-512" hashValue="dfyA/mQMlX1bT2cLiODvVWXY1es5KRw6jcLnv93yDXD2sivGEZ6jJjQWeyFGKqwtw5frQfq+ZqItMa+Y4t64xg==" saltValue="peQEG7Jn0RAVG/FS+onatzNRd8N+xUzhi72berhPH5P+Ijbd+eRv1KaOBQTUNBBcLzxrEiVoLUH9BVccELbVwg==" spinCount="100000" sheet="1" objects="1" scenarios="1" formatColumns="0" formatRows="0" autoFilter="0"/>
  <autoFilter ref="C83:K138" xr:uid="{00000000-0009-0000-0000-000003000000}"/>
  <mergeCells count="9">
    <mergeCell ref="E50:H50"/>
    <mergeCell ref="E74:H74"/>
    <mergeCell ref="E76:H7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25"/>
  <sheetViews>
    <sheetView showGridLines="0" workbookViewId="0"/>
  </sheetViews>
  <sheetFormatPr defaultRowHeight="14.5"/>
  <cols>
    <col min="1" max="1" width="8.33203125" style="1" customWidth="1"/>
    <col min="2" max="2" width="1.21875" style="1" customWidth="1"/>
    <col min="3" max="3" width="4.109375" style="1" customWidth="1"/>
    <col min="4" max="4" width="4.33203125" style="1" customWidth="1"/>
    <col min="5" max="5" width="17.109375" style="1" customWidth="1"/>
    <col min="6" max="6" width="100.77734375" style="1" customWidth="1"/>
    <col min="7" max="7" width="7.44140625" style="1" customWidth="1"/>
    <col min="8" max="8" width="14" style="1" customWidth="1"/>
    <col min="9" max="9" width="15.77734375" style="1" customWidth="1"/>
    <col min="10" max="11" width="22.3320312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L2" s="372"/>
      <c r="M2" s="372"/>
      <c r="N2" s="372"/>
      <c r="O2" s="372"/>
      <c r="P2" s="372"/>
      <c r="Q2" s="372"/>
      <c r="R2" s="372"/>
      <c r="S2" s="372"/>
      <c r="T2" s="372"/>
      <c r="U2" s="372"/>
      <c r="V2" s="372"/>
      <c r="AT2" s="19" t="s">
        <v>89</v>
      </c>
    </row>
    <row r="3" spans="1:46" s="1" customFormat="1" ht="7" customHeight="1">
      <c r="B3" s="103"/>
      <c r="C3" s="104"/>
      <c r="D3" s="104"/>
      <c r="E3" s="104"/>
      <c r="F3" s="104"/>
      <c r="G3" s="104"/>
      <c r="H3" s="104"/>
      <c r="I3" s="104"/>
      <c r="J3" s="104"/>
      <c r="K3" s="104"/>
      <c r="L3" s="22"/>
      <c r="AT3" s="19" t="s">
        <v>8</v>
      </c>
    </row>
    <row r="4" spans="1:46" s="1" customFormat="1" ht="25" customHeight="1">
      <c r="B4" s="22"/>
      <c r="D4" s="105" t="s">
        <v>90</v>
      </c>
      <c r="L4" s="22"/>
      <c r="M4" s="106" t="s">
        <v>11</v>
      </c>
      <c r="AT4" s="19" t="s">
        <v>4</v>
      </c>
    </row>
    <row r="5" spans="1:46" s="1" customFormat="1" ht="7" customHeight="1">
      <c r="B5" s="22"/>
      <c r="L5" s="22"/>
    </row>
    <row r="6" spans="1:46" s="1" customFormat="1" ht="12" customHeight="1">
      <c r="B6" s="22"/>
      <c r="D6" s="107" t="s">
        <v>16</v>
      </c>
      <c r="L6" s="22"/>
    </row>
    <row r="7" spans="1:46" s="1" customFormat="1" ht="16.5" customHeight="1">
      <c r="B7" s="22"/>
      <c r="E7" s="373" t="str">
        <f>'Rekapitulace stavby'!K6</f>
        <v>6920 Modrava novostavba chata p. č. 1547</v>
      </c>
      <c r="F7" s="374"/>
      <c r="G7" s="374"/>
      <c r="H7" s="374"/>
      <c r="L7" s="22"/>
    </row>
    <row r="8" spans="1:46" s="2" customFormat="1" ht="12" customHeight="1">
      <c r="A8" s="36"/>
      <c r="B8" s="41"/>
      <c r="C8" s="36"/>
      <c r="D8" s="107" t="s">
        <v>91</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75" t="s">
        <v>2692</v>
      </c>
      <c r="F9" s="376"/>
      <c r="G9" s="376"/>
      <c r="H9" s="376"/>
      <c r="I9" s="36"/>
      <c r="J9" s="36"/>
      <c r="K9" s="36"/>
      <c r="L9" s="108"/>
      <c r="S9" s="36"/>
      <c r="T9" s="36"/>
      <c r="U9" s="36"/>
      <c r="V9" s="36"/>
      <c r="W9" s="36"/>
      <c r="X9" s="36"/>
      <c r="Y9" s="36"/>
      <c r="Z9" s="36"/>
      <c r="AA9" s="36"/>
      <c r="AB9" s="36"/>
      <c r="AC9" s="36"/>
      <c r="AD9" s="36"/>
      <c r="AE9" s="36"/>
    </row>
    <row r="10" spans="1:46" s="2" customFormat="1" ht="10">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19</v>
      </c>
      <c r="E11" s="36"/>
      <c r="F11" s="109" t="s">
        <v>20</v>
      </c>
      <c r="G11" s="36"/>
      <c r="H11" s="36"/>
      <c r="I11" s="107" t="s">
        <v>21</v>
      </c>
      <c r="J11" s="109" t="s">
        <v>20</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18. 5. 2020</v>
      </c>
      <c r="K12" s="36"/>
      <c r="L12" s="108"/>
      <c r="S12" s="36"/>
      <c r="T12" s="36"/>
      <c r="U12" s="36"/>
      <c r="V12" s="36"/>
      <c r="W12" s="36"/>
      <c r="X12" s="36"/>
      <c r="Y12" s="36"/>
      <c r="Z12" s="36"/>
      <c r="AA12" s="36"/>
      <c r="AB12" s="36"/>
      <c r="AC12" s="36"/>
      <c r="AD12" s="36"/>
      <c r="AE12" s="36"/>
    </row>
    <row r="13" spans="1:46" s="2" customFormat="1" ht="10.75"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28</v>
      </c>
      <c r="E14" s="36"/>
      <c r="F14" s="36"/>
      <c r="G14" s="36"/>
      <c r="H14" s="36"/>
      <c r="I14" s="107" t="s">
        <v>29</v>
      </c>
      <c r="J14" s="109" t="str">
        <f>IF('Rekapitulace stavby'!AN10="","",'Rekapitulace stavby'!AN10)</f>
        <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tr">
        <f>IF('Rekapitulace stavby'!E11="","",'Rekapitulace stavby'!E11)</f>
        <v xml:space="preserve"> </v>
      </c>
      <c r="F15" s="36"/>
      <c r="G15" s="36"/>
      <c r="H15" s="36"/>
      <c r="I15" s="107" t="s">
        <v>30</v>
      </c>
      <c r="J15" s="109" t="str">
        <f>IF('Rekapitulace stavby'!AN11="","",'Rekapitulace stavby'!AN11)</f>
        <v/>
      </c>
      <c r="K15" s="36"/>
      <c r="L15" s="108"/>
      <c r="S15" s="36"/>
      <c r="T15" s="36"/>
      <c r="U15" s="36"/>
      <c r="V15" s="36"/>
      <c r="W15" s="36"/>
      <c r="X15" s="36"/>
      <c r="Y15" s="36"/>
      <c r="Z15" s="36"/>
      <c r="AA15" s="36"/>
      <c r="AB15" s="36"/>
      <c r="AC15" s="36"/>
      <c r="AD15" s="36"/>
      <c r="AE15" s="36"/>
    </row>
    <row r="16" spans="1:46" s="2" customFormat="1" ht="7"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31</v>
      </c>
      <c r="E17" s="36"/>
      <c r="F17" s="36"/>
      <c r="G17" s="36"/>
      <c r="H17" s="36"/>
      <c r="I17" s="107" t="s">
        <v>29</v>
      </c>
      <c r="J17" s="32"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77" t="str">
        <f>'Rekapitulace stavby'!E14</f>
        <v>Vyplň údaj</v>
      </c>
      <c r="F18" s="378"/>
      <c r="G18" s="378"/>
      <c r="H18" s="378"/>
      <c r="I18" s="107" t="s">
        <v>30</v>
      </c>
      <c r="J18" s="32" t="str">
        <f>'Rekapitulace stavby'!AN14</f>
        <v>Vyplň údaj</v>
      </c>
      <c r="K18" s="36"/>
      <c r="L18" s="108"/>
      <c r="S18" s="36"/>
      <c r="T18" s="36"/>
      <c r="U18" s="36"/>
      <c r="V18" s="36"/>
      <c r="W18" s="36"/>
      <c r="X18" s="36"/>
      <c r="Y18" s="36"/>
      <c r="Z18" s="36"/>
      <c r="AA18" s="36"/>
      <c r="AB18" s="36"/>
      <c r="AC18" s="36"/>
      <c r="AD18" s="36"/>
      <c r="AE18" s="36"/>
    </row>
    <row r="19" spans="1:31" s="2" customFormat="1" ht="7"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34</v>
      </c>
      <c r="E20" s="36"/>
      <c r="F20" s="36"/>
      <c r="G20" s="36"/>
      <c r="H20" s="36"/>
      <c r="I20" s="107" t="s">
        <v>29</v>
      </c>
      <c r="J20" s="109" t="str">
        <f>IF('Rekapitulace stavby'!AN16="","",'Rekapitulace stavby'!AN16)</f>
        <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tr">
        <f>IF('Rekapitulace stavby'!E17="","",'Rekapitulace stavby'!E17)</f>
        <v xml:space="preserve"> </v>
      </c>
      <c r="F21" s="36"/>
      <c r="G21" s="36"/>
      <c r="H21" s="36"/>
      <c r="I21" s="107" t="s">
        <v>30</v>
      </c>
      <c r="J21" s="109" t="str">
        <f>IF('Rekapitulace stavby'!AN17="","",'Rekapitulace stavby'!AN17)</f>
        <v/>
      </c>
      <c r="K21" s="36"/>
      <c r="L21" s="108"/>
      <c r="S21" s="36"/>
      <c r="T21" s="36"/>
      <c r="U21" s="36"/>
      <c r="V21" s="36"/>
      <c r="W21" s="36"/>
      <c r="X21" s="36"/>
      <c r="Y21" s="36"/>
      <c r="Z21" s="36"/>
      <c r="AA21" s="36"/>
      <c r="AB21" s="36"/>
      <c r="AC21" s="36"/>
      <c r="AD21" s="36"/>
      <c r="AE21" s="36"/>
    </row>
    <row r="22" spans="1:31" s="2" customFormat="1" ht="7"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35</v>
      </c>
      <c r="E23" s="36"/>
      <c r="F23" s="36"/>
      <c r="G23" s="36"/>
      <c r="H23" s="36"/>
      <c r="I23" s="107" t="s">
        <v>29</v>
      </c>
      <c r="J23" s="109" t="str">
        <f>IF('Rekapitulace stavby'!AN19="","",'Rekapitulace stavby'!AN19)</f>
        <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tr">
        <f>IF('Rekapitulace stavby'!E20="","",'Rekapitulace stavby'!E20)</f>
        <v xml:space="preserve"> </v>
      </c>
      <c r="F24" s="36"/>
      <c r="G24" s="36"/>
      <c r="H24" s="36"/>
      <c r="I24" s="107" t="s">
        <v>30</v>
      </c>
      <c r="J24" s="109" t="str">
        <f>IF('Rekapitulace stavby'!AN20="","",'Rekapitulace stavby'!AN20)</f>
        <v/>
      </c>
      <c r="K24" s="36"/>
      <c r="L24" s="108"/>
      <c r="S24" s="36"/>
      <c r="T24" s="36"/>
      <c r="U24" s="36"/>
      <c r="V24" s="36"/>
      <c r="W24" s="36"/>
      <c r="X24" s="36"/>
      <c r="Y24" s="36"/>
      <c r="Z24" s="36"/>
      <c r="AA24" s="36"/>
      <c r="AB24" s="36"/>
      <c r="AC24" s="36"/>
      <c r="AD24" s="36"/>
      <c r="AE24" s="36"/>
    </row>
    <row r="25" spans="1:31" s="2" customFormat="1" ht="7"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36</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16.5" customHeight="1">
      <c r="A27" s="111"/>
      <c r="B27" s="112"/>
      <c r="C27" s="111"/>
      <c r="D27" s="111"/>
      <c r="E27" s="379" t="s">
        <v>20</v>
      </c>
      <c r="F27" s="379"/>
      <c r="G27" s="379"/>
      <c r="H27" s="379"/>
      <c r="I27" s="111"/>
      <c r="J27" s="111"/>
      <c r="K27" s="111"/>
      <c r="L27" s="113"/>
      <c r="S27" s="111"/>
      <c r="T27" s="111"/>
      <c r="U27" s="111"/>
      <c r="V27" s="111"/>
      <c r="W27" s="111"/>
      <c r="X27" s="111"/>
      <c r="Y27" s="111"/>
      <c r="Z27" s="111"/>
      <c r="AA27" s="111"/>
      <c r="AB27" s="111"/>
      <c r="AC27" s="111"/>
      <c r="AD27" s="111"/>
      <c r="AE27" s="111"/>
    </row>
    <row r="28" spans="1:31" s="2" customFormat="1" ht="7"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7"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4" customHeight="1">
      <c r="A30" s="36"/>
      <c r="B30" s="41"/>
      <c r="C30" s="36"/>
      <c r="D30" s="115" t="s">
        <v>38</v>
      </c>
      <c r="E30" s="36"/>
      <c r="F30" s="36"/>
      <c r="G30" s="36"/>
      <c r="H30" s="36"/>
      <c r="I30" s="36"/>
      <c r="J30" s="116">
        <f>ROUND(J84, 2)</f>
        <v>0</v>
      </c>
      <c r="K30" s="36"/>
      <c r="L30" s="108"/>
      <c r="S30" s="36"/>
      <c r="T30" s="36"/>
      <c r="U30" s="36"/>
      <c r="V30" s="36"/>
      <c r="W30" s="36"/>
      <c r="X30" s="36"/>
      <c r="Y30" s="36"/>
      <c r="Z30" s="36"/>
      <c r="AA30" s="36"/>
      <c r="AB30" s="36"/>
      <c r="AC30" s="36"/>
      <c r="AD30" s="36"/>
      <c r="AE30" s="36"/>
    </row>
    <row r="31" spans="1:31" s="2" customFormat="1" ht="7"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 customHeight="1">
      <c r="A32" s="36"/>
      <c r="B32" s="41"/>
      <c r="C32" s="36"/>
      <c r="D32" s="36"/>
      <c r="E32" s="36"/>
      <c r="F32" s="117" t="s">
        <v>40</v>
      </c>
      <c r="G32" s="36"/>
      <c r="H32" s="36"/>
      <c r="I32" s="117" t="s">
        <v>39</v>
      </c>
      <c r="J32" s="117" t="s">
        <v>41</v>
      </c>
      <c r="K32" s="36"/>
      <c r="L32" s="108"/>
      <c r="S32" s="36"/>
      <c r="T32" s="36"/>
      <c r="U32" s="36"/>
      <c r="V32" s="36"/>
      <c r="W32" s="36"/>
      <c r="X32" s="36"/>
      <c r="Y32" s="36"/>
      <c r="Z32" s="36"/>
      <c r="AA32" s="36"/>
      <c r="AB32" s="36"/>
      <c r="AC32" s="36"/>
      <c r="AD32" s="36"/>
      <c r="AE32" s="36"/>
    </row>
    <row r="33" spans="1:31" s="2" customFormat="1" ht="14.4" customHeight="1">
      <c r="A33" s="36"/>
      <c r="B33" s="41"/>
      <c r="C33" s="36"/>
      <c r="D33" s="118" t="s">
        <v>42</v>
      </c>
      <c r="E33" s="107" t="s">
        <v>43</v>
      </c>
      <c r="F33" s="119">
        <f>ROUND((SUM(BE84:BE124)),  2)</f>
        <v>0</v>
      </c>
      <c r="G33" s="36"/>
      <c r="H33" s="36"/>
      <c r="I33" s="120">
        <v>0.21</v>
      </c>
      <c r="J33" s="119">
        <f>ROUND(((SUM(BE84:BE124))*I33),  2)</f>
        <v>0</v>
      </c>
      <c r="K33" s="36"/>
      <c r="L33" s="108"/>
      <c r="S33" s="36"/>
      <c r="T33" s="36"/>
      <c r="U33" s="36"/>
      <c r="V33" s="36"/>
      <c r="W33" s="36"/>
      <c r="X33" s="36"/>
      <c r="Y33" s="36"/>
      <c r="Z33" s="36"/>
      <c r="AA33" s="36"/>
      <c r="AB33" s="36"/>
      <c r="AC33" s="36"/>
      <c r="AD33" s="36"/>
      <c r="AE33" s="36"/>
    </row>
    <row r="34" spans="1:31" s="2" customFormat="1" ht="14.4" customHeight="1">
      <c r="A34" s="36"/>
      <c r="B34" s="41"/>
      <c r="C34" s="36"/>
      <c r="D34" s="36"/>
      <c r="E34" s="107" t="s">
        <v>44</v>
      </c>
      <c r="F34" s="119">
        <f>ROUND((SUM(BF84:BF124)),  2)</f>
        <v>0</v>
      </c>
      <c r="G34" s="36"/>
      <c r="H34" s="36"/>
      <c r="I34" s="120">
        <v>0.15</v>
      </c>
      <c r="J34" s="119">
        <f>ROUND(((SUM(BF84:BF124))*I34),  2)</f>
        <v>0</v>
      </c>
      <c r="K34" s="36"/>
      <c r="L34" s="108"/>
      <c r="S34" s="36"/>
      <c r="T34" s="36"/>
      <c r="U34" s="36"/>
      <c r="V34" s="36"/>
      <c r="W34" s="36"/>
      <c r="X34" s="36"/>
      <c r="Y34" s="36"/>
      <c r="Z34" s="36"/>
      <c r="AA34" s="36"/>
      <c r="AB34" s="36"/>
      <c r="AC34" s="36"/>
      <c r="AD34" s="36"/>
      <c r="AE34" s="36"/>
    </row>
    <row r="35" spans="1:31" s="2" customFormat="1" ht="14.4" hidden="1" customHeight="1">
      <c r="A35" s="36"/>
      <c r="B35" s="41"/>
      <c r="C35" s="36"/>
      <c r="D35" s="36"/>
      <c r="E35" s="107" t="s">
        <v>45</v>
      </c>
      <c r="F35" s="119">
        <f>ROUND((SUM(BG84:BG124)),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 hidden="1" customHeight="1">
      <c r="A36" s="36"/>
      <c r="B36" s="41"/>
      <c r="C36" s="36"/>
      <c r="D36" s="36"/>
      <c r="E36" s="107" t="s">
        <v>46</v>
      </c>
      <c r="F36" s="119">
        <f>ROUND((SUM(BH84:BH124)),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 hidden="1" customHeight="1">
      <c r="A37" s="36"/>
      <c r="B37" s="41"/>
      <c r="C37" s="36"/>
      <c r="D37" s="36"/>
      <c r="E37" s="107" t="s">
        <v>47</v>
      </c>
      <c r="F37" s="119">
        <f>ROUND((SUM(BI84:BI124)),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7"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4" customHeight="1">
      <c r="A39" s="36"/>
      <c r="B39" s="41"/>
      <c r="C39" s="121"/>
      <c r="D39" s="122" t="s">
        <v>48</v>
      </c>
      <c r="E39" s="123"/>
      <c r="F39" s="123"/>
      <c r="G39" s="124" t="s">
        <v>49</v>
      </c>
      <c r="H39" s="125" t="s">
        <v>50</v>
      </c>
      <c r="I39" s="123"/>
      <c r="J39" s="126">
        <f>SUM(J30:J37)</f>
        <v>0</v>
      </c>
      <c r="K39" s="127"/>
      <c r="L39" s="108"/>
      <c r="S39" s="36"/>
      <c r="T39" s="36"/>
      <c r="U39" s="36"/>
      <c r="V39" s="36"/>
      <c r="W39" s="36"/>
      <c r="X39" s="36"/>
      <c r="Y39" s="36"/>
      <c r="Z39" s="36"/>
      <c r="AA39" s="36"/>
      <c r="AB39" s="36"/>
      <c r="AC39" s="36"/>
      <c r="AD39" s="36"/>
      <c r="AE39" s="36"/>
    </row>
    <row r="40" spans="1:31" s="2" customFormat="1" ht="14.4"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7"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5" customHeight="1">
      <c r="A45" s="36"/>
      <c r="B45" s="37"/>
      <c r="C45" s="25" t="s">
        <v>93</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7"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16.5" customHeight="1">
      <c r="A48" s="36"/>
      <c r="B48" s="37"/>
      <c r="C48" s="38"/>
      <c r="D48" s="38"/>
      <c r="E48" s="380" t="str">
        <f>E7</f>
        <v>6920 Modrava novostavba chata p. č. 1547</v>
      </c>
      <c r="F48" s="381"/>
      <c r="G48" s="381"/>
      <c r="H48" s="381"/>
      <c r="I48" s="38"/>
      <c r="J48" s="38"/>
      <c r="K48" s="38"/>
      <c r="L48" s="108"/>
      <c r="S48" s="36"/>
      <c r="T48" s="36"/>
      <c r="U48" s="36"/>
      <c r="V48" s="36"/>
      <c r="W48" s="36"/>
      <c r="X48" s="36"/>
      <c r="Y48" s="36"/>
      <c r="Z48" s="36"/>
      <c r="AA48" s="36"/>
      <c r="AB48" s="36"/>
      <c r="AC48" s="36"/>
      <c r="AD48" s="36"/>
      <c r="AE48" s="36"/>
    </row>
    <row r="49" spans="1:47" s="2" customFormat="1" ht="12" customHeight="1">
      <c r="A49" s="36"/>
      <c r="B49" s="37"/>
      <c r="C49" s="31" t="s">
        <v>91</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customHeight="1">
      <c r="A50" s="36"/>
      <c r="B50" s="37"/>
      <c r="C50" s="38"/>
      <c r="D50" s="38"/>
      <c r="E50" s="333" t="str">
        <f>E9</f>
        <v>04 - SO 04 Přípojka dešťové kanalizace</v>
      </c>
      <c r="F50" s="382"/>
      <c r="G50" s="382"/>
      <c r="H50" s="382"/>
      <c r="I50" s="38"/>
      <c r="J50" s="38"/>
      <c r="K50" s="38"/>
      <c r="L50" s="108"/>
      <c r="S50" s="36"/>
      <c r="T50" s="36"/>
      <c r="U50" s="36"/>
      <c r="V50" s="36"/>
      <c r="W50" s="36"/>
      <c r="X50" s="36"/>
      <c r="Y50" s="36"/>
      <c r="Z50" s="36"/>
      <c r="AA50" s="36"/>
      <c r="AB50" s="36"/>
      <c r="AC50" s="36"/>
      <c r="AD50" s="36"/>
      <c r="AE50" s="36"/>
    </row>
    <row r="51" spans="1:47" s="2" customFormat="1" ht="7"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customHeight="1">
      <c r="A52" s="36"/>
      <c r="B52" s="37"/>
      <c r="C52" s="31" t="s">
        <v>22</v>
      </c>
      <c r="D52" s="38"/>
      <c r="E52" s="38"/>
      <c r="F52" s="29" t="str">
        <f>F12</f>
        <v xml:space="preserve"> </v>
      </c>
      <c r="G52" s="38"/>
      <c r="H52" s="38"/>
      <c r="I52" s="31" t="s">
        <v>24</v>
      </c>
      <c r="J52" s="61" t="str">
        <f>IF(J12="","",J12)</f>
        <v>18. 5. 2020</v>
      </c>
      <c r="K52" s="38"/>
      <c r="L52" s="108"/>
      <c r="S52" s="36"/>
      <c r="T52" s="36"/>
      <c r="U52" s="36"/>
      <c r="V52" s="36"/>
      <c r="W52" s="36"/>
      <c r="X52" s="36"/>
      <c r="Y52" s="36"/>
      <c r="Z52" s="36"/>
      <c r="AA52" s="36"/>
      <c r="AB52" s="36"/>
      <c r="AC52" s="36"/>
      <c r="AD52" s="36"/>
      <c r="AE52" s="36"/>
    </row>
    <row r="53" spans="1:47" s="2" customFormat="1" ht="7"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15.15" customHeight="1">
      <c r="A54" s="36"/>
      <c r="B54" s="37"/>
      <c r="C54" s="31" t="s">
        <v>28</v>
      </c>
      <c r="D54" s="38"/>
      <c r="E54" s="38"/>
      <c r="F54" s="29" t="str">
        <f>E15</f>
        <v xml:space="preserve"> </v>
      </c>
      <c r="G54" s="38"/>
      <c r="H54" s="38"/>
      <c r="I54" s="31" t="s">
        <v>34</v>
      </c>
      <c r="J54" s="34" t="str">
        <f>E21</f>
        <v xml:space="preserve"> </v>
      </c>
      <c r="K54" s="38"/>
      <c r="L54" s="108"/>
      <c r="S54" s="36"/>
      <c r="T54" s="36"/>
      <c r="U54" s="36"/>
      <c r="V54" s="36"/>
      <c r="W54" s="36"/>
      <c r="X54" s="36"/>
      <c r="Y54" s="36"/>
      <c r="Z54" s="36"/>
      <c r="AA54" s="36"/>
      <c r="AB54" s="36"/>
      <c r="AC54" s="36"/>
      <c r="AD54" s="36"/>
      <c r="AE54" s="36"/>
    </row>
    <row r="55" spans="1:47" s="2" customFormat="1" ht="15.15" customHeight="1">
      <c r="A55" s="36"/>
      <c r="B55" s="37"/>
      <c r="C55" s="31" t="s">
        <v>31</v>
      </c>
      <c r="D55" s="38"/>
      <c r="E55" s="38"/>
      <c r="F55" s="29" t="str">
        <f>IF(E18="","",E18)</f>
        <v>Vyplň údaj</v>
      </c>
      <c r="G55" s="38"/>
      <c r="H55" s="38"/>
      <c r="I55" s="31" t="s">
        <v>35</v>
      </c>
      <c r="J55" s="34" t="str">
        <f>E24</f>
        <v xml:space="preserve"> </v>
      </c>
      <c r="K55" s="38"/>
      <c r="L55" s="108"/>
      <c r="S55" s="36"/>
      <c r="T55" s="36"/>
      <c r="U55" s="36"/>
      <c r="V55" s="36"/>
      <c r="W55" s="36"/>
      <c r="X55" s="36"/>
      <c r="Y55" s="36"/>
      <c r="Z55" s="36"/>
      <c r="AA55" s="36"/>
      <c r="AB55" s="36"/>
      <c r="AC55" s="36"/>
      <c r="AD55" s="36"/>
      <c r="AE55" s="36"/>
    </row>
    <row r="56" spans="1:47" s="2" customFormat="1" ht="10.25"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customHeight="1">
      <c r="A57" s="36"/>
      <c r="B57" s="37"/>
      <c r="C57" s="132" t="s">
        <v>94</v>
      </c>
      <c r="D57" s="133"/>
      <c r="E57" s="133"/>
      <c r="F57" s="133"/>
      <c r="G57" s="133"/>
      <c r="H57" s="133"/>
      <c r="I57" s="133"/>
      <c r="J57" s="134" t="s">
        <v>95</v>
      </c>
      <c r="K57" s="133"/>
      <c r="L57" s="108"/>
      <c r="S57" s="36"/>
      <c r="T57" s="36"/>
      <c r="U57" s="36"/>
      <c r="V57" s="36"/>
      <c r="W57" s="36"/>
      <c r="X57" s="36"/>
      <c r="Y57" s="36"/>
      <c r="Z57" s="36"/>
      <c r="AA57" s="36"/>
      <c r="AB57" s="36"/>
      <c r="AC57" s="36"/>
      <c r="AD57" s="36"/>
      <c r="AE57" s="36"/>
    </row>
    <row r="58" spans="1:47" s="2" customFormat="1" ht="10.25"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75" customHeight="1">
      <c r="A59" s="36"/>
      <c r="B59" s="37"/>
      <c r="C59" s="135" t="s">
        <v>70</v>
      </c>
      <c r="D59" s="38"/>
      <c r="E59" s="38"/>
      <c r="F59" s="38"/>
      <c r="G59" s="38"/>
      <c r="H59" s="38"/>
      <c r="I59" s="38"/>
      <c r="J59" s="79">
        <f>J84</f>
        <v>0</v>
      </c>
      <c r="K59" s="38"/>
      <c r="L59" s="108"/>
      <c r="S59" s="36"/>
      <c r="T59" s="36"/>
      <c r="U59" s="36"/>
      <c r="V59" s="36"/>
      <c r="W59" s="36"/>
      <c r="X59" s="36"/>
      <c r="Y59" s="36"/>
      <c r="Z59" s="36"/>
      <c r="AA59" s="36"/>
      <c r="AB59" s="36"/>
      <c r="AC59" s="36"/>
      <c r="AD59" s="36"/>
      <c r="AE59" s="36"/>
      <c r="AU59" s="19" t="s">
        <v>96</v>
      </c>
    </row>
    <row r="60" spans="1:47" s="9" customFormat="1" ht="25" customHeight="1">
      <c r="B60" s="136"/>
      <c r="C60" s="137"/>
      <c r="D60" s="138" t="s">
        <v>97</v>
      </c>
      <c r="E60" s="139"/>
      <c r="F60" s="139"/>
      <c r="G60" s="139"/>
      <c r="H60" s="139"/>
      <c r="I60" s="139"/>
      <c r="J60" s="140">
        <f>J85</f>
        <v>0</v>
      </c>
      <c r="K60" s="137"/>
      <c r="L60" s="141"/>
    </row>
    <row r="61" spans="1:47" s="10" customFormat="1" ht="19.899999999999999" customHeight="1">
      <c r="B61" s="142"/>
      <c r="C61" s="143"/>
      <c r="D61" s="144" t="s">
        <v>98</v>
      </c>
      <c r="E61" s="145"/>
      <c r="F61" s="145"/>
      <c r="G61" s="145"/>
      <c r="H61" s="145"/>
      <c r="I61" s="145"/>
      <c r="J61" s="146">
        <f>J86</f>
        <v>0</v>
      </c>
      <c r="K61" s="143"/>
      <c r="L61" s="147"/>
    </row>
    <row r="62" spans="1:47" s="10" customFormat="1" ht="19.899999999999999" customHeight="1">
      <c r="B62" s="142"/>
      <c r="C62" s="143"/>
      <c r="D62" s="144" t="s">
        <v>101</v>
      </c>
      <c r="E62" s="145"/>
      <c r="F62" s="145"/>
      <c r="G62" s="145"/>
      <c r="H62" s="145"/>
      <c r="I62" s="145"/>
      <c r="J62" s="146">
        <f>J107</f>
        <v>0</v>
      </c>
      <c r="K62" s="143"/>
      <c r="L62" s="147"/>
    </row>
    <row r="63" spans="1:47" s="10" customFormat="1" ht="19.899999999999999" customHeight="1">
      <c r="B63" s="142"/>
      <c r="C63" s="143"/>
      <c r="D63" s="144" t="s">
        <v>2564</v>
      </c>
      <c r="E63" s="145"/>
      <c r="F63" s="145"/>
      <c r="G63" s="145"/>
      <c r="H63" s="145"/>
      <c r="I63" s="145"/>
      <c r="J63" s="146">
        <f>J112</f>
        <v>0</v>
      </c>
      <c r="K63" s="143"/>
      <c r="L63" s="147"/>
    </row>
    <row r="64" spans="1:47" s="10" customFormat="1" ht="19.899999999999999" customHeight="1">
      <c r="B64" s="142"/>
      <c r="C64" s="143"/>
      <c r="D64" s="144" t="s">
        <v>103</v>
      </c>
      <c r="E64" s="145"/>
      <c r="F64" s="145"/>
      <c r="G64" s="145"/>
      <c r="H64" s="145"/>
      <c r="I64" s="145"/>
      <c r="J64" s="146">
        <f>J121</f>
        <v>0</v>
      </c>
      <c r="K64" s="143"/>
      <c r="L64" s="147"/>
    </row>
    <row r="65" spans="1:31" s="2" customFormat="1" ht="21.75" customHeight="1">
      <c r="A65" s="36"/>
      <c r="B65" s="37"/>
      <c r="C65" s="38"/>
      <c r="D65" s="38"/>
      <c r="E65" s="38"/>
      <c r="F65" s="38"/>
      <c r="G65" s="38"/>
      <c r="H65" s="38"/>
      <c r="I65" s="38"/>
      <c r="J65" s="38"/>
      <c r="K65" s="38"/>
      <c r="L65" s="108"/>
      <c r="S65" s="36"/>
      <c r="T65" s="36"/>
      <c r="U65" s="36"/>
      <c r="V65" s="36"/>
      <c r="W65" s="36"/>
      <c r="X65" s="36"/>
      <c r="Y65" s="36"/>
      <c r="Z65" s="36"/>
      <c r="AA65" s="36"/>
      <c r="AB65" s="36"/>
      <c r="AC65" s="36"/>
      <c r="AD65" s="36"/>
      <c r="AE65" s="36"/>
    </row>
    <row r="66" spans="1:31" s="2" customFormat="1" ht="7" customHeight="1">
      <c r="A66" s="36"/>
      <c r="B66" s="49"/>
      <c r="C66" s="50"/>
      <c r="D66" s="50"/>
      <c r="E66" s="50"/>
      <c r="F66" s="50"/>
      <c r="G66" s="50"/>
      <c r="H66" s="50"/>
      <c r="I66" s="50"/>
      <c r="J66" s="50"/>
      <c r="K66" s="50"/>
      <c r="L66" s="108"/>
      <c r="S66" s="36"/>
      <c r="T66" s="36"/>
      <c r="U66" s="36"/>
      <c r="V66" s="36"/>
      <c r="W66" s="36"/>
      <c r="X66" s="36"/>
      <c r="Y66" s="36"/>
      <c r="Z66" s="36"/>
      <c r="AA66" s="36"/>
      <c r="AB66" s="36"/>
      <c r="AC66" s="36"/>
      <c r="AD66" s="36"/>
      <c r="AE66" s="36"/>
    </row>
    <row r="70" spans="1:31" s="2" customFormat="1" ht="7" customHeight="1">
      <c r="A70" s="36"/>
      <c r="B70" s="51"/>
      <c r="C70" s="52"/>
      <c r="D70" s="52"/>
      <c r="E70" s="52"/>
      <c r="F70" s="52"/>
      <c r="G70" s="52"/>
      <c r="H70" s="52"/>
      <c r="I70" s="52"/>
      <c r="J70" s="52"/>
      <c r="K70" s="52"/>
      <c r="L70" s="108"/>
      <c r="S70" s="36"/>
      <c r="T70" s="36"/>
      <c r="U70" s="36"/>
      <c r="V70" s="36"/>
      <c r="W70" s="36"/>
      <c r="X70" s="36"/>
      <c r="Y70" s="36"/>
      <c r="Z70" s="36"/>
      <c r="AA70" s="36"/>
      <c r="AB70" s="36"/>
      <c r="AC70" s="36"/>
      <c r="AD70" s="36"/>
      <c r="AE70" s="36"/>
    </row>
    <row r="71" spans="1:31" s="2" customFormat="1" ht="25" customHeight="1">
      <c r="A71" s="36"/>
      <c r="B71" s="37"/>
      <c r="C71" s="25" t="s">
        <v>130</v>
      </c>
      <c r="D71" s="38"/>
      <c r="E71" s="38"/>
      <c r="F71" s="38"/>
      <c r="G71" s="38"/>
      <c r="H71" s="38"/>
      <c r="I71" s="38"/>
      <c r="J71" s="38"/>
      <c r="K71" s="38"/>
      <c r="L71" s="108"/>
      <c r="S71" s="36"/>
      <c r="T71" s="36"/>
      <c r="U71" s="36"/>
      <c r="V71" s="36"/>
      <c r="W71" s="36"/>
      <c r="X71" s="36"/>
      <c r="Y71" s="36"/>
      <c r="Z71" s="36"/>
      <c r="AA71" s="36"/>
      <c r="AB71" s="36"/>
      <c r="AC71" s="36"/>
      <c r="AD71" s="36"/>
      <c r="AE71" s="36"/>
    </row>
    <row r="72" spans="1:31" s="2" customFormat="1" ht="7" customHeight="1">
      <c r="A72" s="36"/>
      <c r="B72" s="37"/>
      <c r="C72" s="38"/>
      <c r="D72" s="38"/>
      <c r="E72" s="38"/>
      <c r="F72" s="38"/>
      <c r="G72" s="38"/>
      <c r="H72" s="38"/>
      <c r="I72" s="38"/>
      <c r="J72" s="38"/>
      <c r="K72" s="38"/>
      <c r="L72" s="108"/>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16.5" customHeight="1">
      <c r="A74" s="36"/>
      <c r="B74" s="37"/>
      <c r="C74" s="38"/>
      <c r="D74" s="38"/>
      <c r="E74" s="380" t="str">
        <f>E7</f>
        <v>6920 Modrava novostavba chata p. č. 1547</v>
      </c>
      <c r="F74" s="381"/>
      <c r="G74" s="381"/>
      <c r="H74" s="381"/>
      <c r="I74" s="38"/>
      <c r="J74" s="38"/>
      <c r="K74" s="38"/>
      <c r="L74" s="108"/>
      <c r="S74" s="36"/>
      <c r="T74" s="36"/>
      <c r="U74" s="36"/>
      <c r="V74" s="36"/>
      <c r="W74" s="36"/>
      <c r="X74" s="36"/>
      <c r="Y74" s="36"/>
      <c r="Z74" s="36"/>
      <c r="AA74" s="36"/>
      <c r="AB74" s="36"/>
      <c r="AC74" s="36"/>
      <c r="AD74" s="36"/>
      <c r="AE74" s="36"/>
    </row>
    <row r="75" spans="1:31" s="2" customFormat="1" ht="12" customHeight="1">
      <c r="A75" s="36"/>
      <c r="B75" s="37"/>
      <c r="C75" s="31" t="s">
        <v>91</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16.5" customHeight="1">
      <c r="A76" s="36"/>
      <c r="B76" s="37"/>
      <c r="C76" s="38"/>
      <c r="D76" s="38"/>
      <c r="E76" s="333" t="str">
        <f>E9</f>
        <v>04 - SO 04 Přípojka dešťové kanalizace</v>
      </c>
      <c r="F76" s="382"/>
      <c r="G76" s="382"/>
      <c r="H76" s="382"/>
      <c r="I76" s="38"/>
      <c r="J76" s="38"/>
      <c r="K76" s="38"/>
      <c r="L76" s="108"/>
      <c r="S76" s="36"/>
      <c r="T76" s="36"/>
      <c r="U76" s="36"/>
      <c r="V76" s="36"/>
      <c r="W76" s="36"/>
      <c r="X76" s="36"/>
      <c r="Y76" s="36"/>
      <c r="Z76" s="36"/>
      <c r="AA76" s="36"/>
      <c r="AB76" s="36"/>
      <c r="AC76" s="36"/>
      <c r="AD76" s="36"/>
      <c r="AE76" s="36"/>
    </row>
    <row r="77" spans="1:31" s="2" customFormat="1" ht="7" customHeight="1">
      <c r="A77" s="36"/>
      <c r="B77" s="37"/>
      <c r="C77" s="38"/>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12" customHeight="1">
      <c r="A78" s="36"/>
      <c r="B78" s="37"/>
      <c r="C78" s="31" t="s">
        <v>22</v>
      </c>
      <c r="D78" s="38"/>
      <c r="E78" s="38"/>
      <c r="F78" s="29" t="str">
        <f>F12</f>
        <v xml:space="preserve"> </v>
      </c>
      <c r="G78" s="38"/>
      <c r="H78" s="38"/>
      <c r="I78" s="31" t="s">
        <v>24</v>
      </c>
      <c r="J78" s="61" t="str">
        <f>IF(J12="","",J12)</f>
        <v>18. 5. 2020</v>
      </c>
      <c r="K78" s="38"/>
      <c r="L78" s="108"/>
      <c r="S78" s="36"/>
      <c r="T78" s="36"/>
      <c r="U78" s="36"/>
      <c r="V78" s="36"/>
      <c r="W78" s="36"/>
      <c r="X78" s="36"/>
      <c r="Y78" s="36"/>
      <c r="Z78" s="36"/>
      <c r="AA78" s="36"/>
      <c r="AB78" s="36"/>
      <c r="AC78" s="36"/>
      <c r="AD78" s="36"/>
      <c r="AE78" s="36"/>
    </row>
    <row r="79" spans="1:31" s="2" customFormat="1" ht="7" customHeight="1">
      <c r="A79" s="36"/>
      <c r="B79" s="37"/>
      <c r="C79" s="38"/>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E15</f>
        <v xml:space="preserve"> </v>
      </c>
      <c r="G80" s="38"/>
      <c r="H80" s="38"/>
      <c r="I80" s="31" t="s">
        <v>34</v>
      </c>
      <c r="J80" s="34" t="str">
        <f>E21</f>
        <v xml:space="preserve"> </v>
      </c>
      <c r="K80" s="38"/>
      <c r="L80" s="108"/>
      <c r="S80" s="36"/>
      <c r="T80" s="36"/>
      <c r="U80" s="36"/>
      <c r="V80" s="36"/>
      <c r="W80" s="36"/>
      <c r="X80" s="36"/>
      <c r="Y80" s="36"/>
      <c r="Z80" s="36"/>
      <c r="AA80" s="36"/>
      <c r="AB80" s="36"/>
      <c r="AC80" s="36"/>
      <c r="AD80" s="36"/>
      <c r="AE80" s="36"/>
    </row>
    <row r="81" spans="1:65" s="2" customFormat="1" ht="15.15" customHeight="1">
      <c r="A81" s="36"/>
      <c r="B81" s="37"/>
      <c r="C81" s="31" t="s">
        <v>31</v>
      </c>
      <c r="D81" s="38"/>
      <c r="E81" s="38"/>
      <c r="F81" s="29" t="str">
        <f>IF(E18="","",E18)</f>
        <v>Vyplň údaj</v>
      </c>
      <c r="G81" s="38"/>
      <c r="H81" s="38"/>
      <c r="I81" s="31" t="s">
        <v>35</v>
      </c>
      <c r="J81" s="34" t="str">
        <f>E24</f>
        <v xml:space="preserve"> </v>
      </c>
      <c r="K81" s="38"/>
      <c r="L81" s="108"/>
      <c r="S81" s="36"/>
      <c r="T81" s="36"/>
      <c r="U81" s="36"/>
      <c r="V81" s="36"/>
      <c r="W81" s="36"/>
      <c r="X81" s="36"/>
      <c r="Y81" s="36"/>
      <c r="Z81" s="36"/>
      <c r="AA81" s="36"/>
      <c r="AB81" s="36"/>
      <c r="AC81" s="36"/>
      <c r="AD81" s="36"/>
      <c r="AE81" s="36"/>
    </row>
    <row r="82" spans="1:65" s="2" customFormat="1" ht="10.25" customHeight="1">
      <c r="A82" s="36"/>
      <c r="B82" s="37"/>
      <c r="C82" s="38"/>
      <c r="D82" s="38"/>
      <c r="E82" s="38"/>
      <c r="F82" s="38"/>
      <c r="G82" s="38"/>
      <c r="H82" s="38"/>
      <c r="I82" s="38"/>
      <c r="J82" s="38"/>
      <c r="K82" s="38"/>
      <c r="L82" s="108"/>
      <c r="S82" s="36"/>
      <c r="T82" s="36"/>
      <c r="U82" s="36"/>
      <c r="V82" s="36"/>
      <c r="W82" s="36"/>
      <c r="X82" s="36"/>
      <c r="Y82" s="36"/>
      <c r="Z82" s="36"/>
      <c r="AA82" s="36"/>
      <c r="AB82" s="36"/>
      <c r="AC82" s="36"/>
      <c r="AD82" s="36"/>
      <c r="AE82" s="36"/>
    </row>
    <row r="83" spans="1:65" s="11" customFormat="1" ht="29.25" customHeight="1">
      <c r="A83" s="148"/>
      <c r="B83" s="149"/>
      <c r="C83" s="150" t="s">
        <v>131</v>
      </c>
      <c r="D83" s="151" t="s">
        <v>57</v>
      </c>
      <c r="E83" s="151" t="s">
        <v>53</v>
      </c>
      <c r="F83" s="151" t="s">
        <v>54</v>
      </c>
      <c r="G83" s="151" t="s">
        <v>132</v>
      </c>
      <c r="H83" s="151" t="s">
        <v>133</v>
      </c>
      <c r="I83" s="151" t="s">
        <v>134</v>
      </c>
      <c r="J83" s="151" t="s">
        <v>95</v>
      </c>
      <c r="K83" s="152" t="s">
        <v>135</v>
      </c>
      <c r="L83" s="153"/>
      <c r="M83" s="70" t="s">
        <v>20</v>
      </c>
      <c r="N83" s="71" t="s">
        <v>42</v>
      </c>
      <c r="O83" s="71" t="s">
        <v>136</v>
      </c>
      <c r="P83" s="71" t="s">
        <v>137</v>
      </c>
      <c r="Q83" s="71" t="s">
        <v>138</v>
      </c>
      <c r="R83" s="71" t="s">
        <v>139</v>
      </c>
      <c r="S83" s="71" t="s">
        <v>140</v>
      </c>
      <c r="T83" s="72" t="s">
        <v>141</v>
      </c>
      <c r="U83" s="148"/>
      <c r="V83" s="148"/>
      <c r="W83" s="148"/>
      <c r="X83" s="148"/>
      <c r="Y83" s="148"/>
      <c r="Z83" s="148"/>
      <c r="AA83" s="148"/>
      <c r="AB83" s="148"/>
      <c r="AC83" s="148"/>
      <c r="AD83" s="148"/>
      <c r="AE83" s="148"/>
    </row>
    <row r="84" spans="1:65" s="2" customFormat="1" ht="22.75" customHeight="1">
      <c r="A84" s="36"/>
      <c r="B84" s="37"/>
      <c r="C84" s="77" t="s">
        <v>142</v>
      </c>
      <c r="D84" s="38"/>
      <c r="E84" s="38"/>
      <c r="F84" s="38"/>
      <c r="G84" s="38"/>
      <c r="H84" s="38"/>
      <c r="I84" s="38"/>
      <c r="J84" s="154">
        <f>BK84</f>
        <v>0</v>
      </c>
      <c r="K84" s="38"/>
      <c r="L84" s="41"/>
      <c r="M84" s="73"/>
      <c r="N84" s="155"/>
      <c r="O84" s="74"/>
      <c r="P84" s="156">
        <f>P85</f>
        <v>0</v>
      </c>
      <c r="Q84" s="74"/>
      <c r="R84" s="156">
        <f>R85</f>
        <v>30.34132</v>
      </c>
      <c r="S84" s="74"/>
      <c r="T84" s="157">
        <f>T85</f>
        <v>0</v>
      </c>
      <c r="U84" s="36"/>
      <c r="V84" s="36"/>
      <c r="W84" s="36"/>
      <c r="X84" s="36"/>
      <c r="Y84" s="36"/>
      <c r="Z84" s="36"/>
      <c r="AA84" s="36"/>
      <c r="AB84" s="36"/>
      <c r="AC84" s="36"/>
      <c r="AD84" s="36"/>
      <c r="AE84" s="36"/>
      <c r="AT84" s="19" t="s">
        <v>71</v>
      </c>
      <c r="AU84" s="19" t="s">
        <v>96</v>
      </c>
      <c r="BK84" s="158">
        <f>BK85</f>
        <v>0</v>
      </c>
    </row>
    <row r="85" spans="1:65" s="12" customFormat="1" ht="25.9" customHeight="1">
      <c r="B85" s="159"/>
      <c r="C85" s="160"/>
      <c r="D85" s="161" t="s">
        <v>71</v>
      </c>
      <c r="E85" s="162" t="s">
        <v>143</v>
      </c>
      <c r="F85" s="162" t="s">
        <v>144</v>
      </c>
      <c r="G85" s="160"/>
      <c r="H85" s="160"/>
      <c r="I85" s="163"/>
      <c r="J85" s="164">
        <f>BK85</f>
        <v>0</v>
      </c>
      <c r="K85" s="160"/>
      <c r="L85" s="165"/>
      <c r="M85" s="166"/>
      <c r="N85" s="167"/>
      <c r="O85" s="167"/>
      <c r="P85" s="168">
        <f>P86+P107+P112+P121</f>
        <v>0</v>
      </c>
      <c r="Q85" s="167"/>
      <c r="R85" s="168">
        <f>R86+R107+R112+R121</f>
        <v>30.34132</v>
      </c>
      <c r="S85" s="167"/>
      <c r="T85" s="169">
        <f>T86+T107+T112+T121</f>
        <v>0</v>
      </c>
      <c r="AR85" s="170" t="s">
        <v>8</v>
      </c>
      <c r="AT85" s="171" t="s">
        <v>71</v>
      </c>
      <c r="AU85" s="171" t="s">
        <v>72</v>
      </c>
      <c r="AY85" s="170" t="s">
        <v>145</v>
      </c>
      <c r="BK85" s="172">
        <f>BK86+BK107+BK112+BK121</f>
        <v>0</v>
      </c>
    </row>
    <row r="86" spans="1:65" s="12" customFormat="1" ht="22.75" customHeight="1">
      <c r="B86" s="159"/>
      <c r="C86" s="160"/>
      <c r="D86" s="161" t="s">
        <v>71</v>
      </c>
      <c r="E86" s="173" t="s">
        <v>8</v>
      </c>
      <c r="F86" s="173" t="s">
        <v>146</v>
      </c>
      <c r="G86" s="160"/>
      <c r="H86" s="160"/>
      <c r="I86" s="163"/>
      <c r="J86" s="174">
        <f>BK86</f>
        <v>0</v>
      </c>
      <c r="K86" s="160"/>
      <c r="L86" s="165"/>
      <c r="M86" s="166"/>
      <c r="N86" s="167"/>
      <c r="O86" s="167"/>
      <c r="P86" s="168">
        <f>SUM(P87:P106)</f>
        <v>0</v>
      </c>
      <c r="Q86" s="167"/>
      <c r="R86" s="168">
        <f>SUM(R87:R106)</f>
        <v>0</v>
      </c>
      <c r="S86" s="167"/>
      <c r="T86" s="169">
        <f>SUM(T87:T106)</f>
        <v>0</v>
      </c>
      <c r="AR86" s="170" t="s">
        <v>8</v>
      </c>
      <c r="AT86" s="171" t="s">
        <v>71</v>
      </c>
      <c r="AU86" s="171" t="s">
        <v>8</v>
      </c>
      <c r="AY86" s="170" t="s">
        <v>145</v>
      </c>
      <c r="BK86" s="172">
        <f>SUM(BK87:BK106)</f>
        <v>0</v>
      </c>
    </row>
    <row r="87" spans="1:65" s="2" customFormat="1" ht="16.5" customHeight="1">
      <c r="A87" s="36"/>
      <c r="B87" s="37"/>
      <c r="C87" s="175" t="s">
        <v>8</v>
      </c>
      <c r="D87" s="175" t="s">
        <v>147</v>
      </c>
      <c r="E87" s="176" t="s">
        <v>2654</v>
      </c>
      <c r="F87" s="177" t="s">
        <v>2655</v>
      </c>
      <c r="G87" s="178" t="s">
        <v>163</v>
      </c>
      <c r="H87" s="179">
        <v>52.8</v>
      </c>
      <c r="I87" s="180"/>
      <c r="J87" s="179">
        <f>ROUND(I87*H87,0)</f>
        <v>0</v>
      </c>
      <c r="K87" s="177" t="s">
        <v>204</v>
      </c>
      <c r="L87" s="41"/>
      <c r="M87" s="181" t="s">
        <v>20</v>
      </c>
      <c r="N87" s="182" t="s">
        <v>44</v>
      </c>
      <c r="O87" s="66"/>
      <c r="P87" s="183">
        <f>O87*H87</f>
        <v>0</v>
      </c>
      <c r="Q87" s="183">
        <v>0</v>
      </c>
      <c r="R87" s="183">
        <f>Q87*H87</f>
        <v>0</v>
      </c>
      <c r="S87" s="183">
        <v>0</v>
      </c>
      <c r="T87" s="184">
        <f>S87*H87</f>
        <v>0</v>
      </c>
      <c r="U87" s="36"/>
      <c r="V87" s="36"/>
      <c r="W87" s="36"/>
      <c r="X87" s="36"/>
      <c r="Y87" s="36"/>
      <c r="Z87" s="36"/>
      <c r="AA87" s="36"/>
      <c r="AB87" s="36"/>
      <c r="AC87" s="36"/>
      <c r="AD87" s="36"/>
      <c r="AE87" s="36"/>
      <c r="AR87" s="185" t="s">
        <v>152</v>
      </c>
      <c r="AT87" s="185" t="s">
        <v>147</v>
      </c>
      <c r="AU87" s="185" t="s">
        <v>153</v>
      </c>
      <c r="AY87" s="19" t="s">
        <v>145</v>
      </c>
      <c r="BE87" s="186">
        <f>IF(N87="základní",J87,0)</f>
        <v>0</v>
      </c>
      <c r="BF87" s="186">
        <f>IF(N87="snížená",J87,0)</f>
        <v>0</v>
      </c>
      <c r="BG87" s="186">
        <f>IF(N87="zákl. přenesená",J87,0)</f>
        <v>0</v>
      </c>
      <c r="BH87" s="186">
        <f>IF(N87="sníž. přenesená",J87,0)</f>
        <v>0</v>
      </c>
      <c r="BI87" s="186">
        <f>IF(N87="nulová",J87,0)</f>
        <v>0</v>
      </c>
      <c r="BJ87" s="19" t="s">
        <v>153</v>
      </c>
      <c r="BK87" s="186">
        <f>ROUND(I87*H87,0)</f>
        <v>0</v>
      </c>
      <c r="BL87" s="19" t="s">
        <v>152</v>
      </c>
      <c r="BM87" s="185" t="s">
        <v>2693</v>
      </c>
    </row>
    <row r="88" spans="1:65" s="2" customFormat="1" ht="18">
      <c r="A88" s="36"/>
      <c r="B88" s="37"/>
      <c r="C88" s="38"/>
      <c r="D88" s="187" t="s">
        <v>155</v>
      </c>
      <c r="E88" s="38"/>
      <c r="F88" s="188" t="s">
        <v>2657</v>
      </c>
      <c r="G88" s="38"/>
      <c r="H88" s="38"/>
      <c r="I88" s="189"/>
      <c r="J88" s="38"/>
      <c r="K88" s="38"/>
      <c r="L88" s="41"/>
      <c r="M88" s="190"/>
      <c r="N88" s="191"/>
      <c r="O88" s="66"/>
      <c r="P88" s="66"/>
      <c r="Q88" s="66"/>
      <c r="R88" s="66"/>
      <c r="S88" s="66"/>
      <c r="T88" s="67"/>
      <c r="U88" s="36"/>
      <c r="V88" s="36"/>
      <c r="W88" s="36"/>
      <c r="X88" s="36"/>
      <c r="Y88" s="36"/>
      <c r="Z88" s="36"/>
      <c r="AA88" s="36"/>
      <c r="AB88" s="36"/>
      <c r="AC88" s="36"/>
      <c r="AD88" s="36"/>
      <c r="AE88" s="36"/>
      <c r="AT88" s="19" t="s">
        <v>155</v>
      </c>
      <c r="AU88" s="19" t="s">
        <v>153</v>
      </c>
    </row>
    <row r="89" spans="1:65" s="2" customFormat="1" ht="135">
      <c r="A89" s="36"/>
      <c r="B89" s="37"/>
      <c r="C89" s="38"/>
      <c r="D89" s="187" t="s">
        <v>157</v>
      </c>
      <c r="E89" s="38"/>
      <c r="F89" s="192" t="s">
        <v>2658</v>
      </c>
      <c r="G89" s="38"/>
      <c r="H89" s="38"/>
      <c r="I89" s="189"/>
      <c r="J89" s="38"/>
      <c r="K89" s="38"/>
      <c r="L89" s="41"/>
      <c r="M89" s="190"/>
      <c r="N89" s="191"/>
      <c r="O89" s="66"/>
      <c r="P89" s="66"/>
      <c r="Q89" s="66"/>
      <c r="R89" s="66"/>
      <c r="S89" s="66"/>
      <c r="T89" s="67"/>
      <c r="U89" s="36"/>
      <c r="V89" s="36"/>
      <c r="W89" s="36"/>
      <c r="X89" s="36"/>
      <c r="Y89" s="36"/>
      <c r="Z89" s="36"/>
      <c r="AA89" s="36"/>
      <c r="AB89" s="36"/>
      <c r="AC89" s="36"/>
      <c r="AD89" s="36"/>
      <c r="AE89" s="36"/>
      <c r="AT89" s="19" t="s">
        <v>157</v>
      </c>
      <c r="AU89" s="19" t="s">
        <v>153</v>
      </c>
    </row>
    <row r="90" spans="1:65" s="13" customFormat="1" ht="10">
      <c r="B90" s="193"/>
      <c r="C90" s="194"/>
      <c r="D90" s="187" t="s">
        <v>159</v>
      </c>
      <c r="E90" s="195" t="s">
        <v>20</v>
      </c>
      <c r="F90" s="196" t="s">
        <v>2694</v>
      </c>
      <c r="G90" s="194"/>
      <c r="H90" s="197">
        <v>52.8</v>
      </c>
      <c r="I90" s="198"/>
      <c r="J90" s="194"/>
      <c r="K90" s="194"/>
      <c r="L90" s="199"/>
      <c r="M90" s="200"/>
      <c r="N90" s="201"/>
      <c r="O90" s="201"/>
      <c r="P90" s="201"/>
      <c r="Q90" s="201"/>
      <c r="R90" s="201"/>
      <c r="S90" s="201"/>
      <c r="T90" s="202"/>
      <c r="AT90" s="203" t="s">
        <v>159</v>
      </c>
      <c r="AU90" s="203" t="s">
        <v>153</v>
      </c>
      <c r="AV90" s="13" t="s">
        <v>153</v>
      </c>
      <c r="AW90" s="13" t="s">
        <v>33</v>
      </c>
      <c r="AX90" s="13" t="s">
        <v>8</v>
      </c>
      <c r="AY90" s="203" t="s">
        <v>145</v>
      </c>
    </row>
    <row r="91" spans="1:65" s="2" customFormat="1" ht="16.5" customHeight="1">
      <c r="A91" s="36"/>
      <c r="B91" s="37"/>
      <c r="C91" s="175" t="s">
        <v>153</v>
      </c>
      <c r="D91" s="175" t="s">
        <v>147</v>
      </c>
      <c r="E91" s="176" t="s">
        <v>2660</v>
      </c>
      <c r="F91" s="177" t="s">
        <v>2661</v>
      </c>
      <c r="G91" s="178" t="s">
        <v>163</v>
      </c>
      <c r="H91" s="179">
        <v>26.4</v>
      </c>
      <c r="I91" s="180"/>
      <c r="J91" s="179">
        <f>ROUND(I91*H91,0)</f>
        <v>0</v>
      </c>
      <c r="K91" s="177" t="s">
        <v>204</v>
      </c>
      <c r="L91" s="41"/>
      <c r="M91" s="181" t="s">
        <v>20</v>
      </c>
      <c r="N91" s="182" t="s">
        <v>44</v>
      </c>
      <c r="O91" s="66"/>
      <c r="P91" s="183">
        <f>O91*H91</f>
        <v>0</v>
      </c>
      <c r="Q91" s="183">
        <v>0</v>
      </c>
      <c r="R91" s="183">
        <f>Q91*H91</f>
        <v>0</v>
      </c>
      <c r="S91" s="183">
        <v>0</v>
      </c>
      <c r="T91" s="184">
        <f>S91*H91</f>
        <v>0</v>
      </c>
      <c r="U91" s="36"/>
      <c r="V91" s="36"/>
      <c r="W91" s="36"/>
      <c r="X91" s="36"/>
      <c r="Y91" s="36"/>
      <c r="Z91" s="36"/>
      <c r="AA91" s="36"/>
      <c r="AB91" s="36"/>
      <c r="AC91" s="36"/>
      <c r="AD91" s="36"/>
      <c r="AE91" s="36"/>
      <c r="AR91" s="185" t="s">
        <v>152</v>
      </c>
      <c r="AT91" s="185" t="s">
        <v>147</v>
      </c>
      <c r="AU91" s="185" t="s">
        <v>153</v>
      </c>
      <c r="AY91" s="19" t="s">
        <v>145</v>
      </c>
      <c r="BE91" s="186">
        <f>IF(N91="základní",J91,0)</f>
        <v>0</v>
      </c>
      <c r="BF91" s="186">
        <f>IF(N91="snížená",J91,0)</f>
        <v>0</v>
      </c>
      <c r="BG91" s="186">
        <f>IF(N91="zákl. přenesená",J91,0)</f>
        <v>0</v>
      </c>
      <c r="BH91" s="186">
        <f>IF(N91="sníž. přenesená",J91,0)</f>
        <v>0</v>
      </c>
      <c r="BI91" s="186">
        <f>IF(N91="nulová",J91,0)</f>
        <v>0</v>
      </c>
      <c r="BJ91" s="19" t="s">
        <v>153</v>
      </c>
      <c r="BK91" s="186">
        <f>ROUND(I91*H91,0)</f>
        <v>0</v>
      </c>
      <c r="BL91" s="19" t="s">
        <v>152</v>
      </c>
      <c r="BM91" s="185" t="s">
        <v>2695</v>
      </c>
    </row>
    <row r="92" spans="1:65" s="2" customFormat="1" ht="18">
      <c r="A92" s="36"/>
      <c r="B92" s="37"/>
      <c r="C92" s="38"/>
      <c r="D92" s="187" t="s">
        <v>155</v>
      </c>
      <c r="E92" s="38"/>
      <c r="F92" s="188" t="s">
        <v>2663</v>
      </c>
      <c r="G92" s="38"/>
      <c r="H92" s="38"/>
      <c r="I92" s="189"/>
      <c r="J92" s="38"/>
      <c r="K92" s="38"/>
      <c r="L92" s="41"/>
      <c r="M92" s="190"/>
      <c r="N92" s="191"/>
      <c r="O92" s="66"/>
      <c r="P92" s="66"/>
      <c r="Q92" s="66"/>
      <c r="R92" s="66"/>
      <c r="S92" s="66"/>
      <c r="T92" s="67"/>
      <c r="U92" s="36"/>
      <c r="V92" s="36"/>
      <c r="W92" s="36"/>
      <c r="X92" s="36"/>
      <c r="Y92" s="36"/>
      <c r="Z92" s="36"/>
      <c r="AA92" s="36"/>
      <c r="AB92" s="36"/>
      <c r="AC92" s="36"/>
      <c r="AD92" s="36"/>
      <c r="AE92" s="36"/>
      <c r="AT92" s="19" t="s">
        <v>155</v>
      </c>
      <c r="AU92" s="19" t="s">
        <v>153</v>
      </c>
    </row>
    <row r="93" spans="1:65" s="2" customFormat="1" ht="135">
      <c r="A93" s="36"/>
      <c r="B93" s="37"/>
      <c r="C93" s="38"/>
      <c r="D93" s="187" t="s">
        <v>157</v>
      </c>
      <c r="E93" s="38"/>
      <c r="F93" s="192" t="s">
        <v>2658</v>
      </c>
      <c r="G93" s="38"/>
      <c r="H93" s="38"/>
      <c r="I93" s="189"/>
      <c r="J93" s="38"/>
      <c r="K93" s="38"/>
      <c r="L93" s="41"/>
      <c r="M93" s="190"/>
      <c r="N93" s="191"/>
      <c r="O93" s="66"/>
      <c r="P93" s="66"/>
      <c r="Q93" s="66"/>
      <c r="R93" s="66"/>
      <c r="S93" s="66"/>
      <c r="T93" s="67"/>
      <c r="U93" s="36"/>
      <c r="V93" s="36"/>
      <c r="W93" s="36"/>
      <c r="X93" s="36"/>
      <c r="Y93" s="36"/>
      <c r="Z93" s="36"/>
      <c r="AA93" s="36"/>
      <c r="AB93" s="36"/>
      <c r="AC93" s="36"/>
      <c r="AD93" s="36"/>
      <c r="AE93" s="36"/>
      <c r="AT93" s="19" t="s">
        <v>157</v>
      </c>
      <c r="AU93" s="19" t="s">
        <v>153</v>
      </c>
    </row>
    <row r="94" spans="1:65" s="13" customFormat="1" ht="10">
      <c r="B94" s="193"/>
      <c r="C94" s="194"/>
      <c r="D94" s="187" t="s">
        <v>159</v>
      </c>
      <c r="E94" s="195" t="s">
        <v>20</v>
      </c>
      <c r="F94" s="196" t="s">
        <v>2696</v>
      </c>
      <c r="G94" s="194"/>
      <c r="H94" s="197">
        <v>26.4</v>
      </c>
      <c r="I94" s="198"/>
      <c r="J94" s="194"/>
      <c r="K94" s="194"/>
      <c r="L94" s="199"/>
      <c r="M94" s="200"/>
      <c r="N94" s="201"/>
      <c r="O94" s="201"/>
      <c r="P94" s="201"/>
      <c r="Q94" s="201"/>
      <c r="R94" s="201"/>
      <c r="S94" s="201"/>
      <c r="T94" s="202"/>
      <c r="AT94" s="203" t="s">
        <v>159</v>
      </c>
      <c r="AU94" s="203" t="s">
        <v>153</v>
      </c>
      <c r="AV94" s="13" t="s">
        <v>153</v>
      </c>
      <c r="AW94" s="13" t="s">
        <v>33</v>
      </c>
      <c r="AX94" s="13" t="s">
        <v>8</v>
      </c>
      <c r="AY94" s="203" t="s">
        <v>145</v>
      </c>
    </row>
    <row r="95" spans="1:65" s="2" customFormat="1" ht="16.5" customHeight="1">
      <c r="A95" s="36"/>
      <c r="B95" s="37"/>
      <c r="C95" s="175" t="s">
        <v>174</v>
      </c>
      <c r="D95" s="175" t="s">
        <v>147</v>
      </c>
      <c r="E95" s="176" t="s">
        <v>2592</v>
      </c>
      <c r="F95" s="177" t="s">
        <v>2593</v>
      </c>
      <c r="G95" s="178" t="s">
        <v>163</v>
      </c>
      <c r="H95" s="179">
        <v>89.6</v>
      </c>
      <c r="I95" s="180"/>
      <c r="J95" s="179">
        <f>ROUND(I95*H95,0)</f>
        <v>0</v>
      </c>
      <c r="K95" s="177" t="s">
        <v>204</v>
      </c>
      <c r="L95" s="41"/>
      <c r="M95" s="181" t="s">
        <v>20</v>
      </c>
      <c r="N95" s="182" t="s">
        <v>44</v>
      </c>
      <c r="O95" s="66"/>
      <c r="P95" s="183">
        <f>O95*H95</f>
        <v>0</v>
      </c>
      <c r="Q95" s="183">
        <v>0</v>
      </c>
      <c r="R95" s="183">
        <f>Q95*H95</f>
        <v>0</v>
      </c>
      <c r="S95" s="183">
        <v>0</v>
      </c>
      <c r="T95" s="184">
        <f>S95*H95</f>
        <v>0</v>
      </c>
      <c r="U95" s="36"/>
      <c r="V95" s="36"/>
      <c r="W95" s="36"/>
      <c r="X95" s="36"/>
      <c r="Y95" s="36"/>
      <c r="Z95" s="36"/>
      <c r="AA95" s="36"/>
      <c r="AB95" s="36"/>
      <c r="AC95" s="36"/>
      <c r="AD95" s="36"/>
      <c r="AE95" s="36"/>
      <c r="AR95" s="185" t="s">
        <v>152</v>
      </c>
      <c r="AT95" s="185" t="s">
        <v>147</v>
      </c>
      <c r="AU95" s="185" t="s">
        <v>153</v>
      </c>
      <c r="AY95" s="19" t="s">
        <v>145</v>
      </c>
      <c r="BE95" s="186">
        <f>IF(N95="základní",J95,0)</f>
        <v>0</v>
      </c>
      <c r="BF95" s="186">
        <f>IF(N95="snížená",J95,0)</f>
        <v>0</v>
      </c>
      <c r="BG95" s="186">
        <f>IF(N95="zákl. přenesená",J95,0)</f>
        <v>0</v>
      </c>
      <c r="BH95" s="186">
        <f>IF(N95="sníž. přenesená",J95,0)</f>
        <v>0</v>
      </c>
      <c r="BI95" s="186">
        <f>IF(N95="nulová",J95,0)</f>
        <v>0</v>
      </c>
      <c r="BJ95" s="19" t="s">
        <v>153</v>
      </c>
      <c r="BK95" s="186">
        <f>ROUND(I95*H95,0)</f>
        <v>0</v>
      </c>
      <c r="BL95" s="19" t="s">
        <v>152</v>
      </c>
      <c r="BM95" s="185" t="s">
        <v>2697</v>
      </c>
    </row>
    <row r="96" spans="1:65" s="2" customFormat="1" ht="18">
      <c r="A96" s="36"/>
      <c r="B96" s="37"/>
      <c r="C96" s="38"/>
      <c r="D96" s="187" t="s">
        <v>155</v>
      </c>
      <c r="E96" s="38"/>
      <c r="F96" s="188" t="s">
        <v>2595</v>
      </c>
      <c r="G96" s="38"/>
      <c r="H96" s="38"/>
      <c r="I96" s="189"/>
      <c r="J96" s="38"/>
      <c r="K96" s="38"/>
      <c r="L96" s="41"/>
      <c r="M96" s="190"/>
      <c r="N96" s="191"/>
      <c r="O96" s="66"/>
      <c r="P96" s="66"/>
      <c r="Q96" s="66"/>
      <c r="R96" s="66"/>
      <c r="S96" s="66"/>
      <c r="T96" s="67"/>
      <c r="U96" s="36"/>
      <c r="V96" s="36"/>
      <c r="W96" s="36"/>
      <c r="X96" s="36"/>
      <c r="Y96" s="36"/>
      <c r="Z96" s="36"/>
      <c r="AA96" s="36"/>
      <c r="AB96" s="36"/>
      <c r="AC96" s="36"/>
      <c r="AD96" s="36"/>
      <c r="AE96" s="36"/>
      <c r="AT96" s="19" t="s">
        <v>155</v>
      </c>
      <c r="AU96" s="19" t="s">
        <v>153</v>
      </c>
    </row>
    <row r="97" spans="1:65" s="2" customFormat="1" ht="126">
      <c r="A97" s="36"/>
      <c r="B97" s="37"/>
      <c r="C97" s="38"/>
      <c r="D97" s="187" t="s">
        <v>157</v>
      </c>
      <c r="E97" s="38"/>
      <c r="F97" s="192" t="s">
        <v>2596</v>
      </c>
      <c r="G97" s="38"/>
      <c r="H97" s="38"/>
      <c r="I97" s="189"/>
      <c r="J97" s="38"/>
      <c r="K97" s="38"/>
      <c r="L97" s="41"/>
      <c r="M97" s="190"/>
      <c r="N97" s="191"/>
      <c r="O97" s="66"/>
      <c r="P97" s="66"/>
      <c r="Q97" s="66"/>
      <c r="R97" s="66"/>
      <c r="S97" s="66"/>
      <c r="T97" s="67"/>
      <c r="U97" s="36"/>
      <c r="V97" s="36"/>
      <c r="W97" s="36"/>
      <c r="X97" s="36"/>
      <c r="Y97" s="36"/>
      <c r="Z97" s="36"/>
      <c r="AA97" s="36"/>
      <c r="AB97" s="36"/>
      <c r="AC97" s="36"/>
      <c r="AD97" s="36"/>
      <c r="AE97" s="36"/>
      <c r="AT97" s="19" t="s">
        <v>157</v>
      </c>
      <c r="AU97" s="19" t="s">
        <v>153</v>
      </c>
    </row>
    <row r="98" spans="1:65" s="13" customFormat="1" ht="10">
      <c r="B98" s="193"/>
      <c r="C98" s="194"/>
      <c r="D98" s="187" t="s">
        <v>159</v>
      </c>
      <c r="E98" s="195" t="s">
        <v>20</v>
      </c>
      <c r="F98" s="196" t="s">
        <v>2698</v>
      </c>
      <c r="G98" s="194"/>
      <c r="H98" s="197">
        <v>52.8</v>
      </c>
      <c r="I98" s="198"/>
      <c r="J98" s="194"/>
      <c r="K98" s="194"/>
      <c r="L98" s="199"/>
      <c r="M98" s="200"/>
      <c r="N98" s="201"/>
      <c r="O98" s="201"/>
      <c r="P98" s="201"/>
      <c r="Q98" s="201"/>
      <c r="R98" s="201"/>
      <c r="S98" s="201"/>
      <c r="T98" s="202"/>
      <c r="AT98" s="203" t="s">
        <v>159</v>
      </c>
      <c r="AU98" s="203" t="s">
        <v>153</v>
      </c>
      <c r="AV98" s="13" t="s">
        <v>153</v>
      </c>
      <c r="AW98" s="13" t="s">
        <v>33</v>
      </c>
      <c r="AX98" s="13" t="s">
        <v>72</v>
      </c>
      <c r="AY98" s="203" t="s">
        <v>145</v>
      </c>
    </row>
    <row r="99" spans="1:65" s="13" customFormat="1" ht="10">
      <c r="B99" s="193"/>
      <c r="C99" s="194"/>
      <c r="D99" s="187" t="s">
        <v>159</v>
      </c>
      <c r="E99" s="195" t="s">
        <v>20</v>
      </c>
      <c r="F99" s="196" t="s">
        <v>2699</v>
      </c>
      <c r="G99" s="194"/>
      <c r="H99" s="197">
        <v>36.799999999999997</v>
      </c>
      <c r="I99" s="198"/>
      <c r="J99" s="194"/>
      <c r="K99" s="194"/>
      <c r="L99" s="199"/>
      <c r="M99" s="200"/>
      <c r="N99" s="201"/>
      <c r="O99" s="201"/>
      <c r="P99" s="201"/>
      <c r="Q99" s="201"/>
      <c r="R99" s="201"/>
      <c r="S99" s="201"/>
      <c r="T99" s="202"/>
      <c r="AT99" s="203" t="s">
        <v>159</v>
      </c>
      <c r="AU99" s="203" t="s">
        <v>153</v>
      </c>
      <c r="AV99" s="13" t="s">
        <v>153</v>
      </c>
      <c r="AW99" s="13" t="s">
        <v>33</v>
      </c>
      <c r="AX99" s="13" t="s">
        <v>72</v>
      </c>
      <c r="AY99" s="203" t="s">
        <v>145</v>
      </c>
    </row>
    <row r="100" spans="1:65" s="15" customFormat="1" ht="10">
      <c r="B100" s="214"/>
      <c r="C100" s="215"/>
      <c r="D100" s="187" t="s">
        <v>159</v>
      </c>
      <c r="E100" s="216" t="s">
        <v>20</v>
      </c>
      <c r="F100" s="217" t="s">
        <v>173</v>
      </c>
      <c r="G100" s="215"/>
      <c r="H100" s="218">
        <v>89.6</v>
      </c>
      <c r="I100" s="219"/>
      <c r="J100" s="215"/>
      <c r="K100" s="215"/>
      <c r="L100" s="220"/>
      <c r="M100" s="221"/>
      <c r="N100" s="222"/>
      <c r="O100" s="222"/>
      <c r="P100" s="222"/>
      <c r="Q100" s="222"/>
      <c r="R100" s="222"/>
      <c r="S100" s="222"/>
      <c r="T100" s="223"/>
      <c r="AT100" s="224" t="s">
        <v>159</v>
      </c>
      <c r="AU100" s="224" t="s">
        <v>153</v>
      </c>
      <c r="AV100" s="15" t="s">
        <v>152</v>
      </c>
      <c r="AW100" s="15" t="s">
        <v>33</v>
      </c>
      <c r="AX100" s="15" t="s">
        <v>8</v>
      </c>
      <c r="AY100" s="224" t="s">
        <v>145</v>
      </c>
    </row>
    <row r="101" spans="1:65" s="2" customFormat="1" ht="16.5" customHeight="1">
      <c r="A101" s="36"/>
      <c r="B101" s="37"/>
      <c r="C101" s="175" t="s">
        <v>152</v>
      </c>
      <c r="D101" s="175" t="s">
        <v>147</v>
      </c>
      <c r="E101" s="176" t="s">
        <v>2599</v>
      </c>
      <c r="F101" s="177" t="s">
        <v>223</v>
      </c>
      <c r="G101" s="178" t="s">
        <v>163</v>
      </c>
      <c r="H101" s="179">
        <v>69.8</v>
      </c>
      <c r="I101" s="180"/>
      <c r="J101" s="179">
        <f>ROUND(I101*H101,0)</f>
        <v>0</v>
      </c>
      <c r="K101" s="177" t="s">
        <v>204</v>
      </c>
      <c r="L101" s="41"/>
      <c r="M101" s="181" t="s">
        <v>20</v>
      </c>
      <c r="N101" s="182" t="s">
        <v>44</v>
      </c>
      <c r="O101" s="66"/>
      <c r="P101" s="183">
        <f>O101*H101</f>
        <v>0</v>
      </c>
      <c r="Q101" s="183">
        <v>0</v>
      </c>
      <c r="R101" s="183">
        <f>Q101*H101</f>
        <v>0</v>
      </c>
      <c r="S101" s="183">
        <v>0</v>
      </c>
      <c r="T101" s="184">
        <f>S101*H101</f>
        <v>0</v>
      </c>
      <c r="U101" s="36"/>
      <c r="V101" s="36"/>
      <c r="W101" s="36"/>
      <c r="X101" s="36"/>
      <c r="Y101" s="36"/>
      <c r="Z101" s="36"/>
      <c r="AA101" s="36"/>
      <c r="AB101" s="36"/>
      <c r="AC101" s="36"/>
      <c r="AD101" s="36"/>
      <c r="AE101" s="36"/>
      <c r="AR101" s="185" t="s">
        <v>152</v>
      </c>
      <c r="AT101" s="185" t="s">
        <v>147</v>
      </c>
      <c r="AU101" s="185" t="s">
        <v>153</v>
      </c>
      <c r="AY101" s="19" t="s">
        <v>145</v>
      </c>
      <c r="BE101" s="186">
        <f>IF(N101="základní",J101,0)</f>
        <v>0</v>
      </c>
      <c r="BF101" s="186">
        <f>IF(N101="snížená",J101,0)</f>
        <v>0</v>
      </c>
      <c r="BG101" s="186">
        <f>IF(N101="zákl. přenesená",J101,0)</f>
        <v>0</v>
      </c>
      <c r="BH101" s="186">
        <f>IF(N101="sníž. přenesená",J101,0)</f>
        <v>0</v>
      </c>
      <c r="BI101" s="186">
        <f>IF(N101="nulová",J101,0)</f>
        <v>0</v>
      </c>
      <c r="BJ101" s="19" t="s">
        <v>153</v>
      </c>
      <c r="BK101" s="186">
        <f>ROUND(I101*H101,0)</f>
        <v>0</v>
      </c>
      <c r="BL101" s="19" t="s">
        <v>152</v>
      </c>
      <c r="BM101" s="185" t="s">
        <v>2700</v>
      </c>
    </row>
    <row r="102" spans="1:65" s="2" customFormat="1" ht="18">
      <c r="A102" s="36"/>
      <c r="B102" s="37"/>
      <c r="C102" s="38"/>
      <c r="D102" s="187" t="s">
        <v>155</v>
      </c>
      <c r="E102" s="38"/>
      <c r="F102" s="188" t="s">
        <v>2601</v>
      </c>
      <c r="G102" s="38"/>
      <c r="H102" s="38"/>
      <c r="I102" s="189"/>
      <c r="J102" s="38"/>
      <c r="K102" s="38"/>
      <c r="L102" s="41"/>
      <c r="M102" s="190"/>
      <c r="N102" s="191"/>
      <c r="O102" s="66"/>
      <c r="P102" s="66"/>
      <c r="Q102" s="66"/>
      <c r="R102" s="66"/>
      <c r="S102" s="66"/>
      <c r="T102" s="67"/>
      <c r="U102" s="36"/>
      <c r="V102" s="36"/>
      <c r="W102" s="36"/>
      <c r="X102" s="36"/>
      <c r="Y102" s="36"/>
      <c r="Z102" s="36"/>
      <c r="AA102" s="36"/>
      <c r="AB102" s="36"/>
      <c r="AC102" s="36"/>
      <c r="AD102" s="36"/>
      <c r="AE102" s="36"/>
      <c r="AT102" s="19" t="s">
        <v>155</v>
      </c>
      <c r="AU102" s="19" t="s">
        <v>153</v>
      </c>
    </row>
    <row r="103" spans="1:65" s="2" customFormat="1" ht="306">
      <c r="A103" s="36"/>
      <c r="B103" s="37"/>
      <c r="C103" s="38"/>
      <c r="D103" s="187" t="s">
        <v>157</v>
      </c>
      <c r="E103" s="38"/>
      <c r="F103" s="192" t="s">
        <v>2602</v>
      </c>
      <c r="G103" s="38"/>
      <c r="H103" s="38"/>
      <c r="I103" s="189"/>
      <c r="J103" s="38"/>
      <c r="K103" s="38"/>
      <c r="L103" s="41"/>
      <c r="M103" s="190"/>
      <c r="N103" s="191"/>
      <c r="O103" s="66"/>
      <c r="P103" s="66"/>
      <c r="Q103" s="66"/>
      <c r="R103" s="66"/>
      <c r="S103" s="66"/>
      <c r="T103" s="67"/>
      <c r="U103" s="36"/>
      <c r="V103" s="36"/>
      <c r="W103" s="36"/>
      <c r="X103" s="36"/>
      <c r="Y103" s="36"/>
      <c r="Z103" s="36"/>
      <c r="AA103" s="36"/>
      <c r="AB103" s="36"/>
      <c r="AC103" s="36"/>
      <c r="AD103" s="36"/>
      <c r="AE103" s="36"/>
      <c r="AT103" s="19" t="s">
        <v>157</v>
      </c>
      <c r="AU103" s="19" t="s">
        <v>153</v>
      </c>
    </row>
    <row r="104" spans="1:65" s="13" customFormat="1" ht="10">
      <c r="B104" s="193"/>
      <c r="C104" s="194"/>
      <c r="D104" s="187" t="s">
        <v>159</v>
      </c>
      <c r="E104" s="195" t="s">
        <v>20</v>
      </c>
      <c r="F104" s="196" t="s">
        <v>2701</v>
      </c>
      <c r="G104" s="194"/>
      <c r="H104" s="197">
        <v>85.8</v>
      </c>
      <c r="I104" s="198"/>
      <c r="J104" s="194"/>
      <c r="K104" s="194"/>
      <c r="L104" s="199"/>
      <c r="M104" s="200"/>
      <c r="N104" s="201"/>
      <c r="O104" s="201"/>
      <c r="P104" s="201"/>
      <c r="Q104" s="201"/>
      <c r="R104" s="201"/>
      <c r="S104" s="201"/>
      <c r="T104" s="202"/>
      <c r="AT104" s="203" t="s">
        <v>159</v>
      </c>
      <c r="AU104" s="203" t="s">
        <v>153</v>
      </c>
      <c r="AV104" s="13" t="s">
        <v>153</v>
      </c>
      <c r="AW104" s="13" t="s">
        <v>33</v>
      </c>
      <c r="AX104" s="13" t="s">
        <v>72</v>
      </c>
      <c r="AY104" s="203" t="s">
        <v>145</v>
      </c>
    </row>
    <row r="105" spans="1:65" s="13" customFormat="1" ht="10">
      <c r="B105" s="193"/>
      <c r="C105" s="194"/>
      <c r="D105" s="187" t="s">
        <v>159</v>
      </c>
      <c r="E105" s="195" t="s">
        <v>20</v>
      </c>
      <c r="F105" s="196" t="s">
        <v>2702</v>
      </c>
      <c r="G105" s="194"/>
      <c r="H105" s="197">
        <v>-16</v>
      </c>
      <c r="I105" s="198"/>
      <c r="J105" s="194"/>
      <c r="K105" s="194"/>
      <c r="L105" s="199"/>
      <c r="M105" s="200"/>
      <c r="N105" s="201"/>
      <c r="O105" s="201"/>
      <c r="P105" s="201"/>
      <c r="Q105" s="201"/>
      <c r="R105" s="201"/>
      <c r="S105" s="201"/>
      <c r="T105" s="202"/>
      <c r="AT105" s="203" t="s">
        <v>159</v>
      </c>
      <c r="AU105" s="203" t="s">
        <v>153</v>
      </c>
      <c r="AV105" s="13" t="s">
        <v>153</v>
      </c>
      <c r="AW105" s="13" t="s">
        <v>33</v>
      </c>
      <c r="AX105" s="13" t="s">
        <v>72</v>
      </c>
      <c r="AY105" s="203" t="s">
        <v>145</v>
      </c>
    </row>
    <row r="106" spans="1:65" s="15" customFormat="1" ht="10">
      <c r="B106" s="214"/>
      <c r="C106" s="215"/>
      <c r="D106" s="187" t="s">
        <v>159</v>
      </c>
      <c r="E106" s="216" t="s">
        <v>20</v>
      </c>
      <c r="F106" s="217" t="s">
        <v>173</v>
      </c>
      <c r="G106" s="215"/>
      <c r="H106" s="218">
        <v>69.8</v>
      </c>
      <c r="I106" s="219"/>
      <c r="J106" s="215"/>
      <c r="K106" s="215"/>
      <c r="L106" s="220"/>
      <c r="M106" s="221"/>
      <c r="N106" s="222"/>
      <c r="O106" s="222"/>
      <c r="P106" s="222"/>
      <c r="Q106" s="222"/>
      <c r="R106" s="222"/>
      <c r="S106" s="222"/>
      <c r="T106" s="223"/>
      <c r="AT106" s="224" t="s">
        <v>159</v>
      </c>
      <c r="AU106" s="224" t="s">
        <v>153</v>
      </c>
      <c r="AV106" s="15" t="s">
        <v>152</v>
      </c>
      <c r="AW106" s="15" t="s">
        <v>33</v>
      </c>
      <c r="AX106" s="15" t="s">
        <v>8</v>
      </c>
      <c r="AY106" s="224" t="s">
        <v>145</v>
      </c>
    </row>
    <row r="107" spans="1:65" s="12" customFormat="1" ht="22.75" customHeight="1">
      <c r="B107" s="159"/>
      <c r="C107" s="160"/>
      <c r="D107" s="161" t="s">
        <v>71</v>
      </c>
      <c r="E107" s="173" t="s">
        <v>152</v>
      </c>
      <c r="F107" s="173" t="s">
        <v>317</v>
      </c>
      <c r="G107" s="160"/>
      <c r="H107" s="160"/>
      <c r="I107" s="163"/>
      <c r="J107" s="174">
        <f>BK107</f>
        <v>0</v>
      </c>
      <c r="K107" s="160"/>
      <c r="L107" s="165"/>
      <c r="M107" s="166"/>
      <c r="N107" s="167"/>
      <c r="O107" s="167"/>
      <c r="P107" s="168">
        <f>SUM(P108:P111)</f>
        <v>0</v>
      </c>
      <c r="Q107" s="167"/>
      <c r="R107" s="168">
        <f>SUM(R108:R111)</f>
        <v>30.252320000000001</v>
      </c>
      <c r="S107" s="167"/>
      <c r="T107" s="169">
        <f>SUM(T108:T111)</f>
        <v>0</v>
      </c>
      <c r="AR107" s="170" t="s">
        <v>8</v>
      </c>
      <c r="AT107" s="171" t="s">
        <v>71</v>
      </c>
      <c r="AU107" s="171" t="s">
        <v>8</v>
      </c>
      <c r="AY107" s="170" t="s">
        <v>145</v>
      </c>
      <c r="BK107" s="172">
        <f>SUM(BK108:BK111)</f>
        <v>0</v>
      </c>
    </row>
    <row r="108" spans="1:65" s="2" customFormat="1" ht="16.5" customHeight="1">
      <c r="A108" s="36"/>
      <c r="B108" s="37"/>
      <c r="C108" s="175" t="s">
        <v>195</v>
      </c>
      <c r="D108" s="175" t="s">
        <v>147</v>
      </c>
      <c r="E108" s="176" t="s">
        <v>2611</v>
      </c>
      <c r="F108" s="177" t="s">
        <v>2612</v>
      </c>
      <c r="G108" s="178" t="s">
        <v>163</v>
      </c>
      <c r="H108" s="179">
        <v>16</v>
      </c>
      <c r="I108" s="180"/>
      <c r="J108" s="179">
        <f>ROUND(I108*H108,0)</f>
        <v>0</v>
      </c>
      <c r="K108" s="177" t="s">
        <v>204</v>
      </c>
      <c r="L108" s="41"/>
      <c r="M108" s="181" t="s">
        <v>20</v>
      </c>
      <c r="N108" s="182" t="s">
        <v>44</v>
      </c>
      <c r="O108" s="66"/>
      <c r="P108" s="183">
        <f>O108*H108</f>
        <v>0</v>
      </c>
      <c r="Q108" s="183">
        <v>1.8907700000000001</v>
      </c>
      <c r="R108" s="183">
        <f>Q108*H108</f>
        <v>30.252320000000001</v>
      </c>
      <c r="S108" s="183">
        <v>0</v>
      </c>
      <c r="T108" s="184">
        <f>S108*H108</f>
        <v>0</v>
      </c>
      <c r="U108" s="36"/>
      <c r="V108" s="36"/>
      <c r="W108" s="36"/>
      <c r="X108" s="36"/>
      <c r="Y108" s="36"/>
      <c r="Z108" s="36"/>
      <c r="AA108" s="36"/>
      <c r="AB108" s="36"/>
      <c r="AC108" s="36"/>
      <c r="AD108" s="36"/>
      <c r="AE108" s="36"/>
      <c r="AR108" s="185" t="s">
        <v>152</v>
      </c>
      <c r="AT108" s="185" t="s">
        <v>147</v>
      </c>
      <c r="AU108" s="185" t="s">
        <v>153</v>
      </c>
      <c r="AY108" s="19" t="s">
        <v>145</v>
      </c>
      <c r="BE108" s="186">
        <f>IF(N108="základní",J108,0)</f>
        <v>0</v>
      </c>
      <c r="BF108" s="186">
        <f>IF(N108="snížená",J108,0)</f>
        <v>0</v>
      </c>
      <c r="BG108" s="186">
        <f>IF(N108="zákl. přenesená",J108,0)</f>
        <v>0</v>
      </c>
      <c r="BH108" s="186">
        <f>IF(N108="sníž. přenesená",J108,0)</f>
        <v>0</v>
      </c>
      <c r="BI108" s="186">
        <f>IF(N108="nulová",J108,0)</f>
        <v>0</v>
      </c>
      <c r="BJ108" s="19" t="s">
        <v>153</v>
      </c>
      <c r="BK108" s="186">
        <f>ROUND(I108*H108,0)</f>
        <v>0</v>
      </c>
      <c r="BL108" s="19" t="s">
        <v>152</v>
      </c>
      <c r="BM108" s="185" t="s">
        <v>2703</v>
      </c>
    </row>
    <row r="109" spans="1:65" s="2" customFormat="1" ht="10">
      <c r="A109" s="36"/>
      <c r="B109" s="37"/>
      <c r="C109" s="38"/>
      <c r="D109" s="187" t="s">
        <v>155</v>
      </c>
      <c r="E109" s="38"/>
      <c r="F109" s="188" t="s">
        <v>2614</v>
      </c>
      <c r="G109" s="38"/>
      <c r="H109" s="38"/>
      <c r="I109" s="189"/>
      <c r="J109" s="38"/>
      <c r="K109" s="38"/>
      <c r="L109" s="41"/>
      <c r="M109" s="190"/>
      <c r="N109" s="191"/>
      <c r="O109" s="66"/>
      <c r="P109" s="66"/>
      <c r="Q109" s="66"/>
      <c r="R109" s="66"/>
      <c r="S109" s="66"/>
      <c r="T109" s="67"/>
      <c r="U109" s="36"/>
      <c r="V109" s="36"/>
      <c r="W109" s="36"/>
      <c r="X109" s="36"/>
      <c r="Y109" s="36"/>
      <c r="Z109" s="36"/>
      <c r="AA109" s="36"/>
      <c r="AB109" s="36"/>
      <c r="AC109" s="36"/>
      <c r="AD109" s="36"/>
      <c r="AE109" s="36"/>
      <c r="AT109" s="19" t="s">
        <v>155</v>
      </c>
      <c r="AU109" s="19" t="s">
        <v>153</v>
      </c>
    </row>
    <row r="110" spans="1:65" s="2" customFormat="1" ht="36">
      <c r="A110" s="36"/>
      <c r="B110" s="37"/>
      <c r="C110" s="38"/>
      <c r="D110" s="187" t="s">
        <v>157</v>
      </c>
      <c r="E110" s="38"/>
      <c r="F110" s="192" t="s">
        <v>2615</v>
      </c>
      <c r="G110" s="38"/>
      <c r="H110" s="38"/>
      <c r="I110" s="189"/>
      <c r="J110" s="38"/>
      <c r="K110" s="38"/>
      <c r="L110" s="41"/>
      <c r="M110" s="190"/>
      <c r="N110" s="191"/>
      <c r="O110" s="66"/>
      <c r="P110" s="66"/>
      <c r="Q110" s="66"/>
      <c r="R110" s="66"/>
      <c r="S110" s="66"/>
      <c r="T110" s="67"/>
      <c r="U110" s="36"/>
      <c r="V110" s="36"/>
      <c r="W110" s="36"/>
      <c r="X110" s="36"/>
      <c r="Y110" s="36"/>
      <c r="Z110" s="36"/>
      <c r="AA110" s="36"/>
      <c r="AB110" s="36"/>
      <c r="AC110" s="36"/>
      <c r="AD110" s="36"/>
      <c r="AE110" s="36"/>
      <c r="AT110" s="19" t="s">
        <v>157</v>
      </c>
      <c r="AU110" s="19" t="s">
        <v>153</v>
      </c>
    </row>
    <row r="111" spans="1:65" s="13" customFormat="1" ht="10">
      <c r="B111" s="193"/>
      <c r="C111" s="194"/>
      <c r="D111" s="187" t="s">
        <v>159</v>
      </c>
      <c r="E111" s="195" t="s">
        <v>20</v>
      </c>
      <c r="F111" s="196" t="s">
        <v>2704</v>
      </c>
      <c r="G111" s="194"/>
      <c r="H111" s="197">
        <v>16</v>
      </c>
      <c r="I111" s="198"/>
      <c r="J111" s="194"/>
      <c r="K111" s="194"/>
      <c r="L111" s="199"/>
      <c r="M111" s="200"/>
      <c r="N111" s="201"/>
      <c r="O111" s="201"/>
      <c r="P111" s="201"/>
      <c r="Q111" s="201"/>
      <c r="R111" s="201"/>
      <c r="S111" s="201"/>
      <c r="T111" s="202"/>
      <c r="AT111" s="203" t="s">
        <v>159</v>
      </c>
      <c r="AU111" s="203" t="s">
        <v>153</v>
      </c>
      <c r="AV111" s="13" t="s">
        <v>153</v>
      </c>
      <c r="AW111" s="13" t="s">
        <v>33</v>
      </c>
      <c r="AX111" s="13" t="s">
        <v>8</v>
      </c>
      <c r="AY111" s="203" t="s">
        <v>145</v>
      </c>
    </row>
    <row r="112" spans="1:65" s="12" customFormat="1" ht="22.75" customHeight="1">
      <c r="B112" s="159"/>
      <c r="C112" s="160"/>
      <c r="D112" s="161" t="s">
        <v>71</v>
      </c>
      <c r="E112" s="173" t="s">
        <v>216</v>
      </c>
      <c r="F112" s="173" t="s">
        <v>2618</v>
      </c>
      <c r="G112" s="160"/>
      <c r="H112" s="160"/>
      <c r="I112" s="163"/>
      <c r="J112" s="174">
        <f>BK112</f>
        <v>0</v>
      </c>
      <c r="K112" s="160"/>
      <c r="L112" s="165"/>
      <c r="M112" s="166"/>
      <c r="N112" s="167"/>
      <c r="O112" s="167"/>
      <c r="P112" s="168">
        <f>SUM(P113:P120)</f>
        <v>0</v>
      </c>
      <c r="Q112" s="167"/>
      <c r="R112" s="168">
        <f>SUM(R113:R120)</f>
        <v>8.8999999999999996E-2</v>
      </c>
      <c r="S112" s="167"/>
      <c r="T112" s="169">
        <f>SUM(T113:T120)</f>
        <v>0</v>
      </c>
      <c r="AR112" s="170" t="s">
        <v>8</v>
      </c>
      <c r="AT112" s="171" t="s">
        <v>71</v>
      </c>
      <c r="AU112" s="171" t="s">
        <v>8</v>
      </c>
      <c r="AY112" s="170" t="s">
        <v>145</v>
      </c>
      <c r="BK112" s="172">
        <f>SUM(BK113:BK120)</f>
        <v>0</v>
      </c>
    </row>
    <row r="113" spans="1:65" s="2" customFormat="1" ht="16.5" customHeight="1">
      <c r="A113" s="36"/>
      <c r="B113" s="37"/>
      <c r="C113" s="175" t="s">
        <v>201</v>
      </c>
      <c r="D113" s="175" t="s">
        <v>147</v>
      </c>
      <c r="E113" s="176" t="s">
        <v>2622</v>
      </c>
      <c r="F113" s="177" t="s">
        <v>2705</v>
      </c>
      <c r="G113" s="178" t="s">
        <v>300</v>
      </c>
      <c r="H113" s="179">
        <v>1</v>
      </c>
      <c r="I113" s="180"/>
      <c r="J113" s="179">
        <f>ROUND(I113*H113,0)</f>
        <v>0</v>
      </c>
      <c r="K113" s="177" t="s">
        <v>20</v>
      </c>
      <c r="L113" s="41"/>
      <c r="M113" s="181" t="s">
        <v>20</v>
      </c>
      <c r="N113" s="182" t="s">
        <v>44</v>
      </c>
      <c r="O113" s="66"/>
      <c r="P113" s="183">
        <f>O113*H113</f>
        <v>0</v>
      </c>
      <c r="Q113" s="183">
        <v>0</v>
      </c>
      <c r="R113" s="183">
        <f>Q113*H113</f>
        <v>0</v>
      </c>
      <c r="S113" s="183">
        <v>0</v>
      </c>
      <c r="T113" s="184">
        <f>S113*H113</f>
        <v>0</v>
      </c>
      <c r="U113" s="36"/>
      <c r="V113" s="36"/>
      <c r="W113" s="36"/>
      <c r="X113" s="36"/>
      <c r="Y113" s="36"/>
      <c r="Z113" s="36"/>
      <c r="AA113" s="36"/>
      <c r="AB113" s="36"/>
      <c r="AC113" s="36"/>
      <c r="AD113" s="36"/>
      <c r="AE113" s="36"/>
      <c r="AR113" s="185" t="s">
        <v>152</v>
      </c>
      <c r="AT113" s="185" t="s">
        <v>147</v>
      </c>
      <c r="AU113" s="185" t="s">
        <v>153</v>
      </c>
      <c r="AY113" s="19" t="s">
        <v>145</v>
      </c>
      <c r="BE113" s="186">
        <f>IF(N113="základní",J113,0)</f>
        <v>0</v>
      </c>
      <c r="BF113" s="186">
        <f>IF(N113="snížená",J113,0)</f>
        <v>0</v>
      </c>
      <c r="BG113" s="186">
        <f>IF(N113="zákl. přenesená",J113,0)</f>
        <v>0</v>
      </c>
      <c r="BH113" s="186">
        <f>IF(N113="sníž. přenesená",J113,0)</f>
        <v>0</v>
      </c>
      <c r="BI113" s="186">
        <f>IF(N113="nulová",J113,0)</f>
        <v>0</v>
      </c>
      <c r="BJ113" s="19" t="s">
        <v>153</v>
      </c>
      <c r="BK113" s="186">
        <f>ROUND(I113*H113,0)</f>
        <v>0</v>
      </c>
      <c r="BL113" s="19" t="s">
        <v>152</v>
      </c>
      <c r="BM113" s="185" t="s">
        <v>2706</v>
      </c>
    </row>
    <row r="114" spans="1:65" s="2" customFormat="1" ht="10">
      <c r="A114" s="36"/>
      <c r="B114" s="37"/>
      <c r="C114" s="38"/>
      <c r="D114" s="187" t="s">
        <v>155</v>
      </c>
      <c r="E114" s="38"/>
      <c r="F114" s="188" t="s">
        <v>2705</v>
      </c>
      <c r="G114" s="38"/>
      <c r="H114" s="38"/>
      <c r="I114" s="189"/>
      <c r="J114" s="38"/>
      <c r="K114" s="38"/>
      <c r="L114" s="41"/>
      <c r="M114" s="190"/>
      <c r="N114" s="191"/>
      <c r="O114" s="66"/>
      <c r="P114" s="66"/>
      <c r="Q114" s="66"/>
      <c r="R114" s="66"/>
      <c r="S114" s="66"/>
      <c r="T114" s="67"/>
      <c r="U114" s="36"/>
      <c r="V114" s="36"/>
      <c r="W114" s="36"/>
      <c r="X114" s="36"/>
      <c r="Y114" s="36"/>
      <c r="Z114" s="36"/>
      <c r="AA114" s="36"/>
      <c r="AB114" s="36"/>
      <c r="AC114" s="36"/>
      <c r="AD114" s="36"/>
      <c r="AE114" s="36"/>
      <c r="AT114" s="19" t="s">
        <v>155</v>
      </c>
      <c r="AU114" s="19" t="s">
        <v>153</v>
      </c>
    </row>
    <row r="115" spans="1:65" s="2" customFormat="1" ht="16.5" customHeight="1">
      <c r="A115" s="36"/>
      <c r="B115" s="37"/>
      <c r="C115" s="175" t="s">
        <v>209</v>
      </c>
      <c r="D115" s="175" t="s">
        <v>147</v>
      </c>
      <c r="E115" s="176" t="s">
        <v>2707</v>
      </c>
      <c r="F115" s="177" t="s">
        <v>2708</v>
      </c>
      <c r="G115" s="178" t="s">
        <v>300</v>
      </c>
      <c r="H115" s="179">
        <v>1</v>
      </c>
      <c r="I115" s="180"/>
      <c r="J115" s="179">
        <f>ROUND(I115*H115,0)</f>
        <v>0</v>
      </c>
      <c r="K115" s="177" t="s">
        <v>20</v>
      </c>
      <c r="L115" s="41"/>
      <c r="M115" s="181" t="s">
        <v>20</v>
      </c>
      <c r="N115" s="182" t="s">
        <v>44</v>
      </c>
      <c r="O115" s="66"/>
      <c r="P115" s="183">
        <f>O115*H115</f>
        <v>0</v>
      </c>
      <c r="Q115" s="183">
        <v>0</v>
      </c>
      <c r="R115" s="183">
        <f>Q115*H115</f>
        <v>0</v>
      </c>
      <c r="S115" s="183">
        <v>0</v>
      </c>
      <c r="T115" s="184">
        <f>S115*H115</f>
        <v>0</v>
      </c>
      <c r="U115" s="36"/>
      <c r="V115" s="36"/>
      <c r="W115" s="36"/>
      <c r="X115" s="36"/>
      <c r="Y115" s="36"/>
      <c r="Z115" s="36"/>
      <c r="AA115" s="36"/>
      <c r="AB115" s="36"/>
      <c r="AC115" s="36"/>
      <c r="AD115" s="36"/>
      <c r="AE115" s="36"/>
      <c r="AR115" s="185" t="s">
        <v>152</v>
      </c>
      <c r="AT115" s="185" t="s">
        <v>147</v>
      </c>
      <c r="AU115" s="185" t="s">
        <v>153</v>
      </c>
      <c r="AY115" s="19" t="s">
        <v>145</v>
      </c>
      <c r="BE115" s="186">
        <f>IF(N115="základní",J115,0)</f>
        <v>0</v>
      </c>
      <c r="BF115" s="186">
        <f>IF(N115="snížená",J115,0)</f>
        <v>0</v>
      </c>
      <c r="BG115" s="186">
        <f>IF(N115="zákl. přenesená",J115,0)</f>
        <v>0</v>
      </c>
      <c r="BH115" s="186">
        <f>IF(N115="sníž. přenesená",J115,0)</f>
        <v>0</v>
      </c>
      <c r="BI115" s="186">
        <f>IF(N115="nulová",J115,0)</f>
        <v>0</v>
      </c>
      <c r="BJ115" s="19" t="s">
        <v>153</v>
      </c>
      <c r="BK115" s="186">
        <f>ROUND(I115*H115,0)</f>
        <v>0</v>
      </c>
      <c r="BL115" s="19" t="s">
        <v>152</v>
      </c>
      <c r="BM115" s="185" t="s">
        <v>2709</v>
      </c>
    </row>
    <row r="116" spans="1:65" s="2" customFormat="1" ht="10">
      <c r="A116" s="36"/>
      <c r="B116" s="37"/>
      <c r="C116" s="38"/>
      <c r="D116" s="187" t="s">
        <v>155</v>
      </c>
      <c r="E116" s="38"/>
      <c r="F116" s="188" t="s">
        <v>2708</v>
      </c>
      <c r="G116" s="38"/>
      <c r="H116" s="38"/>
      <c r="I116" s="189"/>
      <c r="J116" s="38"/>
      <c r="K116" s="38"/>
      <c r="L116" s="41"/>
      <c r="M116" s="190"/>
      <c r="N116" s="191"/>
      <c r="O116" s="66"/>
      <c r="P116" s="66"/>
      <c r="Q116" s="66"/>
      <c r="R116" s="66"/>
      <c r="S116" s="66"/>
      <c r="T116" s="67"/>
      <c r="U116" s="36"/>
      <c r="V116" s="36"/>
      <c r="W116" s="36"/>
      <c r="X116" s="36"/>
      <c r="Y116" s="36"/>
      <c r="Z116" s="36"/>
      <c r="AA116" s="36"/>
      <c r="AB116" s="36"/>
      <c r="AC116" s="36"/>
      <c r="AD116" s="36"/>
      <c r="AE116" s="36"/>
      <c r="AT116" s="19" t="s">
        <v>155</v>
      </c>
      <c r="AU116" s="19" t="s">
        <v>153</v>
      </c>
    </row>
    <row r="117" spans="1:65" s="2" customFormat="1" ht="16.5" customHeight="1">
      <c r="A117" s="36"/>
      <c r="B117" s="37"/>
      <c r="C117" s="175" t="s">
        <v>216</v>
      </c>
      <c r="D117" s="175" t="s">
        <v>147</v>
      </c>
      <c r="E117" s="176" t="s">
        <v>2710</v>
      </c>
      <c r="F117" s="177" t="s">
        <v>2711</v>
      </c>
      <c r="G117" s="178" t="s">
        <v>256</v>
      </c>
      <c r="H117" s="179">
        <v>50</v>
      </c>
      <c r="I117" s="180"/>
      <c r="J117" s="179">
        <f>ROUND(I117*H117,0)</f>
        <v>0</v>
      </c>
      <c r="K117" s="177" t="s">
        <v>204</v>
      </c>
      <c r="L117" s="41"/>
      <c r="M117" s="181" t="s">
        <v>20</v>
      </c>
      <c r="N117" s="182" t="s">
        <v>44</v>
      </c>
      <c r="O117" s="66"/>
      <c r="P117" s="183">
        <f>O117*H117</f>
        <v>0</v>
      </c>
      <c r="Q117" s="183">
        <v>1.7799999999999999E-3</v>
      </c>
      <c r="R117" s="183">
        <f>Q117*H117</f>
        <v>8.8999999999999996E-2</v>
      </c>
      <c r="S117" s="183">
        <v>0</v>
      </c>
      <c r="T117" s="184">
        <f>S117*H117</f>
        <v>0</v>
      </c>
      <c r="U117" s="36"/>
      <c r="V117" s="36"/>
      <c r="W117" s="36"/>
      <c r="X117" s="36"/>
      <c r="Y117" s="36"/>
      <c r="Z117" s="36"/>
      <c r="AA117" s="36"/>
      <c r="AB117" s="36"/>
      <c r="AC117" s="36"/>
      <c r="AD117" s="36"/>
      <c r="AE117" s="36"/>
      <c r="AR117" s="185" t="s">
        <v>152</v>
      </c>
      <c r="AT117" s="185" t="s">
        <v>147</v>
      </c>
      <c r="AU117" s="185" t="s">
        <v>153</v>
      </c>
      <c r="AY117" s="19" t="s">
        <v>145</v>
      </c>
      <c r="BE117" s="186">
        <f>IF(N117="základní",J117,0)</f>
        <v>0</v>
      </c>
      <c r="BF117" s="186">
        <f>IF(N117="snížená",J117,0)</f>
        <v>0</v>
      </c>
      <c r="BG117" s="186">
        <f>IF(N117="zákl. přenesená",J117,0)</f>
        <v>0</v>
      </c>
      <c r="BH117" s="186">
        <f>IF(N117="sníž. přenesená",J117,0)</f>
        <v>0</v>
      </c>
      <c r="BI117" s="186">
        <f>IF(N117="nulová",J117,0)</f>
        <v>0</v>
      </c>
      <c r="BJ117" s="19" t="s">
        <v>153</v>
      </c>
      <c r="BK117" s="186">
        <f>ROUND(I117*H117,0)</f>
        <v>0</v>
      </c>
      <c r="BL117" s="19" t="s">
        <v>152</v>
      </c>
      <c r="BM117" s="185" t="s">
        <v>2712</v>
      </c>
    </row>
    <row r="118" spans="1:65" s="2" customFormat="1" ht="18">
      <c r="A118" s="36"/>
      <c r="B118" s="37"/>
      <c r="C118" s="38"/>
      <c r="D118" s="187" t="s">
        <v>155</v>
      </c>
      <c r="E118" s="38"/>
      <c r="F118" s="188" t="s">
        <v>2713</v>
      </c>
      <c r="G118" s="38"/>
      <c r="H118" s="38"/>
      <c r="I118" s="189"/>
      <c r="J118" s="38"/>
      <c r="K118" s="38"/>
      <c r="L118" s="41"/>
      <c r="M118" s="190"/>
      <c r="N118" s="191"/>
      <c r="O118" s="66"/>
      <c r="P118" s="66"/>
      <c r="Q118" s="66"/>
      <c r="R118" s="66"/>
      <c r="S118" s="66"/>
      <c r="T118" s="67"/>
      <c r="U118" s="36"/>
      <c r="V118" s="36"/>
      <c r="W118" s="36"/>
      <c r="X118" s="36"/>
      <c r="Y118" s="36"/>
      <c r="Z118" s="36"/>
      <c r="AA118" s="36"/>
      <c r="AB118" s="36"/>
      <c r="AC118" s="36"/>
      <c r="AD118" s="36"/>
      <c r="AE118" s="36"/>
      <c r="AT118" s="19" t="s">
        <v>155</v>
      </c>
      <c r="AU118" s="19" t="s">
        <v>153</v>
      </c>
    </row>
    <row r="119" spans="1:65" s="2" customFormat="1" ht="81">
      <c r="A119" s="36"/>
      <c r="B119" s="37"/>
      <c r="C119" s="38"/>
      <c r="D119" s="187" t="s">
        <v>157</v>
      </c>
      <c r="E119" s="38"/>
      <c r="F119" s="192" t="s">
        <v>2690</v>
      </c>
      <c r="G119" s="38"/>
      <c r="H119" s="38"/>
      <c r="I119" s="189"/>
      <c r="J119" s="38"/>
      <c r="K119" s="38"/>
      <c r="L119" s="41"/>
      <c r="M119" s="190"/>
      <c r="N119" s="191"/>
      <c r="O119" s="66"/>
      <c r="P119" s="66"/>
      <c r="Q119" s="66"/>
      <c r="R119" s="66"/>
      <c r="S119" s="66"/>
      <c r="T119" s="67"/>
      <c r="U119" s="36"/>
      <c r="V119" s="36"/>
      <c r="W119" s="36"/>
      <c r="X119" s="36"/>
      <c r="Y119" s="36"/>
      <c r="Z119" s="36"/>
      <c r="AA119" s="36"/>
      <c r="AB119" s="36"/>
      <c r="AC119" s="36"/>
      <c r="AD119" s="36"/>
      <c r="AE119" s="36"/>
      <c r="AT119" s="19" t="s">
        <v>157</v>
      </c>
      <c r="AU119" s="19" t="s">
        <v>153</v>
      </c>
    </row>
    <row r="120" spans="1:65" s="13" customFormat="1" ht="10">
      <c r="B120" s="193"/>
      <c r="C120" s="194"/>
      <c r="D120" s="187" t="s">
        <v>159</v>
      </c>
      <c r="E120" s="195" t="s">
        <v>20</v>
      </c>
      <c r="F120" s="196" t="s">
        <v>502</v>
      </c>
      <c r="G120" s="194"/>
      <c r="H120" s="197">
        <v>50</v>
      </c>
      <c r="I120" s="198"/>
      <c r="J120" s="194"/>
      <c r="K120" s="194"/>
      <c r="L120" s="199"/>
      <c r="M120" s="200"/>
      <c r="N120" s="201"/>
      <c r="O120" s="201"/>
      <c r="P120" s="201"/>
      <c r="Q120" s="201"/>
      <c r="R120" s="201"/>
      <c r="S120" s="201"/>
      <c r="T120" s="202"/>
      <c r="AT120" s="203" t="s">
        <v>159</v>
      </c>
      <c r="AU120" s="203" t="s">
        <v>153</v>
      </c>
      <c r="AV120" s="13" t="s">
        <v>153</v>
      </c>
      <c r="AW120" s="13" t="s">
        <v>33</v>
      </c>
      <c r="AX120" s="13" t="s">
        <v>8</v>
      </c>
      <c r="AY120" s="203" t="s">
        <v>145</v>
      </c>
    </row>
    <row r="121" spans="1:65" s="12" customFormat="1" ht="22.75" customHeight="1">
      <c r="B121" s="159"/>
      <c r="C121" s="160"/>
      <c r="D121" s="161" t="s">
        <v>71</v>
      </c>
      <c r="E121" s="173" t="s">
        <v>438</v>
      </c>
      <c r="F121" s="173" t="s">
        <v>439</v>
      </c>
      <c r="G121" s="160"/>
      <c r="H121" s="160"/>
      <c r="I121" s="163"/>
      <c r="J121" s="174">
        <f>BK121</f>
        <v>0</v>
      </c>
      <c r="K121" s="160"/>
      <c r="L121" s="165"/>
      <c r="M121" s="166"/>
      <c r="N121" s="167"/>
      <c r="O121" s="167"/>
      <c r="P121" s="168">
        <f>SUM(P122:P124)</f>
        <v>0</v>
      </c>
      <c r="Q121" s="167"/>
      <c r="R121" s="168">
        <f>SUM(R122:R124)</f>
        <v>0</v>
      </c>
      <c r="S121" s="167"/>
      <c r="T121" s="169">
        <f>SUM(T122:T124)</f>
        <v>0</v>
      </c>
      <c r="AR121" s="170" t="s">
        <v>8</v>
      </c>
      <c r="AT121" s="171" t="s">
        <v>71</v>
      </c>
      <c r="AU121" s="171" t="s">
        <v>8</v>
      </c>
      <c r="AY121" s="170" t="s">
        <v>145</v>
      </c>
      <c r="BK121" s="172">
        <f>SUM(BK122:BK124)</f>
        <v>0</v>
      </c>
    </row>
    <row r="122" spans="1:65" s="2" customFormat="1" ht="16.5" customHeight="1">
      <c r="A122" s="36"/>
      <c r="B122" s="37"/>
      <c r="C122" s="175" t="s">
        <v>221</v>
      </c>
      <c r="D122" s="175" t="s">
        <v>147</v>
      </c>
      <c r="E122" s="176" t="s">
        <v>2643</v>
      </c>
      <c r="F122" s="177" t="s">
        <v>2644</v>
      </c>
      <c r="G122" s="178" t="s">
        <v>282</v>
      </c>
      <c r="H122" s="179">
        <v>30.34</v>
      </c>
      <c r="I122" s="180"/>
      <c r="J122" s="179">
        <f>ROUND(I122*H122,0)</f>
        <v>0</v>
      </c>
      <c r="K122" s="177" t="s">
        <v>204</v>
      </c>
      <c r="L122" s="41"/>
      <c r="M122" s="181" t="s">
        <v>20</v>
      </c>
      <c r="N122" s="182" t="s">
        <v>44</v>
      </c>
      <c r="O122" s="66"/>
      <c r="P122" s="183">
        <f>O122*H122</f>
        <v>0</v>
      </c>
      <c r="Q122" s="183">
        <v>0</v>
      </c>
      <c r="R122" s="183">
        <f>Q122*H122</f>
        <v>0</v>
      </c>
      <c r="S122" s="183">
        <v>0</v>
      </c>
      <c r="T122" s="184">
        <f>S122*H122</f>
        <v>0</v>
      </c>
      <c r="U122" s="36"/>
      <c r="V122" s="36"/>
      <c r="W122" s="36"/>
      <c r="X122" s="36"/>
      <c r="Y122" s="36"/>
      <c r="Z122" s="36"/>
      <c r="AA122" s="36"/>
      <c r="AB122" s="36"/>
      <c r="AC122" s="36"/>
      <c r="AD122" s="36"/>
      <c r="AE122" s="36"/>
      <c r="AR122" s="185" t="s">
        <v>152</v>
      </c>
      <c r="AT122" s="185" t="s">
        <v>147</v>
      </c>
      <c r="AU122" s="185" t="s">
        <v>153</v>
      </c>
      <c r="AY122" s="19" t="s">
        <v>145</v>
      </c>
      <c r="BE122" s="186">
        <f>IF(N122="základní",J122,0)</f>
        <v>0</v>
      </c>
      <c r="BF122" s="186">
        <f>IF(N122="snížená",J122,0)</f>
        <v>0</v>
      </c>
      <c r="BG122" s="186">
        <f>IF(N122="zákl. přenesená",J122,0)</f>
        <v>0</v>
      </c>
      <c r="BH122" s="186">
        <f>IF(N122="sníž. přenesená",J122,0)</f>
        <v>0</v>
      </c>
      <c r="BI122" s="186">
        <f>IF(N122="nulová",J122,0)</f>
        <v>0</v>
      </c>
      <c r="BJ122" s="19" t="s">
        <v>153</v>
      </c>
      <c r="BK122" s="186">
        <f>ROUND(I122*H122,0)</f>
        <v>0</v>
      </c>
      <c r="BL122" s="19" t="s">
        <v>152</v>
      </c>
      <c r="BM122" s="185" t="s">
        <v>2714</v>
      </c>
    </row>
    <row r="123" spans="1:65" s="2" customFormat="1" ht="18">
      <c r="A123" s="36"/>
      <c r="B123" s="37"/>
      <c r="C123" s="38"/>
      <c r="D123" s="187" t="s">
        <v>155</v>
      </c>
      <c r="E123" s="38"/>
      <c r="F123" s="188" t="s">
        <v>2646</v>
      </c>
      <c r="G123" s="38"/>
      <c r="H123" s="38"/>
      <c r="I123" s="189"/>
      <c r="J123" s="38"/>
      <c r="K123" s="38"/>
      <c r="L123" s="41"/>
      <c r="M123" s="190"/>
      <c r="N123" s="191"/>
      <c r="O123" s="66"/>
      <c r="P123" s="66"/>
      <c r="Q123" s="66"/>
      <c r="R123" s="66"/>
      <c r="S123" s="66"/>
      <c r="T123" s="67"/>
      <c r="U123" s="36"/>
      <c r="V123" s="36"/>
      <c r="W123" s="36"/>
      <c r="X123" s="36"/>
      <c r="Y123" s="36"/>
      <c r="Z123" s="36"/>
      <c r="AA123" s="36"/>
      <c r="AB123" s="36"/>
      <c r="AC123" s="36"/>
      <c r="AD123" s="36"/>
      <c r="AE123" s="36"/>
      <c r="AT123" s="19" t="s">
        <v>155</v>
      </c>
      <c r="AU123" s="19" t="s">
        <v>153</v>
      </c>
    </row>
    <row r="124" spans="1:65" s="2" customFormat="1" ht="36">
      <c r="A124" s="36"/>
      <c r="B124" s="37"/>
      <c r="C124" s="38"/>
      <c r="D124" s="187" t="s">
        <v>157</v>
      </c>
      <c r="E124" s="38"/>
      <c r="F124" s="192" t="s">
        <v>2647</v>
      </c>
      <c r="G124" s="38"/>
      <c r="H124" s="38"/>
      <c r="I124" s="189"/>
      <c r="J124" s="38"/>
      <c r="K124" s="38"/>
      <c r="L124" s="41"/>
      <c r="M124" s="248"/>
      <c r="N124" s="249"/>
      <c r="O124" s="250"/>
      <c r="P124" s="250"/>
      <c r="Q124" s="250"/>
      <c r="R124" s="250"/>
      <c r="S124" s="250"/>
      <c r="T124" s="251"/>
      <c r="U124" s="36"/>
      <c r="V124" s="36"/>
      <c r="W124" s="36"/>
      <c r="X124" s="36"/>
      <c r="Y124" s="36"/>
      <c r="Z124" s="36"/>
      <c r="AA124" s="36"/>
      <c r="AB124" s="36"/>
      <c r="AC124" s="36"/>
      <c r="AD124" s="36"/>
      <c r="AE124" s="36"/>
      <c r="AT124" s="19" t="s">
        <v>157</v>
      </c>
      <c r="AU124" s="19" t="s">
        <v>153</v>
      </c>
    </row>
    <row r="125" spans="1:65" s="2" customFormat="1" ht="7" customHeight="1">
      <c r="A125" s="36"/>
      <c r="B125" s="49"/>
      <c r="C125" s="50"/>
      <c r="D125" s="50"/>
      <c r="E125" s="50"/>
      <c r="F125" s="50"/>
      <c r="G125" s="50"/>
      <c r="H125" s="50"/>
      <c r="I125" s="50"/>
      <c r="J125" s="50"/>
      <c r="K125" s="50"/>
      <c r="L125" s="41"/>
      <c r="M125" s="36"/>
      <c r="O125" s="36"/>
      <c r="P125" s="36"/>
      <c r="Q125" s="36"/>
      <c r="R125" s="36"/>
      <c r="S125" s="36"/>
      <c r="T125" s="36"/>
      <c r="U125" s="36"/>
      <c r="V125" s="36"/>
      <c r="W125" s="36"/>
      <c r="X125" s="36"/>
      <c r="Y125" s="36"/>
      <c r="Z125" s="36"/>
      <c r="AA125" s="36"/>
      <c r="AB125" s="36"/>
      <c r="AC125" s="36"/>
      <c r="AD125" s="36"/>
      <c r="AE125" s="36"/>
    </row>
  </sheetData>
  <sheetProtection algorithmName="SHA-512" hashValue="KCUxzPWqA4h/S5tC64K3Hf79+8VNqzq1t688KjwW7/sJpyhldAR5Bzgo1mDxhg5VjXrmlovu4BLzj2AYtV2DaQ==" saltValue="mTgphR2By+vtG1QV9RbjYUMUUGIsTykerO6l+Znp5PsiLYmtkGAnnSIyZsSf/S/55s2vKdCvysr8UVhbFED5jw==" spinCount="100000" sheet="1" objects="1" scenarios="1" formatColumns="0" formatRows="0" autoFilter="0"/>
  <autoFilter ref="C83:K124" xr:uid="{00000000-0009-0000-0000-000004000000}"/>
  <mergeCells count="9">
    <mergeCell ref="E50:H50"/>
    <mergeCell ref="E74:H74"/>
    <mergeCell ref="E76:H7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18"/>
  <sheetViews>
    <sheetView showGridLines="0" zoomScale="110" zoomScaleNormal="110" workbookViewId="0"/>
  </sheetViews>
  <sheetFormatPr defaultRowHeight="14.5"/>
  <cols>
    <col min="1" max="1" width="8.33203125" style="252" customWidth="1"/>
    <col min="2" max="2" width="1.6640625" style="252" customWidth="1"/>
    <col min="3" max="4" width="5" style="252" customWidth="1"/>
    <col min="5" max="5" width="11.6640625" style="252" customWidth="1"/>
    <col min="6" max="6" width="9.109375" style="252" customWidth="1"/>
    <col min="7" max="7" width="5" style="252" customWidth="1"/>
    <col min="8" max="8" width="77.77734375" style="252" customWidth="1"/>
    <col min="9" max="10" width="20" style="252" customWidth="1"/>
    <col min="11" max="11" width="1.6640625" style="252" customWidth="1"/>
  </cols>
  <sheetData>
    <row r="1" spans="2:11" s="1" customFormat="1" ht="37.5" customHeight="1"/>
    <row r="2" spans="2:11" s="1" customFormat="1" ht="7.5" customHeight="1">
      <c r="B2" s="253"/>
      <c r="C2" s="254"/>
      <c r="D2" s="254"/>
      <c r="E2" s="254"/>
      <c r="F2" s="254"/>
      <c r="G2" s="254"/>
      <c r="H2" s="254"/>
      <c r="I2" s="254"/>
      <c r="J2" s="254"/>
      <c r="K2" s="255"/>
    </row>
    <row r="3" spans="2:11" s="17" customFormat="1" ht="45" customHeight="1">
      <c r="B3" s="256"/>
      <c r="C3" s="384" t="s">
        <v>2715</v>
      </c>
      <c r="D3" s="384"/>
      <c r="E3" s="384"/>
      <c r="F3" s="384"/>
      <c r="G3" s="384"/>
      <c r="H3" s="384"/>
      <c r="I3" s="384"/>
      <c r="J3" s="384"/>
      <c r="K3" s="257"/>
    </row>
    <row r="4" spans="2:11" s="1" customFormat="1" ht="25.5" customHeight="1">
      <c r="B4" s="258"/>
      <c r="C4" s="389" t="s">
        <v>2716</v>
      </c>
      <c r="D4" s="389"/>
      <c r="E4" s="389"/>
      <c r="F4" s="389"/>
      <c r="G4" s="389"/>
      <c r="H4" s="389"/>
      <c r="I4" s="389"/>
      <c r="J4" s="389"/>
      <c r="K4" s="259"/>
    </row>
    <row r="5" spans="2:11" s="1" customFormat="1" ht="5.25" customHeight="1">
      <c r="B5" s="258"/>
      <c r="C5" s="260"/>
      <c r="D5" s="260"/>
      <c r="E5" s="260"/>
      <c r="F5" s="260"/>
      <c r="G5" s="260"/>
      <c r="H5" s="260"/>
      <c r="I5" s="260"/>
      <c r="J5" s="260"/>
      <c r="K5" s="259"/>
    </row>
    <row r="6" spans="2:11" s="1" customFormat="1" ht="15" customHeight="1">
      <c r="B6" s="258"/>
      <c r="C6" s="388" t="s">
        <v>2717</v>
      </c>
      <c r="D6" s="388"/>
      <c r="E6" s="388"/>
      <c r="F6" s="388"/>
      <c r="G6" s="388"/>
      <c r="H6" s="388"/>
      <c r="I6" s="388"/>
      <c r="J6" s="388"/>
      <c r="K6" s="259"/>
    </row>
    <row r="7" spans="2:11" s="1" customFormat="1" ht="15" customHeight="1">
      <c r="B7" s="262"/>
      <c r="C7" s="388" t="s">
        <v>2718</v>
      </c>
      <c r="D7" s="388"/>
      <c r="E7" s="388"/>
      <c r="F7" s="388"/>
      <c r="G7" s="388"/>
      <c r="H7" s="388"/>
      <c r="I7" s="388"/>
      <c r="J7" s="388"/>
      <c r="K7" s="259"/>
    </row>
    <row r="8" spans="2:11" s="1" customFormat="1" ht="12.75" customHeight="1">
      <c r="B8" s="262"/>
      <c r="C8" s="261"/>
      <c r="D8" s="261"/>
      <c r="E8" s="261"/>
      <c r="F8" s="261"/>
      <c r="G8" s="261"/>
      <c r="H8" s="261"/>
      <c r="I8" s="261"/>
      <c r="J8" s="261"/>
      <c r="K8" s="259"/>
    </row>
    <row r="9" spans="2:11" s="1" customFormat="1" ht="15" customHeight="1">
      <c r="B9" s="262"/>
      <c r="C9" s="388" t="s">
        <v>2719</v>
      </c>
      <c r="D9" s="388"/>
      <c r="E9" s="388"/>
      <c r="F9" s="388"/>
      <c r="G9" s="388"/>
      <c r="H9" s="388"/>
      <c r="I9" s="388"/>
      <c r="J9" s="388"/>
      <c r="K9" s="259"/>
    </row>
    <row r="10" spans="2:11" s="1" customFormat="1" ht="15" customHeight="1">
      <c r="B10" s="262"/>
      <c r="C10" s="261"/>
      <c r="D10" s="388" t="s">
        <v>2720</v>
      </c>
      <c r="E10" s="388"/>
      <c r="F10" s="388"/>
      <c r="G10" s="388"/>
      <c r="H10" s="388"/>
      <c r="I10" s="388"/>
      <c r="J10" s="388"/>
      <c r="K10" s="259"/>
    </row>
    <row r="11" spans="2:11" s="1" customFormat="1" ht="15" customHeight="1">
      <c r="B11" s="262"/>
      <c r="C11" s="263"/>
      <c r="D11" s="388" t="s">
        <v>2721</v>
      </c>
      <c r="E11" s="388"/>
      <c r="F11" s="388"/>
      <c r="G11" s="388"/>
      <c r="H11" s="388"/>
      <c r="I11" s="388"/>
      <c r="J11" s="388"/>
      <c r="K11" s="259"/>
    </row>
    <row r="12" spans="2:11" s="1" customFormat="1" ht="15" customHeight="1">
      <c r="B12" s="262"/>
      <c r="C12" s="263"/>
      <c r="D12" s="261"/>
      <c r="E12" s="261"/>
      <c r="F12" s="261"/>
      <c r="G12" s="261"/>
      <c r="H12" s="261"/>
      <c r="I12" s="261"/>
      <c r="J12" s="261"/>
      <c r="K12" s="259"/>
    </row>
    <row r="13" spans="2:11" s="1" customFormat="1" ht="15" customHeight="1">
      <c r="B13" s="262"/>
      <c r="C13" s="263"/>
      <c r="D13" s="264" t="s">
        <v>2722</v>
      </c>
      <c r="E13" s="261"/>
      <c r="F13" s="261"/>
      <c r="G13" s="261"/>
      <c r="H13" s="261"/>
      <c r="I13" s="261"/>
      <c r="J13" s="261"/>
      <c r="K13" s="259"/>
    </row>
    <row r="14" spans="2:11" s="1" customFormat="1" ht="12.75" customHeight="1">
      <c r="B14" s="262"/>
      <c r="C14" s="263"/>
      <c r="D14" s="263"/>
      <c r="E14" s="263"/>
      <c r="F14" s="263"/>
      <c r="G14" s="263"/>
      <c r="H14" s="263"/>
      <c r="I14" s="263"/>
      <c r="J14" s="263"/>
      <c r="K14" s="259"/>
    </row>
    <row r="15" spans="2:11" s="1" customFormat="1" ht="15" customHeight="1">
      <c r="B15" s="262"/>
      <c r="C15" s="263"/>
      <c r="D15" s="388" t="s">
        <v>2723</v>
      </c>
      <c r="E15" s="388"/>
      <c r="F15" s="388"/>
      <c r="G15" s="388"/>
      <c r="H15" s="388"/>
      <c r="I15" s="388"/>
      <c r="J15" s="388"/>
      <c r="K15" s="259"/>
    </row>
    <row r="16" spans="2:11" s="1" customFormat="1" ht="15" customHeight="1">
      <c r="B16" s="262"/>
      <c r="C16" s="263"/>
      <c r="D16" s="388" t="s">
        <v>2724</v>
      </c>
      <c r="E16" s="388"/>
      <c r="F16" s="388"/>
      <c r="G16" s="388"/>
      <c r="H16" s="388"/>
      <c r="I16" s="388"/>
      <c r="J16" s="388"/>
      <c r="K16" s="259"/>
    </row>
    <row r="17" spans="2:11" s="1" customFormat="1" ht="15" customHeight="1">
      <c r="B17" s="262"/>
      <c r="C17" s="263"/>
      <c r="D17" s="388" t="s">
        <v>2725</v>
      </c>
      <c r="E17" s="388"/>
      <c r="F17" s="388"/>
      <c r="G17" s="388"/>
      <c r="H17" s="388"/>
      <c r="I17" s="388"/>
      <c r="J17" s="388"/>
      <c r="K17" s="259"/>
    </row>
    <row r="18" spans="2:11" s="1" customFormat="1" ht="15" customHeight="1">
      <c r="B18" s="262"/>
      <c r="C18" s="263"/>
      <c r="D18" s="263"/>
      <c r="E18" s="265" t="s">
        <v>79</v>
      </c>
      <c r="F18" s="388" t="s">
        <v>2726</v>
      </c>
      <c r="G18" s="388"/>
      <c r="H18" s="388"/>
      <c r="I18" s="388"/>
      <c r="J18" s="388"/>
      <c r="K18" s="259"/>
    </row>
    <row r="19" spans="2:11" s="1" customFormat="1" ht="15" customHeight="1">
      <c r="B19" s="262"/>
      <c r="C19" s="263"/>
      <c r="D19" s="263"/>
      <c r="E19" s="265" t="s">
        <v>2727</v>
      </c>
      <c r="F19" s="388" t="s">
        <v>2728</v>
      </c>
      <c r="G19" s="388"/>
      <c r="H19" s="388"/>
      <c r="I19" s="388"/>
      <c r="J19" s="388"/>
      <c r="K19" s="259"/>
    </row>
    <row r="20" spans="2:11" s="1" customFormat="1" ht="15" customHeight="1">
      <c r="B20" s="262"/>
      <c r="C20" s="263"/>
      <c r="D20" s="263"/>
      <c r="E20" s="265" t="s">
        <v>2729</v>
      </c>
      <c r="F20" s="388" t="s">
        <v>2730</v>
      </c>
      <c r="G20" s="388"/>
      <c r="H20" s="388"/>
      <c r="I20" s="388"/>
      <c r="J20" s="388"/>
      <c r="K20" s="259"/>
    </row>
    <row r="21" spans="2:11" s="1" customFormat="1" ht="15" customHeight="1">
      <c r="B21" s="262"/>
      <c r="C21" s="263"/>
      <c r="D21" s="263"/>
      <c r="E21" s="265" t="s">
        <v>2731</v>
      </c>
      <c r="F21" s="388" t="s">
        <v>2732</v>
      </c>
      <c r="G21" s="388"/>
      <c r="H21" s="388"/>
      <c r="I21" s="388"/>
      <c r="J21" s="388"/>
      <c r="K21" s="259"/>
    </row>
    <row r="22" spans="2:11" s="1" customFormat="1" ht="15" customHeight="1">
      <c r="B22" s="262"/>
      <c r="C22" s="263"/>
      <c r="D22" s="263"/>
      <c r="E22" s="265" t="s">
        <v>2733</v>
      </c>
      <c r="F22" s="388" t="s">
        <v>2734</v>
      </c>
      <c r="G22" s="388"/>
      <c r="H22" s="388"/>
      <c r="I22" s="388"/>
      <c r="J22" s="388"/>
      <c r="K22" s="259"/>
    </row>
    <row r="23" spans="2:11" s="1" customFormat="1" ht="15" customHeight="1">
      <c r="B23" s="262"/>
      <c r="C23" s="263"/>
      <c r="D23" s="263"/>
      <c r="E23" s="265" t="s">
        <v>2735</v>
      </c>
      <c r="F23" s="388" t="s">
        <v>2736</v>
      </c>
      <c r="G23" s="388"/>
      <c r="H23" s="388"/>
      <c r="I23" s="388"/>
      <c r="J23" s="388"/>
      <c r="K23" s="259"/>
    </row>
    <row r="24" spans="2:11" s="1" customFormat="1" ht="12.75" customHeight="1">
      <c r="B24" s="262"/>
      <c r="C24" s="263"/>
      <c r="D24" s="263"/>
      <c r="E24" s="263"/>
      <c r="F24" s="263"/>
      <c r="G24" s="263"/>
      <c r="H24" s="263"/>
      <c r="I24" s="263"/>
      <c r="J24" s="263"/>
      <c r="K24" s="259"/>
    </row>
    <row r="25" spans="2:11" s="1" customFormat="1" ht="15" customHeight="1">
      <c r="B25" s="262"/>
      <c r="C25" s="388" t="s">
        <v>2737</v>
      </c>
      <c r="D25" s="388"/>
      <c r="E25" s="388"/>
      <c r="F25" s="388"/>
      <c r="G25" s="388"/>
      <c r="H25" s="388"/>
      <c r="I25" s="388"/>
      <c r="J25" s="388"/>
      <c r="K25" s="259"/>
    </row>
    <row r="26" spans="2:11" s="1" customFormat="1" ht="15" customHeight="1">
      <c r="B26" s="262"/>
      <c r="C26" s="388" t="s">
        <v>2738</v>
      </c>
      <c r="D26" s="388"/>
      <c r="E26" s="388"/>
      <c r="F26" s="388"/>
      <c r="G26" s="388"/>
      <c r="H26" s="388"/>
      <c r="I26" s="388"/>
      <c r="J26" s="388"/>
      <c r="K26" s="259"/>
    </row>
    <row r="27" spans="2:11" s="1" customFormat="1" ht="15" customHeight="1">
      <c r="B27" s="262"/>
      <c r="C27" s="261"/>
      <c r="D27" s="388" t="s">
        <v>2739</v>
      </c>
      <c r="E27" s="388"/>
      <c r="F27" s="388"/>
      <c r="G27" s="388"/>
      <c r="H27" s="388"/>
      <c r="I27" s="388"/>
      <c r="J27" s="388"/>
      <c r="K27" s="259"/>
    </row>
    <row r="28" spans="2:11" s="1" customFormat="1" ht="15" customHeight="1">
      <c r="B28" s="262"/>
      <c r="C28" s="263"/>
      <c r="D28" s="388" t="s">
        <v>2740</v>
      </c>
      <c r="E28" s="388"/>
      <c r="F28" s="388"/>
      <c r="G28" s="388"/>
      <c r="H28" s="388"/>
      <c r="I28" s="388"/>
      <c r="J28" s="388"/>
      <c r="K28" s="259"/>
    </row>
    <row r="29" spans="2:11" s="1" customFormat="1" ht="12.75" customHeight="1">
      <c r="B29" s="262"/>
      <c r="C29" s="263"/>
      <c r="D29" s="263"/>
      <c r="E29" s="263"/>
      <c r="F29" s="263"/>
      <c r="G29" s="263"/>
      <c r="H29" s="263"/>
      <c r="I29" s="263"/>
      <c r="J29" s="263"/>
      <c r="K29" s="259"/>
    </row>
    <row r="30" spans="2:11" s="1" customFormat="1" ht="15" customHeight="1">
      <c r="B30" s="262"/>
      <c r="C30" s="263"/>
      <c r="D30" s="388" t="s">
        <v>2741</v>
      </c>
      <c r="E30" s="388"/>
      <c r="F30" s="388"/>
      <c r="G30" s="388"/>
      <c r="H30" s="388"/>
      <c r="I30" s="388"/>
      <c r="J30" s="388"/>
      <c r="K30" s="259"/>
    </row>
    <row r="31" spans="2:11" s="1" customFormat="1" ht="15" customHeight="1">
      <c r="B31" s="262"/>
      <c r="C31" s="263"/>
      <c r="D31" s="388" t="s">
        <v>2742</v>
      </c>
      <c r="E31" s="388"/>
      <c r="F31" s="388"/>
      <c r="G31" s="388"/>
      <c r="H31" s="388"/>
      <c r="I31" s="388"/>
      <c r="J31" s="388"/>
      <c r="K31" s="259"/>
    </row>
    <row r="32" spans="2:11" s="1" customFormat="1" ht="12.75" customHeight="1">
      <c r="B32" s="262"/>
      <c r="C32" s="263"/>
      <c r="D32" s="263"/>
      <c r="E32" s="263"/>
      <c r="F32" s="263"/>
      <c r="G32" s="263"/>
      <c r="H32" s="263"/>
      <c r="I32" s="263"/>
      <c r="J32" s="263"/>
      <c r="K32" s="259"/>
    </row>
    <row r="33" spans="2:11" s="1" customFormat="1" ht="15" customHeight="1">
      <c r="B33" s="262"/>
      <c r="C33" s="263"/>
      <c r="D33" s="388" t="s">
        <v>2743</v>
      </c>
      <c r="E33" s="388"/>
      <c r="F33" s="388"/>
      <c r="G33" s="388"/>
      <c r="H33" s="388"/>
      <c r="I33" s="388"/>
      <c r="J33" s="388"/>
      <c r="K33" s="259"/>
    </row>
    <row r="34" spans="2:11" s="1" customFormat="1" ht="15" customHeight="1">
      <c r="B34" s="262"/>
      <c r="C34" s="263"/>
      <c r="D34" s="388" t="s">
        <v>2744</v>
      </c>
      <c r="E34" s="388"/>
      <c r="F34" s="388"/>
      <c r="G34" s="388"/>
      <c r="H34" s="388"/>
      <c r="I34" s="388"/>
      <c r="J34" s="388"/>
      <c r="K34" s="259"/>
    </row>
    <row r="35" spans="2:11" s="1" customFormat="1" ht="15" customHeight="1">
      <c r="B35" s="262"/>
      <c r="C35" s="263"/>
      <c r="D35" s="388" t="s">
        <v>2745</v>
      </c>
      <c r="E35" s="388"/>
      <c r="F35" s="388"/>
      <c r="G35" s="388"/>
      <c r="H35" s="388"/>
      <c r="I35" s="388"/>
      <c r="J35" s="388"/>
      <c r="K35" s="259"/>
    </row>
    <row r="36" spans="2:11" s="1" customFormat="1" ht="15" customHeight="1">
      <c r="B36" s="262"/>
      <c r="C36" s="263"/>
      <c r="D36" s="261"/>
      <c r="E36" s="264" t="s">
        <v>131</v>
      </c>
      <c r="F36" s="261"/>
      <c r="G36" s="388" t="s">
        <v>2746</v>
      </c>
      <c r="H36" s="388"/>
      <c r="I36" s="388"/>
      <c r="J36" s="388"/>
      <c r="K36" s="259"/>
    </row>
    <row r="37" spans="2:11" s="1" customFormat="1" ht="30.75" customHeight="1">
      <c r="B37" s="262"/>
      <c r="C37" s="263"/>
      <c r="D37" s="261"/>
      <c r="E37" s="264" t="s">
        <v>2747</v>
      </c>
      <c r="F37" s="261"/>
      <c r="G37" s="388" t="s">
        <v>2748</v>
      </c>
      <c r="H37" s="388"/>
      <c r="I37" s="388"/>
      <c r="J37" s="388"/>
      <c r="K37" s="259"/>
    </row>
    <row r="38" spans="2:11" s="1" customFormat="1" ht="15" customHeight="1">
      <c r="B38" s="262"/>
      <c r="C38" s="263"/>
      <c r="D38" s="261"/>
      <c r="E38" s="264" t="s">
        <v>53</v>
      </c>
      <c r="F38" s="261"/>
      <c r="G38" s="388" t="s">
        <v>2749</v>
      </c>
      <c r="H38" s="388"/>
      <c r="I38" s="388"/>
      <c r="J38" s="388"/>
      <c r="K38" s="259"/>
    </row>
    <row r="39" spans="2:11" s="1" customFormat="1" ht="15" customHeight="1">
      <c r="B39" s="262"/>
      <c r="C39" s="263"/>
      <c r="D39" s="261"/>
      <c r="E39" s="264" t="s">
        <v>54</v>
      </c>
      <c r="F39" s="261"/>
      <c r="G39" s="388" t="s">
        <v>2750</v>
      </c>
      <c r="H39" s="388"/>
      <c r="I39" s="388"/>
      <c r="J39" s="388"/>
      <c r="K39" s="259"/>
    </row>
    <row r="40" spans="2:11" s="1" customFormat="1" ht="15" customHeight="1">
      <c r="B40" s="262"/>
      <c r="C40" s="263"/>
      <c r="D40" s="261"/>
      <c r="E40" s="264" t="s">
        <v>132</v>
      </c>
      <c r="F40" s="261"/>
      <c r="G40" s="388" t="s">
        <v>2751</v>
      </c>
      <c r="H40" s="388"/>
      <c r="I40" s="388"/>
      <c r="J40" s="388"/>
      <c r="K40" s="259"/>
    </row>
    <row r="41" spans="2:11" s="1" customFormat="1" ht="15" customHeight="1">
      <c r="B41" s="262"/>
      <c r="C41" s="263"/>
      <c r="D41" s="261"/>
      <c r="E41" s="264" t="s">
        <v>133</v>
      </c>
      <c r="F41" s="261"/>
      <c r="G41" s="388" t="s">
        <v>2752</v>
      </c>
      <c r="H41" s="388"/>
      <c r="I41" s="388"/>
      <c r="J41" s="388"/>
      <c r="K41" s="259"/>
    </row>
    <row r="42" spans="2:11" s="1" customFormat="1" ht="15" customHeight="1">
      <c r="B42" s="262"/>
      <c r="C42" s="263"/>
      <c r="D42" s="261"/>
      <c r="E42" s="264" t="s">
        <v>2753</v>
      </c>
      <c r="F42" s="261"/>
      <c r="G42" s="388" t="s">
        <v>2754</v>
      </c>
      <c r="H42" s="388"/>
      <c r="I42" s="388"/>
      <c r="J42" s="388"/>
      <c r="K42" s="259"/>
    </row>
    <row r="43" spans="2:11" s="1" customFormat="1" ht="15" customHeight="1">
      <c r="B43" s="262"/>
      <c r="C43" s="263"/>
      <c r="D43" s="261"/>
      <c r="E43" s="264"/>
      <c r="F43" s="261"/>
      <c r="G43" s="388" t="s">
        <v>2755</v>
      </c>
      <c r="H43" s="388"/>
      <c r="I43" s="388"/>
      <c r="J43" s="388"/>
      <c r="K43" s="259"/>
    </row>
    <row r="44" spans="2:11" s="1" customFormat="1" ht="15" customHeight="1">
      <c r="B44" s="262"/>
      <c r="C44" s="263"/>
      <c r="D44" s="261"/>
      <c r="E44" s="264" t="s">
        <v>2756</v>
      </c>
      <c r="F44" s="261"/>
      <c r="G44" s="388" t="s">
        <v>2757</v>
      </c>
      <c r="H44" s="388"/>
      <c r="I44" s="388"/>
      <c r="J44" s="388"/>
      <c r="K44" s="259"/>
    </row>
    <row r="45" spans="2:11" s="1" customFormat="1" ht="15" customHeight="1">
      <c r="B45" s="262"/>
      <c r="C45" s="263"/>
      <c r="D45" s="261"/>
      <c r="E45" s="264" t="s">
        <v>135</v>
      </c>
      <c r="F45" s="261"/>
      <c r="G45" s="388" t="s">
        <v>2758</v>
      </c>
      <c r="H45" s="388"/>
      <c r="I45" s="388"/>
      <c r="J45" s="388"/>
      <c r="K45" s="259"/>
    </row>
    <row r="46" spans="2:11" s="1" customFormat="1" ht="12.75" customHeight="1">
      <c r="B46" s="262"/>
      <c r="C46" s="263"/>
      <c r="D46" s="261"/>
      <c r="E46" s="261"/>
      <c r="F46" s="261"/>
      <c r="G46" s="261"/>
      <c r="H46" s="261"/>
      <c r="I46" s="261"/>
      <c r="J46" s="261"/>
      <c r="K46" s="259"/>
    </row>
    <row r="47" spans="2:11" s="1" customFormat="1" ht="15" customHeight="1">
      <c r="B47" s="262"/>
      <c r="C47" s="263"/>
      <c r="D47" s="388" t="s">
        <v>2759</v>
      </c>
      <c r="E47" s="388"/>
      <c r="F47" s="388"/>
      <c r="G47" s="388"/>
      <c r="H47" s="388"/>
      <c r="I47" s="388"/>
      <c r="J47" s="388"/>
      <c r="K47" s="259"/>
    </row>
    <row r="48" spans="2:11" s="1" customFormat="1" ht="15" customHeight="1">
      <c r="B48" s="262"/>
      <c r="C48" s="263"/>
      <c r="D48" s="263"/>
      <c r="E48" s="388" t="s">
        <v>2760</v>
      </c>
      <c r="F48" s="388"/>
      <c r="G48" s="388"/>
      <c r="H48" s="388"/>
      <c r="I48" s="388"/>
      <c r="J48" s="388"/>
      <c r="K48" s="259"/>
    </row>
    <row r="49" spans="2:11" s="1" customFormat="1" ht="15" customHeight="1">
      <c r="B49" s="262"/>
      <c r="C49" s="263"/>
      <c r="D49" s="263"/>
      <c r="E49" s="388" t="s">
        <v>2761</v>
      </c>
      <c r="F49" s="388"/>
      <c r="G49" s="388"/>
      <c r="H49" s="388"/>
      <c r="I49" s="388"/>
      <c r="J49" s="388"/>
      <c r="K49" s="259"/>
    </row>
    <row r="50" spans="2:11" s="1" customFormat="1" ht="15" customHeight="1">
      <c r="B50" s="262"/>
      <c r="C50" s="263"/>
      <c r="D50" s="263"/>
      <c r="E50" s="388" t="s">
        <v>2762</v>
      </c>
      <c r="F50" s="388"/>
      <c r="G50" s="388"/>
      <c r="H50" s="388"/>
      <c r="I50" s="388"/>
      <c r="J50" s="388"/>
      <c r="K50" s="259"/>
    </row>
    <row r="51" spans="2:11" s="1" customFormat="1" ht="15" customHeight="1">
      <c r="B51" s="262"/>
      <c r="C51" s="263"/>
      <c r="D51" s="388" t="s">
        <v>2763</v>
      </c>
      <c r="E51" s="388"/>
      <c r="F51" s="388"/>
      <c r="G51" s="388"/>
      <c r="H51" s="388"/>
      <c r="I51" s="388"/>
      <c r="J51" s="388"/>
      <c r="K51" s="259"/>
    </row>
    <row r="52" spans="2:11" s="1" customFormat="1" ht="25.5" customHeight="1">
      <c r="B52" s="258"/>
      <c r="C52" s="389" t="s">
        <v>2764</v>
      </c>
      <c r="D52" s="389"/>
      <c r="E52" s="389"/>
      <c r="F52" s="389"/>
      <c r="G52" s="389"/>
      <c r="H52" s="389"/>
      <c r="I52" s="389"/>
      <c r="J52" s="389"/>
      <c r="K52" s="259"/>
    </row>
    <row r="53" spans="2:11" s="1" customFormat="1" ht="5.25" customHeight="1">
      <c r="B53" s="258"/>
      <c r="C53" s="260"/>
      <c r="D53" s="260"/>
      <c r="E53" s="260"/>
      <c r="F53" s="260"/>
      <c r="G53" s="260"/>
      <c r="H53" s="260"/>
      <c r="I53" s="260"/>
      <c r="J53" s="260"/>
      <c r="K53" s="259"/>
    </row>
    <row r="54" spans="2:11" s="1" customFormat="1" ht="15" customHeight="1">
      <c r="B54" s="258"/>
      <c r="C54" s="388" t="s">
        <v>2765</v>
      </c>
      <c r="D54" s="388"/>
      <c r="E54" s="388"/>
      <c r="F54" s="388"/>
      <c r="G54" s="388"/>
      <c r="H54" s="388"/>
      <c r="I54" s="388"/>
      <c r="J54" s="388"/>
      <c r="K54" s="259"/>
    </row>
    <row r="55" spans="2:11" s="1" customFormat="1" ht="15" customHeight="1">
      <c r="B55" s="258"/>
      <c r="C55" s="388" t="s">
        <v>2766</v>
      </c>
      <c r="D55" s="388"/>
      <c r="E55" s="388"/>
      <c r="F55" s="388"/>
      <c r="G55" s="388"/>
      <c r="H55" s="388"/>
      <c r="I55" s="388"/>
      <c r="J55" s="388"/>
      <c r="K55" s="259"/>
    </row>
    <row r="56" spans="2:11" s="1" customFormat="1" ht="12.75" customHeight="1">
      <c r="B56" s="258"/>
      <c r="C56" s="261"/>
      <c r="D56" s="261"/>
      <c r="E56" s="261"/>
      <c r="F56" s="261"/>
      <c r="G56" s="261"/>
      <c r="H56" s="261"/>
      <c r="I56" s="261"/>
      <c r="J56" s="261"/>
      <c r="K56" s="259"/>
    </row>
    <row r="57" spans="2:11" s="1" customFormat="1" ht="15" customHeight="1">
      <c r="B57" s="258"/>
      <c r="C57" s="388" t="s">
        <v>2767</v>
      </c>
      <c r="D57" s="388"/>
      <c r="E57" s="388"/>
      <c r="F57" s="388"/>
      <c r="G57" s="388"/>
      <c r="H57" s="388"/>
      <c r="I57" s="388"/>
      <c r="J57" s="388"/>
      <c r="K57" s="259"/>
    </row>
    <row r="58" spans="2:11" s="1" customFormat="1" ht="15" customHeight="1">
      <c r="B58" s="258"/>
      <c r="C58" s="263"/>
      <c r="D58" s="388" t="s">
        <v>2768</v>
      </c>
      <c r="E58" s="388"/>
      <c r="F58" s="388"/>
      <c r="G58" s="388"/>
      <c r="H58" s="388"/>
      <c r="I58" s="388"/>
      <c r="J58" s="388"/>
      <c r="K58" s="259"/>
    </row>
    <row r="59" spans="2:11" s="1" customFormat="1" ht="15" customHeight="1">
      <c r="B59" s="258"/>
      <c r="C59" s="263"/>
      <c r="D59" s="388" t="s">
        <v>2769</v>
      </c>
      <c r="E59" s="388"/>
      <c r="F59" s="388"/>
      <c r="G59" s="388"/>
      <c r="H59" s="388"/>
      <c r="I59" s="388"/>
      <c r="J59" s="388"/>
      <c r="K59" s="259"/>
    </row>
    <row r="60" spans="2:11" s="1" customFormat="1" ht="15" customHeight="1">
      <c r="B60" s="258"/>
      <c r="C60" s="263"/>
      <c r="D60" s="388" t="s">
        <v>2770</v>
      </c>
      <c r="E60" s="388"/>
      <c r="F60" s="388"/>
      <c r="G60" s="388"/>
      <c r="H60" s="388"/>
      <c r="I60" s="388"/>
      <c r="J60" s="388"/>
      <c r="K60" s="259"/>
    </row>
    <row r="61" spans="2:11" s="1" customFormat="1" ht="15" customHeight="1">
      <c r="B61" s="258"/>
      <c r="C61" s="263"/>
      <c r="D61" s="388" t="s">
        <v>2771</v>
      </c>
      <c r="E61" s="388"/>
      <c r="F61" s="388"/>
      <c r="G61" s="388"/>
      <c r="H61" s="388"/>
      <c r="I61" s="388"/>
      <c r="J61" s="388"/>
      <c r="K61" s="259"/>
    </row>
    <row r="62" spans="2:11" s="1" customFormat="1" ht="15" customHeight="1">
      <c r="B62" s="258"/>
      <c r="C62" s="263"/>
      <c r="D62" s="390" t="s">
        <v>2772</v>
      </c>
      <c r="E62" s="390"/>
      <c r="F62" s="390"/>
      <c r="G62" s="390"/>
      <c r="H62" s="390"/>
      <c r="I62" s="390"/>
      <c r="J62" s="390"/>
      <c r="K62" s="259"/>
    </row>
    <row r="63" spans="2:11" s="1" customFormat="1" ht="15" customHeight="1">
      <c r="B63" s="258"/>
      <c r="C63" s="263"/>
      <c r="D63" s="388" t="s">
        <v>2773</v>
      </c>
      <c r="E63" s="388"/>
      <c r="F63" s="388"/>
      <c r="G63" s="388"/>
      <c r="H63" s="388"/>
      <c r="I63" s="388"/>
      <c r="J63" s="388"/>
      <c r="K63" s="259"/>
    </row>
    <row r="64" spans="2:11" s="1" customFormat="1" ht="12.75" customHeight="1">
      <c r="B64" s="258"/>
      <c r="C64" s="263"/>
      <c r="D64" s="263"/>
      <c r="E64" s="266"/>
      <c r="F64" s="263"/>
      <c r="G64" s="263"/>
      <c r="H64" s="263"/>
      <c r="I64" s="263"/>
      <c r="J64" s="263"/>
      <c r="K64" s="259"/>
    </row>
    <row r="65" spans="2:11" s="1" customFormat="1" ht="15" customHeight="1">
      <c r="B65" s="258"/>
      <c r="C65" s="263"/>
      <c r="D65" s="388" t="s">
        <v>2774</v>
      </c>
      <c r="E65" s="388"/>
      <c r="F65" s="388"/>
      <c r="G65" s="388"/>
      <c r="H65" s="388"/>
      <c r="I65" s="388"/>
      <c r="J65" s="388"/>
      <c r="K65" s="259"/>
    </row>
    <row r="66" spans="2:11" s="1" customFormat="1" ht="15" customHeight="1">
      <c r="B66" s="258"/>
      <c r="C66" s="263"/>
      <c r="D66" s="390" t="s">
        <v>2775</v>
      </c>
      <c r="E66" s="390"/>
      <c r="F66" s="390"/>
      <c r="G66" s="390"/>
      <c r="H66" s="390"/>
      <c r="I66" s="390"/>
      <c r="J66" s="390"/>
      <c r="K66" s="259"/>
    </row>
    <row r="67" spans="2:11" s="1" customFormat="1" ht="15" customHeight="1">
      <c r="B67" s="258"/>
      <c r="C67" s="263"/>
      <c r="D67" s="388" t="s">
        <v>2776</v>
      </c>
      <c r="E67" s="388"/>
      <c r="F67" s="388"/>
      <c r="G67" s="388"/>
      <c r="H67" s="388"/>
      <c r="I67" s="388"/>
      <c r="J67" s="388"/>
      <c r="K67" s="259"/>
    </row>
    <row r="68" spans="2:11" s="1" customFormat="1" ht="15" customHeight="1">
      <c r="B68" s="258"/>
      <c r="C68" s="263"/>
      <c r="D68" s="388" t="s">
        <v>2777</v>
      </c>
      <c r="E68" s="388"/>
      <c r="F68" s="388"/>
      <c r="G68" s="388"/>
      <c r="H68" s="388"/>
      <c r="I68" s="388"/>
      <c r="J68" s="388"/>
      <c r="K68" s="259"/>
    </row>
    <row r="69" spans="2:11" s="1" customFormat="1" ht="15" customHeight="1">
      <c r="B69" s="258"/>
      <c r="C69" s="263"/>
      <c r="D69" s="388" t="s">
        <v>2778</v>
      </c>
      <c r="E69" s="388"/>
      <c r="F69" s="388"/>
      <c r="G69" s="388"/>
      <c r="H69" s="388"/>
      <c r="I69" s="388"/>
      <c r="J69" s="388"/>
      <c r="K69" s="259"/>
    </row>
    <row r="70" spans="2:11" s="1" customFormat="1" ht="15" customHeight="1">
      <c r="B70" s="258"/>
      <c r="C70" s="263"/>
      <c r="D70" s="388" t="s">
        <v>2779</v>
      </c>
      <c r="E70" s="388"/>
      <c r="F70" s="388"/>
      <c r="G70" s="388"/>
      <c r="H70" s="388"/>
      <c r="I70" s="388"/>
      <c r="J70" s="388"/>
      <c r="K70" s="259"/>
    </row>
    <row r="71" spans="2:11" s="1" customFormat="1" ht="12.75" customHeight="1">
      <c r="B71" s="267"/>
      <c r="C71" s="268"/>
      <c r="D71" s="268"/>
      <c r="E71" s="268"/>
      <c r="F71" s="268"/>
      <c r="G71" s="268"/>
      <c r="H71" s="268"/>
      <c r="I71" s="268"/>
      <c r="J71" s="268"/>
      <c r="K71" s="269"/>
    </row>
    <row r="72" spans="2:11" s="1" customFormat="1" ht="18.75" customHeight="1">
      <c r="B72" s="270"/>
      <c r="C72" s="270"/>
      <c r="D72" s="270"/>
      <c r="E72" s="270"/>
      <c r="F72" s="270"/>
      <c r="G72" s="270"/>
      <c r="H72" s="270"/>
      <c r="I72" s="270"/>
      <c r="J72" s="270"/>
      <c r="K72" s="271"/>
    </row>
    <row r="73" spans="2:11" s="1" customFormat="1" ht="18.75" customHeight="1">
      <c r="B73" s="271"/>
      <c r="C73" s="271"/>
      <c r="D73" s="271"/>
      <c r="E73" s="271"/>
      <c r="F73" s="271"/>
      <c r="G73" s="271"/>
      <c r="H73" s="271"/>
      <c r="I73" s="271"/>
      <c r="J73" s="271"/>
      <c r="K73" s="271"/>
    </row>
    <row r="74" spans="2:11" s="1" customFormat="1" ht="7.5" customHeight="1">
      <c r="B74" s="272"/>
      <c r="C74" s="273"/>
      <c r="D74" s="273"/>
      <c r="E74" s="273"/>
      <c r="F74" s="273"/>
      <c r="G74" s="273"/>
      <c r="H74" s="273"/>
      <c r="I74" s="273"/>
      <c r="J74" s="273"/>
      <c r="K74" s="274"/>
    </row>
    <row r="75" spans="2:11" s="1" customFormat="1" ht="45" customHeight="1">
      <c r="B75" s="275"/>
      <c r="C75" s="383" t="s">
        <v>2780</v>
      </c>
      <c r="D75" s="383"/>
      <c r="E75" s="383"/>
      <c r="F75" s="383"/>
      <c r="G75" s="383"/>
      <c r="H75" s="383"/>
      <c r="I75" s="383"/>
      <c r="J75" s="383"/>
      <c r="K75" s="276"/>
    </row>
    <row r="76" spans="2:11" s="1" customFormat="1" ht="17.25" customHeight="1">
      <c r="B76" s="275"/>
      <c r="C76" s="277" t="s">
        <v>2781</v>
      </c>
      <c r="D76" s="277"/>
      <c r="E76" s="277"/>
      <c r="F76" s="277" t="s">
        <v>2782</v>
      </c>
      <c r="G76" s="278"/>
      <c r="H76" s="277" t="s">
        <v>54</v>
      </c>
      <c r="I76" s="277" t="s">
        <v>57</v>
      </c>
      <c r="J76" s="277" t="s">
        <v>2783</v>
      </c>
      <c r="K76" s="276"/>
    </row>
    <row r="77" spans="2:11" s="1" customFormat="1" ht="17.25" customHeight="1">
      <c r="B77" s="275"/>
      <c r="C77" s="279" t="s">
        <v>2784</v>
      </c>
      <c r="D77" s="279"/>
      <c r="E77" s="279"/>
      <c r="F77" s="280" t="s">
        <v>2785</v>
      </c>
      <c r="G77" s="281"/>
      <c r="H77" s="279"/>
      <c r="I77" s="279"/>
      <c r="J77" s="279" t="s">
        <v>2786</v>
      </c>
      <c r="K77" s="276"/>
    </row>
    <row r="78" spans="2:11" s="1" customFormat="1" ht="5.25" customHeight="1">
      <c r="B78" s="275"/>
      <c r="C78" s="282"/>
      <c r="D78" s="282"/>
      <c r="E78" s="282"/>
      <c r="F78" s="282"/>
      <c r="G78" s="283"/>
      <c r="H78" s="282"/>
      <c r="I78" s="282"/>
      <c r="J78" s="282"/>
      <c r="K78" s="276"/>
    </row>
    <row r="79" spans="2:11" s="1" customFormat="1" ht="15" customHeight="1">
      <c r="B79" s="275"/>
      <c r="C79" s="264" t="s">
        <v>53</v>
      </c>
      <c r="D79" s="284"/>
      <c r="E79" s="284"/>
      <c r="F79" s="285" t="s">
        <v>2787</v>
      </c>
      <c r="G79" s="286"/>
      <c r="H79" s="264" t="s">
        <v>2788</v>
      </c>
      <c r="I79" s="264" t="s">
        <v>2789</v>
      </c>
      <c r="J79" s="264">
        <v>20</v>
      </c>
      <c r="K79" s="276"/>
    </row>
    <row r="80" spans="2:11" s="1" customFormat="1" ht="15" customHeight="1">
      <c r="B80" s="275"/>
      <c r="C80" s="264" t="s">
        <v>2790</v>
      </c>
      <c r="D80" s="264"/>
      <c r="E80" s="264"/>
      <c r="F80" s="285" t="s">
        <v>2787</v>
      </c>
      <c r="G80" s="286"/>
      <c r="H80" s="264" t="s">
        <v>2791</v>
      </c>
      <c r="I80" s="264" t="s">
        <v>2789</v>
      </c>
      <c r="J80" s="264">
        <v>120</v>
      </c>
      <c r="K80" s="276"/>
    </row>
    <row r="81" spans="2:11" s="1" customFormat="1" ht="15" customHeight="1">
      <c r="B81" s="287"/>
      <c r="C81" s="264" t="s">
        <v>2792</v>
      </c>
      <c r="D81" s="264"/>
      <c r="E81" s="264"/>
      <c r="F81" s="285" t="s">
        <v>2793</v>
      </c>
      <c r="G81" s="286"/>
      <c r="H81" s="264" t="s">
        <v>2794</v>
      </c>
      <c r="I81" s="264" t="s">
        <v>2789</v>
      </c>
      <c r="J81" s="264">
        <v>50</v>
      </c>
      <c r="K81" s="276"/>
    </row>
    <row r="82" spans="2:11" s="1" customFormat="1" ht="15" customHeight="1">
      <c r="B82" s="287"/>
      <c r="C82" s="264" t="s">
        <v>2795</v>
      </c>
      <c r="D82" s="264"/>
      <c r="E82" s="264"/>
      <c r="F82" s="285" t="s">
        <v>2787</v>
      </c>
      <c r="G82" s="286"/>
      <c r="H82" s="264" t="s">
        <v>2796</v>
      </c>
      <c r="I82" s="264" t="s">
        <v>2797</v>
      </c>
      <c r="J82" s="264"/>
      <c r="K82" s="276"/>
    </row>
    <row r="83" spans="2:11" s="1" customFormat="1" ht="15" customHeight="1">
      <c r="B83" s="287"/>
      <c r="C83" s="288" t="s">
        <v>2798</v>
      </c>
      <c r="D83" s="288"/>
      <c r="E83" s="288"/>
      <c r="F83" s="289" t="s">
        <v>2793</v>
      </c>
      <c r="G83" s="288"/>
      <c r="H83" s="288" t="s">
        <v>2799</v>
      </c>
      <c r="I83" s="288" t="s">
        <v>2789</v>
      </c>
      <c r="J83" s="288">
        <v>15</v>
      </c>
      <c r="K83" s="276"/>
    </row>
    <row r="84" spans="2:11" s="1" customFormat="1" ht="15" customHeight="1">
      <c r="B84" s="287"/>
      <c r="C84" s="288" t="s">
        <v>2800</v>
      </c>
      <c r="D84" s="288"/>
      <c r="E84" s="288"/>
      <c r="F84" s="289" t="s">
        <v>2793</v>
      </c>
      <c r="G84" s="288"/>
      <c r="H84" s="288" t="s">
        <v>2801</v>
      </c>
      <c r="I84" s="288" t="s">
        <v>2789</v>
      </c>
      <c r="J84" s="288">
        <v>15</v>
      </c>
      <c r="K84" s="276"/>
    </row>
    <row r="85" spans="2:11" s="1" customFormat="1" ht="15" customHeight="1">
      <c r="B85" s="287"/>
      <c r="C85" s="288" t="s">
        <v>2802</v>
      </c>
      <c r="D85" s="288"/>
      <c r="E85" s="288"/>
      <c r="F85" s="289" t="s">
        <v>2793</v>
      </c>
      <c r="G85" s="288"/>
      <c r="H85" s="288" t="s">
        <v>2803</v>
      </c>
      <c r="I85" s="288" t="s">
        <v>2789</v>
      </c>
      <c r="J85" s="288">
        <v>20</v>
      </c>
      <c r="K85" s="276"/>
    </row>
    <row r="86" spans="2:11" s="1" customFormat="1" ht="15" customHeight="1">
      <c r="B86" s="287"/>
      <c r="C86" s="288" t="s">
        <v>2804</v>
      </c>
      <c r="D86" s="288"/>
      <c r="E86" s="288"/>
      <c r="F86" s="289" t="s">
        <v>2793</v>
      </c>
      <c r="G86" s="288"/>
      <c r="H86" s="288" t="s">
        <v>2805</v>
      </c>
      <c r="I86" s="288" t="s">
        <v>2789</v>
      </c>
      <c r="J86" s="288">
        <v>20</v>
      </c>
      <c r="K86" s="276"/>
    </row>
    <row r="87" spans="2:11" s="1" customFormat="1" ht="15" customHeight="1">
      <c r="B87" s="287"/>
      <c r="C87" s="264" t="s">
        <v>2806</v>
      </c>
      <c r="D87" s="264"/>
      <c r="E87" s="264"/>
      <c r="F87" s="285" t="s">
        <v>2793</v>
      </c>
      <c r="G87" s="286"/>
      <c r="H87" s="264" t="s">
        <v>2807</v>
      </c>
      <c r="I87" s="264" t="s">
        <v>2789</v>
      </c>
      <c r="J87" s="264">
        <v>50</v>
      </c>
      <c r="K87" s="276"/>
    </row>
    <row r="88" spans="2:11" s="1" customFormat="1" ht="15" customHeight="1">
      <c r="B88" s="287"/>
      <c r="C88" s="264" t="s">
        <v>2808</v>
      </c>
      <c r="D88" s="264"/>
      <c r="E88" s="264"/>
      <c r="F88" s="285" t="s">
        <v>2793</v>
      </c>
      <c r="G88" s="286"/>
      <c r="H88" s="264" t="s">
        <v>2809</v>
      </c>
      <c r="I88" s="264" t="s">
        <v>2789</v>
      </c>
      <c r="J88" s="264">
        <v>20</v>
      </c>
      <c r="K88" s="276"/>
    </row>
    <row r="89" spans="2:11" s="1" customFormat="1" ht="15" customHeight="1">
      <c r="B89" s="287"/>
      <c r="C89" s="264" t="s">
        <v>2810</v>
      </c>
      <c r="D89" s="264"/>
      <c r="E89" s="264"/>
      <c r="F89" s="285" t="s">
        <v>2793</v>
      </c>
      <c r="G89" s="286"/>
      <c r="H89" s="264" t="s">
        <v>2811</v>
      </c>
      <c r="I89" s="264" t="s">
        <v>2789</v>
      </c>
      <c r="J89" s="264">
        <v>20</v>
      </c>
      <c r="K89" s="276"/>
    </row>
    <row r="90" spans="2:11" s="1" customFormat="1" ht="15" customHeight="1">
      <c r="B90" s="287"/>
      <c r="C90" s="264" t="s">
        <v>2812</v>
      </c>
      <c r="D90" s="264"/>
      <c r="E90" s="264"/>
      <c r="F90" s="285" t="s">
        <v>2793</v>
      </c>
      <c r="G90" s="286"/>
      <c r="H90" s="264" t="s">
        <v>2813</v>
      </c>
      <c r="I90" s="264" t="s">
        <v>2789</v>
      </c>
      <c r="J90" s="264">
        <v>50</v>
      </c>
      <c r="K90" s="276"/>
    </row>
    <row r="91" spans="2:11" s="1" customFormat="1" ht="15" customHeight="1">
      <c r="B91" s="287"/>
      <c r="C91" s="264" t="s">
        <v>2814</v>
      </c>
      <c r="D91" s="264"/>
      <c r="E91" s="264"/>
      <c r="F91" s="285" t="s">
        <v>2793</v>
      </c>
      <c r="G91" s="286"/>
      <c r="H91" s="264" t="s">
        <v>2814</v>
      </c>
      <c r="I91" s="264" t="s">
        <v>2789</v>
      </c>
      <c r="J91" s="264">
        <v>50</v>
      </c>
      <c r="K91" s="276"/>
    </row>
    <row r="92" spans="2:11" s="1" customFormat="1" ht="15" customHeight="1">
      <c r="B92" s="287"/>
      <c r="C92" s="264" t="s">
        <v>2815</v>
      </c>
      <c r="D92" s="264"/>
      <c r="E92" s="264"/>
      <c r="F92" s="285" t="s">
        <v>2793</v>
      </c>
      <c r="G92" s="286"/>
      <c r="H92" s="264" t="s">
        <v>2816</v>
      </c>
      <c r="I92" s="264" t="s">
        <v>2789</v>
      </c>
      <c r="J92" s="264">
        <v>255</v>
      </c>
      <c r="K92" s="276"/>
    </row>
    <row r="93" spans="2:11" s="1" customFormat="1" ht="15" customHeight="1">
      <c r="B93" s="287"/>
      <c r="C93" s="264" t="s">
        <v>2817</v>
      </c>
      <c r="D93" s="264"/>
      <c r="E93" s="264"/>
      <c r="F93" s="285" t="s">
        <v>2787</v>
      </c>
      <c r="G93" s="286"/>
      <c r="H93" s="264" t="s">
        <v>2818</v>
      </c>
      <c r="I93" s="264" t="s">
        <v>2819</v>
      </c>
      <c r="J93" s="264"/>
      <c r="K93" s="276"/>
    </row>
    <row r="94" spans="2:11" s="1" customFormat="1" ht="15" customHeight="1">
      <c r="B94" s="287"/>
      <c r="C94" s="264" t="s">
        <v>2820</v>
      </c>
      <c r="D94" s="264"/>
      <c r="E94" s="264"/>
      <c r="F94" s="285" t="s">
        <v>2787</v>
      </c>
      <c r="G94" s="286"/>
      <c r="H94" s="264" t="s">
        <v>2821</v>
      </c>
      <c r="I94" s="264" t="s">
        <v>2822</v>
      </c>
      <c r="J94" s="264"/>
      <c r="K94" s="276"/>
    </row>
    <row r="95" spans="2:11" s="1" customFormat="1" ht="15" customHeight="1">
      <c r="B95" s="287"/>
      <c r="C95" s="264" t="s">
        <v>2823</v>
      </c>
      <c r="D95" s="264"/>
      <c r="E95" s="264"/>
      <c r="F95" s="285" t="s">
        <v>2787</v>
      </c>
      <c r="G95" s="286"/>
      <c r="H95" s="264" t="s">
        <v>2823</v>
      </c>
      <c r="I95" s="264" t="s">
        <v>2822</v>
      </c>
      <c r="J95" s="264"/>
      <c r="K95" s="276"/>
    </row>
    <row r="96" spans="2:11" s="1" customFormat="1" ht="15" customHeight="1">
      <c r="B96" s="287"/>
      <c r="C96" s="264" t="s">
        <v>38</v>
      </c>
      <c r="D96" s="264"/>
      <c r="E96" s="264"/>
      <c r="F96" s="285" t="s">
        <v>2787</v>
      </c>
      <c r="G96" s="286"/>
      <c r="H96" s="264" t="s">
        <v>2824</v>
      </c>
      <c r="I96" s="264" t="s">
        <v>2822</v>
      </c>
      <c r="J96" s="264"/>
      <c r="K96" s="276"/>
    </row>
    <row r="97" spans="2:11" s="1" customFormat="1" ht="15" customHeight="1">
      <c r="B97" s="287"/>
      <c r="C97" s="264" t="s">
        <v>48</v>
      </c>
      <c r="D97" s="264"/>
      <c r="E97" s="264"/>
      <c r="F97" s="285" t="s">
        <v>2787</v>
      </c>
      <c r="G97" s="286"/>
      <c r="H97" s="264" t="s">
        <v>2825</v>
      </c>
      <c r="I97" s="264" t="s">
        <v>2822</v>
      </c>
      <c r="J97" s="264"/>
      <c r="K97" s="276"/>
    </row>
    <row r="98" spans="2:11" s="1" customFormat="1" ht="15" customHeight="1">
      <c r="B98" s="290"/>
      <c r="C98" s="291"/>
      <c r="D98" s="291"/>
      <c r="E98" s="291"/>
      <c r="F98" s="291"/>
      <c r="G98" s="291"/>
      <c r="H98" s="291"/>
      <c r="I98" s="291"/>
      <c r="J98" s="291"/>
      <c r="K98" s="292"/>
    </row>
    <row r="99" spans="2:11" s="1" customFormat="1" ht="18.75" customHeight="1">
      <c r="B99" s="293"/>
      <c r="C99" s="294"/>
      <c r="D99" s="294"/>
      <c r="E99" s="294"/>
      <c r="F99" s="294"/>
      <c r="G99" s="294"/>
      <c r="H99" s="294"/>
      <c r="I99" s="294"/>
      <c r="J99" s="294"/>
      <c r="K99" s="293"/>
    </row>
    <row r="100" spans="2:11" s="1" customFormat="1" ht="18.75" customHeight="1">
      <c r="B100" s="271"/>
      <c r="C100" s="271"/>
      <c r="D100" s="271"/>
      <c r="E100" s="271"/>
      <c r="F100" s="271"/>
      <c r="G100" s="271"/>
      <c r="H100" s="271"/>
      <c r="I100" s="271"/>
      <c r="J100" s="271"/>
      <c r="K100" s="271"/>
    </row>
    <row r="101" spans="2:11" s="1" customFormat="1" ht="7.5" customHeight="1">
      <c r="B101" s="272"/>
      <c r="C101" s="273"/>
      <c r="D101" s="273"/>
      <c r="E101" s="273"/>
      <c r="F101" s="273"/>
      <c r="G101" s="273"/>
      <c r="H101" s="273"/>
      <c r="I101" s="273"/>
      <c r="J101" s="273"/>
      <c r="K101" s="274"/>
    </row>
    <row r="102" spans="2:11" s="1" customFormat="1" ht="45" customHeight="1">
      <c r="B102" s="275"/>
      <c r="C102" s="383" t="s">
        <v>2826</v>
      </c>
      <c r="D102" s="383"/>
      <c r="E102" s="383"/>
      <c r="F102" s="383"/>
      <c r="G102" s="383"/>
      <c r="H102" s="383"/>
      <c r="I102" s="383"/>
      <c r="J102" s="383"/>
      <c r="K102" s="276"/>
    </row>
    <row r="103" spans="2:11" s="1" customFormat="1" ht="17.25" customHeight="1">
      <c r="B103" s="275"/>
      <c r="C103" s="277" t="s">
        <v>2781</v>
      </c>
      <c r="D103" s="277"/>
      <c r="E103" s="277"/>
      <c r="F103" s="277" t="s">
        <v>2782</v>
      </c>
      <c r="G103" s="278"/>
      <c r="H103" s="277" t="s">
        <v>54</v>
      </c>
      <c r="I103" s="277" t="s">
        <v>57</v>
      </c>
      <c r="J103" s="277" t="s">
        <v>2783</v>
      </c>
      <c r="K103" s="276"/>
    </row>
    <row r="104" spans="2:11" s="1" customFormat="1" ht="17.25" customHeight="1">
      <c r="B104" s="275"/>
      <c r="C104" s="279" t="s">
        <v>2784</v>
      </c>
      <c r="D104" s="279"/>
      <c r="E104" s="279"/>
      <c r="F104" s="280" t="s">
        <v>2785</v>
      </c>
      <c r="G104" s="281"/>
      <c r="H104" s="279"/>
      <c r="I104" s="279"/>
      <c r="J104" s="279" t="s">
        <v>2786</v>
      </c>
      <c r="K104" s="276"/>
    </row>
    <row r="105" spans="2:11" s="1" customFormat="1" ht="5.25" customHeight="1">
      <c r="B105" s="275"/>
      <c r="C105" s="277"/>
      <c r="D105" s="277"/>
      <c r="E105" s="277"/>
      <c r="F105" s="277"/>
      <c r="G105" s="295"/>
      <c r="H105" s="277"/>
      <c r="I105" s="277"/>
      <c r="J105" s="277"/>
      <c r="K105" s="276"/>
    </row>
    <row r="106" spans="2:11" s="1" customFormat="1" ht="15" customHeight="1">
      <c r="B106" s="275"/>
      <c r="C106" s="264" t="s">
        <v>53</v>
      </c>
      <c r="D106" s="284"/>
      <c r="E106" s="284"/>
      <c r="F106" s="285" t="s">
        <v>2787</v>
      </c>
      <c r="G106" s="264"/>
      <c r="H106" s="264" t="s">
        <v>2827</v>
      </c>
      <c r="I106" s="264" t="s">
        <v>2789</v>
      </c>
      <c r="J106" s="264">
        <v>20</v>
      </c>
      <c r="K106" s="276"/>
    </row>
    <row r="107" spans="2:11" s="1" customFormat="1" ht="15" customHeight="1">
      <c r="B107" s="275"/>
      <c r="C107" s="264" t="s">
        <v>2790</v>
      </c>
      <c r="D107" s="264"/>
      <c r="E107" s="264"/>
      <c r="F107" s="285" t="s">
        <v>2787</v>
      </c>
      <c r="G107" s="264"/>
      <c r="H107" s="264" t="s">
        <v>2827</v>
      </c>
      <c r="I107" s="264" t="s">
        <v>2789</v>
      </c>
      <c r="J107" s="264">
        <v>120</v>
      </c>
      <c r="K107" s="276"/>
    </row>
    <row r="108" spans="2:11" s="1" customFormat="1" ht="15" customHeight="1">
      <c r="B108" s="287"/>
      <c r="C108" s="264" t="s">
        <v>2792</v>
      </c>
      <c r="D108" s="264"/>
      <c r="E108" s="264"/>
      <c r="F108" s="285" t="s">
        <v>2793</v>
      </c>
      <c r="G108" s="264"/>
      <c r="H108" s="264" t="s">
        <v>2827</v>
      </c>
      <c r="I108" s="264" t="s">
        <v>2789</v>
      </c>
      <c r="J108" s="264">
        <v>50</v>
      </c>
      <c r="K108" s="276"/>
    </row>
    <row r="109" spans="2:11" s="1" customFormat="1" ht="15" customHeight="1">
      <c r="B109" s="287"/>
      <c r="C109" s="264" t="s">
        <v>2795</v>
      </c>
      <c r="D109" s="264"/>
      <c r="E109" s="264"/>
      <c r="F109" s="285" t="s">
        <v>2787</v>
      </c>
      <c r="G109" s="264"/>
      <c r="H109" s="264" t="s">
        <v>2827</v>
      </c>
      <c r="I109" s="264" t="s">
        <v>2797</v>
      </c>
      <c r="J109" s="264"/>
      <c r="K109" s="276"/>
    </row>
    <row r="110" spans="2:11" s="1" customFormat="1" ht="15" customHeight="1">
      <c r="B110" s="287"/>
      <c r="C110" s="264" t="s">
        <v>2806</v>
      </c>
      <c r="D110" s="264"/>
      <c r="E110" s="264"/>
      <c r="F110" s="285" t="s">
        <v>2793</v>
      </c>
      <c r="G110" s="264"/>
      <c r="H110" s="264" t="s">
        <v>2827</v>
      </c>
      <c r="I110" s="264" t="s">
        <v>2789</v>
      </c>
      <c r="J110" s="264">
        <v>50</v>
      </c>
      <c r="K110" s="276"/>
    </row>
    <row r="111" spans="2:11" s="1" customFormat="1" ht="15" customHeight="1">
      <c r="B111" s="287"/>
      <c r="C111" s="264" t="s">
        <v>2814</v>
      </c>
      <c r="D111" s="264"/>
      <c r="E111" s="264"/>
      <c r="F111" s="285" t="s">
        <v>2793</v>
      </c>
      <c r="G111" s="264"/>
      <c r="H111" s="264" t="s">
        <v>2827</v>
      </c>
      <c r="I111" s="264" t="s">
        <v>2789</v>
      </c>
      <c r="J111" s="264">
        <v>50</v>
      </c>
      <c r="K111" s="276"/>
    </row>
    <row r="112" spans="2:11" s="1" customFormat="1" ht="15" customHeight="1">
      <c r="B112" s="287"/>
      <c r="C112" s="264" t="s">
        <v>2812</v>
      </c>
      <c r="D112" s="264"/>
      <c r="E112" s="264"/>
      <c r="F112" s="285" t="s">
        <v>2793</v>
      </c>
      <c r="G112" s="264"/>
      <c r="H112" s="264" t="s">
        <v>2827</v>
      </c>
      <c r="I112" s="264" t="s">
        <v>2789</v>
      </c>
      <c r="J112" s="264">
        <v>50</v>
      </c>
      <c r="K112" s="276"/>
    </row>
    <row r="113" spans="2:11" s="1" customFormat="1" ht="15" customHeight="1">
      <c r="B113" s="287"/>
      <c r="C113" s="264" t="s">
        <v>53</v>
      </c>
      <c r="D113" s="264"/>
      <c r="E113" s="264"/>
      <c r="F113" s="285" t="s">
        <v>2787</v>
      </c>
      <c r="G113" s="264"/>
      <c r="H113" s="264" t="s">
        <v>2828</v>
      </c>
      <c r="I113" s="264" t="s">
        <v>2789</v>
      </c>
      <c r="J113" s="264">
        <v>20</v>
      </c>
      <c r="K113" s="276"/>
    </row>
    <row r="114" spans="2:11" s="1" customFormat="1" ht="15" customHeight="1">
      <c r="B114" s="287"/>
      <c r="C114" s="264" t="s">
        <v>2829</v>
      </c>
      <c r="D114" s="264"/>
      <c r="E114" s="264"/>
      <c r="F114" s="285" t="s">
        <v>2787</v>
      </c>
      <c r="G114" s="264"/>
      <c r="H114" s="264" t="s">
        <v>2830</v>
      </c>
      <c r="I114" s="264" t="s">
        <v>2789</v>
      </c>
      <c r="J114" s="264">
        <v>120</v>
      </c>
      <c r="K114" s="276"/>
    </row>
    <row r="115" spans="2:11" s="1" customFormat="1" ht="15" customHeight="1">
      <c r="B115" s="287"/>
      <c r="C115" s="264" t="s">
        <v>38</v>
      </c>
      <c r="D115" s="264"/>
      <c r="E115" s="264"/>
      <c r="F115" s="285" t="s">
        <v>2787</v>
      </c>
      <c r="G115" s="264"/>
      <c r="H115" s="264" t="s">
        <v>2831</v>
      </c>
      <c r="I115" s="264" t="s">
        <v>2822</v>
      </c>
      <c r="J115" s="264"/>
      <c r="K115" s="276"/>
    </row>
    <row r="116" spans="2:11" s="1" customFormat="1" ht="15" customHeight="1">
      <c r="B116" s="287"/>
      <c r="C116" s="264" t="s">
        <v>48</v>
      </c>
      <c r="D116" s="264"/>
      <c r="E116" s="264"/>
      <c r="F116" s="285" t="s">
        <v>2787</v>
      </c>
      <c r="G116" s="264"/>
      <c r="H116" s="264" t="s">
        <v>2832</v>
      </c>
      <c r="I116" s="264" t="s">
        <v>2822</v>
      </c>
      <c r="J116" s="264"/>
      <c r="K116" s="276"/>
    </row>
    <row r="117" spans="2:11" s="1" customFormat="1" ht="15" customHeight="1">
      <c r="B117" s="287"/>
      <c r="C117" s="264" t="s">
        <v>57</v>
      </c>
      <c r="D117" s="264"/>
      <c r="E117" s="264"/>
      <c r="F117" s="285" t="s">
        <v>2787</v>
      </c>
      <c r="G117" s="264"/>
      <c r="H117" s="264" t="s">
        <v>2833</v>
      </c>
      <c r="I117" s="264" t="s">
        <v>2834</v>
      </c>
      <c r="J117" s="264"/>
      <c r="K117" s="276"/>
    </row>
    <row r="118" spans="2:11" s="1" customFormat="1" ht="15" customHeight="1">
      <c r="B118" s="290"/>
      <c r="C118" s="296"/>
      <c r="D118" s="296"/>
      <c r="E118" s="296"/>
      <c r="F118" s="296"/>
      <c r="G118" s="296"/>
      <c r="H118" s="296"/>
      <c r="I118" s="296"/>
      <c r="J118" s="296"/>
      <c r="K118" s="292"/>
    </row>
    <row r="119" spans="2:11" s="1" customFormat="1" ht="18.75" customHeight="1">
      <c r="B119" s="297"/>
      <c r="C119" s="298"/>
      <c r="D119" s="298"/>
      <c r="E119" s="298"/>
      <c r="F119" s="299"/>
      <c r="G119" s="298"/>
      <c r="H119" s="298"/>
      <c r="I119" s="298"/>
      <c r="J119" s="298"/>
      <c r="K119" s="297"/>
    </row>
    <row r="120" spans="2:11" s="1" customFormat="1" ht="18.75" customHeight="1">
      <c r="B120" s="271"/>
      <c r="C120" s="271"/>
      <c r="D120" s="271"/>
      <c r="E120" s="271"/>
      <c r="F120" s="271"/>
      <c r="G120" s="271"/>
      <c r="H120" s="271"/>
      <c r="I120" s="271"/>
      <c r="J120" s="271"/>
      <c r="K120" s="271"/>
    </row>
    <row r="121" spans="2:11" s="1" customFormat="1" ht="7.5" customHeight="1">
      <c r="B121" s="300"/>
      <c r="C121" s="301"/>
      <c r="D121" s="301"/>
      <c r="E121" s="301"/>
      <c r="F121" s="301"/>
      <c r="G121" s="301"/>
      <c r="H121" s="301"/>
      <c r="I121" s="301"/>
      <c r="J121" s="301"/>
      <c r="K121" s="302"/>
    </row>
    <row r="122" spans="2:11" s="1" customFormat="1" ht="45" customHeight="1">
      <c r="B122" s="303"/>
      <c r="C122" s="384" t="s">
        <v>2835</v>
      </c>
      <c r="D122" s="384"/>
      <c r="E122" s="384"/>
      <c r="F122" s="384"/>
      <c r="G122" s="384"/>
      <c r="H122" s="384"/>
      <c r="I122" s="384"/>
      <c r="J122" s="384"/>
      <c r="K122" s="304"/>
    </row>
    <row r="123" spans="2:11" s="1" customFormat="1" ht="17.25" customHeight="1">
      <c r="B123" s="305"/>
      <c r="C123" s="277" t="s">
        <v>2781</v>
      </c>
      <c r="D123" s="277"/>
      <c r="E123" s="277"/>
      <c r="F123" s="277" t="s">
        <v>2782</v>
      </c>
      <c r="G123" s="278"/>
      <c r="H123" s="277" t="s">
        <v>54</v>
      </c>
      <c r="I123" s="277" t="s">
        <v>57</v>
      </c>
      <c r="J123" s="277" t="s">
        <v>2783</v>
      </c>
      <c r="K123" s="306"/>
    </row>
    <row r="124" spans="2:11" s="1" customFormat="1" ht="17.25" customHeight="1">
      <c r="B124" s="305"/>
      <c r="C124" s="279" t="s">
        <v>2784</v>
      </c>
      <c r="D124" s="279"/>
      <c r="E124" s="279"/>
      <c r="F124" s="280" t="s">
        <v>2785</v>
      </c>
      <c r="G124" s="281"/>
      <c r="H124" s="279"/>
      <c r="I124" s="279"/>
      <c r="J124" s="279" t="s">
        <v>2786</v>
      </c>
      <c r="K124" s="306"/>
    </row>
    <row r="125" spans="2:11" s="1" customFormat="1" ht="5.25" customHeight="1">
      <c r="B125" s="307"/>
      <c r="C125" s="282"/>
      <c r="D125" s="282"/>
      <c r="E125" s="282"/>
      <c r="F125" s="282"/>
      <c r="G125" s="308"/>
      <c r="H125" s="282"/>
      <c r="I125" s="282"/>
      <c r="J125" s="282"/>
      <c r="K125" s="309"/>
    </row>
    <row r="126" spans="2:11" s="1" customFormat="1" ht="15" customHeight="1">
      <c r="B126" s="307"/>
      <c r="C126" s="264" t="s">
        <v>2790</v>
      </c>
      <c r="D126" s="284"/>
      <c r="E126" s="284"/>
      <c r="F126" s="285" t="s">
        <v>2787</v>
      </c>
      <c r="G126" s="264"/>
      <c r="H126" s="264" t="s">
        <v>2827</v>
      </c>
      <c r="I126" s="264" t="s">
        <v>2789</v>
      </c>
      <c r="J126" s="264">
        <v>120</v>
      </c>
      <c r="K126" s="310"/>
    </row>
    <row r="127" spans="2:11" s="1" customFormat="1" ht="15" customHeight="1">
      <c r="B127" s="307"/>
      <c r="C127" s="264" t="s">
        <v>2836</v>
      </c>
      <c r="D127" s="264"/>
      <c r="E127" s="264"/>
      <c r="F127" s="285" t="s">
        <v>2787</v>
      </c>
      <c r="G127" s="264"/>
      <c r="H127" s="264" t="s">
        <v>2837</v>
      </c>
      <c r="I127" s="264" t="s">
        <v>2789</v>
      </c>
      <c r="J127" s="264" t="s">
        <v>2838</v>
      </c>
      <c r="K127" s="310"/>
    </row>
    <row r="128" spans="2:11" s="1" customFormat="1" ht="15" customHeight="1">
      <c r="B128" s="307"/>
      <c r="C128" s="264" t="s">
        <v>2735</v>
      </c>
      <c r="D128" s="264"/>
      <c r="E128" s="264"/>
      <c r="F128" s="285" t="s">
        <v>2787</v>
      </c>
      <c r="G128" s="264"/>
      <c r="H128" s="264" t="s">
        <v>2839</v>
      </c>
      <c r="I128" s="264" t="s">
        <v>2789</v>
      </c>
      <c r="J128" s="264" t="s">
        <v>2838</v>
      </c>
      <c r="K128" s="310"/>
    </row>
    <row r="129" spans="2:11" s="1" customFormat="1" ht="15" customHeight="1">
      <c r="B129" s="307"/>
      <c r="C129" s="264" t="s">
        <v>2798</v>
      </c>
      <c r="D129" s="264"/>
      <c r="E129" s="264"/>
      <c r="F129" s="285" t="s">
        <v>2793</v>
      </c>
      <c r="G129" s="264"/>
      <c r="H129" s="264" t="s">
        <v>2799</v>
      </c>
      <c r="I129" s="264" t="s">
        <v>2789</v>
      </c>
      <c r="J129" s="264">
        <v>15</v>
      </c>
      <c r="K129" s="310"/>
    </row>
    <row r="130" spans="2:11" s="1" customFormat="1" ht="15" customHeight="1">
      <c r="B130" s="307"/>
      <c r="C130" s="288" t="s">
        <v>2800</v>
      </c>
      <c r="D130" s="288"/>
      <c r="E130" s="288"/>
      <c r="F130" s="289" t="s">
        <v>2793</v>
      </c>
      <c r="G130" s="288"/>
      <c r="H130" s="288" t="s">
        <v>2801</v>
      </c>
      <c r="I130" s="288" t="s">
        <v>2789</v>
      </c>
      <c r="J130" s="288">
        <v>15</v>
      </c>
      <c r="K130" s="310"/>
    </row>
    <row r="131" spans="2:11" s="1" customFormat="1" ht="15" customHeight="1">
      <c r="B131" s="307"/>
      <c r="C131" s="288" t="s">
        <v>2802</v>
      </c>
      <c r="D131" s="288"/>
      <c r="E131" s="288"/>
      <c r="F131" s="289" t="s">
        <v>2793</v>
      </c>
      <c r="G131" s="288"/>
      <c r="H131" s="288" t="s">
        <v>2803</v>
      </c>
      <c r="I131" s="288" t="s">
        <v>2789</v>
      </c>
      <c r="J131" s="288">
        <v>20</v>
      </c>
      <c r="K131" s="310"/>
    </row>
    <row r="132" spans="2:11" s="1" customFormat="1" ht="15" customHeight="1">
      <c r="B132" s="307"/>
      <c r="C132" s="288" t="s">
        <v>2804</v>
      </c>
      <c r="D132" s="288"/>
      <c r="E132" s="288"/>
      <c r="F132" s="289" t="s">
        <v>2793</v>
      </c>
      <c r="G132" s="288"/>
      <c r="H132" s="288" t="s">
        <v>2805</v>
      </c>
      <c r="I132" s="288" t="s">
        <v>2789</v>
      </c>
      <c r="J132" s="288">
        <v>20</v>
      </c>
      <c r="K132" s="310"/>
    </row>
    <row r="133" spans="2:11" s="1" customFormat="1" ht="15" customHeight="1">
      <c r="B133" s="307"/>
      <c r="C133" s="264" t="s">
        <v>2792</v>
      </c>
      <c r="D133" s="264"/>
      <c r="E133" s="264"/>
      <c r="F133" s="285" t="s">
        <v>2793</v>
      </c>
      <c r="G133" s="264"/>
      <c r="H133" s="264" t="s">
        <v>2827</v>
      </c>
      <c r="I133" s="264" t="s">
        <v>2789</v>
      </c>
      <c r="J133" s="264">
        <v>50</v>
      </c>
      <c r="K133" s="310"/>
    </row>
    <row r="134" spans="2:11" s="1" customFormat="1" ht="15" customHeight="1">
      <c r="B134" s="307"/>
      <c r="C134" s="264" t="s">
        <v>2806</v>
      </c>
      <c r="D134" s="264"/>
      <c r="E134" s="264"/>
      <c r="F134" s="285" t="s">
        <v>2793</v>
      </c>
      <c r="G134" s="264"/>
      <c r="H134" s="264" t="s">
        <v>2827</v>
      </c>
      <c r="I134" s="264" t="s">
        <v>2789</v>
      </c>
      <c r="J134" s="264">
        <v>50</v>
      </c>
      <c r="K134" s="310"/>
    </row>
    <row r="135" spans="2:11" s="1" customFormat="1" ht="15" customHeight="1">
      <c r="B135" s="307"/>
      <c r="C135" s="264" t="s">
        <v>2812</v>
      </c>
      <c r="D135" s="264"/>
      <c r="E135" s="264"/>
      <c r="F135" s="285" t="s">
        <v>2793</v>
      </c>
      <c r="G135" s="264"/>
      <c r="H135" s="264" t="s">
        <v>2827</v>
      </c>
      <c r="I135" s="264" t="s">
        <v>2789</v>
      </c>
      <c r="J135" s="264">
        <v>50</v>
      </c>
      <c r="K135" s="310"/>
    </row>
    <row r="136" spans="2:11" s="1" customFormat="1" ht="15" customHeight="1">
      <c r="B136" s="307"/>
      <c r="C136" s="264" t="s">
        <v>2814</v>
      </c>
      <c r="D136" s="264"/>
      <c r="E136" s="264"/>
      <c r="F136" s="285" t="s">
        <v>2793</v>
      </c>
      <c r="G136" s="264"/>
      <c r="H136" s="264" t="s">
        <v>2827</v>
      </c>
      <c r="I136" s="264" t="s">
        <v>2789</v>
      </c>
      <c r="J136" s="264">
        <v>50</v>
      </c>
      <c r="K136" s="310"/>
    </row>
    <row r="137" spans="2:11" s="1" customFormat="1" ht="15" customHeight="1">
      <c r="B137" s="307"/>
      <c r="C137" s="264" t="s">
        <v>2815</v>
      </c>
      <c r="D137" s="264"/>
      <c r="E137" s="264"/>
      <c r="F137" s="285" t="s">
        <v>2793</v>
      </c>
      <c r="G137" s="264"/>
      <c r="H137" s="264" t="s">
        <v>2840</v>
      </c>
      <c r="I137" s="264" t="s">
        <v>2789</v>
      </c>
      <c r="J137" s="264">
        <v>255</v>
      </c>
      <c r="K137" s="310"/>
    </row>
    <row r="138" spans="2:11" s="1" customFormat="1" ht="15" customHeight="1">
      <c r="B138" s="307"/>
      <c r="C138" s="264" t="s">
        <v>2817</v>
      </c>
      <c r="D138" s="264"/>
      <c r="E138" s="264"/>
      <c r="F138" s="285" t="s">
        <v>2787</v>
      </c>
      <c r="G138" s="264"/>
      <c r="H138" s="264" t="s">
        <v>2841</v>
      </c>
      <c r="I138" s="264" t="s">
        <v>2819</v>
      </c>
      <c r="J138" s="264"/>
      <c r="K138" s="310"/>
    </row>
    <row r="139" spans="2:11" s="1" customFormat="1" ht="15" customHeight="1">
      <c r="B139" s="307"/>
      <c r="C139" s="264" t="s">
        <v>2820</v>
      </c>
      <c r="D139" s="264"/>
      <c r="E139" s="264"/>
      <c r="F139" s="285" t="s">
        <v>2787</v>
      </c>
      <c r="G139" s="264"/>
      <c r="H139" s="264" t="s">
        <v>2842</v>
      </c>
      <c r="I139" s="264" t="s">
        <v>2822</v>
      </c>
      <c r="J139" s="264"/>
      <c r="K139" s="310"/>
    </row>
    <row r="140" spans="2:11" s="1" customFormat="1" ht="15" customHeight="1">
      <c r="B140" s="307"/>
      <c r="C140" s="264" t="s">
        <v>2823</v>
      </c>
      <c r="D140" s="264"/>
      <c r="E140" s="264"/>
      <c r="F140" s="285" t="s">
        <v>2787</v>
      </c>
      <c r="G140" s="264"/>
      <c r="H140" s="264" t="s">
        <v>2823</v>
      </c>
      <c r="I140" s="264" t="s">
        <v>2822</v>
      </c>
      <c r="J140" s="264"/>
      <c r="K140" s="310"/>
    </row>
    <row r="141" spans="2:11" s="1" customFormat="1" ht="15" customHeight="1">
      <c r="B141" s="307"/>
      <c r="C141" s="264" t="s">
        <v>38</v>
      </c>
      <c r="D141" s="264"/>
      <c r="E141" s="264"/>
      <c r="F141" s="285" t="s">
        <v>2787</v>
      </c>
      <c r="G141" s="264"/>
      <c r="H141" s="264" t="s">
        <v>2843</v>
      </c>
      <c r="I141" s="264" t="s">
        <v>2822</v>
      </c>
      <c r="J141" s="264"/>
      <c r="K141" s="310"/>
    </row>
    <row r="142" spans="2:11" s="1" customFormat="1" ht="15" customHeight="1">
      <c r="B142" s="307"/>
      <c r="C142" s="264" t="s">
        <v>2844</v>
      </c>
      <c r="D142" s="264"/>
      <c r="E142" s="264"/>
      <c r="F142" s="285" t="s">
        <v>2787</v>
      </c>
      <c r="G142" s="264"/>
      <c r="H142" s="264" t="s">
        <v>2845</v>
      </c>
      <c r="I142" s="264" t="s">
        <v>2822</v>
      </c>
      <c r="J142" s="264"/>
      <c r="K142" s="310"/>
    </row>
    <row r="143" spans="2:11" s="1" customFormat="1" ht="15" customHeight="1">
      <c r="B143" s="311"/>
      <c r="C143" s="312"/>
      <c r="D143" s="312"/>
      <c r="E143" s="312"/>
      <c r="F143" s="312"/>
      <c r="G143" s="312"/>
      <c r="H143" s="312"/>
      <c r="I143" s="312"/>
      <c r="J143" s="312"/>
      <c r="K143" s="313"/>
    </row>
    <row r="144" spans="2:11" s="1" customFormat="1" ht="18.75" customHeight="1">
      <c r="B144" s="298"/>
      <c r="C144" s="298"/>
      <c r="D144" s="298"/>
      <c r="E144" s="298"/>
      <c r="F144" s="299"/>
      <c r="G144" s="298"/>
      <c r="H144" s="298"/>
      <c r="I144" s="298"/>
      <c r="J144" s="298"/>
      <c r="K144" s="298"/>
    </row>
    <row r="145" spans="2:11" s="1" customFormat="1" ht="18.75" customHeight="1">
      <c r="B145" s="271"/>
      <c r="C145" s="271"/>
      <c r="D145" s="271"/>
      <c r="E145" s="271"/>
      <c r="F145" s="271"/>
      <c r="G145" s="271"/>
      <c r="H145" s="271"/>
      <c r="I145" s="271"/>
      <c r="J145" s="271"/>
      <c r="K145" s="271"/>
    </row>
    <row r="146" spans="2:11" s="1" customFormat="1" ht="7.5" customHeight="1">
      <c r="B146" s="272"/>
      <c r="C146" s="273"/>
      <c r="D146" s="273"/>
      <c r="E146" s="273"/>
      <c r="F146" s="273"/>
      <c r="G146" s="273"/>
      <c r="H146" s="273"/>
      <c r="I146" s="273"/>
      <c r="J146" s="273"/>
      <c r="K146" s="274"/>
    </row>
    <row r="147" spans="2:11" s="1" customFormat="1" ht="45" customHeight="1">
      <c r="B147" s="275"/>
      <c r="C147" s="383" t="s">
        <v>2846</v>
      </c>
      <c r="D147" s="383"/>
      <c r="E147" s="383"/>
      <c r="F147" s="383"/>
      <c r="G147" s="383"/>
      <c r="H147" s="383"/>
      <c r="I147" s="383"/>
      <c r="J147" s="383"/>
      <c r="K147" s="276"/>
    </row>
    <row r="148" spans="2:11" s="1" customFormat="1" ht="17.25" customHeight="1">
      <c r="B148" s="275"/>
      <c r="C148" s="277" t="s">
        <v>2781</v>
      </c>
      <c r="D148" s="277"/>
      <c r="E148" s="277"/>
      <c r="F148" s="277" t="s">
        <v>2782</v>
      </c>
      <c r="G148" s="278"/>
      <c r="H148" s="277" t="s">
        <v>54</v>
      </c>
      <c r="I148" s="277" t="s">
        <v>57</v>
      </c>
      <c r="J148" s="277" t="s">
        <v>2783</v>
      </c>
      <c r="K148" s="276"/>
    </row>
    <row r="149" spans="2:11" s="1" customFormat="1" ht="17.25" customHeight="1">
      <c r="B149" s="275"/>
      <c r="C149" s="279" t="s">
        <v>2784</v>
      </c>
      <c r="D149" s="279"/>
      <c r="E149" s="279"/>
      <c r="F149" s="280" t="s">
        <v>2785</v>
      </c>
      <c r="G149" s="281"/>
      <c r="H149" s="279"/>
      <c r="I149" s="279"/>
      <c r="J149" s="279" t="s">
        <v>2786</v>
      </c>
      <c r="K149" s="276"/>
    </row>
    <row r="150" spans="2:11" s="1" customFormat="1" ht="5.25" customHeight="1">
      <c r="B150" s="287"/>
      <c r="C150" s="282"/>
      <c r="D150" s="282"/>
      <c r="E150" s="282"/>
      <c r="F150" s="282"/>
      <c r="G150" s="283"/>
      <c r="H150" s="282"/>
      <c r="I150" s="282"/>
      <c r="J150" s="282"/>
      <c r="K150" s="310"/>
    </row>
    <row r="151" spans="2:11" s="1" customFormat="1" ht="15" customHeight="1">
      <c r="B151" s="287"/>
      <c r="C151" s="314" t="s">
        <v>2790</v>
      </c>
      <c r="D151" s="264"/>
      <c r="E151" s="264"/>
      <c r="F151" s="315" t="s">
        <v>2787</v>
      </c>
      <c r="G151" s="264"/>
      <c r="H151" s="314" t="s">
        <v>2827</v>
      </c>
      <c r="I151" s="314" t="s">
        <v>2789</v>
      </c>
      <c r="J151" s="314">
        <v>120</v>
      </c>
      <c r="K151" s="310"/>
    </row>
    <row r="152" spans="2:11" s="1" customFormat="1" ht="15" customHeight="1">
      <c r="B152" s="287"/>
      <c r="C152" s="314" t="s">
        <v>2836</v>
      </c>
      <c r="D152" s="264"/>
      <c r="E152" s="264"/>
      <c r="F152" s="315" t="s">
        <v>2787</v>
      </c>
      <c r="G152" s="264"/>
      <c r="H152" s="314" t="s">
        <v>2847</v>
      </c>
      <c r="I152" s="314" t="s">
        <v>2789</v>
      </c>
      <c r="J152" s="314" t="s">
        <v>2838</v>
      </c>
      <c r="K152" s="310"/>
    </row>
    <row r="153" spans="2:11" s="1" customFormat="1" ht="15" customHeight="1">
      <c r="B153" s="287"/>
      <c r="C153" s="314" t="s">
        <v>2735</v>
      </c>
      <c r="D153" s="264"/>
      <c r="E153" s="264"/>
      <c r="F153" s="315" t="s">
        <v>2787</v>
      </c>
      <c r="G153" s="264"/>
      <c r="H153" s="314" t="s">
        <v>2848</v>
      </c>
      <c r="I153" s="314" t="s">
        <v>2789</v>
      </c>
      <c r="J153" s="314" t="s">
        <v>2838</v>
      </c>
      <c r="K153" s="310"/>
    </row>
    <row r="154" spans="2:11" s="1" customFormat="1" ht="15" customHeight="1">
      <c r="B154" s="287"/>
      <c r="C154" s="314" t="s">
        <v>2792</v>
      </c>
      <c r="D154" s="264"/>
      <c r="E154" s="264"/>
      <c r="F154" s="315" t="s">
        <v>2793</v>
      </c>
      <c r="G154" s="264"/>
      <c r="H154" s="314" t="s">
        <v>2827</v>
      </c>
      <c r="I154" s="314" t="s">
        <v>2789</v>
      </c>
      <c r="J154" s="314">
        <v>50</v>
      </c>
      <c r="K154" s="310"/>
    </row>
    <row r="155" spans="2:11" s="1" customFormat="1" ht="15" customHeight="1">
      <c r="B155" s="287"/>
      <c r="C155" s="314" t="s">
        <v>2795</v>
      </c>
      <c r="D155" s="264"/>
      <c r="E155" s="264"/>
      <c r="F155" s="315" t="s">
        <v>2787</v>
      </c>
      <c r="G155" s="264"/>
      <c r="H155" s="314" t="s">
        <v>2827</v>
      </c>
      <c r="I155" s="314" t="s">
        <v>2797</v>
      </c>
      <c r="J155" s="314"/>
      <c r="K155" s="310"/>
    </row>
    <row r="156" spans="2:11" s="1" customFormat="1" ht="15" customHeight="1">
      <c r="B156" s="287"/>
      <c r="C156" s="314" t="s">
        <v>2806</v>
      </c>
      <c r="D156" s="264"/>
      <c r="E156" s="264"/>
      <c r="F156" s="315" t="s">
        <v>2793</v>
      </c>
      <c r="G156" s="264"/>
      <c r="H156" s="314" t="s">
        <v>2827</v>
      </c>
      <c r="I156" s="314" t="s">
        <v>2789</v>
      </c>
      <c r="J156" s="314">
        <v>50</v>
      </c>
      <c r="K156" s="310"/>
    </row>
    <row r="157" spans="2:11" s="1" customFormat="1" ht="15" customHeight="1">
      <c r="B157" s="287"/>
      <c r="C157" s="314" t="s">
        <v>2814</v>
      </c>
      <c r="D157" s="264"/>
      <c r="E157" s="264"/>
      <c r="F157" s="315" t="s">
        <v>2793</v>
      </c>
      <c r="G157" s="264"/>
      <c r="H157" s="314" t="s">
        <v>2827</v>
      </c>
      <c r="I157" s="314" t="s">
        <v>2789</v>
      </c>
      <c r="J157" s="314">
        <v>50</v>
      </c>
      <c r="K157" s="310"/>
    </row>
    <row r="158" spans="2:11" s="1" customFormat="1" ht="15" customHeight="1">
      <c r="B158" s="287"/>
      <c r="C158" s="314" t="s">
        <v>2812</v>
      </c>
      <c r="D158" s="264"/>
      <c r="E158" s="264"/>
      <c r="F158" s="315" t="s">
        <v>2793</v>
      </c>
      <c r="G158" s="264"/>
      <c r="H158" s="314" t="s">
        <v>2827</v>
      </c>
      <c r="I158" s="314" t="s">
        <v>2789</v>
      </c>
      <c r="J158" s="314">
        <v>50</v>
      </c>
      <c r="K158" s="310"/>
    </row>
    <row r="159" spans="2:11" s="1" customFormat="1" ht="15" customHeight="1">
      <c r="B159" s="287"/>
      <c r="C159" s="314" t="s">
        <v>94</v>
      </c>
      <c r="D159" s="264"/>
      <c r="E159" s="264"/>
      <c r="F159" s="315" t="s">
        <v>2787</v>
      </c>
      <c r="G159" s="264"/>
      <c r="H159" s="314" t="s">
        <v>2849</v>
      </c>
      <c r="I159" s="314" t="s">
        <v>2789</v>
      </c>
      <c r="J159" s="314" t="s">
        <v>2850</v>
      </c>
      <c r="K159" s="310"/>
    </row>
    <row r="160" spans="2:11" s="1" customFormat="1" ht="15" customHeight="1">
      <c r="B160" s="287"/>
      <c r="C160" s="314" t="s">
        <v>2851</v>
      </c>
      <c r="D160" s="264"/>
      <c r="E160" s="264"/>
      <c r="F160" s="315" t="s">
        <v>2787</v>
      </c>
      <c r="G160" s="264"/>
      <c r="H160" s="314" t="s">
        <v>2852</v>
      </c>
      <c r="I160" s="314" t="s">
        <v>2822</v>
      </c>
      <c r="J160" s="314"/>
      <c r="K160" s="310"/>
    </row>
    <row r="161" spans="2:11" s="1" customFormat="1" ht="15" customHeight="1">
      <c r="B161" s="316"/>
      <c r="C161" s="296"/>
      <c r="D161" s="296"/>
      <c r="E161" s="296"/>
      <c r="F161" s="296"/>
      <c r="G161" s="296"/>
      <c r="H161" s="296"/>
      <c r="I161" s="296"/>
      <c r="J161" s="296"/>
      <c r="K161" s="317"/>
    </row>
    <row r="162" spans="2:11" s="1" customFormat="1" ht="18.75" customHeight="1">
      <c r="B162" s="298"/>
      <c r="C162" s="308"/>
      <c r="D162" s="308"/>
      <c r="E162" s="308"/>
      <c r="F162" s="318"/>
      <c r="G162" s="308"/>
      <c r="H162" s="308"/>
      <c r="I162" s="308"/>
      <c r="J162" s="308"/>
      <c r="K162" s="298"/>
    </row>
    <row r="163" spans="2:11" s="1" customFormat="1" ht="18.75" customHeight="1">
      <c r="B163" s="271"/>
      <c r="C163" s="271"/>
      <c r="D163" s="271"/>
      <c r="E163" s="271"/>
      <c r="F163" s="271"/>
      <c r="G163" s="271"/>
      <c r="H163" s="271"/>
      <c r="I163" s="271"/>
      <c r="J163" s="271"/>
      <c r="K163" s="271"/>
    </row>
    <row r="164" spans="2:11" s="1" customFormat="1" ht="7.5" customHeight="1">
      <c r="B164" s="253"/>
      <c r="C164" s="254"/>
      <c r="D164" s="254"/>
      <c r="E164" s="254"/>
      <c r="F164" s="254"/>
      <c r="G164" s="254"/>
      <c r="H164" s="254"/>
      <c r="I164" s="254"/>
      <c r="J164" s="254"/>
      <c r="K164" s="255"/>
    </row>
    <row r="165" spans="2:11" s="1" customFormat="1" ht="45" customHeight="1">
      <c r="B165" s="256"/>
      <c r="C165" s="384" t="s">
        <v>2853</v>
      </c>
      <c r="D165" s="384"/>
      <c r="E165" s="384"/>
      <c r="F165" s="384"/>
      <c r="G165" s="384"/>
      <c r="H165" s="384"/>
      <c r="I165" s="384"/>
      <c r="J165" s="384"/>
      <c r="K165" s="257"/>
    </row>
    <row r="166" spans="2:11" s="1" customFormat="1" ht="17.25" customHeight="1">
      <c r="B166" s="256"/>
      <c r="C166" s="277" t="s">
        <v>2781</v>
      </c>
      <c r="D166" s="277"/>
      <c r="E166" s="277"/>
      <c r="F166" s="277" t="s">
        <v>2782</v>
      </c>
      <c r="G166" s="319"/>
      <c r="H166" s="320" t="s">
        <v>54</v>
      </c>
      <c r="I166" s="320" t="s">
        <v>57</v>
      </c>
      <c r="J166" s="277" t="s">
        <v>2783</v>
      </c>
      <c r="K166" s="257"/>
    </row>
    <row r="167" spans="2:11" s="1" customFormat="1" ht="17.25" customHeight="1">
      <c r="B167" s="258"/>
      <c r="C167" s="279" t="s">
        <v>2784</v>
      </c>
      <c r="D167" s="279"/>
      <c r="E167" s="279"/>
      <c r="F167" s="280" t="s">
        <v>2785</v>
      </c>
      <c r="G167" s="321"/>
      <c r="H167" s="322"/>
      <c r="I167" s="322"/>
      <c r="J167" s="279" t="s">
        <v>2786</v>
      </c>
      <c r="K167" s="259"/>
    </row>
    <row r="168" spans="2:11" s="1" customFormat="1" ht="5.25" customHeight="1">
      <c r="B168" s="287"/>
      <c r="C168" s="282"/>
      <c r="D168" s="282"/>
      <c r="E168" s="282"/>
      <c r="F168" s="282"/>
      <c r="G168" s="283"/>
      <c r="H168" s="282"/>
      <c r="I168" s="282"/>
      <c r="J168" s="282"/>
      <c r="K168" s="310"/>
    </row>
    <row r="169" spans="2:11" s="1" customFormat="1" ht="15" customHeight="1">
      <c r="B169" s="287"/>
      <c r="C169" s="264" t="s">
        <v>2790</v>
      </c>
      <c r="D169" s="264"/>
      <c r="E169" s="264"/>
      <c r="F169" s="285" t="s">
        <v>2787</v>
      </c>
      <c r="G169" s="264"/>
      <c r="H169" s="264" t="s">
        <v>2827</v>
      </c>
      <c r="I169" s="264" t="s">
        <v>2789</v>
      </c>
      <c r="J169" s="264">
        <v>120</v>
      </c>
      <c r="K169" s="310"/>
    </row>
    <row r="170" spans="2:11" s="1" customFormat="1" ht="15" customHeight="1">
      <c r="B170" s="287"/>
      <c r="C170" s="264" t="s">
        <v>2836</v>
      </c>
      <c r="D170" s="264"/>
      <c r="E170" s="264"/>
      <c r="F170" s="285" t="s">
        <v>2787</v>
      </c>
      <c r="G170" s="264"/>
      <c r="H170" s="264" t="s">
        <v>2837</v>
      </c>
      <c r="I170" s="264" t="s">
        <v>2789</v>
      </c>
      <c r="J170" s="264" t="s">
        <v>2838</v>
      </c>
      <c r="K170" s="310"/>
    </row>
    <row r="171" spans="2:11" s="1" customFormat="1" ht="15" customHeight="1">
      <c r="B171" s="287"/>
      <c r="C171" s="264" t="s">
        <v>2735</v>
      </c>
      <c r="D171" s="264"/>
      <c r="E171" s="264"/>
      <c r="F171" s="285" t="s">
        <v>2787</v>
      </c>
      <c r="G171" s="264"/>
      <c r="H171" s="264" t="s">
        <v>2854</v>
      </c>
      <c r="I171" s="264" t="s">
        <v>2789</v>
      </c>
      <c r="J171" s="264" t="s">
        <v>2838</v>
      </c>
      <c r="K171" s="310"/>
    </row>
    <row r="172" spans="2:11" s="1" customFormat="1" ht="15" customHeight="1">
      <c r="B172" s="287"/>
      <c r="C172" s="264" t="s">
        <v>2792</v>
      </c>
      <c r="D172" s="264"/>
      <c r="E172" s="264"/>
      <c r="F172" s="285" t="s">
        <v>2793</v>
      </c>
      <c r="G172" s="264"/>
      <c r="H172" s="264" t="s">
        <v>2854</v>
      </c>
      <c r="I172" s="264" t="s">
        <v>2789</v>
      </c>
      <c r="J172" s="264">
        <v>50</v>
      </c>
      <c r="K172" s="310"/>
    </row>
    <row r="173" spans="2:11" s="1" customFormat="1" ht="15" customHeight="1">
      <c r="B173" s="287"/>
      <c r="C173" s="264" t="s">
        <v>2795</v>
      </c>
      <c r="D173" s="264"/>
      <c r="E173" s="264"/>
      <c r="F173" s="285" t="s">
        <v>2787</v>
      </c>
      <c r="G173" s="264"/>
      <c r="H173" s="264" t="s">
        <v>2854</v>
      </c>
      <c r="I173" s="264" t="s">
        <v>2797</v>
      </c>
      <c r="J173" s="264"/>
      <c r="K173" s="310"/>
    </row>
    <row r="174" spans="2:11" s="1" customFormat="1" ht="15" customHeight="1">
      <c r="B174" s="287"/>
      <c r="C174" s="264" t="s">
        <v>2806</v>
      </c>
      <c r="D174" s="264"/>
      <c r="E174" s="264"/>
      <c r="F174" s="285" t="s">
        <v>2793</v>
      </c>
      <c r="G174" s="264"/>
      <c r="H174" s="264" t="s">
        <v>2854</v>
      </c>
      <c r="I174" s="264" t="s">
        <v>2789</v>
      </c>
      <c r="J174" s="264">
        <v>50</v>
      </c>
      <c r="K174" s="310"/>
    </row>
    <row r="175" spans="2:11" s="1" customFormat="1" ht="15" customHeight="1">
      <c r="B175" s="287"/>
      <c r="C175" s="264" t="s">
        <v>2814</v>
      </c>
      <c r="D175" s="264"/>
      <c r="E175" s="264"/>
      <c r="F175" s="285" t="s">
        <v>2793</v>
      </c>
      <c r="G175" s="264"/>
      <c r="H175" s="264" t="s">
        <v>2854</v>
      </c>
      <c r="I175" s="264" t="s">
        <v>2789</v>
      </c>
      <c r="J175" s="264">
        <v>50</v>
      </c>
      <c r="K175" s="310"/>
    </row>
    <row r="176" spans="2:11" s="1" customFormat="1" ht="15" customHeight="1">
      <c r="B176" s="287"/>
      <c r="C176" s="264" t="s">
        <v>2812</v>
      </c>
      <c r="D176" s="264"/>
      <c r="E176" s="264"/>
      <c r="F176" s="285" t="s">
        <v>2793</v>
      </c>
      <c r="G176" s="264"/>
      <c r="H176" s="264" t="s">
        <v>2854</v>
      </c>
      <c r="I176" s="264" t="s">
        <v>2789</v>
      </c>
      <c r="J176" s="264">
        <v>50</v>
      </c>
      <c r="K176" s="310"/>
    </row>
    <row r="177" spans="2:11" s="1" customFormat="1" ht="15" customHeight="1">
      <c r="B177" s="287"/>
      <c r="C177" s="264" t="s">
        <v>131</v>
      </c>
      <c r="D177" s="264"/>
      <c r="E177" s="264"/>
      <c r="F177" s="285" t="s">
        <v>2787</v>
      </c>
      <c r="G177" s="264"/>
      <c r="H177" s="264" t="s">
        <v>2855</v>
      </c>
      <c r="I177" s="264" t="s">
        <v>2856</v>
      </c>
      <c r="J177" s="264"/>
      <c r="K177" s="310"/>
    </row>
    <row r="178" spans="2:11" s="1" customFormat="1" ht="15" customHeight="1">
      <c r="B178" s="287"/>
      <c r="C178" s="264" t="s">
        <v>57</v>
      </c>
      <c r="D178" s="264"/>
      <c r="E178" s="264"/>
      <c r="F178" s="285" t="s">
        <v>2787</v>
      </c>
      <c r="G178" s="264"/>
      <c r="H178" s="264" t="s">
        <v>2857</v>
      </c>
      <c r="I178" s="264" t="s">
        <v>2858</v>
      </c>
      <c r="J178" s="264">
        <v>1</v>
      </c>
      <c r="K178" s="310"/>
    </row>
    <row r="179" spans="2:11" s="1" customFormat="1" ht="15" customHeight="1">
      <c r="B179" s="287"/>
      <c r="C179" s="264" t="s">
        <v>53</v>
      </c>
      <c r="D179" s="264"/>
      <c r="E179" s="264"/>
      <c r="F179" s="285" t="s">
        <v>2787</v>
      </c>
      <c r="G179" s="264"/>
      <c r="H179" s="264" t="s">
        <v>2859</v>
      </c>
      <c r="I179" s="264" t="s">
        <v>2789</v>
      </c>
      <c r="J179" s="264">
        <v>20</v>
      </c>
      <c r="K179" s="310"/>
    </row>
    <row r="180" spans="2:11" s="1" customFormat="1" ht="15" customHeight="1">
      <c r="B180" s="287"/>
      <c r="C180" s="264" t="s">
        <v>54</v>
      </c>
      <c r="D180" s="264"/>
      <c r="E180" s="264"/>
      <c r="F180" s="285" t="s">
        <v>2787</v>
      </c>
      <c r="G180" s="264"/>
      <c r="H180" s="264" t="s">
        <v>2860</v>
      </c>
      <c r="I180" s="264" t="s">
        <v>2789</v>
      </c>
      <c r="J180" s="264">
        <v>255</v>
      </c>
      <c r="K180" s="310"/>
    </row>
    <row r="181" spans="2:11" s="1" customFormat="1" ht="15" customHeight="1">
      <c r="B181" s="287"/>
      <c r="C181" s="264" t="s">
        <v>132</v>
      </c>
      <c r="D181" s="264"/>
      <c r="E181" s="264"/>
      <c r="F181" s="285" t="s">
        <v>2787</v>
      </c>
      <c r="G181" s="264"/>
      <c r="H181" s="264" t="s">
        <v>2751</v>
      </c>
      <c r="I181" s="264" t="s">
        <v>2789</v>
      </c>
      <c r="J181" s="264">
        <v>10</v>
      </c>
      <c r="K181" s="310"/>
    </row>
    <row r="182" spans="2:11" s="1" customFormat="1" ht="15" customHeight="1">
      <c r="B182" s="287"/>
      <c r="C182" s="264" t="s">
        <v>133</v>
      </c>
      <c r="D182" s="264"/>
      <c r="E182" s="264"/>
      <c r="F182" s="285" t="s">
        <v>2787</v>
      </c>
      <c r="G182" s="264"/>
      <c r="H182" s="264" t="s">
        <v>2861</v>
      </c>
      <c r="I182" s="264" t="s">
        <v>2822</v>
      </c>
      <c r="J182" s="264"/>
      <c r="K182" s="310"/>
    </row>
    <row r="183" spans="2:11" s="1" customFormat="1" ht="15" customHeight="1">
      <c r="B183" s="287"/>
      <c r="C183" s="264" t="s">
        <v>2862</v>
      </c>
      <c r="D183" s="264"/>
      <c r="E183" s="264"/>
      <c r="F183" s="285" t="s">
        <v>2787</v>
      </c>
      <c r="G183" s="264"/>
      <c r="H183" s="264" t="s">
        <v>2863</v>
      </c>
      <c r="I183" s="264" t="s">
        <v>2822</v>
      </c>
      <c r="J183" s="264"/>
      <c r="K183" s="310"/>
    </row>
    <row r="184" spans="2:11" s="1" customFormat="1" ht="15" customHeight="1">
      <c r="B184" s="287"/>
      <c r="C184" s="264" t="s">
        <v>2851</v>
      </c>
      <c r="D184" s="264"/>
      <c r="E184" s="264"/>
      <c r="F184" s="285" t="s">
        <v>2787</v>
      </c>
      <c r="G184" s="264"/>
      <c r="H184" s="264" t="s">
        <v>2864</v>
      </c>
      <c r="I184" s="264" t="s">
        <v>2822</v>
      </c>
      <c r="J184" s="264"/>
      <c r="K184" s="310"/>
    </row>
    <row r="185" spans="2:11" s="1" customFormat="1" ht="15" customHeight="1">
      <c r="B185" s="287"/>
      <c r="C185" s="264" t="s">
        <v>135</v>
      </c>
      <c r="D185" s="264"/>
      <c r="E185" s="264"/>
      <c r="F185" s="285" t="s">
        <v>2793</v>
      </c>
      <c r="G185" s="264"/>
      <c r="H185" s="264" t="s">
        <v>2865</v>
      </c>
      <c r="I185" s="264" t="s">
        <v>2789</v>
      </c>
      <c r="J185" s="264">
        <v>50</v>
      </c>
      <c r="K185" s="310"/>
    </row>
    <row r="186" spans="2:11" s="1" customFormat="1" ht="15" customHeight="1">
      <c r="B186" s="287"/>
      <c r="C186" s="264" t="s">
        <v>2866</v>
      </c>
      <c r="D186" s="264"/>
      <c r="E186" s="264"/>
      <c r="F186" s="285" t="s">
        <v>2793</v>
      </c>
      <c r="G186" s="264"/>
      <c r="H186" s="264" t="s">
        <v>2867</v>
      </c>
      <c r="I186" s="264" t="s">
        <v>2868</v>
      </c>
      <c r="J186" s="264"/>
      <c r="K186" s="310"/>
    </row>
    <row r="187" spans="2:11" s="1" customFormat="1" ht="15" customHeight="1">
      <c r="B187" s="287"/>
      <c r="C187" s="264" t="s">
        <v>2869</v>
      </c>
      <c r="D187" s="264"/>
      <c r="E187" s="264"/>
      <c r="F187" s="285" t="s">
        <v>2793</v>
      </c>
      <c r="G187" s="264"/>
      <c r="H187" s="264" t="s">
        <v>2870</v>
      </c>
      <c r="I187" s="264" t="s">
        <v>2868</v>
      </c>
      <c r="J187" s="264"/>
      <c r="K187" s="310"/>
    </row>
    <row r="188" spans="2:11" s="1" customFormat="1" ht="15" customHeight="1">
      <c r="B188" s="287"/>
      <c r="C188" s="264" t="s">
        <v>2871</v>
      </c>
      <c r="D188" s="264"/>
      <c r="E188" s="264"/>
      <c r="F188" s="285" t="s">
        <v>2793</v>
      </c>
      <c r="G188" s="264"/>
      <c r="H188" s="264" t="s">
        <v>2872</v>
      </c>
      <c r="I188" s="264" t="s">
        <v>2868</v>
      </c>
      <c r="J188" s="264"/>
      <c r="K188" s="310"/>
    </row>
    <row r="189" spans="2:11" s="1" customFormat="1" ht="15" customHeight="1">
      <c r="B189" s="287"/>
      <c r="C189" s="323" t="s">
        <v>2873</v>
      </c>
      <c r="D189" s="264"/>
      <c r="E189" s="264"/>
      <c r="F189" s="285" t="s">
        <v>2793</v>
      </c>
      <c r="G189" s="264"/>
      <c r="H189" s="264" t="s">
        <v>2874</v>
      </c>
      <c r="I189" s="264" t="s">
        <v>2875</v>
      </c>
      <c r="J189" s="324" t="s">
        <v>2876</v>
      </c>
      <c r="K189" s="310"/>
    </row>
    <row r="190" spans="2:11" s="1" customFormat="1" ht="15" customHeight="1">
      <c r="B190" s="287"/>
      <c r="C190" s="323" t="s">
        <v>42</v>
      </c>
      <c r="D190" s="264"/>
      <c r="E190" s="264"/>
      <c r="F190" s="285" t="s">
        <v>2787</v>
      </c>
      <c r="G190" s="264"/>
      <c r="H190" s="261" t="s">
        <v>2877</v>
      </c>
      <c r="I190" s="264" t="s">
        <v>2878</v>
      </c>
      <c r="J190" s="264"/>
      <c r="K190" s="310"/>
    </row>
    <row r="191" spans="2:11" s="1" customFormat="1" ht="15" customHeight="1">
      <c r="B191" s="287"/>
      <c r="C191" s="323" t="s">
        <v>2879</v>
      </c>
      <c r="D191" s="264"/>
      <c r="E191" s="264"/>
      <c r="F191" s="285" t="s">
        <v>2787</v>
      </c>
      <c r="G191" s="264"/>
      <c r="H191" s="264" t="s">
        <v>2880</v>
      </c>
      <c r="I191" s="264" t="s">
        <v>2822</v>
      </c>
      <c r="J191" s="264"/>
      <c r="K191" s="310"/>
    </row>
    <row r="192" spans="2:11" s="1" customFormat="1" ht="15" customHeight="1">
      <c r="B192" s="287"/>
      <c r="C192" s="323" t="s">
        <v>2881</v>
      </c>
      <c r="D192" s="264"/>
      <c r="E192" s="264"/>
      <c r="F192" s="285" t="s">
        <v>2787</v>
      </c>
      <c r="G192" s="264"/>
      <c r="H192" s="264" t="s">
        <v>2882</v>
      </c>
      <c r="I192" s="264" t="s">
        <v>2822</v>
      </c>
      <c r="J192" s="264"/>
      <c r="K192" s="310"/>
    </row>
    <row r="193" spans="2:11" s="1" customFormat="1" ht="15" customHeight="1">
      <c r="B193" s="287"/>
      <c r="C193" s="323" t="s">
        <v>2883</v>
      </c>
      <c r="D193" s="264"/>
      <c r="E193" s="264"/>
      <c r="F193" s="285" t="s">
        <v>2793</v>
      </c>
      <c r="G193" s="264"/>
      <c r="H193" s="264" t="s">
        <v>2884</v>
      </c>
      <c r="I193" s="264" t="s">
        <v>2822</v>
      </c>
      <c r="J193" s="264"/>
      <c r="K193" s="310"/>
    </row>
    <row r="194" spans="2:11" s="1" customFormat="1" ht="15" customHeight="1">
      <c r="B194" s="316"/>
      <c r="C194" s="325"/>
      <c r="D194" s="296"/>
      <c r="E194" s="296"/>
      <c r="F194" s="296"/>
      <c r="G194" s="296"/>
      <c r="H194" s="296"/>
      <c r="I194" s="296"/>
      <c r="J194" s="296"/>
      <c r="K194" s="317"/>
    </row>
    <row r="195" spans="2:11" s="1" customFormat="1" ht="18.75" customHeight="1">
      <c r="B195" s="298"/>
      <c r="C195" s="308"/>
      <c r="D195" s="308"/>
      <c r="E195" s="308"/>
      <c r="F195" s="318"/>
      <c r="G195" s="308"/>
      <c r="H195" s="308"/>
      <c r="I195" s="308"/>
      <c r="J195" s="308"/>
      <c r="K195" s="298"/>
    </row>
    <row r="196" spans="2:11" s="1" customFormat="1" ht="18.75" customHeight="1">
      <c r="B196" s="298"/>
      <c r="C196" s="308"/>
      <c r="D196" s="308"/>
      <c r="E196" s="308"/>
      <c r="F196" s="318"/>
      <c r="G196" s="308"/>
      <c r="H196" s="308"/>
      <c r="I196" s="308"/>
      <c r="J196" s="308"/>
      <c r="K196" s="298"/>
    </row>
    <row r="197" spans="2:11" s="1" customFormat="1" ht="18.75" customHeight="1">
      <c r="B197" s="271"/>
      <c r="C197" s="271"/>
      <c r="D197" s="271"/>
      <c r="E197" s="271"/>
      <c r="F197" s="271"/>
      <c r="G197" s="271"/>
      <c r="H197" s="271"/>
      <c r="I197" s="271"/>
      <c r="J197" s="271"/>
      <c r="K197" s="271"/>
    </row>
    <row r="198" spans="2:11" s="1" customFormat="1" ht="12">
      <c r="B198" s="253"/>
      <c r="C198" s="254"/>
      <c r="D198" s="254"/>
      <c r="E198" s="254"/>
      <c r="F198" s="254"/>
      <c r="G198" s="254"/>
      <c r="H198" s="254"/>
      <c r="I198" s="254"/>
      <c r="J198" s="254"/>
      <c r="K198" s="255"/>
    </row>
    <row r="199" spans="2:11" s="1" customFormat="1" ht="20.5">
      <c r="B199" s="256"/>
      <c r="C199" s="384" t="s">
        <v>2885</v>
      </c>
      <c r="D199" s="384"/>
      <c r="E199" s="384"/>
      <c r="F199" s="384"/>
      <c r="G199" s="384"/>
      <c r="H199" s="384"/>
      <c r="I199" s="384"/>
      <c r="J199" s="384"/>
      <c r="K199" s="257"/>
    </row>
    <row r="200" spans="2:11" s="1" customFormat="1" ht="25.5" customHeight="1">
      <c r="B200" s="256"/>
      <c r="C200" s="326" t="s">
        <v>2886</v>
      </c>
      <c r="D200" s="326"/>
      <c r="E200" s="326"/>
      <c r="F200" s="326" t="s">
        <v>2887</v>
      </c>
      <c r="G200" s="327"/>
      <c r="H200" s="385" t="s">
        <v>2888</v>
      </c>
      <c r="I200" s="385"/>
      <c r="J200" s="385"/>
      <c r="K200" s="257"/>
    </row>
    <row r="201" spans="2:11" s="1" customFormat="1" ht="5.25" customHeight="1">
      <c r="B201" s="287"/>
      <c r="C201" s="282"/>
      <c r="D201" s="282"/>
      <c r="E201" s="282"/>
      <c r="F201" s="282"/>
      <c r="G201" s="308"/>
      <c r="H201" s="282"/>
      <c r="I201" s="282"/>
      <c r="J201" s="282"/>
      <c r="K201" s="310"/>
    </row>
    <row r="202" spans="2:11" s="1" customFormat="1" ht="15" customHeight="1">
      <c r="B202" s="287"/>
      <c r="C202" s="264" t="s">
        <v>2878</v>
      </c>
      <c r="D202" s="264"/>
      <c r="E202" s="264"/>
      <c r="F202" s="285" t="s">
        <v>43</v>
      </c>
      <c r="G202" s="264"/>
      <c r="H202" s="386" t="s">
        <v>2889</v>
      </c>
      <c r="I202" s="386"/>
      <c r="J202" s="386"/>
      <c r="K202" s="310"/>
    </row>
    <row r="203" spans="2:11" s="1" customFormat="1" ht="15" customHeight="1">
      <c r="B203" s="287"/>
      <c r="C203" s="264"/>
      <c r="D203" s="264"/>
      <c r="E203" s="264"/>
      <c r="F203" s="285" t="s">
        <v>44</v>
      </c>
      <c r="G203" s="264"/>
      <c r="H203" s="386" t="s">
        <v>2890</v>
      </c>
      <c r="I203" s="386"/>
      <c r="J203" s="386"/>
      <c r="K203" s="310"/>
    </row>
    <row r="204" spans="2:11" s="1" customFormat="1" ht="15" customHeight="1">
      <c r="B204" s="287"/>
      <c r="C204" s="264"/>
      <c r="D204" s="264"/>
      <c r="E204" s="264"/>
      <c r="F204" s="285" t="s">
        <v>47</v>
      </c>
      <c r="G204" s="264"/>
      <c r="H204" s="386" t="s">
        <v>2891</v>
      </c>
      <c r="I204" s="386"/>
      <c r="J204" s="386"/>
      <c r="K204" s="310"/>
    </row>
    <row r="205" spans="2:11" s="1" customFormat="1" ht="15" customHeight="1">
      <c r="B205" s="287"/>
      <c r="C205" s="264"/>
      <c r="D205" s="264"/>
      <c r="E205" s="264"/>
      <c r="F205" s="285" t="s">
        <v>45</v>
      </c>
      <c r="G205" s="264"/>
      <c r="H205" s="386" t="s">
        <v>2892</v>
      </c>
      <c r="I205" s="386"/>
      <c r="J205" s="386"/>
      <c r="K205" s="310"/>
    </row>
    <row r="206" spans="2:11" s="1" customFormat="1" ht="15" customHeight="1">
      <c r="B206" s="287"/>
      <c r="C206" s="264"/>
      <c r="D206" s="264"/>
      <c r="E206" s="264"/>
      <c r="F206" s="285" t="s">
        <v>46</v>
      </c>
      <c r="G206" s="264"/>
      <c r="H206" s="386" t="s">
        <v>2893</v>
      </c>
      <c r="I206" s="386"/>
      <c r="J206" s="386"/>
      <c r="K206" s="310"/>
    </row>
    <row r="207" spans="2:11" s="1" customFormat="1" ht="15" customHeight="1">
      <c r="B207" s="287"/>
      <c r="C207" s="264"/>
      <c r="D207" s="264"/>
      <c r="E207" s="264"/>
      <c r="F207" s="285"/>
      <c r="G207" s="264"/>
      <c r="H207" s="264"/>
      <c r="I207" s="264"/>
      <c r="J207" s="264"/>
      <c r="K207" s="310"/>
    </row>
    <row r="208" spans="2:11" s="1" customFormat="1" ht="15" customHeight="1">
      <c r="B208" s="287"/>
      <c r="C208" s="264" t="s">
        <v>2834</v>
      </c>
      <c r="D208" s="264"/>
      <c r="E208" s="264"/>
      <c r="F208" s="285" t="s">
        <v>79</v>
      </c>
      <c r="G208" s="264"/>
      <c r="H208" s="386" t="s">
        <v>2894</v>
      </c>
      <c r="I208" s="386"/>
      <c r="J208" s="386"/>
      <c r="K208" s="310"/>
    </row>
    <row r="209" spans="2:11" s="1" customFormat="1" ht="15" customHeight="1">
      <c r="B209" s="287"/>
      <c r="C209" s="264"/>
      <c r="D209" s="264"/>
      <c r="E209" s="264"/>
      <c r="F209" s="285" t="s">
        <v>2729</v>
      </c>
      <c r="G209" s="264"/>
      <c r="H209" s="386" t="s">
        <v>2730</v>
      </c>
      <c r="I209" s="386"/>
      <c r="J209" s="386"/>
      <c r="K209" s="310"/>
    </row>
    <row r="210" spans="2:11" s="1" customFormat="1" ht="15" customHeight="1">
      <c r="B210" s="287"/>
      <c r="C210" s="264"/>
      <c r="D210" s="264"/>
      <c r="E210" s="264"/>
      <c r="F210" s="285" t="s">
        <v>2727</v>
      </c>
      <c r="G210" s="264"/>
      <c r="H210" s="386" t="s">
        <v>2895</v>
      </c>
      <c r="I210" s="386"/>
      <c r="J210" s="386"/>
      <c r="K210" s="310"/>
    </row>
    <row r="211" spans="2:11" s="1" customFormat="1" ht="15" customHeight="1">
      <c r="B211" s="328"/>
      <c r="C211" s="264"/>
      <c r="D211" s="264"/>
      <c r="E211" s="264"/>
      <c r="F211" s="285" t="s">
        <v>2731</v>
      </c>
      <c r="G211" s="323"/>
      <c r="H211" s="387" t="s">
        <v>2732</v>
      </c>
      <c r="I211" s="387"/>
      <c r="J211" s="387"/>
      <c r="K211" s="329"/>
    </row>
    <row r="212" spans="2:11" s="1" customFormat="1" ht="15" customHeight="1">
      <c r="B212" s="328"/>
      <c r="C212" s="264"/>
      <c r="D212" s="264"/>
      <c r="E212" s="264"/>
      <c r="F212" s="285" t="s">
        <v>2733</v>
      </c>
      <c r="G212" s="323"/>
      <c r="H212" s="387" t="s">
        <v>2896</v>
      </c>
      <c r="I212" s="387"/>
      <c r="J212" s="387"/>
      <c r="K212" s="329"/>
    </row>
    <row r="213" spans="2:11" s="1" customFormat="1" ht="15" customHeight="1">
      <c r="B213" s="328"/>
      <c r="C213" s="264"/>
      <c r="D213" s="264"/>
      <c r="E213" s="264"/>
      <c r="F213" s="285"/>
      <c r="G213" s="323"/>
      <c r="H213" s="314"/>
      <c r="I213" s="314"/>
      <c r="J213" s="314"/>
      <c r="K213" s="329"/>
    </row>
    <row r="214" spans="2:11" s="1" customFormat="1" ht="15" customHeight="1">
      <c r="B214" s="328"/>
      <c r="C214" s="264" t="s">
        <v>2858</v>
      </c>
      <c r="D214" s="264"/>
      <c r="E214" s="264"/>
      <c r="F214" s="285">
        <v>1</v>
      </c>
      <c r="G214" s="323"/>
      <c r="H214" s="387" t="s">
        <v>2897</v>
      </c>
      <c r="I214" s="387"/>
      <c r="J214" s="387"/>
      <c r="K214" s="329"/>
    </row>
    <row r="215" spans="2:11" s="1" customFormat="1" ht="15" customHeight="1">
      <c r="B215" s="328"/>
      <c r="C215" s="264"/>
      <c r="D215" s="264"/>
      <c r="E215" s="264"/>
      <c r="F215" s="285">
        <v>2</v>
      </c>
      <c r="G215" s="323"/>
      <c r="H215" s="387" t="s">
        <v>2898</v>
      </c>
      <c r="I215" s="387"/>
      <c r="J215" s="387"/>
      <c r="K215" s="329"/>
    </row>
    <row r="216" spans="2:11" s="1" customFormat="1" ht="15" customHeight="1">
      <c r="B216" s="328"/>
      <c r="C216" s="264"/>
      <c r="D216" s="264"/>
      <c r="E216" s="264"/>
      <c r="F216" s="285">
        <v>3</v>
      </c>
      <c r="G216" s="323"/>
      <c r="H216" s="387" t="s">
        <v>2899</v>
      </c>
      <c r="I216" s="387"/>
      <c r="J216" s="387"/>
      <c r="K216" s="329"/>
    </row>
    <row r="217" spans="2:11" s="1" customFormat="1" ht="15" customHeight="1">
      <c r="B217" s="328"/>
      <c r="C217" s="264"/>
      <c r="D217" s="264"/>
      <c r="E217" s="264"/>
      <c r="F217" s="285">
        <v>4</v>
      </c>
      <c r="G217" s="323"/>
      <c r="H217" s="387" t="s">
        <v>2900</v>
      </c>
      <c r="I217" s="387"/>
      <c r="J217" s="387"/>
      <c r="K217" s="329"/>
    </row>
    <row r="218" spans="2:11" s="1" customFormat="1" ht="12.75" customHeight="1">
      <c r="B218" s="330"/>
      <c r="C218" s="331"/>
      <c r="D218" s="331"/>
      <c r="E218" s="331"/>
      <c r="F218" s="331"/>
      <c r="G218" s="331"/>
      <c r="H218" s="331"/>
      <c r="I218" s="331"/>
      <c r="J218" s="331"/>
      <c r="K218" s="332"/>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DCD40A21B6C9D498B1776F56A3360F7" ma:contentTypeVersion="12" ma:contentTypeDescription="Vytvoří nový dokument" ma:contentTypeScope="" ma:versionID="894e0c57fcf51254747c68a9e68675c0">
  <xsd:schema xmlns:xsd="http://www.w3.org/2001/XMLSchema" xmlns:xs="http://www.w3.org/2001/XMLSchema" xmlns:p="http://schemas.microsoft.com/office/2006/metadata/properties" xmlns:ns2="04ef2e24-ca87-4526-a4f8-62a1780992b4" xmlns:ns3="02c16d56-20f0-45c1-8c23-fd99bd07d41c" targetNamespace="http://schemas.microsoft.com/office/2006/metadata/properties" ma:root="true" ma:fieldsID="72e1462828592419a7ec1c87a590fa4e" ns2:_="" ns3:_="">
    <xsd:import namespace="04ef2e24-ca87-4526-a4f8-62a1780992b4"/>
    <xsd:import namespace="02c16d56-20f0-45c1-8c23-fd99bd07d4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f2e24-ca87-4526-a4f8-62a1780992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c16d56-20f0-45c1-8c23-fd99bd07d41c" elementFormDefault="qualified">
    <xsd:import namespace="http://schemas.microsoft.com/office/2006/documentManagement/types"/>
    <xsd:import namespace="http://schemas.microsoft.com/office/infopath/2007/PartnerControls"/>
    <xsd:element name="SharedWithUsers" ma:index="16"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70DC08-B713-4583-8B0E-40B0CFE4B272}"/>
</file>

<file path=customXml/itemProps2.xml><?xml version="1.0" encoding="utf-8"?>
<ds:datastoreItem xmlns:ds="http://schemas.openxmlformats.org/officeDocument/2006/customXml" ds:itemID="{21A794F0-D2D8-475F-A515-10CAC3FFF4A4}"/>
</file>

<file path=customXml/itemProps3.xml><?xml version="1.0" encoding="utf-8"?>
<ds:datastoreItem xmlns:ds="http://schemas.openxmlformats.org/officeDocument/2006/customXml" ds:itemID="{34F7D868-3DB7-4FEB-AE14-A7B9864DEB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Rekapitulace stavby</vt:lpstr>
      <vt:lpstr>01 - SO 01 Vlastní objekt</vt:lpstr>
      <vt:lpstr>02 - SO 02 Vodovodní příp...</vt:lpstr>
      <vt:lpstr>03 - SO 03 Přípojka splaš...</vt:lpstr>
      <vt:lpstr>04 - SO 04 Přípojka dešťo...</vt:lpstr>
      <vt:lpstr>Pokyny pro vyplnění</vt:lpstr>
      <vt:lpstr>'01 - SO 01 Vlastní objekt'!Názvy_tisku</vt:lpstr>
      <vt:lpstr>'02 - SO 02 Vodovodní příp...'!Názvy_tisku</vt:lpstr>
      <vt:lpstr>'03 - SO 03 Přípojka splaš...'!Názvy_tisku</vt:lpstr>
      <vt:lpstr>'04 - SO 04 Přípojka dešťo...'!Názvy_tisku</vt:lpstr>
      <vt:lpstr>'Rekapitulace stavby'!Názvy_tisku</vt:lpstr>
      <vt:lpstr>'01 - SO 01 Vlastní objekt'!Oblast_tisku</vt:lpstr>
      <vt:lpstr>'02 - SO 02 Vodovodní příp...'!Oblast_tisku</vt:lpstr>
      <vt:lpstr>'03 - SO 03 Přípojka splaš...'!Oblast_tisku</vt:lpstr>
      <vt:lpstr>'04 - SO 04 Přípojka dešťo...'!Oblast_tisku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Core5\lukes</dc:creator>
  <cp:lastModifiedBy>Tomáš Samek</cp:lastModifiedBy>
  <dcterms:created xsi:type="dcterms:W3CDTF">2021-02-16T14:21:23Z</dcterms:created>
  <dcterms:modified xsi:type="dcterms:W3CDTF">2021-02-25T19:43:32Z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0x010100ADCD40A21B6C9D498B1776F56A3360F7</vt:lpwstr>
  </property>
</Properties>
</file>