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Pol'!$A$1:$U$604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594" i="12" l="1"/>
  <c r="F39" i="1" s="1"/>
  <c r="BA591" i="12"/>
  <c r="BA583" i="12"/>
  <c r="BA581" i="12"/>
  <c r="BA579" i="12"/>
  <c r="BA577" i="12"/>
  <c r="BA549" i="12"/>
  <c r="BA507" i="12"/>
  <c r="BA360" i="12"/>
  <c r="BA343" i="12"/>
  <c r="BA340" i="12"/>
  <c r="BA331" i="12"/>
  <c r="BA328" i="12"/>
  <c r="BA311" i="12"/>
  <c r="BA302" i="12"/>
  <c r="BA288" i="12"/>
  <c r="BA285" i="12"/>
  <c r="BA250" i="12"/>
  <c r="BA166" i="12"/>
  <c r="BA90" i="12"/>
  <c r="BA83" i="12"/>
  <c r="BA78" i="12"/>
  <c r="BA65" i="12"/>
  <c r="G9" i="12"/>
  <c r="M9" i="12" s="1"/>
  <c r="I9" i="12"/>
  <c r="K9" i="12"/>
  <c r="O9" i="12"/>
  <c r="Q9" i="12"/>
  <c r="U9" i="12"/>
  <c r="G11" i="12"/>
  <c r="M11" i="12" s="1"/>
  <c r="I11" i="12"/>
  <c r="K11" i="12"/>
  <c r="O11" i="12"/>
  <c r="Q11" i="12"/>
  <c r="U11" i="12"/>
  <c r="G14" i="12"/>
  <c r="M14" i="12" s="1"/>
  <c r="I14" i="12"/>
  <c r="K14" i="12"/>
  <c r="O14" i="12"/>
  <c r="Q14" i="12"/>
  <c r="U14" i="12"/>
  <c r="G16" i="12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I19" i="12"/>
  <c r="K19" i="12"/>
  <c r="M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8" i="12"/>
  <c r="M28" i="12" s="1"/>
  <c r="I28" i="12"/>
  <c r="K28" i="12"/>
  <c r="O28" i="12"/>
  <c r="Q28" i="12"/>
  <c r="U28" i="12"/>
  <c r="G31" i="12"/>
  <c r="M31" i="12" s="1"/>
  <c r="I31" i="12"/>
  <c r="K31" i="12"/>
  <c r="O31" i="12"/>
  <c r="Q31" i="12"/>
  <c r="U31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8" i="12"/>
  <c r="M38" i="12" s="1"/>
  <c r="I38" i="12"/>
  <c r="K38" i="12"/>
  <c r="O38" i="12"/>
  <c r="Q38" i="12"/>
  <c r="U38" i="12"/>
  <c r="G43" i="12"/>
  <c r="M43" i="12" s="1"/>
  <c r="I43" i="12"/>
  <c r="K43" i="12"/>
  <c r="O43" i="12"/>
  <c r="Q43" i="12"/>
  <c r="U43" i="12"/>
  <c r="G49" i="12"/>
  <c r="I49" i="12"/>
  <c r="K49" i="12"/>
  <c r="M49" i="12"/>
  <c r="O49" i="12"/>
  <c r="Q49" i="12"/>
  <c r="U49" i="12"/>
  <c r="G59" i="12"/>
  <c r="M59" i="12" s="1"/>
  <c r="I59" i="12"/>
  <c r="K59" i="12"/>
  <c r="O59" i="12"/>
  <c r="Q59" i="12"/>
  <c r="U59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7" i="12"/>
  <c r="I67" i="12"/>
  <c r="K67" i="12"/>
  <c r="M67" i="12"/>
  <c r="O67" i="12"/>
  <c r="Q67" i="12"/>
  <c r="U67" i="12"/>
  <c r="G69" i="12"/>
  <c r="M69" i="12" s="1"/>
  <c r="I69" i="12"/>
  <c r="K69" i="12"/>
  <c r="O69" i="12"/>
  <c r="Q69" i="12"/>
  <c r="U69" i="12"/>
  <c r="G71" i="12"/>
  <c r="I71" i="12"/>
  <c r="K71" i="12"/>
  <c r="M71" i="12"/>
  <c r="O71" i="12"/>
  <c r="Q71" i="12"/>
  <c r="U71" i="12"/>
  <c r="G72" i="12"/>
  <c r="I72" i="12"/>
  <c r="K72" i="12"/>
  <c r="O72" i="12"/>
  <c r="Q72" i="12"/>
  <c r="U72" i="12"/>
  <c r="G74" i="12"/>
  <c r="M74" i="12" s="1"/>
  <c r="I74" i="12"/>
  <c r="K74" i="12"/>
  <c r="O74" i="12"/>
  <c r="Q74" i="12"/>
  <c r="U74" i="12"/>
  <c r="G76" i="12"/>
  <c r="M76" i="12" s="1"/>
  <c r="I76" i="12"/>
  <c r="K76" i="12"/>
  <c r="O76" i="12"/>
  <c r="Q76" i="12"/>
  <c r="U76" i="12"/>
  <c r="G77" i="12"/>
  <c r="M77" i="12" s="1"/>
  <c r="I77" i="12"/>
  <c r="K77" i="12"/>
  <c r="O77" i="12"/>
  <c r="Q77" i="12"/>
  <c r="U77" i="12"/>
  <c r="G81" i="12"/>
  <c r="M81" i="12" s="1"/>
  <c r="I81" i="12"/>
  <c r="K81" i="12"/>
  <c r="O81" i="12"/>
  <c r="Q81" i="12"/>
  <c r="U81" i="12"/>
  <c r="G82" i="12"/>
  <c r="M82" i="12" s="1"/>
  <c r="I82" i="12"/>
  <c r="K82" i="12"/>
  <c r="O82" i="12"/>
  <c r="Q82" i="12"/>
  <c r="U82" i="12"/>
  <c r="G85" i="12"/>
  <c r="M85" i="12" s="1"/>
  <c r="I85" i="12"/>
  <c r="K85" i="12"/>
  <c r="O85" i="12"/>
  <c r="Q85" i="12"/>
  <c r="U85" i="12"/>
  <c r="G87" i="12"/>
  <c r="I87" i="12"/>
  <c r="K87" i="12"/>
  <c r="O87" i="12"/>
  <c r="Q87" i="12"/>
  <c r="U87" i="12"/>
  <c r="G89" i="12"/>
  <c r="I89" i="12"/>
  <c r="K89" i="12"/>
  <c r="M89" i="12"/>
  <c r="O89" i="12"/>
  <c r="Q89" i="12"/>
  <c r="U89" i="12"/>
  <c r="G92" i="12"/>
  <c r="M92" i="12" s="1"/>
  <c r="I92" i="12"/>
  <c r="K92" i="12"/>
  <c r="O92" i="12"/>
  <c r="Q92" i="12"/>
  <c r="U92" i="12"/>
  <c r="G95" i="12"/>
  <c r="I95" i="12"/>
  <c r="K95" i="12"/>
  <c r="M95" i="12"/>
  <c r="O95" i="12"/>
  <c r="Q95" i="12"/>
  <c r="U95" i="12"/>
  <c r="G102" i="12"/>
  <c r="M102" i="12" s="1"/>
  <c r="I102" i="12"/>
  <c r="K102" i="12"/>
  <c r="O102" i="12"/>
  <c r="Q102" i="12"/>
  <c r="U102" i="12"/>
  <c r="G106" i="12"/>
  <c r="I106" i="12"/>
  <c r="K106" i="12"/>
  <c r="M106" i="12"/>
  <c r="O106" i="12"/>
  <c r="Q106" i="12"/>
  <c r="U106" i="12"/>
  <c r="G107" i="12"/>
  <c r="M107" i="12" s="1"/>
  <c r="I107" i="12"/>
  <c r="K107" i="12"/>
  <c r="O107" i="12"/>
  <c r="Q107" i="12"/>
  <c r="U107" i="12"/>
  <c r="G110" i="12"/>
  <c r="M110" i="12" s="1"/>
  <c r="I110" i="12"/>
  <c r="K110" i="12"/>
  <c r="O110" i="12"/>
  <c r="Q110" i="12"/>
  <c r="U110" i="12"/>
  <c r="G112" i="12"/>
  <c r="M112" i="12" s="1"/>
  <c r="I112" i="12"/>
  <c r="K112" i="12"/>
  <c r="O112" i="12"/>
  <c r="Q112" i="12"/>
  <c r="U112" i="12"/>
  <c r="G121" i="12"/>
  <c r="M121" i="12" s="1"/>
  <c r="I121" i="12"/>
  <c r="K121" i="12"/>
  <c r="O121" i="12"/>
  <c r="Q121" i="12"/>
  <c r="U121" i="12"/>
  <c r="G125" i="12"/>
  <c r="I125" i="12"/>
  <c r="K125" i="12"/>
  <c r="K124" i="12" s="1"/>
  <c r="M125" i="12"/>
  <c r="O125" i="12"/>
  <c r="Q125" i="12"/>
  <c r="U125" i="12"/>
  <c r="U124" i="12" s="1"/>
  <c r="G126" i="12"/>
  <c r="G124" i="12" s="1"/>
  <c r="I52" i="1" s="1"/>
  <c r="I126" i="12"/>
  <c r="K126" i="12"/>
  <c r="O126" i="12"/>
  <c r="O124" i="12" s="1"/>
  <c r="Q126" i="12"/>
  <c r="U126" i="12"/>
  <c r="G130" i="12"/>
  <c r="I130" i="12"/>
  <c r="K130" i="12"/>
  <c r="M130" i="12"/>
  <c r="O130" i="12"/>
  <c r="Q130" i="12"/>
  <c r="U130" i="12"/>
  <c r="G132" i="12"/>
  <c r="I132" i="12"/>
  <c r="I131" i="12" s="1"/>
  <c r="K132" i="12"/>
  <c r="M132" i="12"/>
  <c r="O132" i="12"/>
  <c r="Q132" i="12"/>
  <c r="U132" i="12"/>
  <c r="G133" i="12"/>
  <c r="I133" i="12"/>
  <c r="K133" i="12"/>
  <c r="O133" i="12"/>
  <c r="Q133" i="12"/>
  <c r="U133" i="12"/>
  <c r="G134" i="12"/>
  <c r="M134" i="12" s="1"/>
  <c r="I134" i="12"/>
  <c r="K134" i="12"/>
  <c r="O134" i="12"/>
  <c r="Q134" i="12"/>
  <c r="U134" i="12"/>
  <c r="G136" i="12"/>
  <c r="I136" i="12"/>
  <c r="K136" i="12"/>
  <c r="M136" i="12"/>
  <c r="O136" i="12"/>
  <c r="Q136" i="12"/>
  <c r="U136" i="12"/>
  <c r="G138" i="12"/>
  <c r="I138" i="12"/>
  <c r="K138" i="12"/>
  <c r="O138" i="12"/>
  <c r="Q138" i="12"/>
  <c r="U138" i="12"/>
  <c r="G139" i="12"/>
  <c r="M139" i="12" s="1"/>
  <c r="I139" i="12"/>
  <c r="K139" i="12"/>
  <c r="O139" i="12"/>
  <c r="Q139" i="12"/>
  <c r="U139" i="12"/>
  <c r="G140" i="12"/>
  <c r="M140" i="12" s="1"/>
  <c r="I140" i="12"/>
  <c r="K140" i="12"/>
  <c r="O140" i="12"/>
  <c r="Q140" i="12"/>
  <c r="U140" i="12"/>
  <c r="G141" i="12"/>
  <c r="M141" i="12" s="1"/>
  <c r="I141" i="12"/>
  <c r="K141" i="12"/>
  <c r="O141" i="12"/>
  <c r="Q141" i="12"/>
  <c r="U141" i="12"/>
  <c r="G142" i="12"/>
  <c r="M142" i="12" s="1"/>
  <c r="I142" i="12"/>
  <c r="K142" i="12"/>
  <c r="O142" i="12"/>
  <c r="Q142" i="12"/>
  <c r="U142" i="12"/>
  <c r="G145" i="12"/>
  <c r="M145" i="12" s="1"/>
  <c r="I145" i="12"/>
  <c r="K145" i="12"/>
  <c r="K144" i="12" s="1"/>
  <c r="O145" i="12"/>
  <c r="Q145" i="12"/>
  <c r="U145" i="12"/>
  <c r="G146" i="12"/>
  <c r="M146" i="12" s="1"/>
  <c r="I146" i="12"/>
  <c r="I144" i="12" s="1"/>
  <c r="K146" i="12"/>
  <c r="O146" i="12"/>
  <c r="Q146" i="12"/>
  <c r="Q144" i="12" s="1"/>
  <c r="U146" i="12"/>
  <c r="G149" i="12"/>
  <c r="I149" i="12"/>
  <c r="K149" i="12"/>
  <c r="M149" i="12"/>
  <c r="O149" i="12"/>
  <c r="Q149" i="12"/>
  <c r="U149" i="12"/>
  <c r="G153" i="12"/>
  <c r="I153" i="12"/>
  <c r="K153" i="12"/>
  <c r="O153" i="12"/>
  <c r="Q153" i="12"/>
  <c r="U153" i="12"/>
  <c r="G157" i="12"/>
  <c r="M157" i="12" s="1"/>
  <c r="I157" i="12"/>
  <c r="K157" i="12"/>
  <c r="O157" i="12"/>
  <c r="Q157" i="12"/>
  <c r="U157" i="12"/>
  <c r="G160" i="12"/>
  <c r="M160" i="12" s="1"/>
  <c r="I160" i="12"/>
  <c r="K160" i="12"/>
  <c r="O160" i="12"/>
  <c r="Q160" i="12"/>
  <c r="U160" i="12"/>
  <c r="G163" i="12"/>
  <c r="I163" i="12"/>
  <c r="K163" i="12"/>
  <c r="M163" i="12"/>
  <c r="O163" i="12"/>
  <c r="Q163" i="12"/>
  <c r="U163" i="12"/>
  <c r="G165" i="12"/>
  <c r="M165" i="12" s="1"/>
  <c r="I165" i="12"/>
  <c r="K165" i="12"/>
  <c r="O165" i="12"/>
  <c r="Q165" i="12"/>
  <c r="U165" i="12"/>
  <c r="G167" i="12"/>
  <c r="I167" i="12"/>
  <c r="K167" i="12"/>
  <c r="M167" i="12"/>
  <c r="O167" i="12"/>
  <c r="Q167" i="12"/>
  <c r="U167" i="12"/>
  <c r="G169" i="12"/>
  <c r="M169" i="12" s="1"/>
  <c r="I169" i="12"/>
  <c r="K169" i="12"/>
  <c r="O169" i="12"/>
  <c r="Q169" i="12"/>
  <c r="U169" i="12"/>
  <c r="G173" i="12"/>
  <c r="I173" i="12"/>
  <c r="K173" i="12"/>
  <c r="M173" i="12"/>
  <c r="O173" i="12"/>
  <c r="Q173" i="12"/>
  <c r="U173" i="12"/>
  <c r="G175" i="12"/>
  <c r="M175" i="12" s="1"/>
  <c r="I175" i="12"/>
  <c r="K175" i="12"/>
  <c r="O175" i="12"/>
  <c r="Q175" i="12"/>
  <c r="U175" i="12"/>
  <c r="G177" i="12"/>
  <c r="M177" i="12" s="1"/>
  <c r="I177" i="12"/>
  <c r="K177" i="12"/>
  <c r="O177" i="12"/>
  <c r="Q177" i="12"/>
  <c r="U177" i="12"/>
  <c r="G179" i="12"/>
  <c r="M179" i="12" s="1"/>
  <c r="I179" i="12"/>
  <c r="K179" i="12"/>
  <c r="O179" i="12"/>
  <c r="Q179" i="12"/>
  <c r="U179" i="12"/>
  <c r="G180" i="12"/>
  <c r="I180" i="12"/>
  <c r="K180" i="12"/>
  <c r="M180" i="12"/>
  <c r="O180" i="12"/>
  <c r="Q180" i="12"/>
  <c r="U180" i="12"/>
  <c r="G184" i="12"/>
  <c r="M184" i="12" s="1"/>
  <c r="I184" i="12"/>
  <c r="K184" i="12"/>
  <c r="O184" i="12"/>
  <c r="Q184" i="12"/>
  <c r="U184" i="12"/>
  <c r="G186" i="12"/>
  <c r="I186" i="12"/>
  <c r="K186" i="12"/>
  <c r="M186" i="12"/>
  <c r="O186" i="12"/>
  <c r="Q186" i="12"/>
  <c r="U186" i="12"/>
  <c r="G188" i="12"/>
  <c r="M188" i="12" s="1"/>
  <c r="I188" i="12"/>
  <c r="K188" i="12"/>
  <c r="O188" i="12"/>
  <c r="Q188" i="12"/>
  <c r="U188" i="12"/>
  <c r="G191" i="12"/>
  <c r="M191" i="12" s="1"/>
  <c r="I191" i="12"/>
  <c r="K191" i="12"/>
  <c r="O191" i="12"/>
  <c r="Q191" i="12"/>
  <c r="U191" i="12"/>
  <c r="G192" i="12"/>
  <c r="I192" i="12"/>
  <c r="K192" i="12"/>
  <c r="M192" i="12"/>
  <c r="O192" i="12"/>
  <c r="Q192" i="12"/>
  <c r="U192" i="12"/>
  <c r="G194" i="12"/>
  <c r="M194" i="12" s="1"/>
  <c r="I194" i="12"/>
  <c r="K194" i="12"/>
  <c r="O194" i="12"/>
  <c r="Q194" i="12"/>
  <c r="U194" i="12"/>
  <c r="G197" i="12"/>
  <c r="I197" i="12"/>
  <c r="K197" i="12"/>
  <c r="M197" i="12"/>
  <c r="O197" i="12"/>
  <c r="Q197" i="12"/>
  <c r="U197" i="12"/>
  <c r="G199" i="12"/>
  <c r="M199" i="12" s="1"/>
  <c r="I199" i="12"/>
  <c r="K199" i="12"/>
  <c r="O199" i="12"/>
  <c r="Q199" i="12"/>
  <c r="U199" i="12"/>
  <c r="G200" i="12"/>
  <c r="I200" i="12"/>
  <c r="K200" i="12"/>
  <c r="M200" i="12"/>
  <c r="O200" i="12"/>
  <c r="Q200" i="12"/>
  <c r="U200" i="12"/>
  <c r="G201" i="12"/>
  <c r="M201" i="12" s="1"/>
  <c r="I201" i="12"/>
  <c r="K201" i="12"/>
  <c r="O201" i="12"/>
  <c r="Q201" i="12"/>
  <c r="U201" i="12"/>
  <c r="G204" i="12"/>
  <c r="M204" i="12" s="1"/>
  <c r="I204" i="12"/>
  <c r="K204" i="12"/>
  <c r="O204" i="12"/>
  <c r="Q204" i="12"/>
  <c r="U204" i="12"/>
  <c r="G205" i="12"/>
  <c r="M205" i="12" s="1"/>
  <c r="I205" i="12"/>
  <c r="K205" i="12"/>
  <c r="O205" i="12"/>
  <c r="Q205" i="12"/>
  <c r="U205" i="12"/>
  <c r="G206" i="12"/>
  <c r="I206" i="12"/>
  <c r="K206" i="12"/>
  <c r="M206" i="12"/>
  <c r="O206" i="12"/>
  <c r="Q206" i="12"/>
  <c r="U206" i="12"/>
  <c r="G208" i="12"/>
  <c r="M208" i="12" s="1"/>
  <c r="I208" i="12"/>
  <c r="K208" i="12"/>
  <c r="O208" i="12"/>
  <c r="Q208" i="12"/>
  <c r="U208" i="12"/>
  <c r="G211" i="12"/>
  <c r="I211" i="12"/>
  <c r="K211" i="12"/>
  <c r="M211" i="12"/>
  <c r="O211" i="12"/>
  <c r="Q211" i="12"/>
  <c r="U211" i="12"/>
  <c r="G212" i="12"/>
  <c r="M212" i="12" s="1"/>
  <c r="I212" i="12"/>
  <c r="K212" i="12"/>
  <c r="O212" i="12"/>
  <c r="Q212" i="12"/>
  <c r="U212" i="12"/>
  <c r="G213" i="12"/>
  <c r="I213" i="12"/>
  <c r="K213" i="12"/>
  <c r="M213" i="12"/>
  <c r="O213" i="12"/>
  <c r="Q213" i="12"/>
  <c r="U213" i="12"/>
  <c r="G214" i="12"/>
  <c r="M214" i="12" s="1"/>
  <c r="I214" i="12"/>
  <c r="K214" i="12"/>
  <c r="O214" i="12"/>
  <c r="Q214" i="12"/>
  <c r="U214" i="12"/>
  <c r="G215" i="12"/>
  <c r="M215" i="12" s="1"/>
  <c r="I215" i="12"/>
  <c r="K215" i="12"/>
  <c r="O215" i="12"/>
  <c r="Q215" i="12"/>
  <c r="U215" i="12"/>
  <c r="G217" i="12"/>
  <c r="M217" i="12" s="1"/>
  <c r="I217" i="12"/>
  <c r="K217" i="12"/>
  <c r="O217" i="12"/>
  <c r="Q217" i="12"/>
  <c r="U217" i="12"/>
  <c r="G218" i="12"/>
  <c r="I218" i="12"/>
  <c r="K218" i="12"/>
  <c r="M218" i="12"/>
  <c r="O218" i="12"/>
  <c r="Q218" i="12"/>
  <c r="U218" i="12"/>
  <c r="G219" i="12"/>
  <c r="M219" i="12" s="1"/>
  <c r="I219" i="12"/>
  <c r="K219" i="12"/>
  <c r="O219" i="12"/>
  <c r="Q219" i="12"/>
  <c r="U219" i="12"/>
  <c r="G221" i="12"/>
  <c r="I221" i="12"/>
  <c r="K221" i="12"/>
  <c r="M221" i="12"/>
  <c r="O221" i="12"/>
  <c r="Q221" i="12"/>
  <c r="U221" i="12"/>
  <c r="K223" i="12"/>
  <c r="U223" i="12"/>
  <c r="G224" i="12"/>
  <c r="G223" i="12" s="1"/>
  <c r="I58" i="1" s="1"/>
  <c r="I224" i="12"/>
  <c r="I223" i="12" s="1"/>
  <c r="K224" i="12"/>
  <c r="M224" i="12"/>
  <c r="M223" i="12" s="1"/>
  <c r="O224" i="12"/>
  <c r="O223" i="12" s="1"/>
  <c r="Q224" i="12"/>
  <c r="Q223" i="12" s="1"/>
  <c r="U224" i="12"/>
  <c r="G228" i="12"/>
  <c r="M228" i="12" s="1"/>
  <c r="I228" i="12"/>
  <c r="K228" i="12"/>
  <c r="O228" i="12"/>
  <c r="Q228" i="12"/>
  <c r="U228" i="12"/>
  <c r="G230" i="12"/>
  <c r="I230" i="12"/>
  <c r="K230" i="12"/>
  <c r="O230" i="12"/>
  <c r="Q230" i="12"/>
  <c r="U230" i="12"/>
  <c r="G233" i="12"/>
  <c r="I233" i="12"/>
  <c r="K233" i="12"/>
  <c r="M233" i="12"/>
  <c r="O233" i="12"/>
  <c r="Q233" i="12"/>
  <c r="U233" i="12"/>
  <c r="G235" i="12"/>
  <c r="M235" i="12" s="1"/>
  <c r="I235" i="12"/>
  <c r="K235" i="12"/>
  <c r="O235" i="12"/>
  <c r="Q235" i="12"/>
  <c r="U235" i="12"/>
  <c r="G237" i="12"/>
  <c r="I237" i="12"/>
  <c r="K237" i="12"/>
  <c r="M237" i="12"/>
  <c r="O237" i="12"/>
  <c r="Q237" i="12"/>
  <c r="U237" i="12"/>
  <c r="G239" i="12"/>
  <c r="I239" i="12"/>
  <c r="K239" i="12"/>
  <c r="M239" i="12"/>
  <c r="O239" i="12"/>
  <c r="Q239" i="12"/>
  <c r="U239" i="12"/>
  <c r="G242" i="12"/>
  <c r="M242" i="12" s="1"/>
  <c r="I242" i="12"/>
  <c r="K242" i="12"/>
  <c r="O242" i="12"/>
  <c r="Q242" i="12"/>
  <c r="U242" i="12"/>
  <c r="G245" i="12"/>
  <c r="I245" i="12"/>
  <c r="K245" i="12"/>
  <c r="M245" i="12"/>
  <c r="O245" i="12"/>
  <c r="Q245" i="12"/>
  <c r="U245" i="12"/>
  <c r="G249" i="12"/>
  <c r="M249" i="12" s="1"/>
  <c r="I249" i="12"/>
  <c r="K249" i="12"/>
  <c r="O249" i="12"/>
  <c r="Q249" i="12"/>
  <c r="U249" i="12"/>
  <c r="G253" i="12"/>
  <c r="I253" i="12"/>
  <c r="K253" i="12"/>
  <c r="M253" i="12"/>
  <c r="O253" i="12"/>
  <c r="Q253" i="12"/>
  <c r="U253" i="12"/>
  <c r="G255" i="12"/>
  <c r="M255" i="12" s="1"/>
  <c r="I255" i="12"/>
  <c r="K255" i="12"/>
  <c r="O255" i="12"/>
  <c r="Q255" i="12"/>
  <c r="U255" i="12"/>
  <c r="G257" i="12"/>
  <c r="M257" i="12" s="1"/>
  <c r="I257" i="12"/>
  <c r="K257" i="12"/>
  <c r="O257" i="12"/>
  <c r="Q257" i="12"/>
  <c r="U257" i="12"/>
  <c r="G260" i="12"/>
  <c r="M260" i="12" s="1"/>
  <c r="I260" i="12"/>
  <c r="K260" i="12"/>
  <c r="O260" i="12"/>
  <c r="Q260" i="12"/>
  <c r="U260" i="12"/>
  <c r="G261" i="12"/>
  <c r="I261" i="12"/>
  <c r="K261" i="12"/>
  <c r="M261" i="12"/>
  <c r="O261" i="12"/>
  <c r="Q261" i="12"/>
  <c r="U261" i="12"/>
  <c r="G262" i="12"/>
  <c r="M262" i="12" s="1"/>
  <c r="I262" i="12"/>
  <c r="K262" i="12"/>
  <c r="O262" i="12"/>
  <c r="Q262" i="12"/>
  <c r="U262" i="12"/>
  <c r="G264" i="12"/>
  <c r="I264" i="12"/>
  <c r="K264" i="12"/>
  <c r="M264" i="12"/>
  <c r="O264" i="12"/>
  <c r="Q264" i="12"/>
  <c r="U264" i="12"/>
  <c r="G266" i="12"/>
  <c r="I266" i="12"/>
  <c r="K266" i="12"/>
  <c r="M266" i="12"/>
  <c r="O266" i="12"/>
  <c r="Q266" i="12"/>
  <c r="U266" i="12"/>
  <c r="G268" i="12"/>
  <c r="M268" i="12" s="1"/>
  <c r="I268" i="12"/>
  <c r="K268" i="12"/>
  <c r="O268" i="12"/>
  <c r="Q268" i="12"/>
  <c r="U268" i="12"/>
  <c r="G269" i="12"/>
  <c r="I269" i="12"/>
  <c r="K269" i="12"/>
  <c r="M269" i="12"/>
  <c r="O269" i="12"/>
  <c r="Q269" i="12"/>
  <c r="U269" i="12"/>
  <c r="G271" i="12"/>
  <c r="M271" i="12" s="1"/>
  <c r="I271" i="12"/>
  <c r="K271" i="12"/>
  <c r="O271" i="12"/>
  <c r="Q271" i="12"/>
  <c r="U271" i="12"/>
  <c r="G273" i="12"/>
  <c r="I273" i="12"/>
  <c r="K273" i="12"/>
  <c r="M273" i="12"/>
  <c r="O273" i="12"/>
  <c r="Q273" i="12"/>
  <c r="U273" i="12"/>
  <c r="G275" i="12"/>
  <c r="M275" i="12" s="1"/>
  <c r="I275" i="12"/>
  <c r="K275" i="12"/>
  <c r="O275" i="12"/>
  <c r="Q275" i="12"/>
  <c r="U275" i="12"/>
  <c r="G276" i="12"/>
  <c r="M276" i="12" s="1"/>
  <c r="I276" i="12"/>
  <c r="K276" i="12"/>
  <c r="O276" i="12"/>
  <c r="Q276" i="12"/>
  <c r="U276" i="12"/>
  <c r="G278" i="12"/>
  <c r="M278" i="12" s="1"/>
  <c r="I278" i="12"/>
  <c r="K278" i="12"/>
  <c r="O278" i="12"/>
  <c r="Q278" i="12"/>
  <c r="U278" i="12"/>
  <c r="G280" i="12"/>
  <c r="I280" i="12"/>
  <c r="K280" i="12"/>
  <c r="M280" i="12"/>
  <c r="O280" i="12"/>
  <c r="Q280" i="12"/>
  <c r="U280" i="12"/>
  <c r="G282" i="12"/>
  <c r="M282" i="12" s="1"/>
  <c r="I282" i="12"/>
  <c r="K282" i="12"/>
  <c r="O282" i="12"/>
  <c r="Q282" i="12"/>
  <c r="U282" i="12"/>
  <c r="G284" i="12"/>
  <c r="I284" i="12"/>
  <c r="K284" i="12"/>
  <c r="M284" i="12"/>
  <c r="O284" i="12"/>
  <c r="Q284" i="12"/>
  <c r="U284" i="12"/>
  <c r="G287" i="12"/>
  <c r="M287" i="12" s="1"/>
  <c r="I287" i="12"/>
  <c r="K287" i="12"/>
  <c r="O287" i="12"/>
  <c r="Q287" i="12"/>
  <c r="U287" i="12"/>
  <c r="G289" i="12"/>
  <c r="I289" i="12"/>
  <c r="K289" i="12"/>
  <c r="M289" i="12"/>
  <c r="O289" i="12"/>
  <c r="Q289" i="12"/>
  <c r="U289" i="12"/>
  <c r="G290" i="12"/>
  <c r="M290" i="12" s="1"/>
  <c r="I290" i="12"/>
  <c r="K290" i="12"/>
  <c r="O290" i="12"/>
  <c r="Q290" i="12"/>
  <c r="U290" i="12"/>
  <c r="G291" i="12"/>
  <c r="M291" i="12" s="1"/>
  <c r="I291" i="12"/>
  <c r="K291" i="12"/>
  <c r="O291" i="12"/>
  <c r="Q291" i="12"/>
  <c r="U291" i="12"/>
  <c r="G293" i="12"/>
  <c r="M293" i="12" s="1"/>
  <c r="I293" i="12"/>
  <c r="K293" i="12"/>
  <c r="O293" i="12"/>
  <c r="Q293" i="12"/>
  <c r="U293" i="12"/>
  <c r="G295" i="12"/>
  <c r="I295" i="12"/>
  <c r="K295" i="12"/>
  <c r="M295" i="12"/>
  <c r="O295" i="12"/>
  <c r="Q295" i="12"/>
  <c r="U295" i="12"/>
  <c r="G297" i="12"/>
  <c r="M297" i="12" s="1"/>
  <c r="I297" i="12"/>
  <c r="K297" i="12"/>
  <c r="O297" i="12"/>
  <c r="Q297" i="12"/>
  <c r="U297" i="12"/>
  <c r="G299" i="12"/>
  <c r="I299" i="12"/>
  <c r="K299" i="12"/>
  <c r="M299" i="12"/>
  <c r="O299" i="12"/>
  <c r="Q299" i="12"/>
  <c r="U299" i="12"/>
  <c r="G301" i="12"/>
  <c r="M301" i="12" s="1"/>
  <c r="I301" i="12"/>
  <c r="K301" i="12"/>
  <c r="O301" i="12"/>
  <c r="Q301" i="12"/>
  <c r="U301" i="12"/>
  <c r="G304" i="12"/>
  <c r="M304" i="12" s="1"/>
  <c r="I304" i="12"/>
  <c r="K304" i="12"/>
  <c r="O304" i="12"/>
  <c r="Q304" i="12"/>
  <c r="U304" i="12"/>
  <c r="G306" i="12"/>
  <c r="M306" i="12" s="1"/>
  <c r="I306" i="12"/>
  <c r="K306" i="12"/>
  <c r="O306" i="12"/>
  <c r="Q306" i="12"/>
  <c r="U306" i="12"/>
  <c r="G308" i="12"/>
  <c r="M308" i="12" s="1"/>
  <c r="I308" i="12"/>
  <c r="K308" i="12"/>
  <c r="O308" i="12"/>
  <c r="Q308" i="12"/>
  <c r="U308" i="12"/>
  <c r="G310" i="12"/>
  <c r="M310" i="12" s="1"/>
  <c r="I310" i="12"/>
  <c r="K310" i="12"/>
  <c r="O310" i="12"/>
  <c r="Q310" i="12"/>
  <c r="U310" i="12"/>
  <c r="G313" i="12"/>
  <c r="I313" i="12"/>
  <c r="K313" i="12"/>
  <c r="M313" i="12"/>
  <c r="O313" i="12"/>
  <c r="Q313" i="12"/>
  <c r="U313" i="12"/>
  <c r="G315" i="12"/>
  <c r="M315" i="12" s="1"/>
  <c r="I315" i="12"/>
  <c r="K315" i="12"/>
  <c r="O315" i="12"/>
  <c r="Q315" i="12"/>
  <c r="U315" i="12"/>
  <c r="G318" i="12"/>
  <c r="I318" i="12"/>
  <c r="K318" i="12"/>
  <c r="M318" i="12"/>
  <c r="O318" i="12"/>
  <c r="Q318" i="12"/>
  <c r="U318" i="12"/>
  <c r="G321" i="12"/>
  <c r="M321" i="12" s="1"/>
  <c r="I321" i="12"/>
  <c r="K321" i="12"/>
  <c r="O321" i="12"/>
  <c r="Q321" i="12"/>
  <c r="U321" i="12"/>
  <c r="G323" i="12"/>
  <c r="I323" i="12"/>
  <c r="K323" i="12"/>
  <c r="O323" i="12"/>
  <c r="Q323" i="12"/>
  <c r="U323" i="12"/>
  <c r="G326" i="12"/>
  <c r="I326" i="12"/>
  <c r="K326" i="12"/>
  <c r="M326" i="12"/>
  <c r="O326" i="12"/>
  <c r="Q326" i="12"/>
  <c r="U326" i="12"/>
  <c r="G327" i="12"/>
  <c r="M327" i="12" s="1"/>
  <c r="I327" i="12"/>
  <c r="K327" i="12"/>
  <c r="O327" i="12"/>
  <c r="Q327" i="12"/>
  <c r="U327" i="12"/>
  <c r="G330" i="12"/>
  <c r="I330" i="12"/>
  <c r="K330" i="12"/>
  <c r="M330" i="12"/>
  <c r="O330" i="12"/>
  <c r="Q330" i="12"/>
  <c r="U330" i="12"/>
  <c r="G333" i="12"/>
  <c r="M333" i="12" s="1"/>
  <c r="I333" i="12"/>
  <c r="K333" i="12"/>
  <c r="O333" i="12"/>
  <c r="Q333" i="12"/>
  <c r="U333" i="12"/>
  <c r="G337" i="12"/>
  <c r="M337" i="12" s="1"/>
  <c r="I337" i="12"/>
  <c r="K337" i="12"/>
  <c r="O337" i="12"/>
  <c r="Q337" i="12"/>
  <c r="U337" i="12"/>
  <c r="G339" i="12"/>
  <c r="M339" i="12" s="1"/>
  <c r="I339" i="12"/>
  <c r="K339" i="12"/>
  <c r="O339" i="12"/>
  <c r="Q339" i="12"/>
  <c r="U339" i="12"/>
  <c r="G342" i="12"/>
  <c r="M342" i="12" s="1"/>
  <c r="I342" i="12"/>
  <c r="K342" i="12"/>
  <c r="O342" i="12"/>
  <c r="Q342" i="12"/>
  <c r="U342" i="12"/>
  <c r="G346" i="12"/>
  <c r="M346" i="12" s="1"/>
  <c r="I346" i="12"/>
  <c r="K346" i="12"/>
  <c r="O346" i="12"/>
  <c r="Q346" i="12"/>
  <c r="U346" i="12"/>
  <c r="G348" i="12"/>
  <c r="I348" i="12"/>
  <c r="K348" i="12"/>
  <c r="M348" i="12"/>
  <c r="O348" i="12"/>
  <c r="Q348" i="12"/>
  <c r="U348" i="12"/>
  <c r="G350" i="12"/>
  <c r="M350" i="12" s="1"/>
  <c r="I350" i="12"/>
  <c r="K350" i="12"/>
  <c r="O350" i="12"/>
  <c r="Q350" i="12"/>
  <c r="U350" i="12"/>
  <c r="G351" i="12"/>
  <c r="I351" i="12"/>
  <c r="K351" i="12"/>
  <c r="M351" i="12"/>
  <c r="O351" i="12"/>
  <c r="Q351" i="12"/>
  <c r="U351" i="12"/>
  <c r="G355" i="12"/>
  <c r="M355" i="12" s="1"/>
  <c r="I355" i="12"/>
  <c r="K355" i="12"/>
  <c r="O355" i="12"/>
  <c r="Q355" i="12"/>
  <c r="U355" i="12"/>
  <c r="G357" i="12"/>
  <c r="M357" i="12" s="1"/>
  <c r="I357" i="12"/>
  <c r="K357" i="12"/>
  <c r="O357" i="12"/>
  <c r="Q357" i="12"/>
  <c r="U357" i="12"/>
  <c r="G359" i="12"/>
  <c r="I359" i="12"/>
  <c r="K359" i="12"/>
  <c r="M359" i="12"/>
  <c r="O359" i="12"/>
  <c r="Q359" i="12"/>
  <c r="U359" i="12"/>
  <c r="G362" i="12"/>
  <c r="M362" i="12" s="1"/>
  <c r="I362" i="12"/>
  <c r="K362" i="12"/>
  <c r="O362" i="12"/>
  <c r="Q362" i="12"/>
  <c r="U362" i="12"/>
  <c r="G363" i="12"/>
  <c r="I363" i="12"/>
  <c r="K363" i="12"/>
  <c r="M363" i="12"/>
  <c r="O363" i="12"/>
  <c r="Q363" i="12"/>
  <c r="U363" i="12"/>
  <c r="G365" i="12"/>
  <c r="M365" i="12" s="1"/>
  <c r="I365" i="12"/>
  <c r="K365" i="12"/>
  <c r="O365" i="12"/>
  <c r="Q365" i="12"/>
  <c r="U365" i="12"/>
  <c r="G366" i="12"/>
  <c r="M366" i="12" s="1"/>
  <c r="I366" i="12"/>
  <c r="K366" i="12"/>
  <c r="O366" i="12"/>
  <c r="Q366" i="12"/>
  <c r="U366" i="12"/>
  <c r="G367" i="12"/>
  <c r="M367" i="12" s="1"/>
  <c r="I367" i="12"/>
  <c r="K367" i="12"/>
  <c r="O367" i="12"/>
  <c r="Q367" i="12"/>
  <c r="U367" i="12"/>
  <c r="G368" i="12"/>
  <c r="M368" i="12" s="1"/>
  <c r="I368" i="12"/>
  <c r="K368" i="12"/>
  <c r="O368" i="12"/>
  <c r="Q368" i="12"/>
  <c r="U368" i="12"/>
  <c r="G369" i="12"/>
  <c r="M369" i="12" s="1"/>
  <c r="I369" i="12"/>
  <c r="K369" i="12"/>
  <c r="O369" i="12"/>
  <c r="Q369" i="12"/>
  <c r="U369" i="12"/>
  <c r="G371" i="12"/>
  <c r="I371" i="12"/>
  <c r="K371" i="12"/>
  <c r="M371" i="12"/>
  <c r="O371" i="12"/>
  <c r="Q371" i="12"/>
  <c r="U371" i="12"/>
  <c r="G373" i="12"/>
  <c r="M373" i="12" s="1"/>
  <c r="I373" i="12"/>
  <c r="K373" i="12"/>
  <c r="O373" i="12"/>
  <c r="Q373" i="12"/>
  <c r="U373" i="12"/>
  <c r="G374" i="12"/>
  <c r="I374" i="12"/>
  <c r="K374" i="12"/>
  <c r="O374" i="12"/>
  <c r="Q374" i="12"/>
  <c r="U374" i="12"/>
  <c r="G375" i="12"/>
  <c r="I375" i="12"/>
  <c r="K375" i="12"/>
  <c r="M375" i="12"/>
  <c r="O375" i="12"/>
  <c r="Q375" i="12"/>
  <c r="U375" i="12"/>
  <c r="G376" i="12"/>
  <c r="M376" i="12" s="1"/>
  <c r="I376" i="12"/>
  <c r="K376" i="12"/>
  <c r="O376" i="12"/>
  <c r="Q376" i="12"/>
  <c r="U376" i="12"/>
  <c r="G377" i="12"/>
  <c r="I377" i="12"/>
  <c r="K377" i="12"/>
  <c r="M377" i="12"/>
  <c r="O377" i="12"/>
  <c r="Q377" i="12"/>
  <c r="U377" i="12"/>
  <c r="G378" i="12"/>
  <c r="M378" i="12" s="1"/>
  <c r="I378" i="12"/>
  <c r="K378" i="12"/>
  <c r="O378" i="12"/>
  <c r="Q378" i="12"/>
  <c r="U378" i="12"/>
  <c r="G379" i="12"/>
  <c r="M379" i="12" s="1"/>
  <c r="I379" i="12"/>
  <c r="K379" i="12"/>
  <c r="O379" i="12"/>
  <c r="Q379" i="12"/>
  <c r="U379" i="12"/>
  <c r="G381" i="12"/>
  <c r="M381" i="12" s="1"/>
  <c r="I381" i="12"/>
  <c r="K381" i="12"/>
  <c r="O381" i="12"/>
  <c r="Q381" i="12"/>
  <c r="U381" i="12"/>
  <c r="G382" i="12"/>
  <c r="M382" i="12" s="1"/>
  <c r="I382" i="12"/>
  <c r="K382" i="12"/>
  <c r="O382" i="12"/>
  <c r="Q382" i="12"/>
  <c r="U382" i="12"/>
  <c r="G383" i="12"/>
  <c r="M383" i="12" s="1"/>
  <c r="I383" i="12"/>
  <c r="K383" i="12"/>
  <c r="O383" i="12"/>
  <c r="Q383" i="12"/>
  <c r="U383" i="12"/>
  <c r="G384" i="12"/>
  <c r="I384" i="12"/>
  <c r="K384" i="12"/>
  <c r="M384" i="12"/>
  <c r="O384" i="12"/>
  <c r="Q384" i="12"/>
  <c r="U384" i="12"/>
  <c r="G386" i="12"/>
  <c r="M386" i="12" s="1"/>
  <c r="I386" i="12"/>
  <c r="K386" i="12"/>
  <c r="O386" i="12"/>
  <c r="Q386" i="12"/>
  <c r="U386" i="12"/>
  <c r="G387" i="12"/>
  <c r="I387" i="12"/>
  <c r="K387" i="12"/>
  <c r="M387" i="12"/>
  <c r="O387" i="12"/>
  <c r="Q387" i="12"/>
  <c r="U387" i="12"/>
  <c r="G388" i="12"/>
  <c r="M388" i="12" s="1"/>
  <c r="I388" i="12"/>
  <c r="K388" i="12"/>
  <c r="O388" i="12"/>
  <c r="Q388" i="12"/>
  <c r="U388" i="12"/>
  <c r="G389" i="12"/>
  <c r="M389" i="12" s="1"/>
  <c r="I389" i="12"/>
  <c r="K389" i="12"/>
  <c r="O389" i="12"/>
  <c r="Q389" i="12"/>
  <c r="U389" i="12"/>
  <c r="G390" i="12"/>
  <c r="M390" i="12" s="1"/>
  <c r="I390" i="12"/>
  <c r="K390" i="12"/>
  <c r="O390" i="12"/>
  <c r="Q390" i="12"/>
  <c r="U390" i="12"/>
  <c r="G391" i="12"/>
  <c r="M391" i="12" s="1"/>
  <c r="I391" i="12"/>
  <c r="K391" i="12"/>
  <c r="O391" i="12"/>
  <c r="Q391" i="12"/>
  <c r="U391" i="12"/>
  <c r="G392" i="12"/>
  <c r="M392" i="12" s="1"/>
  <c r="I392" i="12"/>
  <c r="K392" i="12"/>
  <c r="O392" i="12"/>
  <c r="Q392" i="12"/>
  <c r="U392" i="12"/>
  <c r="G393" i="12"/>
  <c r="I393" i="12"/>
  <c r="K393" i="12"/>
  <c r="M393" i="12"/>
  <c r="O393" i="12"/>
  <c r="Q393" i="12"/>
  <c r="U393" i="12"/>
  <c r="G395" i="12"/>
  <c r="M395" i="12" s="1"/>
  <c r="I395" i="12"/>
  <c r="K395" i="12"/>
  <c r="O395" i="12"/>
  <c r="Q395" i="12"/>
  <c r="U395" i="12"/>
  <c r="G397" i="12"/>
  <c r="I397" i="12"/>
  <c r="K397" i="12"/>
  <c r="M397" i="12"/>
  <c r="O397" i="12"/>
  <c r="Q397" i="12"/>
  <c r="U397" i="12"/>
  <c r="G398" i="12"/>
  <c r="M398" i="12" s="1"/>
  <c r="I398" i="12"/>
  <c r="K398" i="12"/>
  <c r="O398" i="12"/>
  <c r="Q398" i="12"/>
  <c r="U398" i="12"/>
  <c r="G399" i="12"/>
  <c r="M399" i="12" s="1"/>
  <c r="I399" i="12"/>
  <c r="K399" i="12"/>
  <c r="O399" i="12"/>
  <c r="Q399" i="12"/>
  <c r="U399" i="12"/>
  <c r="G400" i="12"/>
  <c r="M400" i="12" s="1"/>
  <c r="I400" i="12"/>
  <c r="K400" i="12"/>
  <c r="O400" i="12"/>
  <c r="Q400" i="12"/>
  <c r="U400" i="12"/>
  <c r="G401" i="12"/>
  <c r="M401" i="12" s="1"/>
  <c r="I401" i="12"/>
  <c r="K401" i="12"/>
  <c r="O401" i="12"/>
  <c r="Q401" i="12"/>
  <c r="U401" i="12"/>
  <c r="G402" i="12"/>
  <c r="M402" i="12" s="1"/>
  <c r="I402" i="12"/>
  <c r="K402" i="12"/>
  <c r="O402" i="12"/>
  <c r="Q402" i="12"/>
  <c r="U402" i="12"/>
  <c r="G403" i="12"/>
  <c r="I403" i="12"/>
  <c r="K403" i="12"/>
  <c r="M403" i="12"/>
  <c r="O403" i="12"/>
  <c r="Q403" i="12"/>
  <c r="U403" i="12"/>
  <c r="G404" i="12"/>
  <c r="M404" i="12" s="1"/>
  <c r="I404" i="12"/>
  <c r="K404" i="12"/>
  <c r="O404" i="12"/>
  <c r="Q404" i="12"/>
  <c r="U404" i="12"/>
  <c r="G405" i="12"/>
  <c r="I405" i="12"/>
  <c r="K405" i="12"/>
  <c r="M405" i="12"/>
  <c r="O405" i="12"/>
  <c r="Q405" i="12"/>
  <c r="U405" i="12"/>
  <c r="G406" i="12"/>
  <c r="M406" i="12" s="1"/>
  <c r="I406" i="12"/>
  <c r="K406" i="12"/>
  <c r="O406" i="12"/>
  <c r="Q406" i="12"/>
  <c r="U406" i="12"/>
  <c r="G408" i="12"/>
  <c r="I408" i="12"/>
  <c r="K408" i="12"/>
  <c r="O408" i="12"/>
  <c r="Q408" i="12"/>
  <c r="U408" i="12"/>
  <c r="G416" i="12"/>
  <c r="I416" i="12"/>
  <c r="K416" i="12"/>
  <c r="M416" i="12"/>
  <c r="O416" i="12"/>
  <c r="Q416" i="12"/>
  <c r="U416" i="12"/>
  <c r="G418" i="12"/>
  <c r="M418" i="12" s="1"/>
  <c r="I418" i="12"/>
  <c r="K418" i="12"/>
  <c r="O418" i="12"/>
  <c r="Q418" i="12"/>
  <c r="U418" i="12"/>
  <c r="G419" i="12"/>
  <c r="M419" i="12" s="1"/>
  <c r="I419" i="12"/>
  <c r="K419" i="12"/>
  <c r="O419" i="12"/>
  <c r="Q419" i="12"/>
  <c r="U419" i="12"/>
  <c r="G427" i="12"/>
  <c r="M427" i="12" s="1"/>
  <c r="I427" i="12"/>
  <c r="K427" i="12"/>
  <c r="O427" i="12"/>
  <c r="Q427" i="12"/>
  <c r="U427" i="12"/>
  <c r="G429" i="12"/>
  <c r="I429" i="12"/>
  <c r="I407" i="12" s="1"/>
  <c r="K429" i="12"/>
  <c r="M429" i="12"/>
  <c r="O429" i="12"/>
  <c r="Q429" i="12"/>
  <c r="U429" i="12"/>
  <c r="G431" i="12"/>
  <c r="I431" i="12"/>
  <c r="K431" i="12"/>
  <c r="M431" i="12"/>
  <c r="O431" i="12"/>
  <c r="Q431" i="12"/>
  <c r="U431" i="12"/>
  <c r="G435" i="12"/>
  <c r="M435" i="12" s="1"/>
  <c r="I435" i="12"/>
  <c r="K435" i="12"/>
  <c r="O435" i="12"/>
  <c r="Q435" i="12"/>
  <c r="U435" i="12"/>
  <c r="G443" i="12"/>
  <c r="I443" i="12"/>
  <c r="K443" i="12"/>
  <c r="M443" i="12"/>
  <c r="O443" i="12"/>
  <c r="Q443" i="12"/>
  <c r="U443" i="12"/>
  <c r="G444" i="12"/>
  <c r="M444" i="12" s="1"/>
  <c r="I444" i="12"/>
  <c r="K444" i="12"/>
  <c r="O444" i="12"/>
  <c r="Q444" i="12"/>
  <c r="U444" i="12"/>
  <c r="G448" i="12"/>
  <c r="M448" i="12" s="1"/>
  <c r="I448" i="12"/>
  <c r="K448" i="12"/>
  <c r="O448" i="12"/>
  <c r="Q448" i="12"/>
  <c r="U448" i="12"/>
  <c r="G450" i="12"/>
  <c r="I450" i="12"/>
  <c r="K450" i="12"/>
  <c r="M450" i="12"/>
  <c r="O450" i="12"/>
  <c r="Q450" i="12"/>
  <c r="Q449" i="12" s="1"/>
  <c r="U450" i="12"/>
  <c r="G460" i="12"/>
  <c r="M460" i="12" s="1"/>
  <c r="I460" i="12"/>
  <c r="K460" i="12"/>
  <c r="K449" i="12" s="1"/>
  <c r="O460" i="12"/>
  <c r="Q460" i="12"/>
  <c r="U460" i="12"/>
  <c r="G462" i="12"/>
  <c r="M462" i="12" s="1"/>
  <c r="I462" i="12"/>
  <c r="K462" i="12"/>
  <c r="O462" i="12"/>
  <c r="Q462" i="12"/>
  <c r="U462" i="12"/>
  <c r="G463" i="12"/>
  <c r="M463" i="12" s="1"/>
  <c r="I463" i="12"/>
  <c r="K463" i="12"/>
  <c r="O463" i="12"/>
  <c r="Q463" i="12"/>
  <c r="U463" i="12"/>
  <c r="U449" i="12" s="1"/>
  <c r="G465" i="12"/>
  <c r="G464" i="12" s="1"/>
  <c r="I68" i="1" s="1"/>
  <c r="I465" i="12"/>
  <c r="I464" i="12" s="1"/>
  <c r="K465" i="12"/>
  <c r="K464" i="12" s="1"/>
  <c r="O465" i="12"/>
  <c r="O464" i="12" s="1"/>
  <c r="Q465" i="12"/>
  <c r="Q464" i="12" s="1"/>
  <c r="U465" i="12"/>
  <c r="U464" i="12" s="1"/>
  <c r="G468" i="12"/>
  <c r="G467" i="12" s="1"/>
  <c r="I69" i="1" s="1"/>
  <c r="I468" i="12"/>
  <c r="K468" i="12"/>
  <c r="O468" i="12"/>
  <c r="Q468" i="12"/>
  <c r="U468" i="12"/>
  <c r="G473" i="12"/>
  <c r="M473" i="12" s="1"/>
  <c r="I473" i="12"/>
  <c r="K473" i="12"/>
  <c r="O473" i="12"/>
  <c r="Q473" i="12"/>
  <c r="U473" i="12"/>
  <c r="G477" i="12"/>
  <c r="M477" i="12" s="1"/>
  <c r="I477" i="12"/>
  <c r="K477" i="12"/>
  <c r="O477" i="12"/>
  <c r="Q477" i="12"/>
  <c r="U477" i="12"/>
  <c r="Q478" i="12"/>
  <c r="G479" i="12"/>
  <c r="G478" i="12" s="1"/>
  <c r="I70" i="1" s="1"/>
  <c r="I479" i="12"/>
  <c r="I478" i="12" s="1"/>
  <c r="K479" i="12"/>
  <c r="K478" i="12" s="1"/>
  <c r="O479" i="12"/>
  <c r="O478" i="12" s="1"/>
  <c r="Q479" i="12"/>
  <c r="U479" i="12"/>
  <c r="U478" i="12" s="1"/>
  <c r="G484" i="12"/>
  <c r="M484" i="12" s="1"/>
  <c r="I484" i="12"/>
  <c r="K484" i="12"/>
  <c r="O484" i="12"/>
  <c r="Q484" i="12"/>
  <c r="U484" i="12"/>
  <c r="G485" i="12"/>
  <c r="I485" i="12"/>
  <c r="K485" i="12"/>
  <c r="M485" i="12"/>
  <c r="O485" i="12"/>
  <c r="Q485" i="12"/>
  <c r="U485" i="12"/>
  <c r="G486" i="12"/>
  <c r="M486" i="12" s="1"/>
  <c r="I486" i="12"/>
  <c r="K486" i="12"/>
  <c r="O486" i="12"/>
  <c r="Q486" i="12"/>
  <c r="U486" i="12"/>
  <c r="G487" i="12"/>
  <c r="I487" i="12"/>
  <c r="K487" i="12"/>
  <c r="M487" i="12"/>
  <c r="O487" i="12"/>
  <c r="Q487" i="12"/>
  <c r="U487" i="12"/>
  <c r="G488" i="12"/>
  <c r="M488" i="12" s="1"/>
  <c r="I488" i="12"/>
  <c r="K488" i="12"/>
  <c r="O488" i="12"/>
  <c r="Q488" i="12"/>
  <c r="U488" i="12"/>
  <c r="G489" i="12"/>
  <c r="I489" i="12"/>
  <c r="K489" i="12"/>
  <c r="M489" i="12"/>
  <c r="O489" i="12"/>
  <c r="Q489" i="12"/>
  <c r="U489" i="12"/>
  <c r="G490" i="12"/>
  <c r="M490" i="12" s="1"/>
  <c r="I490" i="12"/>
  <c r="K490" i="12"/>
  <c r="O490" i="12"/>
  <c r="Q490" i="12"/>
  <c r="U490" i="12"/>
  <c r="G491" i="12"/>
  <c r="M491" i="12" s="1"/>
  <c r="I491" i="12"/>
  <c r="K491" i="12"/>
  <c r="O491" i="12"/>
  <c r="Q491" i="12"/>
  <c r="U491" i="12"/>
  <c r="G492" i="12"/>
  <c r="M492" i="12" s="1"/>
  <c r="I492" i="12"/>
  <c r="K492" i="12"/>
  <c r="O492" i="12"/>
  <c r="Q492" i="12"/>
  <c r="U492" i="12"/>
  <c r="G493" i="12"/>
  <c r="I493" i="12"/>
  <c r="K493" i="12"/>
  <c r="M493" i="12"/>
  <c r="O493" i="12"/>
  <c r="Q493" i="12"/>
  <c r="U493" i="12"/>
  <c r="G494" i="12"/>
  <c r="M494" i="12" s="1"/>
  <c r="I494" i="12"/>
  <c r="K494" i="12"/>
  <c r="O494" i="12"/>
  <c r="Q494" i="12"/>
  <c r="U494" i="12"/>
  <c r="G495" i="12"/>
  <c r="I495" i="12"/>
  <c r="K495" i="12"/>
  <c r="M495" i="12"/>
  <c r="O495" i="12"/>
  <c r="Q495" i="12"/>
  <c r="U495" i="12"/>
  <c r="G496" i="12"/>
  <c r="M496" i="12" s="1"/>
  <c r="I496" i="12"/>
  <c r="K496" i="12"/>
  <c r="O496" i="12"/>
  <c r="Q496" i="12"/>
  <c r="U496" i="12"/>
  <c r="G497" i="12"/>
  <c r="I497" i="12"/>
  <c r="K497" i="12"/>
  <c r="M497" i="12"/>
  <c r="O497" i="12"/>
  <c r="Q497" i="12"/>
  <c r="U497" i="12"/>
  <c r="G498" i="12"/>
  <c r="M498" i="12" s="1"/>
  <c r="I498" i="12"/>
  <c r="K498" i="12"/>
  <c r="O498" i="12"/>
  <c r="Q498" i="12"/>
  <c r="U498" i="12"/>
  <c r="G500" i="12"/>
  <c r="M500" i="12" s="1"/>
  <c r="I500" i="12"/>
  <c r="K500" i="12"/>
  <c r="O500" i="12"/>
  <c r="Q500" i="12"/>
  <c r="U500" i="12"/>
  <c r="G501" i="12"/>
  <c r="I501" i="12"/>
  <c r="K501" i="12"/>
  <c r="M501" i="12"/>
  <c r="O501" i="12"/>
  <c r="Q501" i="12"/>
  <c r="U501" i="12"/>
  <c r="G502" i="12"/>
  <c r="M502" i="12" s="1"/>
  <c r="I502" i="12"/>
  <c r="K502" i="12"/>
  <c r="O502" i="12"/>
  <c r="Q502" i="12"/>
  <c r="U502" i="12"/>
  <c r="G503" i="12"/>
  <c r="I503" i="12"/>
  <c r="K503" i="12"/>
  <c r="M503" i="12"/>
  <c r="O503" i="12"/>
  <c r="Q503" i="12"/>
  <c r="U503" i="12"/>
  <c r="G504" i="12"/>
  <c r="M504" i="12" s="1"/>
  <c r="I504" i="12"/>
  <c r="K504" i="12"/>
  <c r="O504" i="12"/>
  <c r="Q504" i="12"/>
  <c r="U504" i="12"/>
  <c r="G505" i="12"/>
  <c r="M505" i="12" s="1"/>
  <c r="I505" i="12"/>
  <c r="K505" i="12"/>
  <c r="O505" i="12"/>
  <c r="Q505" i="12"/>
  <c r="U505" i="12"/>
  <c r="G506" i="12"/>
  <c r="M506" i="12" s="1"/>
  <c r="I506" i="12"/>
  <c r="K506" i="12"/>
  <c r="O506" i="12"/>
  <c r="Q506" i="12"/>
  <c r="U506" i="12"/>
  <c r="G508" i="12"/>
  <c r="I508" i="12"/>
  <c r="K508" i="12"/>
  <c r="M508" i="12"/>
  <c r="O508" i="12"/>
  <c r="Q508" i="12"/>
  <c r="U508" i="12"/>
  <c r="G509" i="12"/>
  <c r="M509" i="12" s="1"/>
  <c r="I509" i="12"/>
  <c r="K509" i="12"/>
  <c r="O509" i="12"/>
  <c r="Q509" i="12"/>
  <c r="U509" i="12"/>
  <c r="G510" i="12"/>
  <c r="M510" i="12" s="1"/>
  <c r="I510" i="12"/>
  <c r="K510" i="12"/>
  <c r="O510" i="12"/>
  <c r="Q510" i="12"/>
  <c r="U510" i="12"/>
  <c r="G511" i="12"/>
  <c r="M511" i="12" s="1"/>
  <c r="I511" i="12"/>
  <c r="K511" i="12"/>
  <c r="O511" i="12"/>
  <c r="Q511" i="12"/>
  <c r="U511" i="12"/>
  <c r="G512" i="12"/>
  <c r="I512" i="12"/>
  <c r="K512" i="12"/>
  <c r="M512" i="12"/>
  <c r="O512" i="12"/>
  <c r="Q512" i="12"/>
  <c r="U512" i="12"/>
  <c r="G513" i="12"/>
  <c r="M513" i="12" s="1"/>
  <c r="I513" i="12"/>
  <c r="K513" i="12"/>
  <c r="O513" i="12"/>
  <c r="Q513" i="12"/>
  <c r="U513" i="12"/>
  <c r="G514" i="12"/>
  <c r="M514" i="12" s="1"/>
  <c r="I514" i="12"/>
  <c r="K514" i="12"/>
  <c r="O514" i="12"/>
  <c r="Q514" i="12"/>
  <c r="U514" i="12"/>
  <c r="G519" i="12"/>
  <c r="M519" i="12" s="1"/>
  <c r="I519" i="12"/>
  <c r="K519" i="12"/>
  <c r="O519" i="12"/>
  <c r="Q519" i="12"/>
  <c r="U519" i="12"/>
  <c r="G521" i="12"/>
  <c r="I521" i="12"/>
  <c r="K521" i="12"/>
  <c r="M521" i="12"/>
  <c r="O521" i="12"/>
  <c r="Q521" i="12"/>
  <c r="U521" i="12"/>
  <c r="G524" i="12"/>
  <c r="M524" i="12" s="1"/>
  <c r="I524" i="12"/>
  <c r="K524" i="12"/>
  <c r="O524" i="12"/>
  <c r="Q524" i="12"/>
  <c r="U524" i="12"/>
  <c r="G529" i="12"/>
  <c r="I529" i="12"/>
  <c r="K529" i="12"/>
  <c r="M529" i="12"/>
  <c r="O529" i="12"/>
  <c r="Q529" i="12"/>
  <c r="U529" i="12"/>
  <c r="G530" i="12"/>
  <c r="M530" i="12" s="1"/>
  <c r="I530" i="12"/>
  <c r="K530" i="12"/>
  <c r="O530" i="12"/>
  <c r="Q530" i="12"/>
  <c r="U530" i="12"/>
  <c r="G531" i="12"/>
  <c r="I531" i="12"/>
  <c r="K531" i="12"/>
  <c r="M531" i="12"/>
  <c r="O531" i="12"/>
  <c r="Q531" i="12"/>
  <c r="U531" i="12"/>
  <c r="G532" i="12"/>
  <c r="M532" i="12" s="1"/>
  <c r="I532" i="12"/>
  <c r="K532" i="12"/>
  <c r="O532" i="12"/>
  <c r="Q532" i="12"/>
  <c r="U532" i="12"/>
  <c r="G533" i="12"/>
  <c r="M533" i="12" s="1"/>
  <c r="I533" i="12"/>
  <c r="K533" i="12"/>
  <c r="O533" i="12"/>
  <c r="Q533" i="12"/>
  <c r="U533" i="12"/>
  <c r="G534" i="12"/>
  <c r="M534" i="12" s="1"/>
  <c r="I534" i="12"/>
  <c r="K534" i="12"/>
  <c r="O534" i="12"/>
  <c r="Q534" i="12"/>
  <c r="U534" i="12"/>
  <c r="G535" i="12"/>
  <c r="I535" i="12"/>
  <c r="K535" i="12"/>
  <c r="M535" i="12"/>
  <c r="O535" i="12"/>
  <c r="Q535" i="12"/>
  <c r="U535" i="12"/>
  <c r="G536" i="12"/>
  <c r="M536" i="12" s="1"/>
  <c r="I536" i="12"/>
  <c r="K536" i="12"/>
  <c r="O536" i="12"/>
  <c r="Q536" i="12"/>
  <c r="U536" i="12"/>
  <c r="G537" i="12"/>
  <c r="M537" i="12" s="1"/>
  <c r="I537" i="12"/>
  <c r="K537" i="12"/>
  <c r="O537" i="12"/>
  <c r="Q537" i="12"/>
  <c r="U537" i="12"/>
  <c r="G541" i="12"/>
  <c r="M541" i="12" s="1"/>
  <c r="I541" i="12"/>
  <c r="K541" i="12"/>
  <c r="O541" i="12"/>
  <c r="Q541" i="12"/>
  <c r="U541" i="12"/>
  <c r="G544" i="12"/>
  <c r="I544" i="12"/>
  <c r="K544" i="12"/>
  <c r="M544" i="12"/>
  <c r="O544" i="12"/>
  <c r="Q544" i="12"/>
  <c r="U544" i="12"/>
  <c r="G545" i="12"/>
  <c r="M545" i="12" s="1"/>
  <c r="I545" i="12"/>
  <c r="K545" i="12"/>
  <c r="O545" i="12"/>
  <c r="Q545" i="12"/>
  <c r="U545" i="12"/>
  <c r="G546" i="12"/>
  <c r="M546" i="12" s="1"/>
  <c r="I546" i="12"/>
  <c r="K546" i="12"/>
  <c r="O546" i="12"/>
  <c r="Q546" i="12"/>
  <c r="U546" i="12"/>
  <c r="G547" i="12"/>
  <c r="M547" i="12" s="1"/>
  <c r="I547" i="12"/>
  <c r="K547" i="12"/>
  <c r="O547" i="12"/>
  <c r="Q547" i="12"/>
  <c r="U547" i="12"/>
  <c r="G548" i="12"/>
  <c r="I548" i="12"/>
  <c r="K548" i="12"/>
  <c r="M548" i="12"/>
  <c r="O548" i="12"/>
  <c r="Q548" i="12"/>
  <c r="U548" i="12"/>
  <c r="G550" i="12"/>
  <c r="M550" i="12" s="1"/>
  <c r="I550" i="12"/>
  <c r="K550" i="12"/>
  <c r="O550" i="12"/>
  <c r="Q550" i="12"/>
  <c r="U550" i="12"/>
  <c r="G551" i="12"/>
  <c r="M551" i="12" s="1"/>
  <c r="I551" i="12"/>
  <c r="K551" i="12"/>
  <c r="O551" i="12"/>
  <c r="Q551" i="12"/>
  <c r="U551" i="12"/>
  <c r="G552" i="12"/>
  <c r="M552" i="12" s="1"/>
  <c r="I552" i="12"/>
  <c r="K552" i="12"/>
  <c r="O552" i="12"/>
  <c r="Q552" i="12"/>
  <c r="U552" i="12"/>
  <c r="G553" i="12"/>
  <c r="I553" i="12"/>
  <c r="K553" i="12"/>
  <c r="M553" i="12"/>
  <c r="O553" i="12"/>
  <c r="Q553" i="12"/>
  <c r="U553" i="12"/>
  <c r="G554" i="12"/>
  <c r="M554" i="12" s="1"/>
  <c r="I554" i="12"/>
  <c r="K554" i="12"/>
  <c r="O554" i="12"/>
  <c r="Q554" i="12"/>
  <c r="U554" i="12"/>
  <c r="G555" i="12"/>
  <c r="M555" i="12" s="1"/>
  <c r="I555" i="12"/>
  <c r="K555" i="12"/>
  <c r="O555" i="12"/>
  <c r="Q555" i="12"/>
  <c r="U555" i="12"/>
  <c r="G556" i="12"/>
  <c r="M556" i="12" s="1"/>
  <c r="I556" i="12"/>
  <c r="K556" i="12"/>
  <c r="O556" i="12"/>
  <c r="Q556" i="12"/>
  <c r="U556" i="12"/>
  <c r="G557" i="12"/>
  <c r="I557" i="12"/>
  <c r="K557" i="12"/>
  <c r="M557" i="12"/>
  <c r="O557" i="12"/>
  <c r="Q557" i="12"/>
  <c r="U557" i="12"/>
  <c r="G558" i="12"/>
  <c r="M558" i="12" s="1"/>
  <c r="I558" i="12"/>
  <c r="K558" i="12"/>
  <c r="O558" i="12"/>
  <c r="Q558" i="12"/>
  <c r="U558" i="12"/>
  <c r="G559" i="12"/>
  <c r="I559" i="12"/>
  <c r="K559" i="12"/>
  <c r="M559" i="12"/>
  <c r="O559" i="12"/>
  <c r="Q559" i="12"/>
  <c r="U559" i="12"/>
  <c r="G560" i="12"/>
  <c r="M560" i="12" s="1"/>
  <c r="I560" i="12"/>
  <c r="K560" i="12"/>
  <c r="O560" i="12"/>
  <c r="Q560" i="12"/>
  <c r="U560" i="12"/>
  <c r="G561" i="12"/>
  <c r="I561" i="12"/>
  <c r="K561" i="12"/>
  <c r="M561" i="12"/>
  <c r="O561" i="12"/>
  <c r="Q561" i="12"/>
  <c r="U561" i="12"/>
  <c r="G562" i="12"/>
  <c r="M562" i="12" s="1"/>
  <c r="I562" i="12"/>
  <c r="K562" i="12"/>
  <c r="O562" i="12"/>
  <c r="Q562" i="12"/>
  <c r="U562" i="12"/>
  <c r="G563" i="12"/>
  <c r="M563" i="12" s="1"/>
  <c r="I563" i="12"/>
  <c r="K563" i="12"/>
  <c r="O563" i="12"/>
  <c r="Q563" i="12"/>
  <c r="U563" i="12"/>
  <c r="G564" i="12"/>
  <c r="M564" i="12" s="1"/>
  <c r="I564" i="12"/>
  <c r="K564" i="12"/>
  <c r="O564" i="12"/>
  <c r="Q564" i="12"/>
  <c r="U564" i="12"/>
  <c r="G565" i="12"/>
  <c r="I565" i="12"/>
  <c r="K565" i="12"/>
  <c r="M565" i="12"/>
  <c r="O565" i="12"/>
  <c r="Q565" i="12"/>
  <c r="U565" i="12"/>
  <c r="G566" i="12"/>
  <c r="M566" i="12" s="1"/>
  <c r="I566" i="12"/>
  <c r="K566" i="12"/>
  <c r="O566" i="12"/>
  <c r="Q566" i="12"/>
  <c r="U566" i="12"/>
  <c r="G567" i="12"/>
  <c r="I567" i="12"/>
  <c r="K567" i="12"/>
  <c r="M567" i="12"/>
  <c r="O567" i="12"/>
  <c r="Q567" i="12"/>
  <c r="U567" i="12"/>
  <c r="G568" i="12"/>
  <c r="M568" i="12" s="1"/>
  <c r="I568" i="12"/>
  <c r="K568" i="12"/>
  <c r="O568" i="12"/>
  <c r="Q568" i="12"/>
  <c r="U568" i="12"/>
  <c r="G569" i="12"/>
  <c r="I569" i="12"/>
  <c r="K569" i="12"/>
  <c r="M569" i="12"/>
  <c r="O569" i="12"/>
  <c r="Q569" i="12"/>
  <c r="U569" i="12"/>
  <c r="G570" i="12"/>
  <c r="M570" i="12" s="1"/>
  <c r="I570" i="12"/>
  <c r="K570" i="12"/>
  <c r="O570" i="12"/>
  <c r="Q570" i="12"/>
  <c r="U570" i="12"/>
  <c r="G571" i="12"/>
  <c r="M571" i="12" s="1"/>
  <c r="I571" i="12"/>
  <c r="K571" i="12"/>
  <c r="O571" i="12"/>
  <c r="Q571" i="12"/>
  <c r="U571" i="12"/>
  <c r="G572" i="12"/>
  <c r="M572" i="12" s="1"/>
  <c r="I572" i="12"/>
  <c r="K572" i="12"/>
  <c r="O572" i="12"/>
  <c r="Q572" i="12"/>
  <c r="U572" i="12"/>
  <c r="G573" i="12"/>
  <c r="I573" i="12"/>
  <c r="K573" i="12"/>
  <c r="M573" i="12"/>
  <c r="O573" i="12"/>
  <c r="Q573" i="12"/>
  <c r="U573" i="12"/>
  <c r="G574" i="12"/>
  <c r="M574" i="12" s="1"/>
  <c r="I574" i="12"/>
  <c r="K574" i="12"/>
  <c r="O574" i="12"/>
  <c r="Q574" i="12"/>
  <c r="U574" i="12"/>
  <c r="G575" i="12"/>
  <c r="I575" i="12"/>
  <c r="K575" i="12"/>
  <c r="M575" i="12"/>
  <c r="O575" i="12"/>
  <c r="Q575" i="12"/>
  <c r="U575" i="12"/>
  <c r="G576" i="12"/>
  <c r="M576" i="12" s="1"/>
  <c r="I576" i="12"/>
  <c r="K576" i="12"/>
  <c r="O576" i="12"/>
  <c r="Q576" i="12"/>
  <c r="U576" i="12"/>
  <c r="G578" i="12"/>
  <c r="M578" i="12" s="1"/>
  <c r="I578" i="12"/>
  <c r="K578" i="12"/>
  <c r="O578" i="12"/>
  <c r="Q578" i="12"/>
  <c r="U578" i="12"/>
  <c r="G580" i="12"/>
  <c r="M580" i="12" s="1"/>
  <c r="I580" i="12"/>
  <c r="K580" i="12"/>
  <c r="O580" i="12"/>
  <c r="Q580" i="12"/>
  <c r="U580" i="12"/>
  <c r="G582" i="12"/>
  <c r="M582" i="12" s="1"/>
  <c r="I582" i="12"/>
  <c r="K582" i="12"/>
  <c r="O582" i="12"/>
  <c r="Q582" i="12"/>
  <c r="U582" i="12"/>
  <c r="G584" i="12"/>
  <c r="M584" i="12" s="1"/>
  <c r="I584" i="12"/>
  <c r="K584" i="12"/>
  <c r="O584" i="12"/>
  <c r="Q584" i="12"/>
  <c r="U584" i="12"/>
  <c r="G586" i="12"/>
  <c r="M586" i="12" s="1"/>
  <c r="I586" i="12"/>
  <c r="I585" i="12" s="1"/>
  <c r="K586" i="12"/>
  <c r="O586" i="12"/>
  <c r="Q586" i="12"/>
  <c r="Q585" i="12" s="1"/>
  <c r="U586" i="12"/>
  <c r="U585" i="12" s="1"/>
  <c r="G587" i="12"/>
  <c r="I587" i="12"/>
  <c r="K587" i="12"/>
  <c r="M587" i="12"/>
  <c r="O587" i="12"/>
  <c r="Q587" i="12"/>
  <c r="U587" i="12"/>
  <c r="G588" i="12"/>
  <c r="M588" i="12" s="1"/>
  <c r="I588" i="12"/>
  <c r="K588" i="12"/>
  <c r="O588" i="12"/>
  <c r="Q588" i="12"/>
  <c r="U588" i="12"/>
  <c r="G590" i="12"/>
  <c r="M590" i="12" s="1"/>
  <c r="I590" i="12"/>
  <c r="I589" i="12" s="1"/>
  <c r="K590" i="12"/>
  <c r="O590" i="12"/>
  <c r="Q590" i="12"/>
  <c r="Q589" i="12" s="1"/>
  <c r="U590" i="12"/>
  <c r="G592" i="12"/>
  <c r="M592" i="12" s="1"/>
  <c r="I592" i="12"/>
  <c r="K592" i="12"/>
  <c r="O592" i="12"/>
  <c r="Q592" i="12"/>
  <c r="U592" i="12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K135" i="12" l="1"/>
  <c r="Q131" i="12"/>
  <c r="K131" i="12"/>
  <c r="F40" i="1"/>
  <c r="K589" i="12"/>
  <c r="O585" i="12"/>
  <c r="K499" i="12"/>
  <c r="O483" i="12"/>
  <c r="K467" i="12"/>
  <c r="U430" i="12"/>
  <c r="Q407" i="12"/>
  <c r="Q356" i="12"/>
  <c r="I356" i="12"/>
  <c r="O356" i="12"/>
  <c r="O322" i="12"/>
  <c r="K265" i="12"/>
  <c r="Q265" i="12"/>
  <c r="I265" i="12"/>
  <c r="K238" i="12"/>
  <c r="Q238" i="12"/>
  <c r="I238" i="12"/>
  <c r="O227" i="12"/>
  <c r="Q190" i="12"/>
  <c r="I190" i="12"/>
  <c r="O190" i="12"/>
  <c r="G148" i="12"/>
  <c r="I56" i="1" s="1"/>
  <c r="M144" i="12"/>
  <c r="G135" i="12"/>
  <c r="I54" i="1" s="1"/>
  <c r="G131" i="12"/>
  <c r="I53" i="1" s="1"/>
  <c r="O86" i="12"/>
  <c r="G66" i="12"/>
  <c r="I50" i="1" s="1"/>
  <c r="U66" i="12"/>
  <c r="U589" i="12"/>
  <c r="K585" i="12"/>
  <c r="U499" i="12"/>
  <c r="K483" i="12"/>
  <c r="U467" i="12"/>
  <c r="O449" i="12"/>
  <c r="K356" i="12"/>
  <c r="K322" i="12"/>
  <c r="U265" i="12"/>
  <c r="U238" i="12"/>
  <c r="K227" i="12"/>
  <c r="Q227" i="12"/>
  <c r="I227" i="12"/>
  <c r="K190" i="12"/>
  <c r="O148" i="12"/>
  <c r="O144" i="12"/>
  <c r="O135" i="12"/>
  <c r="O131" i="12"/>
  <c r="K86" i="12"/>
  <c r="O66" i="12"/>
  <c r="K8" i="12"/>
  <c r="Q8" i="12"/>
  <c r="I8" i="12"/>
  <c r="AD594" i="12"/>
  <c r="G39" i="1" s="1"/>
  <c r="G40" i="1" s="1"/>
  <c r="G25" i="1" s="1"/>
  <c r="G26" i="1" s="1"/>
  <c r="M589" i="12"/>
  <c r="Q499" i="12"/>
  <c r="I499" i="12"/>
  <c r="U483" i="12"/>
  <c r="O430" i="12"/>
  <c r="U407" i="12"/>
  <c r="U356" i="12"/>
  <c r="U322" i="12"/>
  <c r="O265" i="12"/>
  <c r="O238" i="12"/>
  <c r="U227" i="12"/>
  <c r="U190" i="12"/>
  <c r="K148" i="12"/>
  <c r="Q148" i="12"/>
  <c r="I148" i="12"/>
  <c r="Q135" i="12"/>
  <c r="I135" i="12"/>
  <c r="U86" i="12"/>
  <c r="I86" i="12"/>
  <c r="G8" i="12"/>
  <c r="U8" i="12"/>
  <c r="O589" i="12"/>
  <c r="O499" i="12"/>
  <c r="Q483" i="12"/>
  <c r="I483" i="12"/>
  <c r="Q467" i="12"/>
  <c r="I467" i="12"/>
  <c r="O467" i="12"/>
  <c r="K430" i="12"/>
  <c r="Q322" i="12"/>
  <c r="I322" i="12"/>
  <c r="G322" i="12"/>
  <c r="I62" i="1" s="1"/>
  <c r="G227" i="12"/>
  <c r="I59" i="1" s="1"/>
  <c r="U148" i="12"/>
  <c r="U144" i="12"/>
  <c r="U135" i="12"/>
  <c r="U131" i="12"/>
  <c r="Q124" i="12"/>
  <c r="I124" i="12"/>
  <c r="Q86" i="12"/>
  <c r="G86" i="12"/>
  <c r="I51" i="1" s="1"/>
  <c r="K66" i="12"/>
  <c r="Q66" i="12"/>
  <c r="I66" i="12"/>
  <c r="O8" i="12"/>
  <c r="M585" i="12"/>
  <c r="M483" i="12"/>
  <c r="M499" i="12"/>
  <c r="I449" i="12"/>
  <c r="G372" i="12"/>
  <c r="I64" i="1" s="1"/>
  <c r="M356" i="12"/>
  <c r="M190" i="12"/>
  <c r="G589" i="12"/>
  <c r="I74" i="1" s="1"/>
  <c r="I19" i="1" s="1"/>
  <c r="G585" i="12"/>
  <c r="I73" i="1" s="1"/>
  <c r="I20" i="1" s="1"/>
  <c r="G499" i="12"/>
  <c r="I72" i="1" s="1"/>
  <c r="G483" i="12"/>
  <c r="I71" i="1" s="1"/>
  <c r="M479" i="12"/>
  <c r="M478" i="12" s="1"/>
  <c r="M468" i="12"/>
  <c r="M467" i="12" s="1"/>
  <c r="G449" i="12"/>
  <c r="I67" i="1" s="1"/>
  <c r="Q430" i="12"/>
  <c r="I430" i="12"/>
  <c r="G407" i="12"/>
  <c r="I65" i="1" s="1"/>
  <c r="M408" i="12"/>
  <c r="M407" i="12" s="1"/>
  <c r="K372" i="12"/>
  <c r="O372" i="12"/>
  <c r="M449" i="12"/>
  <c r="G430" i="12"/>
  <c r="I66" i="1" s="1"/>
  <c r="O407" i="12"/>
  <c r="U372" i="12"/>
  <c r="Q372" i="12"/>
  <c r="I372" i="12"/>
  <c r="M465" i="12"/>
  <c r="M464" i="12" s="1"/>
  <c r="M430" i="12"/>
  <c r="K407" i="12"/>
  <c r="M265" i="12"/>
  <c r="M238" i="12"/>
  <c r="G356" i="12"/>
  <c r="I63" i="1" s="1"/>
  <c r="M323" i="12"/>
  <c r="M322" i="12" s="1"/>
  <c r="G190" i="12"/>
  <c r="I57" i="1" s="1"/>
  <c r="G144" i="12"/>
  <c r="I55" i="1" s="1"/>
  <c r="M138" i="12"/>
  <c r="M135" i="12" s="1"/>
  <c r="M133" i="12"/>
  <c r="M131" i="12" s="1"/>
  <c r="M126" i="12"/>
  <c r="M124" i="12" s="1"/>
  <c r="M87" i="12"/>
  <c r="M86" i="12" s="1"/>
  <c r="M72" i="12"/>
  <c r="M66" i="12" s="1"/>
  <c r="M16" i="12"/>
  <c r="M8" i="12" s="1"/>
  <c r="G265" i="12"/>
  <c r="I61" i="1" s="1"/>
  <c r="G238" i="12"/>
  <c r="I60" i="1" s="1"/>
  <c r="M374" i="12"/>
  <c r="M372" i="12" s="1"/>
  <c r="M230" i="12"/>
  <c r="M227" i="12" s="1"/>
  <c r="M153" i="12"/>
  <c r="M148" i="12" s="1"/>
  <c r="I18" i="1" l="1"/>
  <c r="I17" i="1"/>
  <c r="G594" i="12"/>
  <c r="I49" i="1"/>
  <c r="G23" i="1"/>
  <c r="G24" i="1" s="1"/>
  <c r="G29" i="1" s="1"/>
  <c r="G28" i="1"/>
  <c r="H39" i="1"/>
  <c r="I16" i="1" l="1"/>
  <c r="I21" i="1" s="1"/>
  <c r="I75" i="1"/>
  <c r="I39" i="1"/>
  <c r="I40" i="1" s="1"/>
  <c r="J39" i="1" s="1"/>
  <c r="J40" i="1" s="1"/>
  <c r="H40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<sst xmlns="http://schemas.openxmlformats.org/spreadsheetml/2006/main" count="2006" uniqueCount="999">
  <si>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</si>
  <si>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</si>
  <si>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</si>
  <si>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</si>
  <si>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</si>
  <si>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</si>
  <si>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</si>
  <si>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</si>
  <si>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</si>
  <si>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</si>
  <si>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</si>
  <si>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</si>
  <si>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</si>
  <si>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</si>
  <si>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</si>
  <si>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</si>
  <si>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</si>
  <si>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</si>
  <si>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</si>
  <si>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</si>
  <si>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</si>
  <si>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</si>
  <si>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</si>
  <si>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</si>
  <si>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</si>
  <si>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</si>
  <si>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</si>
  <si>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</si>
  <si>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</si>
  <si>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</si>
  <si>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</si>
  <si>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</si>
  <si>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</si>
  <si>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</si>
  <si>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</si>
  <si>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</si>
  <si>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</si>
  <si>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</si>
  <si>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</si>
  <si>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</si>
  <si>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</si>
  <si>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</si>
  <si>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</si>
  <si>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</si>
  <si>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</si>
  <si>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</si>
  <si>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D. - způsobilé náklady - změna č.1</t>
  </si>
  <si>
    <t>Městys Vranov nad Dyjí</t>
  </si>
  <si>
    <t>Rozpočet</t>
  </si>
  <si>
    <t>Celkem za stavbu</t>
  </si>
  <si>
    <t>CZK</t>
  </si>
  <si>
    <t xml:space="preserve">Popis rozpočtu:  - </t>
  </si>
  <si>
    <t>Změna č.1 se týká EI - dílu M21 (vypuštěn) a dílů M22, M65. Zbývající díly beze změny.</t>
  </si>
  <si>
    <t>Rekapitulace dílů</t>
  </si>
  <si>
    <t>Typ dílu</t>
  </si>
  <si>
    <t>3</t>
  </si>
  <si>
    <t>Svislé a kompletní konstrukce</t>
  </si>
  <si>
    <t>4</t>
  </si>
  <si>
    <t>Vodorovné konstrukce</t>
  </si>
  <si>
    <t>61</t>
  </si>
  <si>
    <t>Upravy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</si>
  <si>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</si>
  <si>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</si>
  <si>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</si>
  <si>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</si>
  <si>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</si>
  <si>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</si>
  <si>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</si>
  <si>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</si>
  <si>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</si>
  <si>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</si>
  <si>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</si>
  <si>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</si>
  <si>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</si>
  <si>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</si>
  <si>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</si>
  <si>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</si>
  <si>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</si>
  <si>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</si>
  <si>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</si>
  <si>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</si>
  <si>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</si>
  <si>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</si>
  <si>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</si>
  <si>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</si>
  <si>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</si>
  <si>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</si>
  <si>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</si>
  <si>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</si>
  <si>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</si>
  <si>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</si>
  <si>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</si>
  <si>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</si>
  <si>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</si>
  <si>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</si>
  <si>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</si>
  <si>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</si>
  <si>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786</t>
  </si>
  <si>
    <t>Čalounické úpravy</t>
  </si>
  <si>
    <t>M22</t>
  </si>
  <si>
    <t>Montáž sdělovací a zabezp.tech</t>
  </si>
  <si>
    <t>M65</t>
  </si>
  <si>
    <t>Elektroinstalace</t>
  </si>
  <si>
    <t>ON</t>
  </si>
  <si>
    <t>Ostatní náklady převzaté z dílčích rozpočtů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</si>
  <si>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</si>
  <si>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</si>
  <si>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</si>
  <si>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</si>
  <si>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</si>
  <si>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</si>
  <si>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</si>
  <si>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</si>
  <si>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</si>
  <si>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</si>
  <si>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</si>
  <si>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</si>
  <si>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</si>
  <si>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</si>
  <si>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</si>
  <si>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</si>
  <si>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</si>
  <si>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</si>
  <si>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</si>
  <si>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</si>
  <si>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</si>
  <si>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</si>
  <si>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</si>
  <si>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</si>
  <si>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</si>
  <si>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</si>
  <si>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</si>
  <si>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</si>
  <si>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311271176RT6</t>
  </si>
  <si>
    <t>Zdivo z tvárnic hladkých tl. 25 cm, tvárnice, 499 x 249 x 250 mm</t>
  </si>
  <si>
    <t>m2</t>
  </si>
  <si>
    <t>POL1_0</t>
  </si>
  <si>
    <t>2,3*2,75</t>
  </si>
  <si>
    <t>VV</t>
  </si>
  <si>
    <t>311271177RT4</t>
  </si>
  <si>
    <t>Zdivo z tvárnic hladkých tl. 30 cm, tvárnice 599 x 249 x 300 mm</t>
  </si>
  <si>
    <t>Štíty:(8,7*1+8,7*4/2-2*1,75)*2</t>
  </si>
  <si>
    <t>Půdní nadezdívka:(30,5*2-8,7)*0,75</t>
  </si>
  <si>
    <t>317167212R00</t>
  </si>
  <si>
    <t>Překlad keram. vysoký, nosný 23,8/7/150 cm</t>
  </si>
  <si>
    <t>kus</t>
  </si>
  <si>
    <t>4*4</t>
  </si>
  <si>
    <t>317167216R00</t>
  </si>
  <si>
    <t>Překlad keram. vysoký, nosný 23,8/7/250 cm</t>
  </si>
  <si>
    <t>317167121R00</t>
  </si>
  <si>
    <t>Překlad keram. plochý 11,5/7,1/100 cm</t>
  </si>
  <si>
    <t>317167122R00</t>
  </si>
  <si>
    <t>Překlad keram. plochý 11,5/7,1/125 cm</t>
  </si>
  <si>
    <t>317167123R00</t>
  </si>
  <si>
    <t>Překlad keram. plochý 11,5/7,1/150 cm</t>
  </si>
  <si>
    <t>317121151RT2</t>
  </si>
  <si>
    <t>Montáž ŽB překladů do 105 cm dodatečně do rýh, včetně dodávky RZP 1/10  119 x 14 x 14 cm</t>
  </si>
  <si>
    <t>317121251RT2</t>
  </si>
  <si>
    <t>Montáž ŽB překladů do 180 cm dodatečně do rýh, včetně dodávky RZP 2/10 149 x 14 x 14 cm</t>
  </si>
  <si>
    <t>317121251RT3</t>
  </si>
  <si>
    <t>Montáž ŽB překladů do 180 cm dodatečně do rýh, včetně dodávky RZP 3/10 179 x 14 x 14 cm</t>
  </si>
  <si>
    <t>342255022RT1</t>
  </si>
  <si>
    <t>Příčky z desek pěnobet. tl. 7,5 cm, desky 599 x 249 x 75 mm</t>
  </si>
  <si>
    <t>1NP:2,85*2,65-0,9*2+3*2,8+(2,4+1,25)*2-0,8*2</t>
  </si>
  <si>
    <t>2NP:(3,8+2,6+4+1,7+2,8+2,4*2+1,65+2,5)*2,85</t>
  </si>
  <si>
    <t>-0,7*2*6-0,8*2</t>
  </si>
  <si>
    <t>3NP:2,5*2,2-0,8*2</t>
  </si>
  <si>
    <t>346244314R00</t>
  </si>
  <si>
    <t>Obezdívky van a WC nádržek z desek pěnob tl.125 mm</t>
  </si>
  <si>
    <t>WC:1,1*1,2*7</t>
  </si>
  <si>
    <t>vany:1,7*0,6*5</t>
  </si>
  <si>
    <t>314231114RT2</t>
  </si>
  <si>
    <t>Zdivo komínů z CP 29 P15 na MVC pod omítku, s použitím suché maltové směsi</t>
  </si>
  <si>
    <t>m3</t>
  </si>
  <si>
    <t>1,65*0,45*9,75</t>
  </si>
  <si>
    <t>340271407R00</t>
  </si>
  <si>
    <t>Zazdívka otvorů pl.0,25 m2, pórobet.tvár.,tl.7,5cm</t>
  </si>
  <si>
    <t>340271415R00</t>
  </si>
  <si>
    <t>Zazdívka otvorů pl.0,25 m2, pórobet.tvár.,tl.15 cm</t>
  </si>
  <si>
    <t>340271607R00</t>
  </si>
  <si>
    <t>Zazdívka otvorů pl.do 4 m2, pórobet.tvár.,tl.7,5cm</t>
  </si>
  <si>
    <t>0,9*2*3*0,075</t>
  </si>
  <si>
    <t>(0,7*2+0,8*2+0,8*2+0,8*2)*0,075</t>
  </si>
  <si>
    <t>310271530R00</t>
  </si>
  <si>
    <t>Zazdívka otvorů do 1 m2, pórobet.tvárnice, tl.30cm</t>
  </si>
  <si>
    <t>0,8*1,2*0,65+0,2*0,6*1,5+0,25*0,3*2,65</t>
  </si>
  <si>
    <t>0,6*0,9*0,6*5</t>
  </si>
  <si>
    <t>0,3*0,5*1,5+0,6*0,9*8</t>
  </si>
  <si>
    <t>0,7*0,3*2,85*2</t>
  </si>
  <si>
    <t>342013321RT1</t>
  </si>
  <si>
    <t>Příčka SDK tl.150 mm,ocel.kce,2x oplášť.,RB 12,5mm, izolace tloušťky 80 mm, EI 60</t>
  </si>
  <si>
    <t>(8,05*2,75-1,95*1,65/2*2)*2-0,9*2*2</t>
  </si>
  <si>
    <t>4,25*2,75</t>
  </si>
  <si>
    <t>3,8*2,75-1,95*1,65/2-0,9*2</t>
  </si>
  <si>
    <t>8,05*2,75-0,9*2</t>
  </si>
  <si>
    <t>20,7*2,75-0,9*2*3</t>
  </si>
  <si>
    <t>342012132RT1</t>
  </si>
  <si>
    <t>Příčka SDK tl. 80 mm,ocel.kce,1x oplášť., RF 15 mm, izolace tloušťky 50 mm, EI 60</t>
  </si>
  <si>
    <t>C3:8*2,75-0,8*2*4+(2,55*2,75-1,95*1,65/2)*2</t>
  </si>
  <si>
    <t>1,7*(2,75+1,25)/2*2</t>
  </si>
  <si>
    <t>(9,5+5,2)*1,25</t>
  </si>
  <si>
    <t>C2:6*1,25</t>
  </si>
  <si>
    <t>(3+1,85*2)*2,75-0,9*2*3</t>
  </si>
  <si>
    <t>1,75*(2,75+1,25)/2*2</t>
  </si>
  <si>
    <t>C1:(4+2,3+1,1)*2,75-0,8*2*2</t>
  </si>
  <si>
    <t>(5,2+4,3)*1,25</t>
  </si>
  <si>
    <t>společné:(4,5+2,5+2,75+2,25)*2,75-0,9*2*3</t>
  </si>
  <si>
    <t>347016122R00</t>
  </si>
  <si>
    <t>Předstěna SDK, ocel. kce, 2x RF 12,5mm, požární odolnost předstěny 30 DP1</t>
  </si>
  <si>
    <t>Vikýře:(7*2+2,4*2*2-2,4*2/2*2)*2-2*1,3*4</t>
  </si>
  <si>
    <t>2,7*2/2*2</t>
  </si>
  <si>
    <t>342090121R00</t>
  </si>
  <si>
    <t>Otvor v SDK, pro dveře 1kř do 25 kg, CW 75, 1xopl.</t>
  </si>
  <si>
    <t>342090132R00</t>
  </si>
  <si>
    <t>Otvor v SDK, pro dveře 1kř do 25 kg, CW 100,2xopl.</t>
  </si>
  <si>
    <t>342263310R00</t>
  </si>
  <si>
    <t>Úprava sádrokartonové příčky pro osazení umývadla</t>
  </si>
  <si>
    <t>Včetně dřezu a WC mísy</t>
  </si>
  <si>
    <t>POP</t>
  </si>
  <si>
    <t>411321414R00</t>
  </si>
  <si>
    <t>Stropy deskové ze železobetonu C 25/30, betonáž nad povalovým stropem</t>
  </si>
  <si>
    <t>30,5*8,65*0,16</t>
  </si>
  <si>
    <t>411351801R00</t>
  </si>
  <si>
    <t>Bednění čel stropních desek, zřízení</t>
  </si>
  <si>
    <t>m</t>
  </si>
  <si>
    <t>(30,5+8,65)*2</t>
  </si>
  <si>
    <t>411351802R00</t>
  </si>
  <si>
    <t>Bednění čel stropních desek, odstranění</t>
  </si>
  <si>
    <t>411361921RT8</t>
  </si>
  <si>
    <t>Výztuž stropů svařovanou sítí , průměr drátu  8,0, oka 100/100 mm KY81</t>
  </si>
  <si>
    <t>t</t>
  </si>
  <si>
    <t>18*4*47,4/1000</t>
  </si>
  <si>
    <t>413941123RT5</t>
  </si>
  <si>
    <t>Osazení válcovaných nosníků ve stropech č. 14 - 22, včetně dodávky profilu I č. 20</t>
  </si>
  <si>
    <t>(8,4*10+6*2)*26,2/1000</t>
  </si>
  <si>
    <t>413232221R00</t>
  </si>
  <si>
    <t>Zazdívka zhlaví válcovaných nosníků výšky do 30cm</t>
  </si>
  <si>
    <t>416026222R00</t>
  </si>
  <si>
    <t>Podhled SDK,ocel.dvouúrov.kříž.rošt, 2x RF 12,5 mm</t>
  </si>
  <si>
    <t>Požární odolnost EI 30 DP2</t>
  </si>
  <si>
    <t>29,9*8,5</t>
  </si>
  <si>
    <t>7,7*2,25</t>
  </si>
  <si>
    <t>416091071RT1</t>
  </si>
  <si>
    <t>Příplatek za opláštění ostění střešního okna, včetně dodávky materiálu</t>
  </si>
  <si>
    <t>416026224R00</t>
  </si>
  <si>
    <t>Podhled SDK,ocel.dvouúrov.kříž.rošt, 2x RFI 12,5mm</t>
  </si>
  <si>
    <t>Podhled s požárním atestem EI 45 DP1, tepelná izolace vložená - v samostatné části rozpočtu</t>
  </si>
  <si>
    <t>13,9+13,7+14,9+12,5+4,8+18,95+14,4</t>
  </si>
  <si>
    <t>411387531R00</t>
  </si>
  <si>
    <t>Zabetonování otvorů 0,25 m2 ve stropech a klenbách</t>
  </si>
  <si>
    <t>611403380RT1</t>
  </si>
  <si>
    <t>Hrubá výplň rýh ve stropech do 3x3 cm maltou z SMS, zdicí maltou</t>
  </si>
  <si>
    <t>30*4</t>
  </si>
  <si>
    <t>611403399RT2</t>
  </si>
  <si>
    <t>Hrubá výplň rýh maltou ve stropech, s použitím suché maltové směsi</t>
  </si>
  <si>
    <t>Zapravení poškození omítky stropu (podhledu) po odstranění povalů stropu nad 2.NP</t>
  </si>
  <si>
    <t>8*0,4*5+6*0,4</t>
  </si>
  <si>
    <t>611421421R00</t>
  </si>
  <si>
    <t>Oprava váp.omítek stropů do 50% plochy - hladkých</t>
  </si>
  <si>
    <t>10*7,5+8*1,8</t>
  </si>
  <si>
    <t>29*4,6+29*2,8</t>
  </si>
  <si>
    <t>612473182R00</t>
  </si>
  <si>
    <t>Omítka vnitř.zdiva ze such.směsi, štuková, strojně</t>
  </si>
  <si>
    <t>4,3*2*2,65+2,85*2*2,65-0,9*2*2+4*2*2,1-0,9*2*2*2</t>
  </si>
  <si>
    <t>(7,7+2,25)*2*2,9-0,8*2-0,5*2,1</t>
  </si>
  <si>
    <t>2C:4*2*2,85-0,7*2*2*2</t>
  </si>
  <si>
    <t>2B:4,85*2*2,85+(2,6+3,9+1,7)*2,85-0,7*2*2*2</t>
  </si>
  <si>
    <t>2A:(2,8+2,45+1,7)*2*2,85-0,8*2*2-0,7*2*2*2</t>
  </si>
  <si>
    <t>Štíty:6,65*2*2,6-1,4*1,2*2</t>
  </si>
  <si>
    <t>612403380R00</t>
  </si>
  <si>
    <t>Hrubá výplň rýh ve stěnách do 3x3 cm maltou ze SMS</t>
  </si>
  <si>
    <t>2,7*8</t>
  </si>
  <si>
    <t>2,85*19</t>
  </si>
  <si>
    <t>2,6*4</t>
  </si>
  <si>
    <t>612403382RT1</t>
  </si>
  <si>
    <t>Hrubá výplň rýh ve stěnách do 5x5 cm maltou ze SMS, zdicí maltou</t>
  </si>
  <si>
    <t>612403388R00</t>
  </si>
  <si>
    <t>Hrubá výplň rýh ve stěnách do 15x15cm maltou z SMS</t>
  </si>
  <si>
    <t>2,7*5</t>
  </si>
  <si>
    <t>2,85*7</t>
  </si>
  <si>
    <t>612403390R00</t>
  </si>
  <si>
    <t>Hrubá výplň rýh ve stěnách do 20x10cm maltou z SMS</t>
  </si>
  <si>
    <t>6,2*2</t>
  </si>
  <si>
    <t>612409991RT2</t>
  </si>
  <si>
    <t>Začištění omítek kolem oken,dveří apod., s použitím suché maltové směsi</t>
  </si>
  <si>
    <t>(2,4+1,5*2)*4</t>
  </si>
  <si>
    <t>(1,8+1,5*2)*8</t>
  </si>
  <si>
    <t>(1+1,5*2)*9</t>
  </si>
  <si>
    <t>(0,6+0,9*2)*9</t>
  </si>
  <si>
    <t>(2+1,5*2)*2</t>
  </si>
  <si>
    <t>(1+2*2)*6</t>
  </si>
  <si>
    <t>(2,4+2,1*2)*3</t>
  </si>
  <si>
    <t>Soklíky:323</t>
  </si>
  <si>
    <t>612421331RT2</t>
  </si>
  <si>
    <t>Oprava vápen.omítek stěn do 30 % pl. - štukových, s použitím suché maltové směsi</t>
  </si>
  <si>
    <t>1.NP:(29*4+7,5*11)*2,6</t>
  </si>
  <si>
    <t>2NP:(29*4+7,5*14)*2,85</t>
  </si>
  <si>
    <t>6315710..</t>
  </si>
  <si>
    <t>Násyp ze štěrkopísku 16 - 32, tř. I, pod podlahy 1.NP</t>
  </si>
  <si>
    <t>632441044RT2</t>
  </si>
  <si>
    <t>Potěr anhydritový, plocha do 500 m2, tl.45 mm, samonivelační potěr MFC Anhydrit 025</t>
  </si>
  <si>
    <t>3NP:12,6+12,46+6,04+6,21+1,65+29,26+15,88+5,12+24,16+5,15+13+15,6+29,3+15,9+1,3+2,21+3,83+5,5+5+6+4,5</t>
  </si>
  <si>
    <t>2NP:2,25*(1,4+1,5)+4,5+7</t>
  </si>
  <si>
    <t>1NP:1,05+4,63+5,64+7,04+20+13,05+10,16</t>
  </si>
  <si>
    <t>632441491R00</t>
  </si>
  <si>
    <t>Broušení anhydritových potěrů - odstranění šlemu</t>
  </si>
  <si>
    <t>642942111RT3</t>
  </si>
  <si>
    <t>Osazení zárubní dveřních ocelových, pl. do 2,5 m2, včetně dodávky zárubně  70 x 197 x 11 cm</t>
  </si>
  <si>
    <t>642942111RT4</t>
  </si>
  <si>
    <t>Osazení zárubní dveřních ocelových, pl. do 2,5 m2, včetně dodávky zárubně  80 x 197 x 11 cm</t>
  </si>
  <si>
    <t>642942111RT5</t>
  </si>
  <si>
    <t>Osazení zárubní dveřních ocelových, pl. do 2,5 m2, včetně dodávky zárubně  90 x 197 x 11 cm</t>
  </si>
  <si>
    <t>941941031R00</t>
  </si>
  <si>
    <t>Montáž lešení leh.řad.s podlahami,š.do 1 m, H 10 m</t>
  </si>
  <si>
    <t>(30,5*2+9,05*2)*8,4</t>
  </si>
  <si>
    <t>941941191R00</t>
  </si>
  <si>
    <t>Příplatek za každý měsíc použití lešení k pol.1031</t>
  </si>
  <si>
    <t>944944013R00</t>
  </si>
  <si>
    <t>Montáž ochr.sítě z umělých vláken - stínění do 70%</t>
  </si>
  <si>
    <t>944944033R00</t>
  </si>
  <si>
    <t>Příplatek za každý měsíc použití sítí k pol. 4013</t>
  </si>
  <si>
    <t>941941831R00</t>
  </si>
  <si>
    <t>Demontáž lešení leh.řad.s podlahami,š.1 m, H 10 m</t>
  </si>
  <si>
    <t>941955001R00</t>
  </si>
  <si>
    <t>Lešení lehké pomocné, výška podlahy do 1,2 m</t>
  </si>
  <si>
    <t>29*7,8*2</t>
  </si>
  <si>
    <t>954211102R00</t>
  </si>
  <si>
    <t>SDK obklad dřevěných sloupů, 4str.1x RF tl 12,5 mm</t>
  </si>
  <si>
    <t>954211202R00</t>
  </si>
  <si>
    <t>SDK obklad dřevěných sloupů, 3str.1x RF tl 12,5 mm</t>
  </si>
  <si>
    <t>2,75*4</t>
  </si>
  <si>
    <t>962031113R00</t>
  </si>
  <si>
    <t>Bourání příček z cihel pálených plných tl. 65 mm</t>
  </si>
  <si>
    <t>(3,95+1,25+0,9+1,55*2+2,8)*2,65-0,6*2*3-0,8*2*2</t>
  </si>
  <si>
    <t>2NP:4,55*2,85+(4+1,6+2,6+5+1,5*2)*2,85</t>
  </si>
  <si>
    <t>(5,5+1,5*2)*2,85</t>
  </si>
  <si>
    <t>962031123R00</t>
  </si>
  <si>
    <t>Bourání příček z cihel pálených děrovan. tl. 80 mm</t>
  </si>
  <si>
    <t>2.NP:4,55*2,85+(1,5*2+3,9)*2,85-0,6*2*2</t>
  </si>
  <si>
    <t>(2,6+0,9+1,5+1,3+1,5+2,7)*2,85-0,6*2*3-0,8*2</t>
  </si>
  <si>
    <t>(2,45+1,45+0,9+1,2+1,4+2,7)*2,85-0,6*2*3-0,8*2</t>
  </si>
  <si>
    <t>962032231R00</t>
  </si>
  <si>
    <t>Bourání zdiva z cihel pálených na MVC</t>
  </si>
  <si>
    <t>Štíty na půdě:8,8*3,9/2*2*0,20</t>
  </si>
  <si>
    <t>půdní nadezdívka:(30,5*2-2,2)*0,45*0,38</t>
  </si>
  <si>
    <t>962032631R00</t>
  </si>
  <si>
    <t>Bourání zdiva komínového z cihel na MVC</t>
  </si>
  <si>
    <t>1,5*0,55*4,5</t>
  </si>
  <si>
    <t>0,78*0,5*4,5</t>
  </si>
  <si>
    <t>964011221R00</t>
  </si>
  <si>
    <t>Vybourání ŽB překladů  prefa dl. 3 m, 75 kg/m</t>
  </si>
  <si>
    <t>(0,9*4*2+1,2*2*4+1,5*2*3)*0,15*0,15</t>
  </si>
  <si>
    <t>964061321R00</t>
  </si>
  <si>
    <t>Uvolnění zhlaví trámu, zeď cihel. průřezu 0,03 m2</t>
  </si>
  <si>
    <t>Povaly stropu nad 2.NP</t>
  </si>
  <si>
    <t>965081113R00</t>
  </si>
  <si>
    <t>Bourání dlažeb z dlaždic půdních plochy nad 1 m2</t>
  </si>
  <si>
    <t>Odměřeno z půdorysu:231</t>
  </si>
  <si>
    <t>965081713RT2</t>
  </si>
  <si>
    <t>Bourání dlažeb keramických tl.10 mm, nad 1 m2, sbíječka, dlaždice keramické</t>
  </si>
  <si>
    <t>1NP:13,9+10,1+1+2,2+10,2</t>
  </si>
  <si>
    <t>9,5+6,6+2,4+1+1,2</t>
  </si>
  <si>
    <t>1+2,6+10,7+1,2+2,5</t>
  </si>
  <si>
    <t>965082923R00</t>
  </si>
  <si>
    <t>Odstranění násypu tl. do 10 cm, plocha nad 2 m2</t>
  </si>
  <si>
    <t>231*0,09</t>
  </si>
  <si>
    <t>965042141RT4</t>
  </si>
  <si>
    <t>Bourání mazanin betonových tl. 10 cm, nad 4 m2, pneumat. kladivo, tl. mazaniny 8 - 10 cm</t>
  </si>
  <si>
    <t>v bytě A 2x:9,75*7,45*0,1*2</t>
  </si>
  <si>
    <t>9,75*7,45*0,15</t>
  </si>
  <si>
    <t>968061125R00</t>
  </si>
  <si>
    <t>Vyvěšení dřevěných dveřních křídel pl. do 2 m2</t>
  </si>
  <si>
    <t>968062245R00</t>
  </si>
  <si>
    <t>Vybourání dřevěných rámů oken jednoduch. pl. 2 m2</t>
  </si>
  <si>
    <t>2,4*1,5*4+1,8*1,5*8+0,6*0,9*3</t>
  </si>
  <si>
    <t>1*1,5*7+0,6*0,9*12+0,6*0,6*3</t>
  </si>
  <si>
    <t>1,2*1,5*3</t>
  </si>
  <si>
    <t>968072455R00</t>
  </si>
  <si>
    <t>Vybourání kovových dveřních zárubní pl. do 2 m2</t>
  </si>
  <si>
    <t>19+17+2</t>
  </si>
  <si>
    <t>968095001R00</t>
  </si>
  <si>
    <t>Bourání parapetů dřevěných š. do 25 cm</t>
  </si>
  <si>
    <t>1,8*2+2,4*1+1,2*2</t>
  </si>
  <si>
    <t>968095002R00</t>
  </si>
  <si>
    <t>Bourání parapetů dřevěných š. do 50 cm</t>
  </si>
  <si>
    <t>2,4*3+1,8*5+1,2*3+0,9*3</t>
  </si>
  <si>
    <t>970031035R00</t>
  </si>
  <si>
    <t>Vrtání jádrové do zdiva cihelného d 35-39 mm</t>
  </si>
  <si>
    <t>970031130R00</t>
  </si>
  <si>
    <t>Vrtání jádrové do zdiva cihelného do D 130 mm</t>
  </si>
  <si>
    <t>0,6*2+0,5*5</t>
  </si>
  <si>
    <t>971035661R00</t>
  </si>
  <si>
    <t>Vybourání otv. zeď cihel. pl. 4 m2, tl. 60 cm, MC</t>
  </si>
  <si>
    <t>2,75*2,3*0,7-0,6*0,9*0,7*2</t>
  </si>
  <si>
    <t>0,6*0,6*2,3</t>
  </si>
  <si>
    <t>974031164R00</t>
  </si>
  <si>
    <t>Vysekání rýh ve zdi cihelné 15 x 15 cm</t>
  </si>
  <si>
    <t>7,5*4</t>
  </si>
  <si>
    <t>974031123R00</t>
  </si>
  <si>
    <t>Vysekání rýh ve zdi cihelné 3 x 10 cm</t>
  </si>
  <si>
    <t>974031135R00</t>
  </si>
  <si>
    <t>Vysekání rýh ve zdi cihelné 5 x 20 cm</t>
  </si>
  <si>
    <t>978059521R00</t>
  </si>
  <si>
    <t>Odsekání vnitřních obkladů stěn do 2 m2</t>
  </si>
  <si>
    <t>2,8*0,6+(1,45*2+1,7*2-0,6)*1,5</t>
  </si>
  <si>
    <t>3*0,6*3+(1,7*2+1,4*2-0,6)*1,5*3</t>
  </si>
  <si>
    <t>976072221R00</t>
  </si>
  <si>
    <t>Vybourání kov. komín. dvířek pl. 0,3 m2 ze zdi cih</t>
  </si>
  <si>
    <t>976073111R00</t>
  </si>
  <si>
    <t>Vybourání komínových zděří profilu do 15 cm</t>
  </si>
  <si>
    <t>974042544R00</t>
  </si>
  <si>
    <t>Vysekání rýh v podlaze betonové, 7x15 cm</t>
  </si>
  <si>
    <t>pro ÚT:8*3</t>
  </si>
  <si>
    <t>979990101R00</t>
  </si>
  <si>
    <t>Poplatek za sklád.suti-směs bet.a cihel do 30x30cm</t>
  </si>
  <si>
    <t>210,9-4-0,93-1,9-2,9</t>
  </si>
  <si>
    <t>22,1-0,5</t>
  </si>
  <si>
    <t>979990181R00</t>
  </si>
  <si>
    <t>Poplatek za skládku suti - PVC podlahová krytina</t>
  </si>
  <si>
    <t>979990162R00</t>
  </si>
  <si>
    <t>Poplatek za skládku suti - dřevo+sklo</t>
  </si>
  <si>
    <t>979990182R00</t>
  </si>
  <si>
    <t>Poplatek za skládku suti - koberce</t>
  </si>
  <si>
    <t>979990161R00</t>
  </si>
  <si>
    <t>Poplatek za skládku suti - dřevo</t>
  </si>
  <si>
    <t>979011311RT1</t>
  </si>
  <si>
    <t>Svislá doprava suti a vybouraných hmot shozem, s naložením do shozu</t>
  </si>
  <si>
    <t>222/2+0,24+2,6+14</t>
  </si>
  <si>
    <t>979011321R00</t>
  </si>
  <si>
    <t>Montáž a demontáž shozu za 2.NP</t>
  </si>
  <si>
    <t>979011329R00</t>
  </si>
  <si>
    <t>Přípl. k mont.a dem. shozu za každé další podlaží</t>
  </si>
  <si>
    <t>podlaž</t>
  </si>
  <si>
    <t>979081111R00</t>
  </si>
  <si>
    <t>Odvoz suti a vybour. hmot na skládku do 1 km</t>
  </si>
  <si>
    <t>222,8+0,24+2,6+0,22+14,125</t>
  </si>
  <si>
    <t>979081121R00</t>
  </si>
  <si>
    <t>Příplatek k odvozu za každý další 1 km</t>
  </si>
  <si>
    <t>240*25</t>
  </si>
  <si>
    <t>998011002R00</t>
  </si>
  <si>
    <t>Přesun hmot pro budovy zděné výšky do 12 m</t>
  </si>
  <si>
    <t>53,832+126,120+31,228+46,846+0,650+14,769</t>
  </si>
  <si>
    <t>0,179+0,301+0,045</t>
  </si>
  <si>
    <t>711140101R00</t>
  </si>
  <si>
    <t>Odstr.izolace proti vlhk.vodor. pásy přitav.,1vrst</t>
  </si>
  <si>
    <t>10*7,5</t>
  </si>
  <si>
    <t>711141559RY1</t>
  </si>
  <si>
    <t>Izolace proti vlhk. vodorovná pásy přitavením, 1 vrstva - včetně dod. pásů 40 mineral</t>
  </si>
  <si>
    <t>Schodiště:8,5*3</t>
  </si>
  <si>
    <t>Byt 1A:7,5*10</t>
  </si>
  <si>
    <t>711142559RY1</t>
  </si>
  <si>
    <t>Izolace proti vlhkosti svislá pásy přitavením, 1 vrstva - včetně dod. pásů 40 special mineral</t>
  </si>
  <si>
    <t>(8,7+3*2)*0,5</t>
  </si>
  <si>
    <t>711823121RT2</t>
  </si>
  <si>
    <t>Montáž nopové fólie svisle, včetně dodávky fólie 10 mm</t>
  </si>
  <si>
    <t>30,5*2+8,7*2</t>
  </si>
  <si>
    <t>998711101R00</t>
  </si>
  <si>
    <t>Přesun hmot pro izolace proti vodě, výšky do 6 m</t>
  </si>
  <si>
    <t>713111130RT2</t>
  </si>
  <si>
    <t>Izolace tepelné stropů, vložená mezi krokve, 2 vrstvy - materiál ve specifikaci</t>
  </si>
  <si>
    <t>30,5*(4+3,5*2)</t>
  </si>
  <si>
    <t>8,3*3</t>
  </si>
  <si>
    <t>631405493R</t>
  </si>
  <si>
    <t>Deska izolační minerální tl. 200 mm, 1000x610 mm, univerzální</t>
  </si>
  <si>
    <t>POL3_0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</si>
  <si>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</si>
  <si>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</si>
  <si>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</si>
  <si>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</si>
  <si>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30*(4+3*2)</t>
  </si>
  <si>
    <t>Vikýře:2,6*2/2*6</t>
  </si>
  <si>
    <t>Vikýře:6,5*2*2-1,4*0,9*4</t>
  </si>
  <si>
    <t>713131130R00</t>
  </si>
  <si>
    <t>Izolace tepelná stěn vložením do konstrukce</t>
  </si>
  <si>
    <t>Střešní vikýře 2 x z uliční strany a štíty nad střešní krytinou u schodiště</t>
  </si>
  <si>
    <t>2,5*2/2*6*2</t>
  </si>
  <si>
    <t>6,8*2*2-2*1,3*4*2</t>
  </si>
  <si>
    <t>713111121RT1</t>
  </si>
  <si>
    <t>Izolace tepelné stropů rovných spodem, drátem, 1 vrstva - materiál ve specifikaci</t>
  </si>
  <si>
    <t>Převzato z pož. SDK podhledu:93,15</t>
  </si>
  <si>
    <t>63140548R</t>
  </si>
  <si>
    <t>Deska izolační minerální  tl. 150 mm, 1000x610 mm, univerzální</t>
  </si>
  <si>
    <t>93,15+36,4</t>
  </si>
  <si>
    <t>63151441R</t>
  </si>
  <si>
    <t>Deska z minerální plsti tl. 25 mm, pro plovoucí podlahy těžké</t>
  </si>
  <si>
    <t>12,6+12,46+6,04+6,21+1,65+29,26+15,88+5,12+24,16+5,15+13+15,6+29,3+15,9+1,3+2,21+3,83+5,5+5+6+4,5</t>
  </si>
  <si>
    <t>1,05+4,63+5,64+7,04+20+13,05+10,16</t>
  </si>
  <si>
    <t>713191100RT9</t>
  </si>
  <si>
    <t>Položení separační fólie, včetně dodávky PE fólie</t>
  </si>
  <si>
    <t>713121111RT1</t>
  </si>
  <si>
    <t>Izolace tepelná podlah na sucho, jednovrstvá, materiál ve specifikaci</t>
  </si>
  <si>
    <t>28375705R</t>
  </si>
  <si>
    <t>Deska izolační stabilizov. EPS 150  1000 x 500 mm</t>
  </si>
  <si>
    <t>(1,05+4,63+5,64+7,04+20+13,05+10,16)*0,1</t>
  </si>
  <si>
    <t>998713102R00</t>
  </si>
  <si>
    <t>Přesun hmot pro izolace tepelné, výšky do 12 m</t>
  </si>
  <si>
    <t>762111811R00</t>
  </si>
  <si>
    <t>Demontáž stěn z hranolků, fošen nebo latí</t>
  </si>
  <si>
    <t>(5+3)*2*2,3+5*3</t>
  </si>
  <si>
    <t>762311811R00</t>
  </si>
  <si>
    <t>Demontáž kotevních želez do 5 kg</t>
  </si>
  <si>
    <t>762331811R00</t>
  </si>
  <si>
    <t>Demontáž konstrukcí krovů z hranolů do 120 cm2</t>
  </si>
  <si>
    <t>5,8*68</t>
  </si>
  <si>
    <t>762331812R00</t>
  </si>
  <si>
    <t>Demontáž konstrukcí krovů z hranolů do 224 cm2</t>
  </si>
  <si>
    <t>2,75*18+2*18+1,3*28</t>
  </si>
  <si>
    <t>762331813R00</t>
  </si>
  <si>
    <t>Demontáž konstrukcí krovů z hranolů do 288 cm2</t>
  </si>
  <si>
    <t>30,5*4</t>
  </si>
  <si>
    <t>762331814R00</t>
  </si>
  <si>
    <t>Demontáž konstrukcí krovů z hranolů do 450 cm2</t>
  </si>
  <si>
    <t>762342811R00</t>
  </si>
  <si>
    <t>Demontáž laťování střech, rozteč latí do 22 cm</t>
  </si>
  <si>
    <t>30,5*5,75*2-3,85*2,75</t>
  </si>
  <si>
    <t>762341811R00</t>
  </si>
  <si>
    <t>Demontáž bednění střech rovných z prken hrubých</t>
  </si>
  <si>
    <t>3*5</t>
  </si>
  <si>
    <t>762343811R00</t>
  </si>
  <si>
    <t>Demontáž bednění okapů z prken hrubých do 32 mm</t>
  </si>
  <si>
    <t>30,5*0,3*2</t>
  </si>
  <si>
    <t>762521811R00</t>
  </si>
  <si>
    <t>Demontáž podlah bez polštářů z prken tl. do 32 mm</t>
  </si>
  <si>
    <t>762822820R00</t>
  </si>
  <si>
    <t>Demontáž stropnic z řeziva o pl.do 288 cm2</t>
  </si>
  <si>
    <t>Uvolnění trámů povalového stropu, jejich odstranění - v místě navržených ocelových skrytých průvlaků pod plnými vazbami krovu</t>
  </si>
  <si>
    <t>8,4*6*2</t>
  </si>
  <si>
    <t>762112110R00</t>
  </si>
  <si>
    <t>Montáž konstrukce stěn z řeziva hraněn. do 120 cm2</t>
  </si>
  <si>
    <t>Boční stěny vikýřů</t>
  </si>
  <si>
    <t>762195000R00</t>
  </si>
  <si>
    <t>Spojovací a ochranné prostředky pro montáž stěn</t>
  </si>
  <si>
    <t>762332140R00</t>
  </si>
  <si>
    <t>Montáž vázaných krovů pravidelných do 450 cm2</t>
  </si>
  <si>
    <t>762332130R00</t>
  </si>
  <si>
    <t>Montáž vázaných krovů pravidelných do 288 cm2</t>
  </si>
  <si>
    <t>3+63</t>
  </si>
  <si>
    <t>762332120R00</t>
  </si>
  <si>
    <t>Montáž vázaných krovů pravidelných do 224 cm2</t>
  </si>
  <si>
    <t>364+60+70+84+70+20+20+32+12+60+13,5</t>
  </si>
  <si>
    <t>762332110R00</t>
  </si>
  <si>
    <t>Montáž vázaných krovů pravidelných do 120 cm2</t>
  </si>
  <si>
    <t>150+154+90</t>
  </si>
  <si>
    <t>605152...</t>
  </si>
  <si>
    <t>Hranol SM/JD 1 délka 300-600 cm</t>
  </si>
  <si>
    <t>(26,1158-1,8-1,848-1,08-0,12-1,155-0,6)*1,1</t>
  </si>
  <si>
    <t>60512648R</t>
  </si>
  <si>
    <t>Fošna SM/JD omítaná tl. 5 a 6 dl. 400-600, II. jakost</t>
  </si>
  <si>
    <t>(1,8+1,848+1,08+0,12+1,155+0,6)*1,1</t>
  </si>
  <si>
    <t>cementotřísková</t>
  </si>
  <si>
    <t>Laťování střech rozteč 22 cm, impregnace, pouze montáž a impregnace, řezivo ve specifikaci</t>
  </si>
  <si>
    <t>Vč. spádové latě</t>
  </si>
  <si>
    <t>31,1*6,4*2-3,3*(6,9*2+8,3)</t>
  </si>
  <si>
    <t>60510055R</t>
  </si>
  <si>
    <t>Lať profil dřevěný 60/40 mm l = 3 m a výše</t>
  </si>
  <si>
    <t>1855*1,1</t>
  </si>
  <si>
    <t>762520020RAI</t>
  </si>
  <si>
    <t>Podlaha z fošen hrubých na sraz, pouze montáž, řezivo ve specifikaci</t>
  </si>
  <si>
    <t>POL2_0</t>
  </si>
  <si>
    <t>3*30</t>
  </si>
  <si>
    <t>60512546R</t>
  </si>
  <si>
    <t>Prkno SM/JD II. jak. tl. 2,4 dl. 400-600 š. 8-16, omítané</t>
  </si>
  <si>
    <t>2,675*1,1</t>
  </si>
  <si>
    <t>762340110RA0</t>
  </si>
  <si>
    <t>Bednění střech z prken na sraz, impregnace</t>
  </si>
  <si>
    <t>Včetně dodávky impregnačního prostředku</t>
  </si>
  <si>
    <t>8,9*6,5+7,1*3,4*2</t>
  </si>
  <si>
    <t>60512566R</t>
  </si>
  <si>
    <t>Prkno SM/JD II. jak. tl. 3,2 dl. 400-600 š. 8-16, omítané</t>
  </si>
  <si>
    <t>3,3*1,1</t>
  </si>
  <si>
    <t>762421120RT2</t>
  </si>
  <si>
    <t>Montáž obložení stropů lignátem tl. do 8 mm, včetně dodávky, deska cem. třísk. tl. 8 mm</t>
  </si>
  <si>
    <t>Římsa střechy:31,1*2*(0,5+0,2)</t>
  </si>
  <si>
    <t>7*2*(0,3+0,2)</t>
  </si>
  <si>
    <t>762431120RT2</t>
  </si>
  <si>
    <t>Montáž obložení stěn lignátem tl. do 8 mm, včetně dodávky, deska cem. třís. tl. 8 mm</t>
  </si>
  <si>
    <t>Štíty vikýřů:2,44*2*3</t>
  </si>
  <si>
    <t>Průčelí vikýřů:6,9*1,8*2-2*1,3*4</t>
  </si>
  <si>
    <t>998762102R00</t>
  </si>
  <si>
    <t>Přesun hmot pro tesařské konstrukce, výšky do 12 m</t>
  </si>
  <si>
    <t>764904010RT3</t>
  </si>
  <si>
    <t>Zastřešení hladkými plechy, do 30°, HBP tl. 0,6 mm, povrchová úprava HB polyester</t>
  </si>
  <si>
    <t>7,1*3,4*2</t>
  </si>
  <si>
    <t>stříška vstupu:12,8*0,75</t>
  </si>
  <si>
    <t>764908102RT2</t>
  </si>
  <si>
    <t>Kotlík žlabový kónický SOK,vel.žlabu 150 mm, HBP v ostatních barvách</t>
  </si>
  <si>
    <t>764908105RT2</t>
  </si>
  <si>
    <t>Žlab podokapní půlkruhový R,velikost 150 mm, HBP v ostatních barvách</t>
  </si>
  <si>
    <t>Včetně okapních háků v barvě žlabu</t>
  </si>
  <si>
    <t>31,1+17,6+4,9+7,1*2</t>
  </si>
  <si>
    <t>764908109RT2</t>
  </si>
  <si>
    <t>Odpadní trouby kruhové SROR, D 100 mm, HBP v ostatních barvách</t>
  </si>
  <si>
    <t>Včetně tvarovek a objímek</t>
  </si>
  <si>
    <t>2*2+7,5*4</t>
  </si>
  <si>
    <t>764908303RT2</t>
  </si>
  <si>
    <t>Oplechování parapetů, rš 330 mm, plech FOP/PO tl.0,5 mm, ostatní barvy</t>
  </si>
  <si>
    <t>2,1+0,6+1,8*2+2,4+1+0,6*3+1</t>
  </si>
  <si>
    <t>2,4*3+1,8*5+1+0,6*4+1*4</t>
  </si>
  <si>
    <t>2*2+1</t>
  </si>
  <si>
    <t>764908302RT2</t>
  </si>
  <si>
    <t>Oplechování parapetů, rš 250 mm, plech PO tl.0,5 mm, ostatní barvy</t>
  </si>
  <si>
    <t>2*4</t>
  </si>
  <si>
    <t>764814525R00</t>
  </si>
  <si>
    <t>Závětrná lišta z lakovaného Pz plechu, rš 250 mm</t>
  </si>
  <si>
    <t>V barvě střešní krytiny</t>
  </si>
  <si>
    <t>7*2+3*4+6,4*4</t>
  </si>
  <si>
    <t>764817133R00</t>
  </si>
  <si>
    <t>Oplechování zdí (atik) z lak.Pz plechu, rš 330 mm</t>
  </si>
  <si>
    <t>Lemováni vikýřů u krytiny:3,3*6</t>
  </si>
  <si>
    <t>Lemování krytiny u vikýřů:7,1*2</t>
  </si>
  <si>
    <t>764321820R00</t>
  </si>
  <si>
    <t>Demontáž oplechování říms, rš 500 mm, do 30°</t>
  </si>
  <si>
    <t>4*2+5*2</t>
  </si>
  <si>
    <t>764352811R00</t>
  </si>
  <si>
    <t>Demontáž žlabů půlkruh. rovných, rš 330 mm, do 45°</t>
  </si>
  <si>
    <t>30,5*2</t>
  </si>
  <si>
    <t>764362811R00</t>
  </si>
  <si>
    <t>Demontáž střešního okna, hladká krytina, do 45°</t>
  </si>
  <si>
    <t>764410850R00</t>
  </si>
  <si>
    <t>Demontáž oplechování parapetů,rš od 100 do 330 mm</t>
  </si>
  <si>
    <t>2,4*5+1,8*7+0,6*3</t>
  </si>
  <si>
    <t>1,2*2+1</t>
  </si>
  <si>
    <t>1*5+1,2+1,8+0,6*16+1,2*2</t>
  </si>
  <si>
    <t>998764101R00</t>
  </si>
  <si>
    <t>Přesun hmot pro klempířské konstr., výšky do 6 m</t>
  </si>
  <si>
    <t>765312810R00</t>
  </si>
  <si>
    <t>Demontáž krytiny dvoudrážkové, na sucho, do suti</t>
  </si>
  <si>
    <t>30,7*5,75*2-3*3,8</t>
  </si>
  <si>
    <t>765331221RU1</t>
  </si>
  <si>
    <t>Krytina betonová, střechy ostatní, taška barvy cihlově červené</t>
  </si>
  <si>
    <t>V položkách střech jsou zakalkulovány i náklady na tašky doplňkové, vyjma tašek krajních s ozubem a tašek z plastů. Započítat včetně tašek odvětrávacích v množství dle doporučení výrobce, stejně tak i tašky protisněhové.</t>
  </si>
  <si>
    <t>765331231RU1</t>
  </si>
  <si>
    <t>Hřeben s větracím pásem UH, hřebenáč betonový systémový</t>
  </si>
  <si>
    <t>765331663R00</t>
  </si>
  <si>
    <t>Větrací pás z  PVC perforovaný</t>
  </si>
  <si>
    <t>31,1*2-8,3+8,5+7,1*2</t>
  </si>
  <si>
    <t>765331621R00</t>
  </si>
  <si>
    <t>Přiřezání tašek dvoudrážkových</t>
  </si>
  <si>
    <t>765331631RT1</t>
  </si>
  <si>
    <t>Taška drážková odvětrávací, nástavec, kryt, s pružnou spojkou a redukcí</t>
  </si>
  <si>
    <t>765331661R00</t>
  </si>
  <si>
    <t>Větrací mřížka šířky 52 mm,tašky drážkové,bobrovky</t>
  </si>
  <si>
    <t>765331514R00</t>
  </si>
  <si>
    <t>Okno střešní výstupní ALU 64 x 64 cm</t>
  </si>
  <si>
    <t>765901122R00</t>
  </si>
  <si>
    <t>Fólie podstřešní paropropustná  D 140, kontaktní, pojistná</t>
  </si>
  <si>
    <t>341,65+115,73</t>
  </si>
  <si>
    <t>998765102R00</t>
  </si>
  <si>
    <t>Přesun hmot pro krytiny tvrdé, výšky do 12 m</t>
  </si>
  <si>
    <t>766812840R00</t>
  </si>
  <si>
    <t>Demontáž kuchyňských linek do 2,1 m</t>
  </si>
  <si>
    <t>766624042R00</t>
  </si>
  <si>
    <t>Montáž střešních oken rozměr 78/98 - 118 cm</t>
  </si>
  <si>
    <t>6114025056R</t>
  </si>
  <si>
    <t>Okno střešní š. 78 x v. 118 cm , kyvné, celodřevěné, s hliníkovým oplechováním</t>
  </si>
  <si>
    <t>766629301R00</t>
  </si>
  <si>
    <t>Montáž oken plastových plochy do 1,50 m2</t>
  </si>
  <si>
    <t>766629302R00</t>
  </si>
  <si>
    <t>Montáž oken plastových plochy do 2,70 m2</t>
  </si>
  <si>
    <t>766629303R00</t>
  </si>
  <si>
    <t>Montáž oken plastových plochy do 4,50 m2</t>
  </si>
  <si>
    <t>766661413R00</t>
  </si>
  <si>
    <t>Montáž dveří protipožár.1kř.do 80 cm, bez kukátka</t>
  </si>
  <si>
    <t>3+4+6</t>
  </si>
  <si>
    <t>61165634R</t>
  </si>
  <si>
    <t>Dveře požární EW30 bezpeč. tř.3  80x197 cm HPL 0,8</t>
  </si>
  <si>
    <t>766661422R00</t>
  </si>
  <si>
    <t>Montáž dveří protipožárních 1kříd. nad 80 cm</t>
  </si>
  <si>
    <t>61165635R</t>
  </si>
  <si>
    <t>Dveře požární EW30 bezpeč. tř.3  90x197 cm HPL 0,8</t>
  </si>
  <si>
    <t>766661112R00</t>
  </si>
  <si>
    <t>Montáž dveří do zárubně,otevíravých 1kř.do 0,8 m</t>
  </si>
  <si>
    <t>1+14+13</t>
  </si>
  <si>
    <t>61160111R</t>
  </si>
  <si>
    <t>Dveře vnitřní fólie plné 1kř. 70x197 bílé</t>
  </si>
  <si>
    <t>61160112R</t>
  </si>
  <si>
    <t>Dveře vnitřní fólie plné 1kř. 80x197 bílé</t>
  </si>
  <si>
    <t>61160612R</t>
  </si>
  <si>
    <t>Dveře vnitřní fólie 2/3 sklo 1kř. 80x197 , bílé</t>
  </si>
  <si>
    <t>766661122R00</t>
  </si>
  <si>
    <t>Montáž dveří do zárubně,otevíravých 1kř.nad 0,8 m</t>
  </si>
  <si>
    <t>61160613R</t>
  </si>
  <si>
    <t>Dveře vnitřní fólie 2/3 sklo 1kř. 90x197 , bílé</t>
  </si>
  <si>
    <t>61160113R</t>
  </si>
  <si>
    <t>Dveře vnitřní fólie plné 1kř. 90x197 bílé</t>
  </si>
  <si>
    <t>766670011R00</t>
  </si>
  <si>
    <t>Montáž obložkové zárubně a dřevěného křídla dveří</t>
  </si>
  <si>
    <t>766670021R00</t>
  </si>
  <si>
    <t>Montáž kliky a štítku</t>
  </si>
  <si>
    <t>13+2+27+4</t>
  </si>
  <si>
    <t>54914582R</t>
  </si>
  <si>
    <t>Kliky se štítem mezip  804/90 se zaj. Cr</t>
  </si>
  <si>
    <t>6+3+4+4+5+5+4</t>
  </si>
  <si>
    <t>549146401R</t>
  </si>
  <si>
    <t>Bezpečnostní kování , RC3, klika-knoflík nerez mat</t>
  </si>
  <si>
    <t>54914594R</t>
  </si>
  <si>
    <t>Kliky se štítem dveř.  90 Cr</t>
  </si>
  <si>
    <t>61143581R</t>
  </si>
  <si>
    <t>Okno plastové 1křídlové profil  60x90 cm  OS</t>
  </si>
  <si>
    <t>61143588R</t>
  </si>
  <si>
    <t>Okno plastové 1křídlové profil A 90x150 cm  OS</t>
  </si>
  <si>
    <t>61143646R</t>
  </si>
  <si>
    <t>Okno plastové 2křídlové A 180x150 cm O/OS</t>
  </si>
  <si>
    <t>61143...</t>
  </si>
  <si>
    <t>Okno plastové 3křídlové A 240x150 cm O/OS, Výr.č. 109</t>
  </si>
  <si>
    <t>61181103R</t>
  </si>
  <si>
    <t>Zárubeň obklad. protipožární š. 80 cm/st. 8-30 cm, fólie, požární odolnost 30 minut</t>
  </si>
  <si>
    <t>611813103R</t>
  </si>
  <si>
    <t>Zárubeň obkladová OKZ š. 80 cm/stěna 6-17 cm fólie, bílá, dub, buk, třešeň, javor, ořech AM</t>
  </si>
  <si>
    <t>766810010RAE</t>
  </si>
  <si>
    <t>Kuchyňské linky dodávka a montáž, linka 240 cm</t>
  </si>
  <si>
    <t>998766102R00</t>
  </si>
  <si>
    <t>Přesun hmot pro truhlářské konstr., výšky do 12 m</t>
  </si>
  <si>
    <t>771575109RT5</t>
  </si>
  <si>
    <t>Montáž podlah keram.,hladké, tmel, 30x30 cm, Flexlepidlo, spár. hmota</t>
  </si>
  <si>
    <t>1.NP:4,63+5,64</t>
  </si>
  <si>
    <t>2.NP:10,02+1,49+4,17</t>
  </si>
  <si>
    <t>4,5+7,5+1,76+4,19</t>
  </si>
  <si>
    <t>10,72+5,09+1,9+4,16</t>
  </si>
  <si>
    <t>3.NP:6,04+6,21+1,65</t>
  </si>
  <si>
    <t>5,12+5,15+15,65</t>
  </si>
  <si>
    <t>1,3+2,21+3,83</t>
  </si>
  <si>
    <t>597642030R</t>
  </si>
  <si>
    <t>Dlažba slinutá matná 300x300x9 mm, tmavě šedá</t>
  </si>
  <si>
    <t>Podlahy:112,93*1,05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</si>
  <si>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</si>
  <si>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</si>
  <si>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</si>
  <si>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</si>
  <si>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1NP:(3,9+4,7+3+4,7+4,25+3+4,25+3,1)*2</t>
  </si>
  <si>
    <t>(2,7*2+5,2*4+0,3+0,5)+11*2+4,5*2+8+7+3+1,5</t>
  </si>
  <si>
    <t>2NP:6*2+5,6*2+2*2+2,25*2+3,5*2+4*2+5,2*2+3*2</t>
  </si>
  <si>
    <t>4*2+3*2+4*2</t>
  </si>
  <si>
    <t>3NP:17*2+6,5*2+7,5*2+2,15*6+2,5*6</t>
  </si>
  <si>
    <t>3,9*2+1,25</t>
  </si>
  <si>
    <t>odpočet:-110</t>
  </si>
  <si>
    <t>597642410R</t>
  </si>
  <si>
    <t>Dlažba slinut matná sokl 300x80x9 mm, tmavě šedá</t>
  </si>
  <si>
    <t>213,35/0,3*1,05</t>
  </si>
  <si>
    <t>998771102R00</t>
  </si>
  <si>
    <t>Přesun hmot pro podlahy z dlaždic, výšky do 12 m</t>
  </si>
  <si>
    <t>776511810RT2</t>
  </si>
  <si>
    <t>Odstranění PVC a koberců lepených bez podložky, z ploch 10 - 20 m2</t>
  </si>
  <si>
    <t>6,5+0,9+6,43+13,1+14,2+19,7+3,8</t>
  </si>
  <si>
    <t>7,3+15,5+13,4+21,3+7,2+1,2+8,6</t>
  </si>
  <si>
    <t>13,7+13,5+22,4+5,4+1,8+8,6+20,4+13,4</t>
  </si>
  <si>
    <t>776521100RU2</t>
  </si>
  <si>
    <t>Lepení povlak.podlah z pásů PVC na lepidlo, včetně podlahoviny PVC extra, tl. 2,0 mm</t>
  </si>
  <si>
    <t>7,04+20+13,05+10,16</t>
  </si>
  <si>
    <t>6,2+15,48+10,32+21,26</t>
  </si>
  <si>
    <t>7,12+13,65+21,38+14,43</t>
  </si>
  <si>
    <t>8,58+20,39+13,42</t>
  </si>
  <si>
    <t>29,26+15,88</t>
  </si>
  <si>
    <t>24,16+12,89</t>
  </si>
  <si>
    <t>29,26+15,88+5,5+3,25*0,8</t>
  </si>
  <si>
    <t>776101115R00</t>
  </si>
  <si>
    <t>Vyrovnání podkladů samonivelační hmotou</t>
  </si>
  <si>
    <t>776981112RT1</t>
  </si>
  <si>
    <t>Lišta hliníková přechod., stejná výška povl.podlah, profil 30/A, samolepicí, šířky 30 mm</t>
  </si>
  <si>
    <t>0,9*3</t>
  </si>
  <si>
    <t>0,8*7</t>
  </si>
  <si>
    <t>0,8*6</t>
  </si>
  <si>
    <t>998776102R00</t>
  </si>
  <si>
    <t>Přesun hmot pro podlahy povlakové, výšky do 12 m</t>
  </si>
  <si>
    <t>781415015RT5</t>
  </si>
  <si>
    <t>Montáž obkladů stěn, porovin.,tmel, 20x20,30x15 cm, flexibilnílepidlo, flex. spár. hmota</t>
  </si>
  <si>
    <t>1.NP:(2,6*2+2,2*2-0,9)*2+2,85*0,6+(2,15+1,35)*2*1,5</t>
  </si>
  <si>
    <t>2A:(1,65*2+0,9*2-0,8)*2+(2,7*2+1,6*2-0,8)*2+2,45*0,6</t>
  </si>
  <si>
    <t>2B:(2,65+1,1+1,6*2)*2*2-0,8*2*2+2,6*0,6</t>
  </si>
  <si>
    <t>2C:(2,6*2+1,2*2+1,6*4-0,8*2)*2+3*0,6</t>
  </si>
  <si>
    <t>3A:(2,4+1,8)*0,6+(1,5*2+1,1*2-0,8)*2</t>
  </si>
  <si>
    <t>(2,3*2+2,7*2-0,8)*2</t>
  </si>
  <si>
    <t>3B:(1,75*2+3*2-0,8)*2+(2,4+1,8)*0,6</t>
  </si>
  <si>
    <t>3C:(2,25*2+1,7*2-0,8)*2+(1,3*2-0,8+1,7*2)*1,5</t>
  </si>
  <si>
    <t>(1,1*2-0,8+1,3*2)*2+(2,4*1,8)*0,6</t>
  </si>
  <si>
    <t>597813660R</t>
  </si>
  <si>
    <t>Obkládačka 20x25 bílá mat</t>
  </si>
  <si>
    <t>190,272*1,05</t>
  </si>
  <si>
    <t>781101210RT4</t>
  </si>
  <si>
    <t xml:space="preserve">Penetrace podkladu pod obklady, penetrační nátěr </t>
  </si>
  <si>
    <t>998781102R00</t>
  </si>
  <si>
    <t>Přesun hmot pro obklady keramické, výšky do 12 m</t>
  </si>
  <si>
    <t>783122510R00</t>
  </si>
  <si>
    <t>Nátěr syntetický OK "A" 2x + 1x email</t>
  </si>
  <si>
    <t>Zárubně:27*(0,8+2*2)*0,25</t>
  </si>
  <si>
    <t>784452911R00</t>
  </si>
  <si>
    <t>Oprava,malba směsí tekut.2x,1bar+obrus míst. 3,8 m</t>
  </si>
  <si>
    <t>1NP stropy:28*(4,7+2,2)</t>
  </si>
  <si>
    <t>stěny:(28*4+6,9*16)*2,6</t>
  </si>
  <si>
    <t>2NP:28*6,9</t>
  </si>
  <si>
    <t>(28*4+6,9*16)*2,85</t>
  </si>
  <si>
    <t>784191101R00</t>
  </si>
  <si>
    <t>Penetrace podkladu univerzální 1x</t>
  </si>
  <si>
    <t>3NP:29*7,5</t>
  </si>
  <si>
    <t>29*2*1,2+21*2*2*2,65</t>
  </si>
  <si>
    <t>6,5*12*2,3</t>
  </si>
  <si>
    <t>784195212R00</t>
  </si>
  <si>
    <t>Malba bílá, bez penetrace, 2 x</t>
  </si>
  <si>
    <t>786622211RT2</t>
  </si>
  <si>
    <t>Žaluzie horizontální vnitřní AL lamely bílé, včetně dodávky žaluzie</t>
  </si>
  <si>
    <t>JZ:2,4*1,5*4+1,8*1,5*7+2*1,3*4</t>
  </si>
  <si>
    <t>SV:1*1,5*4</t>
  </si>
  <si>
    <t>štíty:1*1,5*2+2*1,5*2</t>
  </si>
  <si>
    <t>222730001R00</t>
  </si>
  <si>
    <t>Účastnická zásuvka TV+R+SAT koncová pod omítku</t>
  </si>
  <si>
    <t>222730005R00</t>
  </si>
  <si>
    <t>Účastnická zásuvka TV+R průchozí pod omítku</t>
  </si>
  <si>
    <t>222730031R00</t>
  </si>
  <si>
    <t>Stožár a kotvení na sedl.střechu,do prostupu</t>
  </si>
  <si>
    <t>222730036R00</t>
  </si>
  <si>
    <t>Vyzvednutí soupravy stožáru a kotvení další patro</t>
  </si>
  <si>
    <t>222730151R00</t>
  </si>
  <si>
    <t>222730154R00</t>
  </si>
  <si>
    <t>222730141R00</t>
  </si>
  <si>
    <t>Výložné ráhno se třmenem</t>
  </si>
  <si>
    <t>222730172R00</t>
  </si>
  <si>
    <t>Anténní zesilovač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</si>
  <si>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</si>
  <si>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</si>
  <si>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</si>
  <si>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</si>
  <si>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</si>
  <si>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</si>
  <si>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</si>
  <si>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</si>
  <si>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</si>
  <si>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</si>
  <si>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</si>
  <si>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</si>
  <si>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</si>
  <si>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</si>
  <si>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650031621R00</t>
  </si>
  <si>
    <t>Montáž rozváděče do váhy 25 kg</t>
  </si>
  <si>
    <t>357161604R</t>
  </si>
  <si>
    <t>Rozvodnice plastová RZG-N-3S42</t>
  </si>
  <si>
    <t>35717721R</t>
  </si>
  <si>
    <t>Rozvodnice elektroměrové RPE 23  -0+6</t>
  </si>
  <si>
    <t>650012111R00</t>
  </si>
  <si>
    <t>Uložení krabice kruhové pod omítku bez zapojení</t>
  </si>
  <si>
    <t>650012161R00</t>
  </si>
  <si>
    <t>Montáž krabice kruhové do dutých stěn bez zapojení</t>
  </si>
  <si>
    <t>650020132R00</t>
  </si>
  <si>
    <t>Vrt + osazení hmoždinky do stěn cihelných HM 8</t>
  </si>
  <si>
    <t>35801...</t>
  </si>
  <si>
    <t>Tlačítko chráněné sklem TOTAL STOP, pro zasahující hasiče</t>
  </si>
  <si>
    <t>Včetně nápisů "TOTAL STOP" a "VYPNI JEN V NEBEZPEČÍ"</t>
  </si>
  <si>
    <t>650071154R00</t>
  </si>
  <si>
    <t>Montáž stykače DC třípólového do 160 A</t>
  </si>
  <si>
    <t>35821403R</t>
  </si>
  <si>
    <t>Vzduchový stykač 3pólový 140</t>
  </si>
  <si>
    <t>34531740R</t>
  </si>
  <si>
    <t>Ovládač zvonkový řazení 1/0 3171-80124 2násob</t>
  </si>
  <si>
    <t>650023123R00</t>
  </si>
  <si>
    <t>Montáž protipožární kabelové manžety - strop</t>
  </si>
  <si>
    <t>650051111R00</t>
  </si>
  <si>
    <t>Montáž spínače nástěnného, řaz. 1 až 6</t>
  </si>
  <si>
    <t>34535505R</t>
  </si>
  <si>
    <t>Přepínač střídavý s doutnavkou 3553-27289, řazení 6/So</t>
  </si>
  <si>
    <t>34535571R</t>
  </si>
  <si>
    <t>Spínač 10A kolébkový řazení 1 až 6</t>
  </si>
  <si>
    <t>30</t>
  </si>
  <si>
    <t>8+8+8+4</t>
  </si>
  <si>
    <t>9+5+7+6</t>
  </si>
  <si>
    <t>Půda:2</t>
  </si>
  <si>
    <t>650052711R00</t>
  </si>
  <si>
    <t>Montáž zásuvky zapuštěné 2P+PE</t>
  </si>
  <si>
    <t>32+114</t>
  </si>
  <si>
    <t>34551618R</t>
  </si>
  <si>
    <t>Zásuvka dvojnásobná 5512A-2349</t>
  </si>
  <si>
    <t>5+6+3+5</t>
  </si>
  <si>
    <t>5+4+4</t>
  </si>
  <si>
    <t>34551610R</t>
  </si>
  <si>
    <t>Zásuvka 230 V</t>
  </si>
  <si>
    <t>4+2+2+4+17</t>
  </si>
  <si>
    <t>15+16+15+1</t>
  </si>
  <si>
    <t>14+11+11</t>
  </si>
  <si>
    <t>650052752R00</t>
  </si>
  <si>
    <t>Montáž zásuvky zapuštěné 3P+N+PE, vč. dodávky</t>
  </si>
  <si>
    <t>34551...</t>
  </si>
  <si>
    <t>Zásuvka zapuštěná 10/16A pro sporák, a pro zásuvku 400V</t>
  </si>
  <si>
    <t>358892010R</t>
  </si>
  <si>
    <t>Zvonek SM1/230, 230V</t>
  </si>
  <si>
    <t>358892015R</t>
  </si>
  <si>
    <t>Schodišťový spínač E232E-230N, 16A/230VAC</t>
  </si>
  <si>
    <t>3745165120R</t>
  </si>
  <si>
    <t>Zásuvka telefonní 2 x RJ11</t>
  </si>
  <si>
    <t>38229511R</t>
  </si>
  <si>
    <t>Tablo tlačítkové min. 7 tlačítek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</si>
  <si>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</si>
  <si>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</si>
  <si>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</si>
  <si>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</si>
  <si>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</si>
  <si>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A, vč. dodávky</t>
  </si>
  <si>
    <t>6/1:2*7</t>
  </si>
  <si>
    <t>10/1:7+2+2+2+3+3+3+3</t>
  </si>
  <si>
    <t>16/1:3+5+4+4+5+6+5+5</t>
  </si>
  <si>
    <t>650061641R00</t>
  </si>
  <si>
    <t xml:space="preserve">Montáž jističe modulárního třípólového do 25 A, vč. dodávky </t>
  </si>
  <si>
    <t>16/3:8</t>
  </si>
  <si>
    <t>Hlavní jistič 25/3:8</t>
  </si>
  <si>
    <t>650063631R00</t>
  </si>
  <si>
    <t>Montáž chrániče proudového do 25 A</t>
  </si>
  <si>
    <t>358001...</t>
  </si>
  <si>
    <t>Chránič proudový 400V/25A/30mA</t>
  </si>
  <si>
    <t>650101121R00</t>
  </si>
  <si>
    <t>Montáž žárovkového svítidla přisazeného</t>
  </si>
  <si>
    <t>34818210R</t>
  </si>
  <si>
    <t>Svítidlo bytové , LED zdroj 9 až 12 W</t>
  </si>
  <si>
    <t>34828410R</t>
  </si>
  <si>
    <t>Svítidlo nouzové, LED 1x9 W,1 h</t>
  </si>
  <si>
    <t>Nouzové osvětlení únikových cest se zdrojem v osvětlovacím tělese. Doba činnosti nouzového osvětlení minimálně 60 minut.</t>
  </si>
  <si>
    <t>3484...</t>
  </si>
  <si>
    <t>Svítidlo venkovní, LED zdroj 9 až 12 W</t>
  </si>
  <si>
    <t>650072621R00</t>
  </si>
  <si>
    <t>Montáž čidla pohybu stropního přisazeného</t>
  </si>
  <si>
    <t>34531501R</t>
  </si>
  <si>
    <t xml:space="preserve">Čidlo pohybu stropní  </t>
  </si>
  <si>
    <t>650111141R00</t>
  </si>
  <si>
    <t>Uložení uzem. pásku v zemi do 120 mm2</t>
  </si>
  <si>
    <t>650111146R00</t>
  </si>
  <si>
    <t>Uložení uzem. drátu v zemi FeZn do 10 mm</t>
  </si>
  <si>
    <t>650111611R00</t>
  </si>
  <si>
    <t>Montáž svodového vodiče D do 10 mm včetně podpěr</t>
  </si>
  <si>
    <t>650111711R00</t>
  </si>
  <si>
    <t>Montáž hromosvodové svorky do 2 šroubů</t>
  </si>
  <si>
    <t>650111761R00</t>
  </si>
  <si>
    <t>Montáž ochran. úhelníku / trubky s držáky do zdiva</t>
  </si>
  <si>
    <t>650111781R00</t>
  </si>
  <si>
    <t>Označení svodu štítkem</t>
  </si>
  <si>
    <t>650111911R00</t>
  </si>
  <si>
    <t xml:space="preserve">Montáž jímací tyče do 3 m, na střešní hřeben </t>
  </si>
  <si>
    <t>650112611R00</t>
  </si>
  <si>
    <t>Změření zemního odporu, vč. měřícího protokolu</t>
  </si>
  <si>
    <t>650122105R00</t>
  </si>
  <si>
    <t xml:space="preserve">Uložení vodiče Cu 0,75 mm2 do trubky 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</si>
  <si>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</si>
  <si>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</si>
  <si>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</si>
  <si>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</si>
  <si>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</si>
  <si>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</si>
  <si>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34111032R</t>
  </si>
  <si>
    <t>Kabel silový s Cu jádrem 750 V CYKY 3 C x 1,5 mm2</t>
  </si>
  <si>
    <t>650124643R00</t>
  </si>
  <si>
    <t>Uložení kabelu Cu 3 x 2,5 mm2 pod omítku</t>
  </si>
  <si>
    <t>34111036R</t>
  </si>
  <si>
    <t>Kabel silový s Cu jádrem 750 V CYKY 3 x 2,5 mm2</t>
  </si>
  <si>
    <t>650124703R00</t>
  </si>
  <si>
    <t>Uložení kabelu Cu 5 x 2,5 mm2 pod omítku</t>
  </si>
  <si>
    <t>34111094R</t>
  </si>
  <si>
    <t>Kabel silový s Cu jádrem 750 V CYKY 5 x 2,5 mm2</t>
  </si>
  <si>
    <t>650124707R00</t>
  </si>
  <si>
    <t>Uložení kabelu Cu 5 x 6 mm2 pod omítku</t>
  </si>
  <si>
    <t>34111100R</t>
  </si>
  <si>
    <t>Kabel silový s Cu jádrem 750 V CYKY 5 x 6 mm2</t>
  </si>
  <si>
    <t>650125141R00</t>
  </si>
  <si>
    <t>Uložení kabelu Cu 3 x 1,5 mm2 do trubky</t>
  </si>
  <si>
    <t>650125143R00</t>
  </si>
  <si>
    <t xml:space="preserve">Uložení kabelu Cu 3 x 2,5 mm2 do trubky </t>
  </si>
  <si>
    <t>650125213R00</t>
  </si>
  <si>
    <t>Uložení kabelu Cu 5 x 2,5 mm2 do trubky</t>
  </si>
  <si>
    <t>650125217R00</t>
  </si>
  <si>
    <t>Uložení kabelu Cu 5 x 6 mm2 do trubky</t>
  </si>
  <si>
    <t>541101.....</t>
  </si>
  <si>
    <t>Dodávka a montáž sporák elektrický , se sklokeramickou deskou, bílý</t>
  </si>
  <si>
    <t>Sporák o rezměrech cca 50x60x85 cm, sklokeramická deska se 4 varnými zónami cca 2 x 1,7 kW a 2 x 1,2 kW, energetická třída A. Elektrická trouba o objemu cca 68 l. Program na čištění prostoru trouby.</t>
  </si>
  <si>
    <t>541102...</t>
  </si>
  <si>
    <t>Dodávka a montáž odsavač par kuchyňský, vč. odtahu přes zeď</t>
  </si>
  <si>
    <t>Odsavač par nad kuchyňský sporák š. 50 cm bílý. Výkon cca 178 m3/hod. 3 rychlosti, LED osvětlení, omyvatelné kovové filtry. Včetně napojení na odtah přes obvodovou zeď.</t>
  </si>
  <si>
    <t>541103...</t>
  </si>
  <si>
    <t>Dodávka a montáž odsavač par kuchyňský, recirkulační</t>
  </si>
  <si>
    <t>Odsavač par nad kuchyňský sporák š. 50 cm bílý. Výkon cca 178 m3/hod. 3 rychlosti, LED osvětlení, omyvatelné kovové filtry. Včetně dodávky vkládaných uhlíkových filtrů pro recirkulaci.</t>
  </si>
  <si>
    <t>541104...</t>
  </si>
  <si>
    <t>Dodávka a montáž el. ventilátor nástěnný</t>
  </si>
  <si>
    <t>Elektrický nástěnný ventilátor barvy bílé, výkon cca 100 m3/h, vč. zpětné klapky. Vč. nastavitelného doběhu a zpoždění. Připojit na instalaci osvětlení místnosti.</t>
  </si>
  <si>
    <t>371601...</t>
  </si>
  <si>
    <t>Zařízení autonomní detekce a signalizace, požární hlásič bateriový</t>
  </si>
  <si>
    <t>1.4.1</t>
  </si>
  <si>
    <t>Zdravotně technické instalace- část uznatelné, převzato ze samostatného rozpočtu</t>
  </si>
  <si>
    <t>soubor</t>
  </si>
  <si>
    <t>1.4.2</t>
  </si>
  <si>
    <t>Vytápění, převzato ze samostatného rozpočtu</t>
  </si>
  <si>
    <t>1.4.3</t>
  </si>
  <si>
    <t>Plynová zařízení, převzato ze samostatného rozpočtu</t>
  </si>
  <si>
    <t>005121020R</t>
  </si>
  <si>
    <t xml:space="preserve">Provoz zařízení staveniště </t>
  </si>
  <si>
    <t>Soubor</t>
  </si>
  <si>
    <t>Zřízení, provoz, odstranění</t>
  </si>
  <si>
    <t>005241010R</t>
  </si>
  <si>
    <t xml:space="preserve">Dokumentace skutečného provedení </t>
  </si>
  <si>
    <t/>
  </si>
  <si>
    <t>SUM</t>
  </si>
  <si>
    <t>POPUZIV</t>
  </si>
  <si>
    <t>END</t>
  </si>
  <si>
    <r>
      <t xml:space="preserve">Kompletace a montáž ant. IV-V pásmo nad 10 prvků, </t>
    </r>
    <r>
      <rPr>
        <sz val="8"/>
        <color rgb="FFFF0000"/>
        <rFont val="Arial CE"/>
        <charset val="238"/>
      </rPr>
      <t>vč. dodávky</t>
    </r>
  </si>
  <si>
    <r>
      <t xml:space="preserve">Kompletace a montáž antény FM nad 5 prvků, </t>
    </r>
    <r>
      <rPr>
        <sz val="8"/>
        <color rgb="FFFF0000"/>
        <rFont val="Arial CE"/>
        <charset val="238"/>
      </rPr>
      <t>vč. dodávky</t>
    </r>
  </si>
  <si>
    <t>Souhrnný, stavební a EI položkový rozpočet</t>
  </si>
  <si>
    <t>Souhrnný, stavební a EI výkaz výměr - změna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</si>
</sst>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17" fillId="0" borderId="0" xfId="0" applyFont="1"/>
    <xf numFmtId="49" fontId="20" fillId="0" borderId="0" xfId="0" applyNumberFormat="1" applyFont="1" applyAlignment="1">
      <alignment wrapTex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35" xfId="0" applyFill="1" applyBorder="1" applyProtection="1"/>
    <xf numFmtId="49" fontId="0" fillId="3" borderId="35" xfId="0" applyNumberFormat="1" applyFill="1" applyBorder="1" applyProtection="1"/>
    <xf numFmtId="0" fontId="0" fillId="3" borderId="36" xfId="0" applyFill="1" applyBorder="1" applyProtection="1"/>
    <xf numFmtId="0" fontId="0" fillId="3" borderId="51" xfId="0" applyFill="1" applyBorder="1" applyProtection="1"/>
    <xf numFmtId="0" fontId="0" fillId="3" borderId="52" xfId="0" applyFill="1" applyBorder="1" applyAlignment="1" applyProtection="1">
      <alignment wrapText="1"/>
    </xf>
    <xf numFmtId="0" fontId="0" fillId="3" borderId="50" xfId="0" applyFill="1" applyBorder="1" applyAlignment="1" applyProtection="1">
      <alignment wrapText="1"/>
    </xf>
    <xf numFmtId="0" fontId="0" fillId="3" borderId="53" xfId="0" applyFill="1" applyBorder="1" applyAlignment="1" applyProtection="1">
      <alignment vertical="top"/>
    </xf>
    <xf numFmtId="49" fontId="0" fillId="3" borderId="53" xfId="0" applyNumberFormat="1" applyFill="1" applyBorder="1" applyAlignment="1" applyProtection="1">
      <alignment vertical="top"/>
    </xf>
    <xf numFmtId="49" fontId="0" fillId="3" borderId="49" xfId="0" applyNumberFormat="1" applyFill="1" applyBorder="1" applyAlignment="1" applyProtection="1">
      <alignment vertical="top"/>
    </xf>
    <xf numFmtId="0" fontId="0" fillId="3" borderId="49" xfId="0" applyFill="1" applyBorder="1" applyAlignment="1" applyProtection="1">
      <alignment vertical="top"/>
    </xf>
    <xf numFmtId="164" fontId="0" fillId="3" borderId="49" xfId="0" applyNumberFormat="1" applyFill="1" applyBorder="1" applyAlignment="1" applyProtection="1">
      <alignment vertical="top"/>
    </xf>
    <xf numFmtId="4" fontId="0" fillId="3" borderId="49" xfId="0" applyNumberFormat="1" applyFill="1" applyBorder="1" applyAlignment="1" applyProtection="1">
      <alignment vertical="top"/>
    </xf>
    <xf numFmtId="0" fontId="17" fillId="0" borderId="26" xfId="0" applyFont="1" applyBorder="1" applyAlignment="1" applyProtection="1">
      <alignment vertical="top"/>
    </xf>
    <xf numFmtId="0" fontId="17" fillId="0" borderId="26" xfId="0" applyNumberFormat="1" applyFont="1" applyBorder="1" applyAlignment="1" applyProtection="1">
      <alignment vertical="top"/>
    </xf>
    <xf numFmtId="0" fontId="17" fillId="0" borderId="33" xfId="0" applyNumberFormat="1" applyFont="1" applyBorder="1" applyAlignment="1" applyProtection="1">
      <alignment horizontal="left" vertical="top" wrapText="1"/>
    </xf>
    <xf numFmtId="0" fontId="17" fillId="0" borderId="33" xfId="0" applyFont="1" applyBorder="1" applyAlignment="1" applyProtection="1">
      <alignment vertical="top" shrinkToFit="1"/>
    </xf>
    <xf numFmtId="164" fontId="17" fillId="0" borderId="33" xfId="0" applyNumberFormat="1" applyFont="1" applyBorder="1" applyAlignment="1" applyProtection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</xf>
    <xf numFmtId="4" fontId="17" fillId="0" borderId="33" xfId="0" applyNumberFormat="1" applyFont="1" applyBorder="1" applyAlignment="1" applyProtection="1">
      <alignment vertical="top" shrinkToFit="1"/>
    </xf>
    <xf numFmtId="0" fontId="17" fillId="0" borderId="26" xfId="0" applyFont="1" applyBorder="1" applyAlignment="1" applyProtection="1">
      <alignment vertical="top" shrinkToFit="1"/>
    </xf>
    <xf numFmtId="0" fontId="18" fillId="0" borderId="33" xfId="0" quotePrefix="1" applyNumberFormat="1" applyFont="1" applyBorder="1" applyAlignment="1" applyProtection="1">
      <alignment horizontal="left" vertical="top" wrapText="1"/>
    </xf>
    <xf numFmtId="0" fontId="18" fillId="0" borderId="33" xfId="0" applyNumberFormat="1" applyFont="1" applyBorder="1" applyAlignment="1" applyProtection="1">
      <alignment vertical="top" wrapText="1" shrinkToFit="1"/>
    </xf>
    <xf numFmtId="164" fontId="18" fillId="0" borderId="33" xfId="0" applyNumberFormat="1" applyFont="1" applyBorder="1" applyAlignment="1" applyProtection="1">
      <alignment vertical="top" wrapText="1" shrinkToFit="1"/>
    </xf>
    <xf numFmtId="0" fontId="19" fillId="0" borderId="26" xfId="0" applyNumberFormat="1" applyFont="1" applyBorder="1" applyAlignment="1" applyProtection="1">
      <alignment horizontal="left" vertical="top" wrapText="1"/>
    </xf>
    <xf numFmtId="0" fontId="19" fillId="0" borderId="0" xfId="0" applyNumberFormat="1" applyFont="1" applyBorder="1" applyAlignment="1" applyProtection="1">
      <alignment vertical="top" wrapText="1" shrinkToFit="1"/>
    </xf>
    <xf numFmtId="164" fontId="19" fillId="0" borderId="0" xfId="0" applyNumberFormat="1" applyFont="1" applyBorder="1" applyAlignment="1" applyProtection="1">
      <alignment vertical="top" wrapText="1" shrinkToFit="1"/>
    </xf>
    <xf numFmtId="4" fontId="19" fillId="0" borderId="0" xfId="0" applyNumberFormat="1" applyFont="1" applyBorder="1" applyAlignment="1" applyProtection="1">
      <alignment vertical="top" wrapText="1" shrinkToFit="1"/>
    </xf>
    <xf numFmtId="4" fontId="19" fillId="0" borderId="34" xfId="0" applyNumberFormat="1" applyFont="1" applyBorder="1" applyAlignment="1" applyProtection="1">
      <alignment vertical="top" wrapText="1" shrinkToFit="1"/>
    </xf>
    <xf numFmtId="0" fontId="0" fillId="3" borderId="10" xfId="0" applyFill="1" applyBorder="1" applyAlignment="1" applyProtection="1">
      <alignment vertical="top"/>
    </xf>
    <xf numFmtId="0" fontId="0" fillId="3" borderId="10" xfId="0" applyNumberFormat="1" applyFill="1" applyBorder="1" applyAlignment="1" applyProtection="1">
      <alignment vertical="top"/>
    </xf>
    <xf numFmtId="0" fontId="0" fillId="3" borderId="39" xfId="0" applyNumberFormat="1" applyFill="1" applyBorder="1" applyAlignment="1" applyProtection="1">
      <alignment horizontal="left" vertical="top" wrapText="1"/>
    </xf>
    <xf numFmtId="0" fontId="0" fillId="3" borderId="39" xfId="0" applyFill="1" applyBorder="1" applyAlignment="1" applyProtection="1">
      <alignment vertical="top" shrinkToFit="1"/>
    </xf>
    <xf numFmtId="164" fontId="0" fillId="3" borderId="39" xfId="0" applyNumberFormat="1" applyFill="1" applyBorder="1" applyAlignment="1" applyProtection="1">
      <alignment vertical="top" shrinkToFit="1"/>
    </xf>
    <xf numFmtId="4" fontId="0" fillId="3" borderId="39" xfId="0" applyNumberFormat="1" applyFill="1" applyBorder="1" applyAlignment="1" applyProtection="1">
      <alignment vertical="top" shrinkToFit="1"/>
    </xf>
    <xf numFmtId="0" fontId="0" fillId="3" borderId="10" xfId="0" applyFill="1" applyBorder="1" applyAlignment="1" applyProtection="1">
      <alignment vertical="top" shrinkToFit="1"/>
    </xf>
    <xf numFmtId="0" fontId="21" fillId="0" borderId="33" xfId="0" applyNumberFormat="1" applyFont="1" applyBorder="1" applyAlignment="1" applyProtection="1">
      <alignment horizontal="left" vertical="top" wrapText="1"/>
    </xf>
    <xf numFmtId="164" fontId="21" fillId="0" borderId="33" xfId="0" applyNumberFormat="1" applyFont="1" applyBorder="1" applyAlignment="1" applyProtection="1">
      <alignment vertical="top" shrinkToFit="1"/>
    </xf>
    <xf numFmtId="0" fontId="21" fillId="0" borderId="33" xfId="0" quotePrefix="1" applyNumberFormat="1" applyFont="1" applyBorder="1" applyAlignment="1" applyProtection="1">
      <alignment horizontal="left" vertical="top" wrapText="1"/>
    </xf>
    <xf numFmtId="0" fontId="17" fillId="0" borderId="10" xfId="0" applyFont="1" applyBorder="1" applyAlignment="1" applyProtection="1">
      <alignment vertical="top"/>
    </xf>
    <xf numFmtId="0" fontId="17" fillId="0" borderId="10" xfId="0" applyNumberFormat="1" applyFont="1" applyBorder="1" applyAlignment="1" applyProtection="1">
      <alignment vertical="top"/>
    </xf>
    <xf numFmtId="0" fontId="17" fillId="0" borderId="39" xfId="0" applyNumberFormat="1" applyFont="1" applyBorder="1" applyAlignment="1" applyProtection="1">
      <alignment horizontal="left" vertical="top" wrapText="1"/>
    </xf>
    <xf numFmtId="0" fontId="17" fillId="0" borderId="39" xfId="0" applyFont="1" applyBorder="1" applyAlignment="1" applyProtection="1">
      <alignment vertical="top" shrinkToFit="1"/>
    </xf>
    <xf numFmtId="164" fontId="17" fillId="0" borderId="39" xfId="0" applyNumberFormat="1" applyFont="1" applyBorder="1" applyAlignment="1" applyProtection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</xf>
    <xf numFmtId="4" fontId="17" fillId="0" borderId="39" xfId="0" applyNumberFormat="1" applyFont="1" applyBorder="1" applyAlignment="1" applyProtection="1">
      <alignment vertical="top" shrinkToFit="1"/>
    </xf>
    <xf numFmtId="0" fontId="17" fillId="0" borderId="10" xfId="0" applyFont="1" applyBorder="1" applyAlignment="1" applyProtection="1">
      <alignment vertical="top" shrinkToFit="1"/>
    </xf>
    <xf numFmtId="0" fontId="0" fillId="0" borderId="0" xfId="0" applyAlignment="1" applyProtection="1">
      <alignment vertical="top"/>
    </xf>
    <xf numFmtId="49" fontId="0" fillId="0" borderId="0" xfId="0" applyNumberFormat="1" applyAlignment="1" applyProtection="1">
      <alignment vertical="top"/>
    </xf>
    <xf numFmtId="49" fontId="0" fillId="0" borderId="0" xfId="0" applyNumberFormat="1" applyAlignment="1" applyProtection="1">
      <alignment horizontal="left" vertical="top" wrapText="1"/>
    </xf>
    <xf numFmtId="0" fontId="8" fillId="3" borderId="15" xfId="0" applyFont="1" applyFill="1" applyBorder="1" applyAlignment="1" applyProtection="1">
      <alignment vertical="top"/>
    </xf>
    <xf numFmtId="49" fontId="8" fillId="3" borderId="12" xfId="0" applyNumberFormat="1" applyFont="1" applyFill="1" applyBorder="1" applyAlignment="1" applyProtection="1">
      <alignment vertical="top"/>
    </xf>
    <xf numFmtId="49" fontId="8" fillId="3" borderId="12" xfId="0" applyNumberFormat="1" applyFont="1" applyFill="1" applyBorder="1" applyAlignment="1" applyProtection="1">
      <alignment horizontal="left" vertical="top" wrapText="1"/>
    </xf>
    <xf numFmtId="0" fontId="8" fillId="3" borderId="12" xfId="0" applyFont="1" applyFill="1" applyBorder="1" applyAlignment="1" applyProtection="1">
      <alignment vertical="top"/>
    </xf>
    <xf numFmtId="4" fontId="8" fillId="3" borderId="22" xfId="0" applyNumberFormat="1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 wrapText="1"/>
    </xf>
    <xf numFmtId="4" fontId="17" fillId="0" borderId="33" xfId="0" applyNumberFormat="1" applyFont="1" applyBorder="1" applyAlignment="1" applyProtection="1">
      <alignment vertical="top" shrinkToFi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58" t="s">
        <v>39</v>
      </c>
      <c r="B2" s="158"/>
      <c r="C2" s="158"/>
      <c r="D2" s="158"/>
      <c r="E2" s="158"/>
      <c r="F2" s="158"/>
      <c r="G2" s="15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78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191" t="s">
        <v>997</v>
      </c>
      <c r="C1" s="192"/>
      <c r="D1" s="192"/>
      <c r="E1" s="192"/>
      <c r="F1" s="192"/>
      <c r="G1" s="192"/>
      <c r="H1" s="192"/>
      <c r="I1" s="192"/>
      <c r="J1" s="193"/>
    </row>
    <row r="2" spans="1:15" ht="23.25" customHeight="1" x14ac:dyDescent="0.2">
      <c r="A2" s="4"/>
      <c r="B2" s="81" t="s">
        <v>40</v>
      </c>
      <c r="C2" s="82"/>
      <c r="D2" s="176" t="s">
        <v>46</v>
      </c>
      <c r="E2" s="177"/>
      <c r="F2" s="177"/>
      <c r="G2" s="177"/>
      <c r="H2" s="177"/>
      <c r="I2" s="177"/>
      <c r="J2" s="178"/>
      <c r="O2" s="2"/>
    </row>
    <row r="3" spans="1:15" ht="23.25" customHeight="1" x14ac:dyDescent="0.2">
      <c r="A3" s="4"/>
      <c r="B3" s="83" t="s">
        <v>44</v>
      </c>
      <c r="C3" s="84"/>
      <c r="D3" s="204" t="s">
        <v>42</v>
      </c>
      <c r="E3" s="205"/>
      <c r="F3" s="205"/>
      <c r="G3" s="205"/>
      <c r="H3" s="205"/>
      <c r="I3" s="205"/>
      <c r="J3" s="206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83"/>
      <c r="E11" s="183"/>
      <c r="F11" s="183"/>
      <c r="G11" s="183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02"/>
      <c r="E12" s="202"/>
      <c r="F12" s="202"/>
      <c r="G12" s="202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03"/>
      <c r="E13" s="203"/>
      <c r="F13" s="203"/>
      <c r="G13" s="203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82"/>
      <c r="F15" s="182"/>
      <c r="G15" s="200"/>
      <c r="H15" s="200"/>
      <c r="I15" s="200" t="s">
        <v>28</v>
      </c>
      <c r="J15" s="201"/>
    </row>
    <row r="16" spans="1:15" ht="23.25" customHeight="1" x14ac:dyDescent="0.2">
      <c r="A16" s="142" t="s">
        <v>23</v>
      </c>
      <c r="B16" s="143" t="s">
        <v>23</v>
      </c>
      <c r="C16" s="58"/>
      <c r="D16" s="59"/>
      <c r="E16" s="179"/>
      <c r="F16" s="180"/>
      <c r="G16" s="179"/>
      <c r="H16" s="180"/>
      <c r="I16" s="179">
        <f>SUMIF(F49:F74,A16,I49:I74)+SUMIF(F49:F74,"PSU",I49:I74)</f>
        <v>0</v>
      </c>
      <c r="J16" s="181"/>
    </row>
    <row r="17" spans="1:10" ht="23.25" customHeight="1" x14ac:dyDescent="0.2">
      <c r="A17" s="142" t="s">
        <v>24</v>
      </c>
      <c r="B17" s="143" t="s">
        <v>24</v>
      </c>
      <c r="C17" s="58"/>
      <c r="D17" s="59"/>
      <c r="E17" s="179"/>
      <c r="F17" s="180"/>
      <c r="G17" s="179"/>
      <c r="H17" s="180"/>
      <c r="I17" s="179">
        <f>SUMIF(F49:F74,A17,I49:I74)</f>
        <v>0</v>
      </c>
      <c r="J17" s="181"/>
    </row>
    <row r="18" spans="1:10" ht="23.25" customHeight="1" x14ac:dyDescent="0.2">
      <c r="A18" s="142" t="s">
        <v>25</v>
      </c>
      <c r="B18" s="143" t="s">
        <v>25</v>
      </c>
      <c r="C18" s="58"/>
      <c r="D18" s="59"/>
      <c r="E18" s="179"/>
      <c r="F18" s="180"/>
      <c r="G18" s="179"/>
      <c r="H18" s="180"/>
      <c r="I18" s="179">
        <f>SUMIF(F49:F74,A18,I49:I74)</f>
        <v>0</v>
      </c>
      <c r="J18" s="181"/>
    </row>
    <row r="19" spans="1:10" ht="23.25" customHeight="1" x14ac:dyDescent="0.2">
      <c r="A19" s="142" t="s">
        <v>105</v>
      </c>
      <c r="B19" s="143" t="s">
        <v>26</v>
      </c>
      <c r="C19" s="58"/>
      <c r="D19" s="59"/>
      <c r="E19" s="179"/>
      <c r="F19" s="180"/>
      <c r="G19" s="179"/>
      <c r="H19" s="180"/>
      <c r="I19" s="179">
        <f>SUMIF(F49:F74,A19,I49:I74)</f>
        <v>0</v>
      </c>
      <c r="J19" s="181"/>
    </row>
    <row r="20" spans="1:10" ht="23.25" customHeight="1" x14ac:dyDescent="0.2">
      <c r="A20" s="142" t="s">
        <v>103</v>
      </c>
      <c r="B20" s="143" t="s">
        <v>27</v>
      </c>
      <c r="C20" s="58"/>
      <c r="D20" s="59"/>
      <c r="E20" s="179"/>
      <c r="F20" s="180"/>
      <c r="G20" s="179"/>
      <c r="H20" s="180"/>
      <c r="I20" s="179">
        <f>SUMIF(F49:F74,A20,I49:I74)</f>
        <v>0</v>
      </c>
      <c r="J20" s="181"/>
    </row>
    <row r="21" spans="1:10" ht="23.25" customHeight="1" x14ac:dyDescent="0.2">
      <c r="A21" s="4"/>
      <c r="B21" s="74" t="s">
        <v>28</v>
      </c>
      <c r="C21" s="75"/>
      <c r="D21" s="76"/>
      <c r="E21" s="189"/>
      <c r="F21" s="198"/>
      <c r="G21" s="189"/>
      <c r="H21" s="198"/>
      <c r="I21" s="189">
        <f>SUM(I16:J20)</f>
        <v>0</v>
      </c>
      <c r="J21" s="190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187">
        <f>ZakladDPHSniVypocet</f>
        <v>0</v>
      </c>
      <c r="H23" s="188"/>
      <c r="I23" s="188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185">
        <f>ZakladDPHSni*SazbaDPH1/100</f>
        <v>0</v>
      </c>
      <c r="H24" s="186"/>
      <c r="I24" s="186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187">
        <f>ZakladDPHZaklVypocet</f>
        <v>0</v>
      </c>
      <c r="H25" s="188"/>
      <c r="I25" s="188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194">
        <f>ZakladDPHZakl*SazbaDPH2/100</f>
        <v>0</v>
      </c>
      <c r="H26" s="195"/>
      <c r="I26" s="195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196">
        <f>0</f>
        <v>0</v>
      </c>
      <c r="H27" s="196"/>
      <c r="I27" s="196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199">
        <f>ZakladDPHSniVypocet+ZakladDPHZaklVypocet</f>
        <v>0</v>
      </c>
      <c r="H28" s="199"/>
      <c r="I28" s="199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197">
        <f>ZakladDPHSni+DPHSni+ZakladDPHZakl+DPHZakl+Zaokrouhleni</f>
        <v>0</v>
      </c>
      <c r="H29" s="197"/>
      <c r="I29" s="197"/>
      <c r="J29" s="119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44237</v>
      </c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184" t="s">
        <v>2</v>
      </c>
      <c r="E35" s="184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 x14ac:dyDescent="0.2">
      <c r="A39" s="97">
        <v>1</v>
      </c>
      <c r="B39" s="103" t="s">
        <v>48</v>
      </c>
      <c r="C39" s="166" t="s">
        <v>46</v>
      </c>
      <c r="D39" s="167"/>
      <c r="E39" s="167"/>
      <c r="F39" s="108">
        <f>'Rozpočet Pol'!AC594</f>
        <v>0</v>
      </c>
      <c r="G39" s="109">
        <f>'Rozpočet Pol'!AD594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7"/>
      <c r="B40" s="168" t="s">
        <v>49</v>
      </c>
      <c r="C40" s="169"/>
      <c r="D40" s="169"/>
      <c r="E40" s="170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 x14ac:dyDescent="0.2">
      <c r="B42" t="s">
        <v>51</v>
      </c>
    </row>
    <row r="43" spans="1:52" x14ac:dyDescent="0.2">
      <c r="B43" s="171" t="s">
        <v>52</v>
      </c>
      <c r="C43" s="171"/>
      <c r="D43" s="171"/>
      <c r="E43" s="171"/>
      <c r="F43" s="171"/>
      <c r="G43" s="171"/>
      <c r="H43" s="171"/>
      <c r="I43" s="171"/>
      <c r="J43" s="171"/>
      <c r="AZ43" s="120" t="str">
        <f>B43</f>
        <v>Změna č.1 se týká EI - dílu M21 (vypuštěn) a dílů M22, M65. Zbývající díly beze změny.</v>
      </c>
    </row>
    <row r="46" spans="1:52" ht="15.75" x14ac:dyDescent="0.25">
      <c r="B46" s="121" t="s">
        <v>53</v>
      </c>
    </row>
    <row r="48" spans="1:52" ht="25.5" customHeight="1" x14ac:dyDescent="0.2">
      <c r="A48" s="122"/>
      <c r="B48" s="126" t="s">
        <v>16</v>
      </c>
      <c r="C48" s="126" t="s">
        <v>5</v>
      </c>
      <c r="D48" s="127"/>
      <c r="E48" s="127"/>
      <c r="F48" s="130" t="s">
        <v>54</v>
      </c>
      <c r="G48" s="130"/>
      <c r="H48" s="130"/>
      <c r="I48" s="172" t="s">
        <v>28</v>
      </c>
      <c r="J48" s="172"/>
    </row>
    <row r="49" spans="1:10" ht="25.5" customHeight="1" x14ac:dyDescent="0.2">
      <c r="A49" s="123"/>
      <c r="B49" s="131" t="s">
        <v>55</v>
      </c>
      <c r="C49" s="174" t="s">
        <v>56</v>
      </c>
      <c r="D49" s="175"/>
      <c r="E49" s="175"/>
      <c r="F49" s="133" t="s">
        <v>23</v>
      </c>
      <c r="G49" s="134"/>
      <c r="H49" s="134"/>
      <c r="I49" s="173">
        <f>'Rozpočet Pol'!G8</f>
        <v>0</v>
      </c>
      <c r="J49" s="173"/>
    </row>
    <row r="50" spans="1:10" ht="25.5" customHeight="1" x14ac:dyDescent="0.2">
      <c r="A50" s="123"/>
      <c r="B50" s="125" t="s">
        <v>57</v>
      </c>
      <c r="C50" s="164" t="s">
        <v>58</v>
      </c>
      <c r="D50" s="165"/>
      <c r="E50" s="165"/>
      <c r="F50" s="135" t="s">
        <v>23</v>
      </c>
      <c r="G50" s="136"/>
      <c r="H50" s="136"/>
      <c r="I50" s="163">
        <f>'Rozpočet Pol'!G66</f>
        <v>0</v>
      </c>
      <c r="J50" s="163"/>
    </row>
    <row r="51" spans="1:10" ht="25.5" customHeight="1" x14ac:dyDescent="0.2">
      <c r="A51" s="123"/>
      <c r="B51" s="125" t="s">
        <v>59</v>
      </c>
      <c r="C51" s="164" t="s">
        <v>60</v>
      </c>
      <c r="D51" s="165"/>
      <c r="E51" s="165"/>
      <c r="F51" s="135" t="s">
        <v>23</v>
      </c>
      <c r="G51" s="136"/>
      <c r="H51" s="136"/>
      <c r="I51" s="163">
        <f>'Rozpočet Pol'!G86</f>
        <v>0</v>
      </c>
      <c r="J51" s="163"/>
    </row>
    <row r="52" spans="1:10" ht="25.5" customHeight="1" x14ac:dyDescent="0.2">
      <c r="A52" s="123"/>
      <c r="B52" s="125" t="s">
        <v>61</v>
      </c>
      <c r="C52" s="164" t="s">
        <v>62</v>
      </c>
      <c r="D52" s="165"/>
      <c r="E52" s="165"/>
      <c r="F52" s="135" t="s">
        <v>23</v>
      </c>
      <c r="G52" s="136"/>
      <c r="H52" s="136"/>
      <c r="I52" s="163">
        <f>'Rozpočet Pol'!G124</f>
        <v>0</v>
      </c>
      <c r="J52" s="163"/>
    </row>
    <row r="53" spans="1:10" ht="25.5" customHeight="1" x14ac:dyDescent="0.2">
      <c r="A53" s="123"/>
      <c r="B53" s="125" t="s">
        <v>63</v>
      </c>
      <c r="C53" s="164" t="s">
        <v>64</v>
      </c>
      <c r="D53" s="165"/>
      <c r="E53" s="165"/>
      <c r="F53" s="135" t="s">
        <v>23</v>
      </c>
      <c r="G53" s="136"/>
      <c r="H53" s="136"/>
      <c r="I53" s="163">
        <f>'Rozpočet Pol'!G131</f>
        <v>0</v>
      </c>
      <c r="J53" s="163"/>
    </row>
    <row r="54" spans="1:10" ht="25.5" customHeight="1" x14ac:dyDescent="0.2">
      <c r="A54" s="123"/>
      <c r="B54" s="125" t="s">
        <v>65</v>
      </c>
      <c r="C54" s="164" t="s">
        <v>66</v>
      </c>
      <c r="D54" s="165"/>
      <c r="E54" s="165"/>
      <c r="F54" s="135" t="s">
        <v>23</v>
      </c>
      <c r="G54" s="136"/>
      <c r="H54" s="136"/>
      <c r="I54" s="163">
        <f>'Rozpočet Pol'!G135</f>
        <v>0</v>
      </c>
      <c r="J54" s="163"/>
    </row>
    <row r="55" spans="1:10" ht="25.5" customHeight="1" x14ac:dyDescent="0.2">
      <c r="A55" s="123"/>
      <c r="B55" s="125" t="s">
        <v>67</v>
      </c>
      <c r="C55" s="164" t="s">
        <v>68</v>
      </c>
      <c r="D55" s="165"/>
      <c r="E55" s="165"/>
      <c r="F55" s="135" t="s">
        <v>23</v>
      </c>
      <c r="G55" s="136"/>
      <c r="H55" s="136"/>
      <c r="I55" s="163">
        <f>'Rozpočet Pol'!G144</f>
        <v>0</v>
      </c>
      <c r="J55" s="163"/>
    </row>
    <row r="56" spans="1:10" ht="25.5" customHeight="1" x14ac:dyDescent="0.2">
      <c r="A56" s="123"/>
      <c r="B56" s="125" t="s">
        <v>69</v>
      </c>
      <c r="C56" s="164" t="s">
        <v>70</v>
      </c>
      <c r="D56" s="165"/>
      <c r="E56" s="165"/>
      <c r="F56" s="135" t="s">
        <v>23</v>
      </c>
      <c r="G56" s="136"/>
      <c r="H56" s="136"/>
      <c r="I56" s="163">
        <f>'Rozpočet Pol'!G148</f>
        <v>0</v>
      </c>
      <c r="J56" s="163"/>
    </row>
    <row r="57" spans="1:10" ht="25.5" customHeight="1" x14ac:dyDescent="0.2">
      <c r="A57" s="123"/>
      <c r="B57" s="125" t="s">
        <v>71</v>
      </c>
      <c r="C57" s="164" t="s">
        <v>72</v>
      </c>
      <c r="D57" s="165"/>
      <c r="E57" s="165"/>
      <c r="F57" s="135" t="s">
        <v>23</v>
      </c>
      <c r="G57" s="136"/>
      <c r="H57" s="136"/>
      <c r="I57" s="163">
        <f>'Rozpočet Pol'!G190</f>
        <v>0</v>
      </c>
      <c r="J57" s="163"/>
    </row>
    <row r="58" spans="1:10" ht="25.5" customHeight="1" x14ac:dyDescent="0.2">
      <c r="A58" s="123"/>
      <c r="B58" s="125" t="s">
        <v>73</v>
      </c>
      <c r="C58" s="164" t="s">
        <v>74</v>
      </c>
      <c r="D58" s="165"/>
      <c r="E58" s="165"/>
      <c r="F58" s="135" t="s">
        <v>23</v>
      </c>
      <c r="G58" s="136"/>
      <c r="H58" s="136"/>
      <c r="I58" s="163">
        <f>'Rozpočet Pol'!G223</f>
        <v>0</v>
      </c>
      <c r="J58" s="163"/>
    </row>
    <row r="59" spans="1:10" ht="25.5" customHeight="1" x14ac:dyDescent="0.2">
      <c r="A59" s="123"/>
      <c r="B59" s="125" t="s">
        <v>75</v>
      </c>
      <c r="C59" s="164" t="s">
        <v>76</v>
      </c>
      <c r="D59" s="165"/>
      <c r="E59" s="165"/>
      <c r="F59" s="135" t="s">
        <v>24</v>
      </c>
      <c r="G59" s="136"/>
      <c r="H59" s="136"/>
      <c r="I59" s="163">
        <f>'Rozpočet Pol'!G227</f>
        <v>0</v>
      </c>
      <c r="J59" s="163"/>
    </row>
    <row r="60" spans="1:10" ht="25.5" customHeight="1" x14ac:dyDescent="0.2">
      <c r="A60" s="123"/>
      <c r="B60" s="125" t="s">
        <v>77</v>
      </c>
      <c r="C60" s="164" t="s">
        <v>78</v>
      </c>
      <c r="D60" s="165"/>
      <c r="E60" s="165"/>
      <c r="F60" s="135" t="s">
        <v>24</v>
      </c>
      <c r="G60" s="136"/>
      <c r="H60" s="136"/>
      <c r="I60" s="163">
        <f>'Rozpočet Pol'!G238</f>
        <v>0</v>
      </c>
      <c r="J60" s="163"/>
    </row>
    <row r="61" spans="1:10" ht="25.5" customHeight="1" x14ac:dyDescent="0.2">
      <c r="A61" s="123"/>
      <c r="B61" s="125" t="s">
        <v>79</v>
      </c>
      <c r="C61" s="164" t="s">
        <v>80</v>
      </c>
      <c r="D61" s="165"/>
      <c r="E61" s="165"/>
      <c r="F61" s="135" t="s">
        <v>24</v>
      </c>
      <c r="G61" s="136"/>
      <c r="H61" s="136"/>
      <c r="I61" s="163">
        <f>'Rozpočet Pol'!G265</f>
        <v>0</v>
      </c>
      <c r="J61" s="163"/>
    </row>
    <row r="62" spans="1:10" ht="25.5" customHeight="1" x14ac:dyDescent="0.2">
      <c r="A62" s="123"/>
      <c r="B62" s="125" t="s">
        <v>81</v>
      </c>
      <c r="C62" s="164" t="s">
        <v>82</v>
      </c>
      <c r="D62" s="165"/>
      <c r="E62" s="165"/>
      <c r="F62" s="135" t="s">
        <v>24</v>
      </c>
      <c r="G62" s="136"/>
      <c r="H62" s="136"/>
      <c r="I62" s="163">
        <f>'Rozpočet Pol'!G322</f>
        <v>0</v>
      </c>
      <c r="J62" s="163"/>
    </row>
    <row r="63" spans="1:10" ht="25.5" customHeight="1" x14ac:dyDescent="0.2">
      <c r="A63" s="123"/>
      <c r="B63" s="125" t="s">
        <v>83</v>
      </c>
      <c r="C63" s="164" t="s">
        <v>84</v>
      </c>
      <c r="D63" s="165"/>
      <c r="E63" s="165"/>
      <c r="F63" s="135" t="s">
        <v>24</v>
      </c>
      <c r="G63" s="136"/>
      <c r="H63" s="136"/>
      <c r="I63" s="163">
        <f>'Rozpočet Pol'!G356</f>
        <v>0</v>
      </c>
      <c r="J63" s="163"/>
    </row>
    <row r="64" spans="1:10" ht="25.5" customHeight="1" x14ac:dyDescent="0.2">
      <c r="A64" s="123"/>
      <c r="B64" s="125" t="s">
        <v>85</v>
      </c>
      <c r="C64" s="164" t="s">
        <v>86</v>
      </c>
      <c r="D64" s="165"/>
      <c r="E64" s="165"/>
      <c r="F64" s="135" t="s">
        <v>24</v>
      </c>
      <c r="G64" s="136"/>
      <c r="H64" s="136"/>
      <c r="I64" s="163">
        <f>'Rozpočet Pol'!G372</f>
        <v>0</v>
      </c>
      <c r="J64" s="163"/>
    </row>
    <row r="65" spans="1:10" ht="25.5" customHeight="1" x14ac:dyDescent="0.2">
      <c r="A65" s="123"/>
      <c r="B65" s="125" t="s">
        <v>87</v>
      </c>
      <c r="C65" s="164" t="s">
        <v>88</v>
      </c>
      <c r="D65" s="165"/>
      <c r="E65" s="165"/>
      <c r="F65" s="135" t="s">
        <v>24</v>
      </c>
      <c r="G65" s="136"/>
      <c r="H65" s="136"/>
      <c r="I65" s="163">
        <f>'Rozpočet Pol'!G407</f>
        <v>0</v>
      </c>
      <c r="J65" s="163"/>
    </row>
    <row r="66" spans="1:10" ht="25.5" customHeight="1" x14ac:dyDescent="0.2">
      <c r="A66" s="123"/>
      <c r="B66" s="125" t="s">
        <v>89</v>
      </c>
      <c r="C66" s="164" t="s">
        <v>90</v>
      </c>
      <c r="D66" s="165"/>
      <c r="E66" s="165"/>
      <c r="F66" s="135" t="s">
        <v>24</v>
      </c>
      <c r="G66" s="136"/>
      <c r="H66" s="136"/>
      <c r="I66" s="163">
        <f>'Rozpočet Pol'!G430</f>
        <v>0</v>
      </c>
      <c r="J66" s="163"/>
    </row>
    <row r="67" spans="1:10" ht="25.5" customHeight="1" x14ac:dyDescent="0.2">
      <c r="A67" s="123"/>
      <c r="B67" s="125" t="s">
        <v>91</v>
      </c>
      <c r="C67" s="164" t="s">
        <v>92</v>
      </c>
      <c r="D67" s="165"/>
      <c r="E67" s="165"/>
      <c r="F67" s="135" t="s">
        <v>24</v>
      </c>
      <c r="G67" s="136"/>
      <c r="H67" s="136"/>
      <c r="I67" s="163">
        <f>'Rozpočet Pol'!G449</f>
        <v>0</v>
      </c>
      <c r="J67" s="163"/>
    </row>
    <row r="68" spans="1:10" ht="25.5" customHeight="1" x14ac:dyDescent="0.2">
      <c r="A68" s="123"/>
      <c r="B68" s="125" t="s">
        <v>93</v>
      </c>
      <c r="C68" s="164" t="s">
        <v>94</v>
      </c>
      <c r="D68" s="165"/>
      <c r="E68" s="165"/>
      <c r="F68" s="135" t="s">
        <v>24</v>
      </c>
      <c r="G68" s="136"/>
      <c r="H68" s="136"/>
      <c r="I68" s="163">
        <f>'Rozpočet Pol'!G464</f>
        <v>0</v>
      </c>
      <c r="J68" s="163"/>
    </row>
    <row r="69" spans="1:10" ht="25.5" customHeight="1" x14ac:dyDescent="0.2">
      <c r="A69" s="123"/>
      <c r="B69" s="125" t="s">
        <v>95</v>
      </c>
      <c r="C69" s="164" t="s">
        <v>96</v>
      </c>
      <c r="D69" s="165"/>
      <c r="E69" s="165"/>
      <c r="F69" s="135" t="s">
        <v>24</v>
      </c>
      <c r="G69" s="136"/>
      <c r="H69" s="136"/>
      <c r="I69" s="163">
        <f>'Rozpočet Pol'!G467</f>
        <v>0</v>
      </c>
      <c r="J69" s="163"/>
    </row>
    <row r="70" spans="1:10" ht="25.5" customHeight="1" x14ac:dyDescent="0.2">
      <c r="A70" s="123"/>
      <c r="B70" s="125" t="s">
        <v>97</v>
      </c>
      <c r="C70" s="164" t="s">
        <v>98</v>
      </c>
      <c r="D70" s="165"/>
      <c r="E70" s="165"/>
      <c r="F70" s="135" t="s">
        <v>24</v>
      </c>
      <c r="G70" s="136"/>
      <c r="H70" s="136"/>
      <c r="I70" s="163">
        <f>'Rozpočet Pol'!G478</f>
        <v>0</v>
      </c>
      <c r="J70" s="163"/>
    </row>
    <row r="71" spans="1:10" ht="25.5" customHeight="1" x14ac:dyDescent="0.2">
      <c r="A71" s="123"/>
      <c r="B71" s="125" t="s">
        <v>99</v>
      </c>
      <c r="C71" s="164" t="s">
        <v>100</v>
      </c>
      <c r="D71" s="165"/>
      <c r="E71" s="165"/>
      <c r="F71" s="135" t="s">
        <v>25</v>
      </c>
      <c r="G71" s="136"/>
      <c r="H71" s="136"/>
      <c r="I71" s="163">
        <f>'Rozpočet Pol'!G483</f>
        <v>0</v>
      </c>
      <c r="J71" s="163"/>
    </row>
    <row r="72" spans="1:10" ht="25.5" customHeight="1" x14ac:dyDescent="0.2">
      <c r="A72" s="123"/>
      <c r="B72" s="125" t="s">
        <v>101</v>
      </c>
      <c r="C72" s="164" t="s">
        <v>102</v>
      </c>
      <c r="D72" s="165"/>
      <c r="E72" s="165"/>
      <c r="F72" s="135" t="s">
        <v>25</v>
      </c>
      <c r="G72" s="136"/>
      <c r="H72" s="136"/>
      <c r="I72" s="163">
        <f>'Rozpočet Pol'!G499</f>
        <v>0</v>
      </c>
      <c r="J72" s="163"/>
    </row>
    <row r="73" spans="1:10" ht="25.5" customHeight="1" x14ac:dyDescent="0.2">
      <c r="A73" s="123"/>
      <c r="B73" s="125" t="s">
        <v>103</v>
      </c>
      <c r="C73" s="164" t="s">
        <v>104</v>
      </c>
      <c r="D73" s="165"/>
      <c r="E73" s="165"/>
      <c r="F73" s="135" t="s">
        <v>103</v>
      </c>
      <c r="G73" s="136"/>
      <c r="H73" s="136"/>
      <c r="I73" s="163">
        <f>'Rozpočet Pol'!G585</f>
        <v>0</v>
      </c>
      <c r="J73" s="163"/>
    </row>
    <row r="74" spans="1:10" ht="25.5" customHeight="1" x14ac:dyDescent="0.2">
      <c r="A74" s="123"/>
      <c r="B74" s="132" t="s">
        <v>105</v>
      </c>
      <c r="C74" s="160" t="s">
        <v>26</v>
      </c>
      <c r="D74" s="161"/>
      <c r="E74" s="161"/>
      <c r="F74" s="137" t="s">
        <v>105</v>
      </c>
      <c r="G74" s="138"/>
      <c r="H74" s="138"/>
      <c r="I74" s="159">
        <f>'Rozpočet Pol'!G589</f>
        <v>0</v>
      </c>
      <c r="J74" s="159"/>
    </row>
    <row r="75" spans="1:10" ht="25.5" customHeight="1" x14ac:dyDescent="0.2">
      <c r="A75" s="124"/>
      <c r="B75" s="128" t="s">
        <v>1</v>
      </c>
      <c r="C75" s="128"/>
      <c r="D75" s="129"/>
      <c r="E75" s="129"/>
      <c r="F75" s="139"/>
      <c r="G75" s="140"/>
      <c r="H75" s="140"/>
      <c r="I75" s="162">
        <f>SUM(I49:I74)</f>
        <v>0</v>
      </c>
      <c r="J75" s="162"/>
    </row>
    <row r="76" spans="1:10" x14ac:dyDescent="0.2">
      <c r="F76" s="141"/>
      <c r="G76" s="96"/>
      <c r="H76" s="141"/>
      <c r="I76" s="96"/>
      <c r="J76" s="96"/>
    </row>
    <row r="77" spans="1:10" x14ac:dyDescent="0.2">
      <c r="F77" s="141"/>
      <c r="G77" s="96"/>
      <c r="H77" s="141"/>
      <c r="I77" s="96"/>
      <c r="J77" s="96"/>
    </row>
    <row r="78" spans="1:10" x14ac:dyDescent="0.2">
      <c r="F78" s="141"/>
      <c r="G78" s="96"/>
      <c r="H78" s="141"/>
      <c r="I78" s="96"/>
      <c r="J78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2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C39:E39"/>
    <mergeCell ref="B40:E40"/>
    <mergeCell ref="B43:J43"/>
    <mergeCell ref="I48:J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  <mergeCell ref="C69:E69"/>
    <mergeCell ref="I70:J70"/>
    <mergeCell ref="C70:E70"/>
    <mergeCell ref="I74:J74"/>
    <mergeCell ref="C74:E74"/>
    <mergeCell ref="I75:J75"/>
    <mergeCell ref="I71:J71"/>
    <mergeCell ref="C71:E71"/>
    <mergeCell ref="I72:J72"/>
    <mergeCell ref="C72:E72"/>
    <mergeCell ref="I73:J73"/>
    <mergeCell ref="C73:E7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07" t="s">
        <v>6</v>
      </c>
      <c r="B1" s="207"/>
      <c r="C1" s="208"/>
      <c r="D1" s="207"/>
      <c r="E1" s="207"/>
      <c r="F1" s="207"/>
      <c r="G1" s="207"/>
    </row>
    <row r="2" spans="1:7" ht="24.95" customHeight="1" x14ac:dyDescent="0.2">
      <c r="A2" s="79" t="s">
        <v>41</v>
      </c>
      <c r="B2" s="78"/>
      <c r="C2" s="209"/>
      <c r="D2" s="209"/>
      <c r="E2" s="209"/>
      <c r="F2" s="209"/>
      <c r="G2" s="210"/>
    </row>
    <row r="3" spans="1:7" ht="24.95" hidden="1" customHeight="1" x14ac:dyDescent="0.2">
      <c r="A3" s="79" t="s">
        <v>7</v>
      </c>
      <c r="B3" s="78"/>
      <c r="C3" s="209"/>
      <c r="D3" s="209"/>
      <c r="E3" s="209"/>
      <c r="F3" s="209"/>
      <c r="G3" s="210"/>
    </row>
    <row r="4" spans="1:7" ht="24.95" hidden="1" customHeight="1" x14ac:dyDescent="0.2">
      <c r="A4" s="79" t="s">
        <v>8</v>
      </c>
      <c r="B4" s="78"/>
      <c r="C4" s="209"/>
      <c r="D4" s="209"/>
      <c r="E4" s="209"/>
      <c r="F4" s="209"/>
      <c r="G4" s="210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04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23" t="s">
        <v>998</v>
      </c>
      <c r="B1" s="223"/>
      <c r="C1" s="223"/>
      <c r="D1" s="223"/>
      <c r="E1" s="223"/>
      <c r="F1" s="223"/>
      <c r="G1" s="223"/>
      <c r="AE1" t="s">
        <v>107</v>
      </c>
    </row>
    <row r="2" spans="1:60" ht="24.95" customHeight="1" x14ac:dyDescent="0.2">
      <c r="A2" s="146" t="s">
        <v>106</v>
      </c>
      <c r="B2" s="144"/>
      <c r="C2" s="224" t="s">
        <v>46</v>
      </c>
      <c r="D2" s="225"/>
      <c r="E2" s="225"/>
      <c r="F2" s="225"/>
      <c r="G2" s="226"/>
      <c r="AE2" t="s">
        <v>108</v>
      </c>
    </row>
    <row r="3" spans="1:60" ht="24.95" customHeight="1" x14ac:dyDescent="0.2">
      <c r="A3" s="147" t="s">
        <v>7</v>
      </c>
      <c r="B3" s="145"/>
      <c r="C3" s="227" t="s">
        <v>42</v>
      </c>
      <c r="D3" s="228"/>
      <c r="E3" s="228"/>
      <c r="F3" s="228"/>
      <c r="G3" s="229"/>
      <c r="AE3" t="s">
        <v>109</v>
      </c>
    </row>
    <row r="4" spans="1:60" ht="24.95" hidden="1" customHeight="1" x14ac:dyDescent="0.2">
      <c r="A4" s="147" t="s">
        <v>8</v>
      </c>
      <c r="B4" s="145"/>
      <c r="C4" s="227"/>
      <c r="D4" s="228"/>
      <c r="E4" s="228"/>
      <c r="F4" s="228"/>
      <c r="G4" s="229"/>
      <c r="AE4" t="s">
        <v>110</v>
      </c>
    </row>
    <row r="5" spans="1:60" hidden="1" x14ac:dyDescent="0.2">
      <c r="A5" s="148" t="s">
        <v>111</v>
      </c>
      <c r="B5" s="149"/>
      <c r="C5" s="150"/>
      <c r="D5" s="151"/>
      <c r="E5" s="151"/>
      <c r="F5" s="151"/>
      <c r="G5" s="152"/>
      <c r="AE5" t="s">
        <v>112</v>
      </c>
    </row>
    <row r="7" spans="1:60" ht="38.25" x14ac:dyDescent="0.2">
      <c r="A7" s="230" t="s">
        <v>113</v>
      </c>
      <c r="B7" s="231" t="s">
        <v>114</v>
      </c>
      <c r="C7" s="231" t="s">
        <v>115</v>
      </c>
      <c r="D7" s="230" t="s">
        <v>116</v>
      </c>
      <c r="E7" s="230" t="s">
        <v>117</v>
      </c>
      <c r="F7" s="232" t="s">
        <v>118</v>
      </c>
      <c r="G7" s="233" t="s">
        <v>28</v>
      </c>
      <c r="H7" s="234" t="s">
        <v>29</v>
      </c>
      <c r="I7" s="234" t="s">
        <v>119</v>
      </c>
      <c r="J7" s="234" t="s">
        <v>30</v>
      </c>
      <c r="K7" s="234" t="s">
        <v>120</v>
      </c>
      <c r="L7" s="234" t="s">
        <v>121</v>
      </c>
      <c r="M7" s="234" t="s">
        <v>122</v>
      </c>
      <c r="N7" s="234" t="s">
        <v>123</v>
      </c>
      <c r="O7" s="234" t="s">
        <v>124</v>
      </c>
      <c r="P7" s="234" t="s">
        <v>125</v>
      </c>
      <c r="Q7" s="234" t="s">
        <v>126</v>
      </c>
      <c r="R7" s="234" t="s">
        <v>127</v>
      </c>
      <c r="S7" s="234" t="s">
        <v>128</v>
      </c>
      <c r="T7" s="234" t="s">
        <v>129</v>
      </c>
      <c r="U7" s="235" t="s">
        <v>130</v>
      </c>
    </row>
    <row r="8" spans="1:60" x14ac:dyDescent="0.2">
      <c r="A8" s="236" t="s">
        <v>131</v>
      </c>
      <c r="B8" s="237" t="s">
        <v>55</v>
      </c>
      <c r="C8" s="238" t="s">
        <v>56</v>
      </c>
      <c r="D8" s="239"/>
      <c r="E8" s="240"/>
      <c r="F8" s="241"/>
      <c r="G8" s="241">
        <f>SUMIF(AE9:AE65,"&lt;&gt;NOR",G9:G65)</f>
        <v>0</v>
      </c>
      <c r="H8" s="241"/>
      <c r="I8" s="241">
        <f>SUM(I9:I65)</f>
        <v>0</v>
      </c>
      <c r="J8" s="241"/>
      <c r="K8" s="241">
        <f>SUM(K9:K65)</f>
        <v>0</v>
      </c>
      <c r="L8" s="241"/>
      <c r="M8" s="241">
        <f>SUM(M9:M65)</f>
        <v>0</v>
      </c>
      <c r="N8" s="239"/>
      <c r="O8" s="239">
        <f>SUM(O9:O65)</f>
        <v>53.832270000000001</v>
      </c>
      <c r="P8" s="239"/>
      <c r="Q8" s="239">
        <f>SUM(Q9:Q65)</f>
        <v>0</v>
      </c>
      <c r="R8" s="239"/>
      <c r="S8" s="239"/>
      <c r="T8" s="236"/>
      <c r="U8" s="239">
        <f>SUM(U9:U65)</f>
        <v>594.6</v>
      </c>
      <c r="AE8" t="s">
        <v>132</v>
      </c>
    </row>
    <row r="9" spans="1:60" ht="22.5" outlineLevel="1" x14ac:dyDescent="0.2">
      <c r="A9" s="242">
        <v>1</v>
      </c>
      <c r="B9" s="243" t="s">
        <v>133</v>
      </c>
      <c r="C9" s="244" t="s">
        <v>134</v>
      </c>
      <c r="D9" s="245" t="s">
        <v>135</v>
      </c>
      <c r="E9" s="246">
        <v>6.3250000000000002</v>
      </c>
      <c r="F9" s="155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5">
        <v>0.23224</v>
      </c>
      <c r="O9" s="245">
        <f>ROUND(E9*N9,5)</f>
        <v>1.46892</v>
      </c>
      <c r="P9" s="245">
        <v>0</v>
      </c>
      <c r="Q9" s="245">
        <f>ROUND(E9*P9,5)</f>
        <v>0</v>
      </c>
      <c r="R9" s="245"/>
      <c r="S9" s="245"/>
      <c r="T9" s="249">
        <v>0.66220000000000001</v>
      </c>
      <c r="U9" s="245">
        <f>ROUND(E9*T9,2)</f>
        <v>4.1900000000000004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136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outlineLevel="1" x14ac:dyDescent="0.2">
      <c r="A10" s="242"/>
      <c r="B10" s="243"/>
      <c r="C10" s="250" t="s">
        <v>137</v>
      </c>
      <c r="D10" s="251"/>
      <c r="E10" s="252">
        <v>6.3250000000000002</v>
      </c>
      <c r="F10" s="286"/>
      <c r="G10" s="248"/>
      <c r="H10" s="248"/>
      <c r="I10" s="248"/>
      <c r="J10" s="248"/>
      <c r="K10" s="248"/>
      <c r="L10" s="248"/>
      <c r="M10" s="248"/>
      <c r="N10" s="245"/>
      <c r="O10" s="245"/>
      <c r="P10" s="245"/>
      <c r="Q10" s="245"/>
      <c r="R10" s="245"/>
      <c r="S10" s="245"/>
      <c r="T10" s="249"/>
      <c r="U10" s="245"/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138</v>
      </c>
      <c r="AF10" s="153">
        <v>0</v>
      </c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ht="22.5" outlineLevel="1" x14ac:dyDescent="0.2">
      <c r="A11" s="242">
        <v>2</v>
      </c>
      <c r="B11" s="243" t="s">
        <v>139</v>
      </c>
      <c r="C11" s="244" t="s">
        <v>140</v>
      </c>
      <c r="D11" s="245" t="s">
        <v>135</v>
      </c>
      <c r="E11" s="246">
        <v>84.424999999999997</v>
      </c>
      <c r="F11" s="155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5">
        <v>0.17454</v>
      </c>
      <c r="O11" s="245">
        <f>ROUND(E11*N11,5)</f>
        <v>14.73554</v>
      </c>
      <c r="P11" s="245">
        <v>0</v>
      </c>
      <c r="Q11" s="245">
        <f>ROUND(E11*P11,5)</f>
        <v>0</v>
      </c>
      <c r="R11" s="245"/>
      <c r="S11" s="245"/>
      <c r="T11" s="249">
        <v>0.78149999999999997</v>
      </c>
      <c r="U11" s="245">
        <f>ROUND(E11*T11,2)</f>
        <v>65.98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136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outlineLevel="1" x14ac:dyDescent="0.2">
      <c r="A12" s="242"/>
      <c r="B12" s="243"/>
      <c r="C12" s="250" t="s">
        <v>141</v>
      </c>
      <c r="D12" s="251"/>
      <c r="E12" s="252">
        <v>45.2</v>
      </c>
      <c r="F12" s="286"/>
      <c r="G12" s="248"/>
      <c r="H12" s="248"/>
      <c r="I12" s="248"/>
      <c r="J12" s="248"/>
      <c r="K12" s="248"/>
      <c r="L12" s="248"/>
      <c r="M12" s="248"/>
      <c r="N12" s="245"/>
      <c r="O12" s="245"/>
      <c r="P12" s="245"/>
      <c r="Q12" s="245"/>
      <c r="R12" s="245"/>
      <c r="S12" s="245"/>
      <c r="T12" s="249"/>
      <c r="U12" s="245"/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138</v>
      </c>
      <c r="AF12" s="153">
        <v>0</v>
      </c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242"/>
      <c r="B13" s="243"/>
      <c r="C13" s="250" t="s">
        <v>142</v>
      </c>
      <c r="D13" s="251"/>
      <c r="E13" s="252">
        <v>39.225000000000001</v>
      </c>
      <c r="F13" s="286"/>
      <c r="G13" s="248"/>
      <c r="H13" s="248"/>
      <c r="I13" s="248"/>
      <c r="J13" s="248"/>
      <c r="K13" s="248"/>
      <c r="L13" s="248"/>
      <c r="M13" s="248"/>
      <c r="N13" s="245"/>
      <c r="O13" s="245"/>
      <c r="P13" s="245"/>
      <c r="Q13" s="245"/>
      <c r="R13" s="245"/>
      <c r="S13" s="245"/>
      <c r="T13" s="249"/>
      <c r="U13" s="245"/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138</v>
      </c>
      <c r="AF13" s="153">
        <v>0</v>
      </c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242">
        <v>3</v>
      </c>
      <c r="B14" s="243" t="s">
        <v>143</v>
      </c>
      <c r="C14" s="244" t="s">
        <v>144</v>
      </c>
      <c r="D14" s="245" t="s">
        <v>145</v>
      </c>
      <c r="E14" s="246">
        <v>16</v>
      </c>
      <c r="F14" s="155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5">
        <v>5.4730000000000001E-2</v>
      </c>
      <c r="O14" s="245">
        <f>ROUND(E14*N14,5)</f>
        <v>0.87568000000000001</v>
      </c>
      <c r="P14" s="245">
        <v>0</v>
      </c>
      <c r="Q14" s="245">
        <f>ROUND(E14*P14,5)</f>
        <v>0</v>
      </c>
      <c r="R14" s="245"/>
      <c r="S14" s="245"/>
      <c r="T14" s="249">
        <v>0.26</v>
      </c>
      <c r="U14" s="245">
        <f>ROUND(E14*T14,2)</f>
        <v>4.16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136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242"/>
      <c r="B15" s="243"/>
      <c r="C15" s="250" t="s">
        <v>146</v>
      </c>
      <c r="D15" s="251"/>
      <c r="E15" s="252">
        <v>16</v>
      </c>
      <c r="F15" s="286"/>
      <c r="G15" s="248"/>
      <c r="H15" s="248"/>
      <c r="I15" s="248"/>
      <c r="J15" s="248"/>
      <c r="K15" s="248"/>
      <c r="L15" s="248"/>
      <c r="M15" s="248"/>
      <c r="N15" s="245"/>
      <c r="O15" s="245"/>
      <c r="P15" s="245"/>
      <c r="Q15" s="245"/>
      <c r="R15" s="245"/>
      <c r="S15" s="245"/>
      <c r="T15" s="249"/>
      <c r="U15" s="245"/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138</v>
      </c>
      <c r="AF15" s="153">
        <v>0</v>
      </c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242">
        <v>4</v>
      </c>
      <c r="B16" s="243" t="s">
        <v>147</v>
      </c>
      <c r="C16" s="244" t="s">
        <v>148</v>
      </c>
      <c r="D16" s="245" t="s">
        <v>145</v>
      </c>
      <c r="E16" s="246">
        <v>8</v>
      </c>
      <c r="F16" s="155"/>
      <c r="G16" s="248">
        <f t="shared" ref="G16:G23" si="0">ROUND(E16*F16,2)</f>
        <v>0</v>
      </c>
      <c r="H16" s="247"/>
      <c r="I16" s="248">
        <f t="shared" ref="I16:I23" si="1">ROUND(E16*H16,2)</f>
        <v>0</v>
      </c>
      <c r="J16" s="247"/>
      <c r="K16" s="248">
        <f t="shared" ref="K16:K23" si="2">ROUND(E16*J16,2)</f>
        <v>0</v>
      </c>
      <c r="L16" s="248">
        <v>21</v>
      </c>
      <c r="M16" s="248">
        <f t="shared" ref="M16:M23" si="3">G16*(1+L16/100)</f>
        <v>0</v>
      </c>
      <c r="N16" s="245">
        <v>9.0499999999999997E-2</v>
      </c>
      <c r="O16" s="245">
        <f t="shared" ref="O16:O23" si="4">ROUND(E16*N16,5)</f>
        <v>0.72399999999999998</v>
      </c>
      <c r="P16" s="245">
        <v>0</v>
      </c>
      <c r="Q16" s="245">
        <f t="shared" ref="Q16:Q23" si="5">ROUND(E16*P16,5)</f>
        <v>0</v>
      </c>
      <c r="R16" s="245"/>
      <c r="S16" s="245"/>
      <c r="T16" s="249">
        <v>0.38</v>
      </c>
      <c r="U16" s="245">
        <f t="shared" ref="U16:U23" si="6">ROUND(E16*T16,2)</f>
        <v>3.04</v>
      </c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136</v>
      </c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outlineLevel="1" x14ac:dyDescent="0.2">
      <c r="A17" s="242">
        <v>5</v>
      </c>
      <c r="B17" s="243" t="s">
        <v>149</v>
      </c>
      <c r="C17" s="244" t="s">
        <v>150</v>
      </c>
      <c r="D17" s="245" t="s">
        <v>145</v>
      </c>
      <c r="E17" s="246">
        <v>6</v>
      </c>
      <c r="F17" s="155"/>
      <c r="G17" s="248">
        <f t="shared" si="0"/>
        <v>0</v>
      </c>
      <c r="H17" s="247"/>
      <c r="I17" s="248">
        <f t="shared" si="1"/>
        <v>0</v>
      </c>
      <c r="J17" s="247"/>
      <c r="K17" s="248">
        <f t="shared" si="2"/>
        <v>0</v>
      </c>
      <c r="L17" s="248">
        <v>21</v>
      </c>
      <c r="M17" s="248">
        <f t="shared" si="3"/>
        <v>0</v>
      </c>
      <c r="N17" s="245">
        <v>1.5730000000000001E-2</v>
      </c>
      <c r="O17" s="245">
        <f t="shared" si="4"/>
        <v>9.4380000000000006E-2</v>
      </c>
      <c r="P17" s="245">
        <v>0</v>
      </c>
      <c r="Q17" s="245">
        <f t="shared" si="5"/>
        <v>0</v>
      </c>
      <c r="R17" s="245"/>
      <c r="S17" s="245"/>
      <c r="T17" s="249">
        <v>0.23250000000000001</v>
      </c>
      <c r="U17" s="245">
        <f t="shared" si="6"/>
        <v>1.4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136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242">
        <v>6</v>
      </c>
      <c r="B18" s="243" t="s">
        <v>151</v>
      </c>
      <c r="C18" s="244" t="s">
        <v>152</v>
      </c>
      <c r="D18" s="245" t="s">
        <v>145</v>
      </c>
      <c r="E18" s="246">
        <v>8</v>
      </c>
      <c r="F18" s="155"/>
      <c r="G18" s="248">
        <f t="shared" si="0"/>
        <v>0</v>
      </c>
      <c r="H18" s="247"/>
      <c r="I18" s="248">
        <f t="shared" si="1"/>
        <v>0</v>
      </c>
      <c r="J18" s="247"/>
      <c r="K18" s="248">
        <f t="shared" si="2"/>
        <v>0</v>
      </c>
      <c r="L18" s="248">
        <v>21</v>
      </c>
      <c r="M18" s="248">
        <f t="shared" si="3"/>
        <v>0</v>
      </c>
      <c r="N18" s="245">
        <v>2.0840000000000001E-2</v>
      </c>
      <c r="O18" s="245">
        <f t="shared" si="4"/>
        <v>0.16672000000000001</v>
      </c>
      <c r="P18" s="245">
        <v>0</v>
      </c>
      <c r="Q18" s="245">
        <f t="shared" si="5"/>
        <v>0</v>
      </c>
      <c r="R18" s="245"/>
      <c r="S18" s="245"/>
      <c r="T18" s="249">
        <v>0.3175</v>
      </c>
      <c r="U18" s="245">
        <f t="shared" si="6"/>
        <v>2.54</v>
      </c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136</v>
      </c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242">
        <v>7</v>
      </c>
      <c r="B19" s="243" t="s">
        <v>153</v>
      </c>
      <c r="C19" s="244" t="s">
        <v>154</v>
      </c>
      <c r="D19" s="245" t="s">
        <v>145</v>
      </c>
      <c r="E19" s="246">
        <v>1</v>
      </c>
      <c r="F19" s="155"/>
      <c r="G19" s="248">
        <f t="shared" si="0"/>
        <v>0</v>
      </c>
      <c r="H19" s="247"/>
      <c r="I19" s="248">
        <f t="shared" si="1"/>
        <v>0</v>
      </c>
      <c r="J19" s="247"/>
      <c r="K19" s="248">
        <f t="shared" si="2"/>
        <v>0</v>
      </c>
      <c r="L19" s="248">
        <v>21</v>
      </c>
      <c r="M19" s="248">
        <f t="shared" si="3"/>
        <v>0</v>
      </c>
      <c r="N19" s="245">
        <v>2.4920000000000001E-2</v>
      </c>
      <c r="O19" s="245">
        <f t="shared" si="4"/>
        <v>2.4920000000000001E-2</v>
      </c>
      <c r="P19" s="245">
        <v>0</v>
      </c>
      <c r="Q19" s="245">
        <f t="shared" si="5"/>
        <v>0</v>
      </c>
      <c r="R19" s="245"/>
      <c r="S19" s="245"/>
      <c r="T19" s="249">
        <v>0.32250000000000001</v>
      </c>
      <c r="U19" s="245">
        <f t="shared" si="6"/>
        <v>0.32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136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242">
        <v>8</v>
      </c>
      <c r="B20" s="243" t="s">
        <v>155</v>
      </c>
      <c r="C20" s="244" t="s">
        <v>156</v>
      </c>
      <c r="D20" s="245" t="s">
        <v>145</v>
      </c>
      <c r="E20" s="246">
        <v>2</v>
      </c>
      <c r="F20" s="155"/>
      <c r="G20" s="248">
        <f t="shared" si="0"/>
        <v>0</v>
      </c>
      <c r="H20" s="247"/>
      <c r="I20" s="248">
        <f t="shared" si="1"/>
        <v>0</v>
      </c>
      <c r="J20" s="247"/>
      <c r="K20" s="248">
        <f t="shared" si="2"/>
        <v>0</v>
      </c>
      <c r="L20" s="248">
        <v>21</v>
      </c>
      <c r="M20" s="248">
        <f t="shared" si="3"/>
        <v>0</v>
      </c>
      <c r="N20" s="245">
        <v>8.6249999999999993E-2</v>
      </c>
      <c r="O20" s="245">
        <f t="shared" si="4"/>
        <v>0.17249999999999999</v>
      </c>
      <c r="P20" s="245">
        <v>0</v>
      </c>
      <c r="Q20" s="245">
        <f t="shared" si="5"/>
        <v>0</v>
      </c>
      <c r="R20" s="245"/>
      <c r="S20" s="245"/>
      <c r="T20" s="249">
        <v>0.61799999999999999</v>
      </c>
      <c r="U20" s="245">
        <f t="shared" si="6"/>
        <v>1.24</v>
      </c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136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ht="22.5" outlineLevel="1" x14ac:dyDescent="0.2">
      <c r="A21" s="242">
        <v>9</v>
      </c>
      <c r="B21" s="243" t="s">
        <v>157</v>
      </c>
      <c r="C21" s="244" t="s">
        <v>158</v>
      </c>
      <c r="D21" s="245" t="s">
        <v>145</v>
      </c>
      <c r="E21" s="246">
        <v>7</v>
      </c>
      <c r="F21" s="155"/>
      <c r="G21" s="248">
        <f t="shared" si="0"/>
        <v>0</v>
      </c>
      <c r="H21" s="247"/>
      <c r="I21" s="248">
        <f t="shared" si="1"/>
        <v>0</v>
      </c>
      <c r="J21" s="247"/>
      <c r="K21" s="248">
        <f t="shared" si="2"/>
        <v>0</v>
      </c>
      <c r="L21" s="248">
        <v>21</v>
      </c>
      <c r="M21" s="248">
        <f t="shared" si="3"/>
        <v>0</v>
      </c>
      <c r="N21" s="245">
        <v>0.1017</v>
      </c>
      <c r="O21" s="245">
        <f t="shared" si="4"/>
        <v>0.71189999999999998</v>
      </c>
      <c r="P21" s="245">
        <v>0</v>
      </c>
      <c r="Q21" s="245">
        <f t="shared" si="5"/>
        <v>0</v>
      </c>
      <c r="R21" s="245"/>
      <c r="S21" s="245"/>
      <c r="T21" s="249">
        <v>0.71499999999999997</v>
      </c>
      <c r="U21" s="245">
        <f t="shared" si="6"/>
        <v>5.01</v>
      </c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136</v>
      </c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ht="22.5" outlineLevel="1" x14ac:dyDescent="0.2">
      <c r="A22" s="242">
        <v>10</v>
      </c>
      <c r="B22" s="243" t="s">
        <v>159</v>
      </c>
      <c r="C22" s="244" t="s">
        <v>160</v>
      </c>
      <c r="D22" s="245" t="s">
        <v>145</v>
      </c>
      <c r="E22" s="246">
        <v>4</v>
      </c>
      <c r="F22" s="155"/>
      <c r="G22" s="248">
        <f t="shared" si="0"/>
        <v>0</v>
      </c>
      <c r="H22" s="247"/>
      <c r="I22" s="248">
        <f t="shared" si="1"/>
        <v>0</v>
      </c>
      <c r="J22" s="247"/>
      <c r="K22" s="248">
        <f t="shared" si="2"/>
        <v>0</v>
      </c>
      <c r="L22" s="248">
        <v>21</v>
      </c>
      <c r="M22" s="248">
        <f t="shared" si="3"/>
        <v>0</v>
      </c>
      <c r="N22" s="245">
        <v>0.11685</v>
      </c>
      <c r="O22" s="245">
        <f t="shared" si="4"/>
        <v>0.46739999999999998</v>
      </c>
      <c r="P22" s="245">
        <v>0</v>
      </c>
      <c r="Q22" s="245">
        <f t="shared" si="5"/>
        <v>0</v>
      </c>
      <c r="R22" s="245"/>
      <c r="S22" s="245"/>
      <c r="T22" s="249">
        <v>0.71499999999999997</v>
      </c>
      <c r="U22" s="245">
        <f t="shared" si="6"/>
        <v>2.86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136</v>
      </c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ht="22.5" outlineLevel="1" x14ac:dyDescent="0.2">
      <c r="A23" s="242">
        <v>11</v>
      </c>
      <c r="B23" s="243" t="s">
        <v>161</v>
      </c>
      <c r="C23" s="244" t="s">
        <v>162</v>
      </c>
      <c r="D23" s="245" t="s">
        <v>135</v>
      </c>
      <c r="E23" s="246">
        <v>81.724999999999994</v>
      </c>
      <c r="F23" s="155"/>
      <c r="G23" s="248">
        <f t="shared" si="0"/>
        <v>0</v>
      </c>
      <c r="H23" s="247"/>
      <c r="I23" s="248">
        <f t="shared" si="1"/>
        <v>0</v>
      </c>
      <c r="J23" s="247"/>
      <c r="K23" s="248">
        <f t="shared" si="2"/>
        <v>0</v>
      </c>
      <c r="L23" s="248">
        <v>21</v>
      </c>
      <c r="M23" s="248">
        <f t="shared" si="3"/>
        <v>0</v>
      </c>
      <c r="N23" s="245">
        <v>5.654E-2</v>
      </c>
      <c r="O23" s="245">
        <f t="shared" si="4"/>
        <v>4.62073</v>
      </c>
      <c r="P23" s="245">
        <v>0</v>
      </c>
      <c r="Q23" s="245">
        <f t="shared" si="5"/>
        <v>0</v>
      </c>
      <c r="R23" s="245"/>
      <c r="S23" s="245"/>
      <c r="T23" s="249">
        <v>0.51744999999999997</v>
      </c>
      <c r="U23" s="245">
        <f t="shared" si="6"/>
        <v>42.29</v>
      </c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136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242"/>
      <c r="B24" s="243"/>
      <c r="C24" s="250" t="s">
        <v>163</v>
      </c>
      <c r="D24" s="251"/>
      <c r="E24" s="252">
        <v>19.852499999999999</v>
      </c>
      <c r="F24" s="286"/>
      <c r="G24" s="248"/>
      <c r="H24" s="248"/>
      <c r="I24" s="248"/>
      <c r="J24" s="248"/>
      <c r="K24" s="248"/>
      <c r="L24" s="248"/>
      <c r="M24" s="248"/>
      <c r="N24" s="245"/>
      <c r="O24" s="245"/>
      <c r="P24" s="245"/>
      <c r="Q24" s="245"/>
      <c r="R24" s="245"/>
      <c r="S24" s="245"/>
      <c r="T24" s="249"/>
      <c r="U24" s="245"/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138</v>
      </c>
      <c r="AF24" s="153">
        <v>0</v>
      </c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242"/>
      <c r="B25" s="243"/>
      <c r="C25" s="250" t="s">
        <v>164</v>
      </c>
      <c r="D25" s="251"/>
      <c r="E25" s="252">
        <v>67.972499999999997</v>
      </c>
      <c r="F25" s="286"/>
      <c r="G25" s="248"/>
      <c r="H25" s="248"/>
      <c r="I25" s="248"/>
      <c r="J25" s="248"/>
      <c r="K25" s="248"/>
      <c r="L25" s="248"/>
      <c r="M25" s="248"/>
      <c r="N25" s="245"/>
      <c r="O25" s="245"/>
      <c r="P25" s="245"/>
      <c r="Q25" s="245"/>
      <c r="R25" s="245"/>
      <c r="S25" s="245"/>
      <c r="T25" s="249"/>
      <c r="U25" s="245"/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138</v>
      </c>
      <c r="AF25" s="153">
        <v>0</v>
      </c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242"/>
      <c r="B26" s="243"/>
      <c r="C26" s="250" t="s">
        <v>165</v>
      </c>
      <c r="D26" s="251"/>
      <c r="E26" s="252">
        <v>-10</v>
      </c>
      <c r="F26" s="286"/>
      <c r="G26" s="248"/>
      <c r="H26" s="248"/>
      <c r="I26" s="248"/>
      <c r="J26" s="248"/>
      <c r="K26" s="248"/>
      <c r="L26" s="248"/>
      <c r="M26" s="248"/>
      <c r="N26" s="245"/>
      <c r="O26" s="245"/>
      <c r="P26" s="245"/>
      <c r="Q26" s="245"/>
      <c r="R26" s="245"/>
      <c r="S26" s="245"/>
      <c r="T26" s="249"/>
      <c r="U26" s="245"/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138</v>
      </c>
      <c r="AF26" s="153">
        <v>0</v>
      </c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242"/>
      <c r="B27" s="243"/>
      <c r="C27" s="250" t="s">
        <v>166</v>
      </c>
      <c r="D27" s="251"/>
      <c r="E27" s="252">
        <v>3.9</v>
      </c>
      <c r="F27" s="286"/>
      <c r="G27" s="248"/>
      <c r="H27" s="248"/>
      <c r="I27" s="248"/>
      <c r="J27" s="248"/>
      <c r="K27" s="248"/>
      <c r="L27" s="248"/>
      <c r="M27" s="248"/>
      <c r="N27" s="245"/>
      <c r="O27" s="245"/>
      <c r="P27" s="245"/>
      <c r="Q27" s="245"/>
      <c r="R27" s="245"/>
      <c r="S27" s="245"/>
      <c r="T27" s="249"/>
      <c r="U27" s="245"/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138</v>
      </c>
      <c r="AF27" s="153">
        <v>0</v>
      </c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ht="22.5" outlineLevel="1" x14ac:dyDescent="0.2">
      <c r="A28" s="242">
        <v>12</v>
      </c>
      <c r="B28" s="243" t="s">
        <v>167</v>
      </c>
      <c r="C28" s="244" t="s">
        <v>168</v>
      </c>
      <c r="D28" s="245" t="s">
        <v>135</v>
      </c>
      <c r="E28" s="246">
        <v>14.34</v>
      </c>
      <c r="F28" s="155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5">
        <v>9.3240000000000003E-2</v>
      </c>
      <c r="O28" s="245">
        <f>ROUND(E28*N28,5)</f>
        <v>1.3370599999999999</v>
      </c>
      <c r="P28" s="245">
        <v>0</v>
      </c>
      <c r="Q28" s="245">
        <f>ROUND(E28*P28,5)</f>
        <v>0</v>
      </c>
      <c r="R28" s="245"/>
      <c r="S28" s="245"/>
      <c r="T28" s="249">
        <v>0.78700000000000003</v>
      </c>
      <c r="U28" s="245">
        <f>ROUND(E28*T28,2)</f>
        <v>11.29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136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outlineLevel="1" x14ac:dyDescent="0.2">
      <c r="A29" s="242"/>
      <c r="B29" s="243"/>
      <c r="C29" s="250" t="s">
        <v>169</v>
      </c>
      <c r="D29" s="251"/>
      <c r="E29" s="252">
        <v>9.24</v>
      </c>
      <c r="F29" s="286"/>
      <c r="G29" s="248"/>
      <c r="H29" s="248"/>
      <c r="I29" s="248"/>
      <c r="J29" s="248"/>
      <c r="K29" s="248"/>
      <c r="L29" s="248"/>
      <c r="M29" s="248"/>
      <c r="N29" s="245"/>
      <c r="O29" s="245"/>
      <c r="P29" s="245"/>
      <c r="Q29" s="245"/>
      <c r="R29" s="245"/>
      <c r="S29" s="245"/>
      <c r="T29" s="249"/>
      <c r="U29" s="245"/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138</v>
      </c>
      <c r="AF29" s="153">
        <v>0</v>
      </c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</row>
    <row r="30" spans="1:60" outlineLevel="1" x14ac:dyDescent="0.2">
      <c r="A30" s="242"/>
      <c r="B30" s="243"/>
      <c r="C30" s="250" t="s">
        <v>170</v>
      </c>
      <c r="D30" s="251"/>
      <c r="E30" s="252">
        <v>5.0999999999999996</v>
      </c>
      <c r="F30" s="286"/>
      <c r="G30" s="248"/>
      <c r="H30" s="248"/>
      <c r="I30" s="248"/>
      <c r="J30" s="248"/>
      <c r="K30" s="248"/>
      <c r="L30" s="248"/>
      <c r="M30" s="248"/>
      <c r="N30" s="245"/>
      <c r="O30" s="245"/>
      <c r="P30" s="245"/>
      <c r="Q30" s="245"/>
      <c r="R30" s="245"/>
      <c r="S30" s="245"/>
      <c r="T30" s="249"/>
      <c r="U30" s="245"/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138</v>
      </c>
      <c r="AF30" s="153">
        <v>0</v>
      </c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ht="22.5" outlineLevel="1" x14ac:dyDescent="0.2">
      <c r="A31" s="242">
        <v>13</v>
      </c>
      <c r="B31" s="243" t="s">
        <v>171</v>
      </c>
      <c r="C31" s="244" t="s">
        <v>172</v>
      </c>
      <c r="D31" s="245" t="s">
        <v>173</v>
      </c>
      <c r="E31" s="246">
        <v>7.2393749999999999</v>
      </c>
      <c r="F31" s="155"/>
      <c r="G31" s="248">
        <f>ROUND(E31*F31,2)</f>
        <v>0</v>
      </c>
      <c r="H31" s="247"/>
      <c r="I31" s="248">
        <f>ROUND(E31*H31,2)</f>
        <v>0</v>
      </c>
      <c r="J31" s="247"/>
      <c r="K31" s="248">
        <f>ROUND(E31*J31,2)</f>
        <v>0</v>
      </c>
      <c r="L31" s="248">
        <v>21</v>
      </c>
      <c r="M31" s="248">
        <f>G31*(1+L31/100)</f>
        <v>0</v>
      </c>
      <c r="N31" s="245">
        <v>1.5528900000000001</v>
      </c>
      <c r="O31" s="245">
        <f>ROUND(E31*N31,5)</f>
        <v>11.241949999999999</v>
      </c>
      <c r="P31" s="245">
        <v>0</v>
      </c>
      <c r="Q31" s="245">
        <f>ROUND(E31*P31,5)</f>
        <v>0</v>
      </c>
      <c r="R31" s="245"/>
      <c r="S31" s="245"/>
      <c r="T31" s="249">
        <v>4.7080000000000002</v>
      </c>
      <c r="U31" s="245">
        <f>ROUND(E31*T31,2)</f>
        <v>34.08</v>
      </c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136</v>
      </c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outlineLevel="1" x14ac:dyDescent="0.2">
      <c r="A32" s="242"/>
      <c r="B32" s="243"/>
      <c r="C32" s="250" t="s">
        <v>174</v>
      </c>
      <c r="D32" s="251"/>
      <c r="E32" s="252">
        <v>7.2393749999999999</v>
      </c>
      <c r="F32" s="286"/>
      <c r="G32" s="248"/>
      <c r="H32" s="248"/>
      <c r="I32" s="248"/>
      <c r="J32" s="248"/>
      <c r="K32" s="248"/>
      <c r="L32" s="248"/>
      <c r="M32" s="248"/>
      <c r="N32" s="245"/>
      <c r="O32" s="245"/>
      <c r="P32" s="245"/>
      <c r="Q32" s="245"/>
      <c r="R32" s="245"/>
      <c r="S32" s="245"/>
      <c r="T32" s="249"/>
      <c r="U32" s="245"/>
      <c r="V32" s="153"/>
      <c r="W32" s="153"/>
      <c r="X32" s="153"/>
      <c r="Y32" s="153"/>
      <c r="Z32" s="153"/>
      <c r="AA32" s="153"/>
      <c r="AB32" s="153"/>
      <c r="AC32" s="153"/>
      <c r="AD32" s="153"/>
      <c r="AE32" s="153" t="s">
        <v>138</v>
      </c>
      <c r="AF32" s="153">
        <v>0</v>
      </c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outlineLevel="1" x14ac:dyDescent="0.2">
      <c r="A33" s="242">
        <v>14</v>
      </c>
      <c r="B33" s="243" t="s">
        <v>175</v>
      </c>
      <c r="C33" s="244" t="s">
        <v>176</v>
      </c>
      <c r="D33" s="245" t="s">
        <v>145</v>
      </c>
      <c r="E33" s="246">
        <v>14</v>
      </c>
      <c r="F33" s="155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5">
        <v>1.4840000000000001E-2</v>
      </c>
      <c r="O33" s="245">
        <f>ROUND(E33*N33,5)</f>
        <v>0.20776</v>
      </c>
      <c r="P33" s="245">
        <v>0</v>
      </c>
      <c r="Q33" s="245">
        <f>ROUND(E33*P33,5)</f>
        <v>0</v>
      </c>
      <c r="R33" s="245"/>
      <c r="S33" s="245"/>
      <c r="T33" s="249">
        <v>0.3478</v>
      </c>
      <c r="U33" s="245">
        <f>ROUND(E33*T33,2)</f>
        <v>4.87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136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outlineLevel="1" x14ac:dyDescent="0.2">
      <c r="A34" s="242">
        <v>15</v>
      </c>
      <c r="B34" s="243" t="s">
        <v>177</v>
      </c>
      <c r="C34" s="244" t="s">
        <v>178</v>
      </c>
      <c r="D34" s="245" t="s">
        <v>145</v>
      </c>
      <c r="E34" s="246">
        <v>8</v>
      </c>
      <c r="F34" s="155"/>
      <c r="G34" s="248">
        <f>ROUND(E34*F34,2)</f>
        <v>0</v>
      </c>
      <c r="H34" s="247"/>
      <c r="I34" s="248">
        <f>ROUND(E34*H34,2)</f>
        <v>0</v>
      </c>
      <c r="J34" s="247"/>
      <c r="K34" s="248">
        <f>ROUND(E34*J34,2)</f>
        <v>0</v>
      </c>
      <c r="L34" s="248">
        <v>21</v>
      </c>
      <c r="M34" s="248">
        <f>G34*(1+L34/100)</f>
        <v>0</v>
      </c>
      <c r="N34" s="245">
        <v>2.945E-2</v>
      </c>
      <c r="O34" s="245">
        <f>ROUND(E34*N34,5)</f>
        <v>0.2356</v>
      </c>
      <c r="P34" s="245">
        <v>0</v>
      </c>
      <c r="Q34" s="245">
        <f>ROUND(E34*P34,5)</f>
        <v>0</v>
      </c>
      <c r="R34" s="245"/>
      <c r="S34" s="245"/>
      <c r="T34" s="249">
        <v>0.37119999999999997</v>
      </c>
      <c r="U34" s="245">
        <f>ROUND(E34*T34,2)</f>
        <v>2.97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136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outlineLevel="1" x14ac:dyDescent="0.2">
      <c r="A35" s="242">
        <v>16</v>
      </c>
      <c r="B35" s="243" t="s">
        <v>179</v>
      </c>
      <c r="C35" s="244" t="s">
        <v>180</v>
      </c>
      <c r="D35" s="245" t="s">
        <v>173</v>
      </c>
      <c r="E35" s="246">
        <v>0.87</v>
      </c>
      <c r="F35" s="155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5">
        <v>0.76473999999999998</v>
      </c>
      <c r="O35" s="245">
        <f>ROUND(E35*N35,5)</f>
        <v>0.66532000000000002</v>
      </c>
      <c r="P35" s="245">
        <v>0</v>
      </c>
      <c r="Q35" s="245">
        <f>ROUND(E35*P35,5)</f>
        <v>0</v>
      </c>
      <c r="R35" s="245"/>
      <c r="S35" s="245"/>
      <c r="T35" s="249">
        <v>2.9721899999999999</v>
      </c>
      <c r="U35" s="245">
        <f>ROUND(E35*T35,2)</f>
        <v>2.59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136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outlineLevel="1" x14ac:dyDescent="0.2">
      <c r="A36" s="242"/>
      <c r="B36" s="243"/>
      <c r="C36" s="250" t="s">
        <v>181</v>
      </c>
      <c r="D36" s="251"/>
      <c r="E36" s="252">
        <v>0.40500000000000003</v>
      </c>
      <c r="F36" s="286"/>
      <c r="G36" s="248"/>
      <c r="H36" s="248"/>
      <c r="I36" s="248"/>
      <c r="J36" s="248"/>
      <c r="K36" s="248"/>
      <c r="L36" s="248"/>
      <c r="M36" s="248"/>
      <c r="N36" s="245"/>
      <c r="O36" s="245"/>
      <c r="P36" s="245"/>
      <c r="Q36" s="245"/>
      <c r="R36" s="245"/>
      <c r="S36" s="245"/>
      <c r="T36" s="249"/>
      <c r="U36" s="245"/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138</v>
      </c>
      <c r="AF36" s="153">
        <v>0</v>
      </c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242"/>
      <c r="B37" s="243"/>
      <c r="C37" s="250" t="s">
        <v>182</v>
      </c>
      <c r="D37" s="251"/>
      <c r="E37" s="252">
        <v>0.46500000000000002</v>
      </c>
      <c r="F37" s="286"/>
      <c r="G37" s="248"/>
      <c r="H37" s="248"/>
      <c r="I37" s="248"/>
      <c r="J37" s="248"/>
      <c r="K37" s="248"/>
      <c r="L37" s="248"/>
      <c r="M37" s="248"/>
      <c r="N37" s="245"/>
      <c r="O37" s="245"/>
      <c r="P37" s="245"/>
      <c r="Q37" s="245"/>
      <c r="R37" s="245"/>
      <c r="S37" s="245"/>
      <c r="T37" s="249"/>
      <c r="U37" s="245"/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138</v>
      </c>
      <c r="AF37" s="153">
        <v>0</v>
      </c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outlineLevel="1" x14ac:dyDescent="0.2">
      <c r="A38" s="242">
        <v>17</v>
      </c>
      <c r="B38" s="243" t="s">
        <v>183</v>
      </c>
      <c r="C38" s="244" t="s">
        <v>184</v>
      </c>
      <c r="D38" s="245" t="s">
        <v>173</v>
      </c>
      <c r="E38" s="246">
        <v>8.3647500000000008</v>
      </c>
      <c r="F38" s="155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5">
        <v>0.58179999999999998</v>
      </c>
      <c r="O38" s="245">
        <f>ROUND(E38*N38,5)</f>
        <v>4.8666099999999997</v>
      </c>
      <c r="P38" s="245">
        <v>0</v>
      </c>
      <c r="Q38" s="245">
        <f>ROUND(E38*P38,5)</f>
        <v>0</v>
      </c>
      <c r="R38" s="245"/>
      <c r="S38" s="245"/>
      <c r="T38" s="249">
        <v>7.3976800000000003</v>
      </c>
      <c r="U38" s="245">
        <f>ROUND(E38*T38,2)</f>
        <v>61.88</v>
      </c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136</v>
      </c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outlineLevel="1" x14ac:dyDescent="0.2">
      <c r="A39" s="242"/>
      <c r="B39" s="243"/>
      <c r="C39" s="250" t="s">
        <v>185</v>
      </c>
      <c r="D39" s="251"/>
      <c r="E39" s="252">
        <v>1.00275</v>
      </c>
      <c r="F39" s="286"/>
      <c r="G39" s="248"/>
      <c r="H39" s="248"/>
      <c r="I39" s="248"/>
      <c r="J39" s="248"/>
      <c r="K39" s="248"/>
      <c r="L39" s="248"/>
      <c r="M39" s="248"/>
      <c r="N39" s="245"/>
      <c r="O39" s="245"/>
      <c r="P39" s="245"/>
      <c r="Q39" s="245"/>
      <c r="R39" s="245"/>
      <c r="S39" s="245"/>
      <c r="T39" s="249"/>
      <c r="U39" s="245"/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138</v>
      </c>
      <c r="AF39" s="153">
        <v>0</v>
      </c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242"/>
      <c r="B40" s="243"/>
      <c r="C40" s="250" t="s">
        <v>186</v>
      </c>
      <c r="D40" s="251"/>
      <c r="E40" s="252">
        <v>1.62</v>
      </c>
      <c r="F40" s="286"/>
      <c r="G40" s="248"/>
      <c r="H40" s="248"/>
      <c r="I40" s="248"/>
      <c r="J40" s="248"/>
      <c r="K40" s="248"/>
      <c r="L40" s="248"/>
      <c r="M40" s="248"/>
      <c r="N40" s="245"/>
      <c r="O40" s="245"/>
      <c r="P40" s="245"/>
      <c r="Q40" s="245"/>
      <c r="R40" s="245"/>
      <c r="S40" s="245"/>
      <c r="T40" s="249"/>
      <c r="U40" s="245"/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138</v>
      </c>
      <c r="AF40" s="153">
        <v>0</v>
      </c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242"/>
      <c r="B41" s="243"/>
      <c r="C41" s="250" t="s">
        <v>187</v>
      </c>
      <c r="D41" s="251"/>
      <c r="E41" s="252">
        <v>4.5449999999999999</v>
      </c>
      <c r="F41" s="286"/>
      <c r="G41" s="248"/>
      <c r="H41" s="248"/>
      <c r="I41" s="248"/>
      <c r="J41" s="248"/>
      <c r="K41" s="248"/>
      <c r="L41" s="248"/>
      <c r="M41" s="248"/>
      <c r="N41" s="245"/>
      <c r="O41" s="245"/>
      <c r="P41" s="245"/>
      <c r="Q41" s="245"/>
      <c r="R41" s="245"/>
      <c r="S41" s="245"/>
      <c r="T41" s="249"/>
      <c r="U41" s="245"/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138</v>
      </c>
      <c r="AF41" s="153">
        <v>0</v>
      </c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outlineLevel="1" x14ac:dyDescent="0.2">
      <c r="A42" s="242"/>
      <c r="B42" s="243"/>
      <c r="C42" s="250" t="s">
        <v>188</v>
      </c>
      <c r="D42" s="251"/>
      <c r="E42" s="252">
        <v>1.1970000000000001</v>
      </c>
      <c r="F42" s="286"/>
      <c r="G42" s="248"/>
      <c r="H42" s="248"/>
      <c r="I42" s="248"/>
      <c r="J42" s="248"/>
      <c r="K42" s="248"/>
      <c r="L42" s="248"/>
      <c r="M42" s="248"/>
      <c r="N42" s="245"/>
      <c r="O42" s="245"/>
      <c r="P42" s="245"/>
      <c r="Q42" s="245"/>
      <c r="R42" s="245"/>
      <c r="S42" s="245"/>
      <c r="T42" s="249"/>
      <c r="U42" s="245"/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138</v>
      </c>
      <c r="AF42" s="153">
        <v>0</v>
      </c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ht="22.5" outlineLevel="1" x14ac:dyDescent="0.2">
      <c r="A43" s="242">
        <v>18</v>
      </c>
      <c r="B43" s="243" t="s">
        <v>189</v>
      </c>
      <c r="C43" s="244" t="s">
        <v>190</v>
      </c>
      <c r="D43" s="245" t="s">
        <v>135</v>
      </c>
      <c r="E43" s="246">
        <v>124.83125</v>
      </c>
      <c r="F43" s="155"/>
      <c r="G43" s="248">
        <f>ROUND(E43*F43,2)</f>
        <v>0</v>
      </c>
      <c r="H43" s="247"/>
      <c r="I43" s="248">
        <f>ROUND(E43*H43,2)</f>
        <v>0</v>
      </c>
      <c r="J43" s="247"/>
      <c r="K43" s="248">
        <f>ROUND(E43*J43,2)</f>
        <v>0</v>
      </c>
      <c r="L43" s="248">
        <v>21</v>
      </c>
      <c r="M43" s="248">
        <f>G43*(1+L43/100)</f>
        <v>0</v>
      </c>
      <c r="N43" s="245">
        <v>4.768E-2</v>
      </c>
      <c r="O43" s="245">
        <f>ROUND(E43*N43,5)</f>
        <v>5.9519500000000001</v>
      </c>
      <c r="P43" s="245">
        <v>0</v>
      </c>
      <c r="Q43" s="245">
        <f>ROUND(E43*P43,5)</f>
        <v>0</v>
      </c>
      <c r="R43" s="245"/>
      <c r="S43" s="245"/>
      <c r="T43" s="249">
        <v>1.2869999999999999</v>
      </c>
      <c r="U43" s="245">
        <f>ROUND(E43*T43,2)</f>
        <v>160.66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136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outlineLevel="1" x14ac:dyDescent="0.2">
      <c r="A44" s="242"/>
      <c r="B44" s="243"/>
      <c r="C44" s="250" t="s">
        <v>191</v>
      </c>
      <c r="D44" s="251"/>
      <c r="E44" s="252">
        <v>34.24</v>
      </c>
      <c r="F44" s="286"/>
      <c r="G44" s="248"/>
      <c r="H44" s="248"/>
      <c r="I44" s="248"/>
      <c r="J44" s="248"/>
      <c r="K44" s="248"/>
      <c r="L44" s="248"/>
      <c r="M44" s="248"/>
      <c r="N44" s="245"/>
      <c r="O44" s="245"/>
      <c r="P44" s="245"/>
      <c r="Q44" s="245"/>
      <c r="R44" s="245"/>
      <c r="S44" s="245"/>
      <c r="T44" s="249"/>
      <c r="U44" s="245"/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138</v>
      </c>
      <c r="AF44" s="153">
        <v>0</v>
      </c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outlineLevel="1" x14ac:dyDescent="0.2">
      <c r="A45" s="242"/>
      <c r="B45" s="243"/>
      <c r="C45" s="250" t="s">
        <v>192</v>
      </c>
      <c r="D45" s="251"/>
      <c r="E45" s="252">
        <v>11.6875</v>
      </c>
      <c r="F45" s="286"/>
      <c r="G45" s="248"/>
      <c r="H45" s="248"/>
      <c r="I45" s="248"/>
      <c r="J45" s="248"/>
      <c r="K45" s="248"/>
      <c r="L45" s="248"/>
      <c r="M45" s="248"/>
      <c r="N45" s="245"/>
      <c r="O45" s="245"/>
      <c r="P45" s="245"/>
      <c r="Q45" s="245"/>
      <c r="R45" s="245"/>
      <c r="S45" s="245"/>
      <c r="T45" s="249"/>
      <c r="U45" s="245"/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138</v>
      </c>
      <c r="AF45" s="153">
        <v>0</v>
      </c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242"/>
      <c r="B46" s="243"/>
      <c r="C46" s="250" t="s">
        <v>193</v>
      </c>
      <c r="D46" s="251"/>
      <c r="E46" s="252">
        <v>7.0412499999999998</v>
      </c>
      <c r="F46" s="286"/>
      <c r="G46" s="248"/>
      <c r="H46" s="248"/>
      <c r="I46" s="248"/>
      <c r="J46" s="248"/>
      <c r="K46" s="248"/>
      <c r="L46" s="248"/>
      <c r="M46" s="248"/>
      <c r="N46" s="245"/>
      <c r="O46" s="245"/>
      <c r="P46" s="245"/>
      <c r="Q46" s="245"/>
      <c r="R46" s="245"/>
      <c r="S46" s="245"/>
      <c r="T46" s="249"/>
      <c r="U46" s="245"/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138</v>
      </c>
      <c r="AF46" s="153">
        <v>0</v>
      </c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242"/>
      <c r="B47" s="243"/>
      <c r="C47" s="250" t="s">
        <v>194</v>
      </c>
      <c r="D47" s="251"/>
      <c r="E47" s="252">
        <v>20.337499999999999</v>
      </c>
      <c r="F47" s="286"/>
      <c r="G47" s="248"/>
      <c r="H47" s="248"/>
      <c r="I47" s="248"/>
      <c r="J47" s="248"/>
      <c r="K47" s="248"/>
      <c r="L47" s="248"/>
      <c r="M47" s="248"/>
      <c r="N47" s="245"/>
      <c r="O47" s="245"/>
      <c r="P47" s="245"/>
      <c r="Q47" s="245"/>
      <c r="R47" s="245"/>
      <c r="S47" s="245"/>
      <c r="T47" s="249"/>
      <c r="U47" s="245"/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138</v>
      </c>
      <c r="AF47" s="153">
        <v>0</v>
      </c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outlineLevel="1" x14ac:dyDescent="0.2">
      <c r="A48" s="242"/>
      <c r="B48" s="243"/>
      <c r="C48" s="250" t="s">
        <v>195</v>
      </c>
      <c r="D48" s="251"/>
      <c r="E48" s="252">
        <v>51.524999999999999</v>
      </c>
      <c r="F48" s="286"/>
      <c r="G48" s="248"/>
      <c r="H48" s="248"/>
      <c r="I48" s="248"/>
      <c r="J48" s="248"/>
      <c r="K48" s="248"/>
      <c r="L48" s="248"/>
      <c r="M48" s="248"/>
      <c r="N48" s="245"/>
      <c r="O48" s="245"/>
      <c r="P48" s="245"/>
      <c r="Q48" s="245"/>
      <c r="R48" s="245"/>
      <c r="S48" s="245"/>
      <c r="T48" s="249"/>
      <c r="U48" s="245"/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138</v>
      </c>
      <c r="AF48" s="153">
        <v>0</v>
      </c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ht="22.5" outlineLevel="1" x14ac:dyDescent="0.2">
      <c r="A49" s="242">
        <v>19</v>
      </c>
      <c r="B49" s="243" t="s">
        <v>196</v>
      </c>
      <c r="C49" s="244" t="s">
        <v>197</v>
      </c>
      <c r="D49" s="245" t="s">
        <v>135</v>
      </c>
      <c r="E49" s="246">
        <v>135.73249999999999</v>
      </c>
      <c r="F49" s="155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5">
        <v>3.4430000000000002E-2</v>
      </c>
      <c r="O49" s="245">
        <f>ROUND(E49*N49,5)</f>
        <v>4.6732699999999996</v>
      </c>
      <c r="P49" s="245">
        <v>0</v>
      </c>
      <c r="Q49" s="245">
        <f>ROUND(E49*P49,5)</f>
        <v>0</v>
      </c>
      <c r="R49" s="245"/>
      <c r="S49" s="245"/>
      <c r="T49" s="249">
        <v>1.05</v>
      </c>
      <c r="U49" s="245">
        <f>ROUND(E49*T49,2)</f>
        <v>142.52000000000001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136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242"/>
      <c r="B50" s="243"/>
      <c r="C50" s="250" t="s">
        <v>198</v>
      </c>
      <c r="D50" s="251"/>
      <c r="E50" s="252">
        <v>26.407499999999999</v>
      </c>
      <c r="F50" s="286"/>
      <c r="G50" s="248"/>
      <c r="H50" s="248"/>
      <c r="I50" s="248"/>
      <c r="J50" s="248"/>
      <c r="K50" s="248"/>
      <c r="L50" s="248"/>
      <c r="M50" s="248"/>
      <c r="N50" s="245"/>
      <c r="O50" s="245"/>
      <c r="P50" s="245"/>
      <c r="Q50" s="245"/>
      <c r="R50" s="245"/>
      <c r="S50" s="245"/>
      <c r="T50" s="249"/>
      <c r="U50" s="245"/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138</v>
      </c>
      <c r="AF50" s="153">
        <v>0</v>
      </c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outlineLevel="1" x14ac:dyDescent="0.2">
      <c r="A51" s="242"/>
      <c r="B51" s="243"/>
      <c r="C51" s="250" t="s">
        <v>199</v>
      </c>
      <c r="D51" s="251"/>
      <c r="E51" s="252">
        <v>6.8</v>
      </c>
      <c r="F51" s="286"/>
      <c r="G51" s="248"/>
      <c r="H51" s="248"/>
      <c r="I51" s="248"/>
      <c r="J51" s="248"/>
      <c r="K51" s="248"/>
      <c r="L51" s="248"/>
      <c r="M51" s="248"/>
      <c r="N51" s="245"/>
      <c r="O51" s="245"/>
      <c r="P51" s="245"/>
      <c r="Q51" s="245"/>
      <c r="R51" s="245"/>
      <c r="S51" s="245"/>
      <c r="T51" s="249"/>
      <c r="U51" s="245"/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138</v>
      </c>
      <c r="AF51" s="153">
        <v>0</v>
      </c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242"/>
      <c r="B52" s="243"/>
      <c r="C52" s="250" t="s">
        <v>200</v>
      </c>
      <c r="D52" s="251"/>
      <c r="E52" s="252">
        <v>18.375</v>
      </c>
      <c r="F52" s="286"/>
      <c r="G52" s="248"/>
      <c r="H52" s="248"/>
      <c r="I52" s="248"/>
      <c r="J52" s="248"/>
      <c r="K52" s="248"/>
      <c r="L52" s="248"/>
      <c r="M52" s="248"/>
      <c r="N52" s="245"/>
      <c r="O52" s="245"/>
      <c r="P52" s="245"/>
      <c r="Q52" s="245"/>
      <c r="R52" s="245"/>
      <c r="S52" s="245"/>
      <c r="T52" s="249"/>
      <c r="U52" s="245"/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138</v>
      </c>
      <c r="AF52" s="153">
        <v>0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outlineLevel="1" x14ac:dyDescent="0.2">
      <c r="A53" s="242"/>
      <c r="B53" s="243"/>
      <c r="C53" s="250" t="s">
        <v>201</v>
      </c>
      <c r="D53" s="251"/>
      <c r="E53" s="252">
        <v>7.5</v>
      </c>
      <c r="F53" s="286"/>
      <c r="G53" s="248"/>
      <c r="H53" s="248"/>
      <c r="I53" s="248"/>
      <c r="J53" s="248"/>
      <c r="K53" s="248"/>
      <c r="L53" s="248"/>
      <c r="M53" s="248"/>
      <c r="N53" s="245"/>
      <c r="O53" s="245"/>
      <c r="P53" s="245"/>
      <c r="Q53" s="245"/>
      <c r="R53" s="245"/>
      <c r="S53" s="245"/>
      <c r="T53" s="249"/>
      <c r="U53" s="245"/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138</v>
      </c>
      <c r="AF53" s="153">
        <v>0</v>
      </c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242"/>
      <c r="B54" s="243"/>
      <c r="C54" s="250" t="s">
        <v>202</v>
      </c>
      <c r="D54" s="251"/>
      <c r="E54" s="252">
        <v>13.025</v>
      </c>
      <c r="F54" s="286"/>
      <c r="G54" s="248"/>
      <c r="H54" s="248"/>
      <c r="I54" s="248"/>
      <c r="J54" s="248"/>
      <c r="K54" s="248"/>
      <c r="L54" s="248"/>
      <c r="M54" s="248"/>
      <c r="N54" s="245"/>
      <c r="O54" s="245"/>
      <c r="P54" s="245"/>
      <c r="Q54" s="245"/>
      <c r="R54" s="245"/>
      <c r="S54" s="245"/>
      <c r="T54" s="249"/>
      <c r="U54" s="245"/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138</v>
      </c>
      <c r="AF54" s="153">
        <v>0</v>
      </c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242"/>
      <c r="B55" s="243"/>
      <c r="C55" s="250" t="s">
        <v>203</v>
      </c>
      <c r="D55" s="251"/>
      <c r="E55" s="252">
        <v>7</v>
      </c>
      <c r="F55" s="286"/>
      <c r="G55" s="248"/>
      <c r="H55" s="248"/>
      <c r="I55" s="248"/>
      <c r="J55" s="248"/>
      <c r="K55" s="248"/>
      <c r="L55" s="248"/>
      <c r="M55" s="248"/>
      <c r="N55" s="245"/>
      <c r="O55" s="245"/>
      <c r="P55" s="245"/>
      <c r="Q55" s="245"/>
      <c r="R55" s="245"/>
      <c r="S55" s="245"/>
      <c r="T55" s="249"/>
      <c r="U55" s="245"/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138</v>
      </c>
      <c r="AF55" s="153">
        <v>0</v>
      </c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outlineLevel="1" x14ac:dyDescent="0.2">
      <c r="A56" s="242"/>
      <c r="B56" s="243"/>
      <c r="C56" s="250" t="s">
        <v>204</v>
      </c>
      <c r="D56" s="251"/>
      <c r="E56" s="252">
        <v>17.149999999999999</v>
      </c>
      <c r="F56" s="286"/>
      <c r="G56" s="248"/>
      <c r="H56" s="248"/>
      <c r="I56" s="248"/>
      <c r="J56" s="248"/>
      <c r="K56" s="248"/>
      <c r="L56" s="248"/>
      <c r="M56" s="248"/>
      <c r="N56" s="245"/>
      <c r="O56" s="245"/>
      <c r="P56" s="245"/>
      <c r="Q56" s="245"/>
      <c r="R56" s="245"/>
      <c r="S56" s="245"/>
      <c r="T56" s="249"/>
      <c r="U56" s="245"/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138</v>
      </c>
      <c r="AF56" s="153">
        <v>0</v>
      </c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</row>
    <row r="57" spans="1:60" outlineLevel="1" x14ac:dyDescent="0.2">
      <c r="A57" s="242"/>
      <c r="B57" s="243"/>
      <c r="C57" s="250" t="s">
        <v>205</v>
      </c>
      <c r="D57" s="251"/>
      <c r="E57" s="252">
        <v>11.875</v>
      </c>
      <c r="F57" s="286"/>
      <c r="G57" s="248"/>
      <c r="H57" s="248"/>
      <c r="I57" s="248"/>
      <c r="J57" s="248"/>
      <c r="K57" s="248"/>
      <c r="L57" s="248"/>
      <c r="M57" s="248"/>
      <c r="N57" s="245"/>
      <c r="O57" s="245"/>
      <c r="P57" s="245"/>
      <c r="Q57" s="245"/>
      <c r="R57" s="245"/>
      <c r="S57" s="245"/>
      <c r="T57" s="249"/>
      <c r="U57" s="245"/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138</v>
      </c>
      <c r="AF57" s="153">
        <v>0</v>
      </c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outlineLevel="1" x14ac:dyDescent="0.2">
      <c r="A58" s="242"/>
      <c r="B58" s="243"/>
      <c r="C58" s="250" t="s">
        <v>206</v>
      </c>
      <c r="D58" s="251"/>
      <c r="E58" s="252">
        <v>27.6</v>
      </c>
      <c r="F58" s="286"/>
      <c r="G58" s="248"/>
      <c r="H58" s="248"/>
      <c r="I58" s="248"/>
      <c r="J58" s="248"/>
      <c r="K58" s="248"/>
      <c r="L58" s="248"/>
      <c r="M58" s="248"/>
      <c r="N58" s="245"/>
      <c r="O58" s="245"/>
      <c r="P58" s="245"/>
      <c r="Q58" s="245"/>
      <c r="R58" s="245"/>
      <c r="S58" s="245"/>
      <c r="T58" s="249"/>
      <c r="U58" s="245"/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138</v>
      </c>
      <c r="AF58" s="153">
        <v>0</v>
      </c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ht="22.5" outlineLevel="1" x14ac:dyDescent="0.2">
      <c r="A59" s="242">
        <v>20</v>
      </c>
      <c r="B59" s="243" t="s">
        <v>207</v>
      </c>
      <c r="C59" s="244" t="s">
        <v>208</v>
      </c>
      <c r="D59" s="245" t="s">
        <v>135</v>
      </c>
      <c r="E59" s="246">
        <v>32.6</v>
      </c>
      <c r="F59" s="155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5">
        <v>1.363E-2</v>
      </c>
      <c r="O59" s="245">
        <f>ROUND(E59*N59,5)</f>
        <v>0.44434000000000001</v>
      </c>
      <c r="P59" s="245">
        <v>0</v>
      </c>
      <c r="Q59" s="245">
        <f>ROUND(E59*P59,5)</f>
        <v>0</v>
      </c>
      <c r="R59" s="245"/>
      <c r="S59" s="245"/>
      <c r="T59" s="249">
        <v>0.69</v>
      </c>
      <c r="U59" s="245">
        <f>ROUND(E59*T59,2)</f>
        <v>22.49</v>
      </c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136</v>
      </c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outlineLevel="1" x14ac:dyDescent="0.2">
      <c r="A60" s="242"/>
      <c r="B60" s="243"/>
      <c r="C60" s="250" t="s">
        <v>209</v>
      </c>
      <c r="D60" s="251"/>
      <c r="E60" s="252">
        <v>27.2</v>
      </c>
      <c r="F60" s="286"/>
      <c r="G60" s="248"/>
      <c r="H60" s="248"/>
      <c r="I60" s="248"/>
      <c r="J60" s="248"/>
      <c r="K60" s="248"/>
      <c r="L60" s="248"/>
      <c r="M60" s="248"/>
      <c r="N60" s="245"/>
      <c r="O60" s="245"/>
      <c r="P60" s="245"/>
      <c r="Q60" s="245"/>
      <c r="R60" s="245"/>
      <c r="S60" s="245"/>
      <c r="T60" s="249"/>
      <c r="U60" s="245"/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138</v>
      </c>
      <c r="AF60" s="153">
        <v>0</v>
      </c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outlineLevel="1" x14ac:dyDescent="0.2">
      <c r="A61" s="242"/>
      <c r="B61" s="243"/>
      <c r="C61" s="250" t="s">
        <v>210</v>
      </c>
      <c r="D61" s="251"/>
      <c r="E61" s="252">
        <v>5.4</v>
      </c>
      <c r="F61" s="286"/>
      <c r="G61" s="248"/>
      <c r="H61" s="248"/>
      <c r="I61" s="248"/>
      <c r="J61" s="248"/>
      <c r="K61" s="248"/>
      <c r="L61" s="248"/>
      <c r="M61" s="248"/>
      <c r="N61" s="245"/>
      <c r="O61" s="245"/>
      <c r="P61" s="245"/>
      <c r="Q61" s="245"/>
      <c r="R61" s="245"/>
      <c r="S61" s="245"/>
      <c r="T61" s="249"/>
      <c r="U61" s="245"/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138</v>
      </c>
      <c r="AF61" s="153">
        <v>0</v>
      </c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242">
        <v>21</v>
      </c>
      <c r="B62" s="243" t="s">
        <v>211</v>
      </c>
      <c r="C62" s="244" t="s">
        <v>212</v>
      </c>
      <c r="D62" s="245" t="s">
        <v>145</v>
      </c>
      <c r="E62" s="246">
        <v>12</v>
      </c>
      <c r="F62" s="155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5">
        <v>5.6899999999999997E-3</v>
      </c>
      <c r="O62" s="245">
        <f>ROUND(E62*N62,5)</f>
        <v>6.8279999999999993E-2</v>
      </c>
      <c r="P62" s="245">
        <v>0</v>
      </c>
      <c r="Q62" s="245">
        <f>ROUND(E62*P62,5)</f>
        <v>0</v>
      </c>
      <c r="R62" s="245"/>
      <c r="S62" s="245"/>
      <c r="T62" s="249">
        <v>0.66</v>
      </c>
      <c r="U62" s="245">
        <f>ROUND(E62*T62,2)</f>
        <v>7.92</v>
      </c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136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242">
        <v>22</v>
      </c>
      <c r="B63" s="243" t="s">
        <v>213</v>
      </c>
      <c r="C63" s="244" t="s">
        <v>214</v>
      </c>
      <c r="D63" s="245" t="s">
        <v>145</v>
      </c>
      <c r="E63" s="246">
        <v>7</v>
      </c>
      <c r="F63" s="155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5">
        <v>6.3200000000000001E-3</v>
      </c>
      <c r="O63" s="245">
        <f>ROUND(E63*N63,5)</f>
        <v>4.4240000000000002E-2</v>
      </c>
      <c r="P63" s="245">
        <v>0</v>
      </c>
      <c r="Q63" s="245">
        <f>ROUND(E63*P63,5)</f>
        <v>0</v>
      </c>
      <c r="R63" s="245"/>
      <c r="S63" s="245"/>
      <c r="T63" s="249">
        <v>0.95699999999999996</v>
      </c>
      <c r="U63" s="245">
        <f>ROUND(E63*T63,2)</f>
        <v>6.7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136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ht="22.5" outlineLevel="1" x14ac:dyDescent="0.2">
      <c r="A64" s="242">
        <v>23</v>
      </c>
      <c r="B64" s="243" t="s">
        <v>215</v>
      </c>
      <c r="C64" s="244" t="s">
        <v>216</v>
      </c>
      <c r="D64" s="245" t="s">
        <v>145</v>
      </c>
      <c r="E64" s="246">
        <v>10</v>
      </c>
      <c r="F64" s="155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5">
        <v>3.32E-3</v>
      </c>
      <c r="O64" s="245">
        <f>ROUND(E64*N64,5)</f>
        <v>3.32E-2</v>
      </c>
      <c r="P64" s="245">
        <v>0</v>
      </c>
      <c r="Q64" s="245">
        <f>ROUND(E64*P64,5)</f>
        <v>0</v>
      </c>
      <c r="R64" s="245"/>
      <c r="S64" s="245"/>
      <c r="T64" s="249">
        <v>0.36</v>
      </c>
      <c r="U64" s="245">
        <f>ROUND(E64*T64,2)</f>
        <v>3.6</v>
      </c>
      <c r="V64" s="153"/>
      <c r="W64" s="153"/>
      <c r="X64" s="153"/>
      <c r="Y64" s="153"/>
      <c r="Z64" s="153"/>
      <c r="AA64" s="153"/>
      <c r="AB64" s="153"/>
      <c r="AC64" s="153"/>
      <c r="AD64" s="153"/>
      <c r="AE64" s="153" t="s">
        <v>136</v>
      </c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</row>
    <row r="65" spans="1:60" outlineLevel="1" x14ac:dyDescent="0.2">
      <c r="A65" s="242"/>
      <c r="B65" s="243"/>
      <c r="C65" s="253" t="s">
        <v>217</v>
      </c>
      <c r="D65" s="254"/>
      <c r="E65" s="255"/>
      <c r="F65" s="256"/>
      <c r="G65" s="257"/>
      <c r="H65" s="248"/>
      <c r="I65" s="248"/>
      <c r="J65" s="248"/>
      <c r="K65" s="248"/>
      <c r="L65" s="248"/>
      <c r="M65" s="248"/>
      <c r="N65" s="245"/>
      <c r="O65" s="245"/>
      <c r="P65" s="245"/>
      <c r="Q65" s="245"/>
      <c r="R65" s="245"/>
      <c r="S65" s="245"/>
      <c r="T65" s="249"/>
      <c r="U65" s="245"/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218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4" t="str">
        <f>C65</f>
        <v>Včetně dřezu a WC mísy</v>
      </c>
      <c r="BB65" s="153"/>
      <c r="BC65" s="153"/>
      <c r="BD65" s="153"/>
      <c r="BE65" s="153"/>
      <c r="BF65" s="153"/>
      <c r="BG65" s="153"/>
      <c r="BH65" s="153"/>
    </row>
    <row r="66" spans="1:60" x14ac:dyDescent="0.2">
      <c r="A66" s="258" t="s">
        <v>131</v>
      </c>
      <c r="B66" s="259" t="s">
        <v>57</v>
      </c>
      <c r="C66" s="260" t="s">
        <v>58</v>
      </c>
      <c r="D66" s="261"/>
      <c r="E66" s="262"/>
      <c r="F66" s="263"/>
      <c r="G66" s="263">
        <f>SUMIF(AE67:AE85,"&lt;&gt;NOR",G67:G85)</f>
        <v>0</v>
      </c>
      <c r="H66" s="263"/>
      <c r="I66" s="263">
        <f>SUM(I67:I85)</f>
        <v>0</v>
      </c>
      <c r="J66" s="263"/>
      <c r="K66" s="263">
        <f>SUM(K67:K85)</f>
        <v>0</v>
      </c>
      <c r="L66" s="263"/>
      <c r="M66" s="263">
        <f>SUM(M67:M85)</f>
        <v>0</v>
      </c>
      <c r="N66" s="261"/>
      <c r="O66" s="261">
        <f>SUM(O67:O85)</f>
        <v>126.11993999999999</v>
      </c>
      <c r="P66" s="261"/>
      <c r="Q66" s="261">
        <f>SUM(Q67:Q85)</f>
        <v>0</v>
      </c>
      <c r="R66" s="261"/>
      <c r="S66" s="261"/>
      <c r="T66" s="264"/>
      <c r="U66" s="261">
        <f>SUM(U67:U85)</f>
        <v>656.86999999999989</v>
      </c>
      <c r="AE66" t="s">
        <v>132</v>
      </c>
    </row>
    <row r="67" spans="1:60" ht="22.5" outlineLevel="1" x14ac:dyDescent="0.2">
      <c r="A67" s="242">
        <v>24</v>
      </c>
      <c r="B67" s="243" t="s">
        <v>219</v>
      </c>
      <c r="C67" s="244" t="s">
        <v>220</v>
      </c>
      <c r="D67" s="245" t="s">
        <v>173</v>
      </c>
      <c r="E67" s="246">
        <v>42.212000000000003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5">
        <v>2.5251399999999999</v>
      </c>
      <c r="O67" s="245">
        <f>ROUND(E67*N67,5)</f>
        <v>106.59121</v>
      </c>
      <c r="P67" s="245">
        <v>0</v>
      </c>
      <c r="Q67" s="245">
        <f>ROUND(E67*P67,5)</f>
        <v>0</v>
      </c>
      <c r="R67" s="245"/>
      <c r="S67" s="245"/>
      <c r="T67" s="249">
        <v>0.98699999999999999</v>
      </c>
      <c r="U67" s="245">
        <f>ROUND(E67*T67,2)</f>
        <v>41.66</v>
      </c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136</v>
      </c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242"/>
      <c r="B68" s="243"/>
      <c r="C68" s="250" t="s">
        <v>221</v>
      </c>
      <c r="D68" s="251"/>
      <c r="E68" s="252">
        <v>42.212000000000003</v>
      </c>
      <c r="F68" s="248"/>
      <c r="G68" s="248"/>
      <c r="H68" s="248"/>
      <c r="I68" s="248"/>
      <c r="J68" s="248"/>
      <c r="K68" s="248"/>
      <c r="L68" s="248"/>
      <c r="M68" s="248"/>
      <c r="N68" s="245"/>
      <c r="O68" s="245"/>
      <c r="P68" s="245"/>
      <c r="Q68" s="245"/>
      <c r="R68" s="245"/>
      <c r="S68" s="245"/>
      <c r="T68" s="249"/>
      <c r="U68" s="245"/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138</v>
      </c>
      <c r="AF68" s="153">
        <v>0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242">
        <v>25</v>
      </c>
      <c r="B69" s="243" t="s">
        <v>222</v>
      </c>
      <c r="C69" s="244" t="s">
        <v>223</v>
      </c>
      <c r="D69" s="245" t="s">
        <v>224</v>
      </c>
      <c r="E69" s="246">
        <v>78.3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5">
        <v>3.0470000000000001E-2</v>
      </c>
      <c r="O69" s="245">
        <f>ROUND(E69*N69,5)</f>
        <v>2.3858000000000001</v>
      </c>
      <c r="P69" s="245">
        <v>0</v>
      </c>
      <c r="Q69" s="245">
        <f>ROUND(E69*P69,5)</f>
        <v>0</v>
      </c>
      <c r="R69" s="245"/>
      <c r="S69" s="245"/>
      <c r="T69" s="249">
        <v>0.87</v>
      </c>
      <c r="U69" s="245">
        <f>ROUND(E69*T69,2)</f>
        <v>68.12</v>
      </c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136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242"/>
      <c r="B70" s="243"/>
      <c r="C70" s="250" t="s">
        <v>225</v>
      </c>
      <c r="D70" s="251"/>
      <c r="E70" s="252">
        <v>78.3</v>
      </c>
      <c r="F70" s="248"/>
      <c r="G70" s="248"/>
      <c r="H70" s="248"/>
      <c r="I70" s="248"/>
      <c r="J70" s="248"/>
      <c r="K70" s="248"/>
      <c r="L70" s="248"/>
      <c r="M70" s="248"/>
      <c r="N70" s="245"/>
      <c r="O70" s="245"/>
      <c r="P70" s="245"/>
      <c r="Q70" s="245"/>
      <c r="R70" s="245"/>
      <c r="S70" s="245"/>
      <c r="T70" s="249"/>
      <c r="U70" s="245"/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138</v>
      </c>
      <c r="AF70" s="153">
        <v>0</v>
      </c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242">
        <v>26</v>
      </c>
      <c r="B71" s="243" t="s">
        <v>226</v>
      </c>
      <c r="C71" s="244" t="s">
        <v>227</v>
      </c>
      <c r="D71" s="245" t="s">
        <v>224</v>
      </c>
      <c r="E71" s="246">
        <v>78.3</v>
      </c>
      <c r="F71" s="247"/>
      <c r="G71" s="248">
        <f>ROUND(E71*F71,2)</f>
        <v>0</v>
      </c>
      <c r="H71" s="247"/>
      <c r="I71" s="248">
        <f>ROUND(E71*H71,2)</f>
        <v>0</v>
      </c>
      <c r="J71" s="247"/>
      <c r="K71" s="248">
        <f>ROUND(E71*J71,2)</f>
        <v>0</v>
      </c>
      <c r="L71" s="248">
        <v>21</v>
      </c>
      <c r="M71" s="248">
        <f>G71*(1+L71/100)</f>
        <v>0</v>
      </c>
      <c r="N71" s="245">
        <v>0</v>
      </c>
      <c r="O71" s="245">
        <f>ROUND(E71*N71,5)</f>
        <v>0</v>
      </c>
      <c r="P71" s="245">
        <v>0</v>
      </c>
      <c r="Q71" s="245">
        <f>ROUND(E71*P71,5)</f>
        <v>0</v>
      </c>
      <c r="R71" s="245"/>
      <c r="S71" s="245"/>
      <c r="T71" s="249">
        <v>0.23200000000000001</v>
      </c>
      <c r="U71" s="245">
        <f>ROUND(E71*T71,2)</f>
        <v>18.170000000000002</v>
      </c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136</v>
      </c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ht="22.5" outlineLevel="1" x14ac:dyDescent="0.2">
      <c r="A72" s="242">
        <v>27</v>
      </c>
      <c r="B72" s="243" t="s">
        <v>228</v>
      </c>
      <c r="C72" s="244" t="s">
        <v>229</v>
      </c>
      <c r="D72" s="245" t="s">
        <v>230</v>
      </c>
      <c r="E72" s="246">
        <v>3.4127999999999998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5">
        <v>1.0543800000000001</v>
      </c>
      <c r="O72" s="245">
        <f>ROUND(E72*N72,5)</f>
        <v>3.5983900000000002</v>
      </c>
      <c r="P72" s="245">
        <v>0</v>
      </c>
      <c r="Q72" s="245">
        <f>ROUND(E72*P72,5)</f>
        <v>0</v>
      </c>
      <c r="R72" s="245"/>
      <c r="S72" s="245"/>
      <c r="T72" s="249">
        <v>15.211</v>
      </c>
      <c r="U72" s="245">
        <f>ROUND(E72*T72,2)</f>
        <v>51.91</v>
      </c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136</v>
      </c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242"/>
      <c r="B73" s="243"/>
      <c r="C73" s="250" t="s">
        <v>231</v>
      </c>
      <c r="D73" s="251"/>
      <c r="E73" s="252">
        <v>3.4127999999999998</v>
      </c>
      <c r="F73" s="248"/>
      <c r="G73" s="248"/>
      <c r="H73" s="248"/>
      <c r="I73" s="248"/>
      <c r="J73" s="248"/>
      <c r="K73" s="248"/>
      <c r="L73" s="248"/>
      <c r="M73" s="248"/>
      <c r="N73" s="245"/>
      <c r="O73" s="245"/>
      <c r="P73" s="245"/>
      <c r="Q73" s="245"/>
      <c r="R73" s="245"/>
      <c r="S73" s="245"/>
      <c r="T73" s="249"/>
      <c r="U73" s="245"/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138</v>
      </c>
      <c r="AF73" s="153">
        <v>0</v>
      </c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ht="22.5" outlineLevel="1" x14ac:dyDescent="0.2">
      <c r="A74" s="242">
        <v>28</v>
      </c>
      <c r="B74" s="243" t="s">
        <v>232</v>
      </c>
      <c r="C74" s="244" t="s">
        <v>233</v>
      </c>
      <c r="D74" s="245" t="s">
        <v>230</v>
      </c>
      <c r="E74" s="246">
        <v>2.5152000000000001</v>
      </c>
      <c r="F74" s="247"/>
      <c r="G74" s="248">
        <f>ROUND(E74*F74,2)</f>
        <v>0</v>
      </c>
      <c r="H74" s="247"/>
      <c r="I74" s="248">
        <f>ROUND(E74*H74,2)</f>
        <v>0</v>
      </c>
      <c r="J74" s="247"/>
      <c r="K74" s="248">
        <f>ROUND(E74*J74,2)</f>
        <v>0</v>
      </c>
      <c r="L74" s="248">
        <v>21</v>
      </c>
      <c r="M74" s="248">
        <f>G74*(1+L74/100)</f>
        <v>0</v>
      </c>
      <c r="N74" s="245">
        <v>1.09663</v>
      </c>
      <c r="O74" s="245">
        <f>ROUND(E74*N74,5)</f>
        <v>2.7582399999999998</v>
      </c>
      <c r="P74" s="245">
        <v>0</v>
      </c>
      <c r="Q74" s="245">
        <f>ROUND(E74*P74,5)</f>
        <v>0</v>
      </c>
      <c r="R74" s="245"/>
      <c r="S74" s="245"/>
      <c r="T74" s="249">
        <v>16.582999999999998</v>
      </c>
      <c r="U74" s="245">
        <f>ROUND(E74*T74,2)</f>
        <v>41.71</v>
      </c>
      <c r="V74" s="153"/>
      <c r="W74" s="153"/>
      <c r="X74" s="153"/>
      <c r="Y74" s="153"/>
      <c r="Z74" s="153"/>
      <c r="AA74" s="153"/>
      <c r="AB74" s="153"/>
      <c r="AC74" s="153"/>
      <c r="AD74" s="153"/>
      <c r="AE74" s="153" t="s">
        <v>136</v>
      </c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outlineLevel="1" x14ac:dyDescent="0.2">
      <c r="A75" s="242"/>
      <c r="B75" s="243"/>
      <c r="C75" s="250" t="s">
        <v>234</v>
      </c>
      <c r="D75" s="251"/>
      <c r="E75" s="252">
        <v>2.5152000000000001</v>
      </c>
      <c r="F75" s="248"/>
      <c r="G75" s="248"/>
      <c r="H75" s="248"/>
      <c r="I75" s="248"/>
      <c r="J75" s="248"/>
      <c r="K75" s="248"/>
      <c r="L75" s="248"/>
      <c r="M75" s="248"/>
      <c r="N75" s="245"/>
      <c r="O75" s="245"/>
      <c r="P75" s="245"/>
      <c r="Q75" s="245"/>
      <c r="R75" s="245"/>
      <c r="S75" s="245"/>
      <c r="T75" s="249"/>
      <c r="U75" s="245"/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138</v>
      </c>
      <c r="AF75" s="153">
        <v>0</v>
      </c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ht="22.5" outlineLevel="1" x14ac:dyDescent="0.2">
      <c r="A76" s="242">
        <v>29</v>
      </c>
      <c r="B76" s="243" t="s">
        <v>235</v>
      </c>
      <c r="C76" s="244" t="s">
        <v>236</v>
      </c>
      <c r="D76" s="245" t="s">
        <v>145</v>
      </c>
      <c r="E76" s="246">
        <v>12</v>
      </c>
      <c r="F76" s="247"/>
      <c r="G76" s="248">
        <f>ROUND(E76*F76,2)</f>
        <v>0</v>
      </c>
      <c r="H76" s="247"/>
      <c r="I76" s="248">
        <f>ROUND(E76*H76,2)</f>
        <v>0</v>
      </c>
      <c r="J76" s="247"/>
      <c r="K76" s="248">
        <f>ROUND(E76*J76,2)</f>
        <v>0</v>
      </c>
      <c r="L76" s="248">
        <v>21</v>
      </c>
      <c r="M76" s="248">
        <f>G76*(1+L76/100)</f>
        <v>0</v>
      </c>
      <c r="N76" s="245">
        <v>6.2010000000000003E-2</v>
      </c>
      <c r="O76" s="245">
        <f>ROUND(E76*N76,5)</f>
        <v>0.74412</v>
      </c>
      <c r="P76" s="245">
        <v>0</v>
      </c>
      <c r="Q76" s="245">
        <f>ROUND(E76*P76,5)</f>
        <v>0</v>
      </c>
      <c r="R76" s="245"/>
      <c r="S76" s="245"/>
      <c r="T76" s="249">
        <v>0.28999999999999998</v>
      </c>
      <c r="U76" s="245">
        <f>ROUND(E76*T76,2)</f>
        <v>3.48</v>
      </c>
      <c r="V76" s="153"/>
      <c r="W76" s="153"/>
      <c r="X76" s="153"/>
      <c r="Y76" s="153"/>
      <c r="Z76" s="153"/>
      <c r="AA76" s="153"/>
      <c r="AB76" s="153"/>
      <c r="AC76" s="153"/>
      <c r="AD76" s="153"/>
      <c r="AE76" s="153" t="s">
        <v>136</v>
      </c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</row>
    <row r="77" spans="1:60" outlineLevel="1" x14ac:dyDescent="0.2">
      <c r="A77" s="242">
        <v>30</v>
      </c>
      <c r="B77" s="243" t="s">
        <v>237</v>
      </c>
      <c r="C77" s="244" t="s">
        <v>238</v>
      </c>
      <c r="D77" s="245" t="s">
        <v>135</v>
      </c>
      <c r="E77" s="246">
        <v>271.47500000000002</v>
      </c>
      <c r="F77" s="247"/>
      <c r="G77" s="248">
        <f>ROUND(E77*F77,2)</f>
        <v>0</v>
      </c>
      <c r="H77" s="247"/>
      <c r="I77" s="248">
        <f>ROUND(E77*H77,2)</f>
        <v>0</v>
      </c>
      <c r="J77" s="247"/>
      <c r="K77" s="248">
        <f>ROUND(E77*J77,2)</f>
        <v>0</v>
      </c>
      <c r="L77" s="248">
        <v>21</v>
      </c>
      <c r="M77" s="248">
        <f>G77*(1+L77/100)</f>
        <v>0</v>
      </c>
      <c r="N77" s="245">
        <v>2.511E-2</v>
      </c>
      <c r="O77" s="245">
        <f>ROUND(E77*N77,5)</f>
        <v>6.8167400000000002</v>
      </c>
      <c r="P77" s="245">
        <v>0</v>
      </c>
      <c r="Q77" s="245">
        <f>ROUND(E77*P77,5)</f>
        <v>0</v>
      </c>
      <c r="R77" s="245"/>
      <c r="S77" s="245"/>
      <c r="T77" s="249">
        <v>1.1299999999999999</v>
      </c>
      <c r="U77" s="245">
        <f>ROUND(E77*T77,2)</f>
        <v>306.77</v>
      </c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136</v>
      </c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242"/>
      <c r="B78" s="243"/>
      <c r="C78" s="253" t="s">
        <v>239</v>
      </c>
      <c r="D78" s="254"/>
      <c r="E78" s="255"/>
      <c r="F78" s="256"/>
      <c r="G78" s="257"/>
      <c r="H78" s="248"/>
      <c r="I78" s="248"/>
      <c r="J78" s="248"/>
      <c r="K78" s="248"/>
      <c r="L78" s="248"/>
      <c r="M78" s="248"/>
      <c r="N78" s="245"/>
      <c r="O78" s="245"/>
      <c r="P78" s="245"/>
      <c r="Q78" s="245"/>
      <c r="R78" s="245"/>
      <c r="S78" s="245"/>
      <c r="T78" s="249"/>
      <c r="U78" s="245"/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218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4" t="str">
        <f>C78</f>
        <v>Požární odolnost EI 30 DP2</v>
      </c>
      <c r="BB78" s="153"/>
      <c r="BC78" s="153"/>
      <c r="BD78" s="153"/>
      <c r="BE78" s="153"/>
      <c r="BF78" s="153"/>
      <c r="BG78" s="153"/>
      <c r="BH78" s="153"/>
    </row>
    <row r="79" spans="1:60" outlineLevel="1" x14ac:dyDescent="0.2">
      <c r="A79" s="242"/>
      <c r="B79" s="243"/>
      <c r="C79" s="250" t="s">
        <v>240</v>
      </c>
      <c r="D79" s="251"/>
      <c r="E79" s="252">
        <v>254.15</v>
      </c>
      <c r="F79" s="248"/>
      <c r="G79" s="248"/>
      <c r="H79" s="248"/>
      <c r="I79" s="248"/>
      <c r="J79" s="248"/>
      <c r="K79" s="248"/>
      <c r="L79" s="248"/>
      <c r="M79" s="248"/>
      <c r="N79" s="245"/>
      <c r="O79" s="245"/>
      <c r="P79" s="245"/>
      <c r="Q79" s="245"/>
      <c r="R79" s="245"/>
      <c r="S79" s="245"/>
      <c r="T79" s="249"/>
      <c r="U79" s="245"/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138</v>
      </c>
      <c r="AF79" s="153">
        <v>0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outlineLevel="1" x14ac:dyDescent="0.2">
      <c r="A80" s="242"/>
      <c r="B80" s="243"/>
      <c r="C80" s="250" t="s">
        <v>241</v>
      </c>
      <c r="D80" s="251"/>
      <c r="E80" s="252">
        <v>17.324999999999999</v>
      </c>
      <c r="F80" s="248"/>
      <c r="G80" s="248"/>
      <c r="H80" s="248"/>
      <c r="I80" s="248"/>
      <c r="J80" s="248"/>
      <c r="K80" s="248"/>
      <c r="L80" s="248"/>
      <c r="M80" s="248"/>
      <c r="N80" s="245"/>
      <c r="O80" s="245"/>
      <c r="P80" s="245"/>
      <c r="Q80" s="245"/>
      <c r="R80" s="245"/>
      <c r="S80" s="245"/>
      <c r="T80" s="249"/>
      <c r="U80" s="245"/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138</v>
      </c>
      <c r="AF80" s="153">
        <v>0</v>
      </c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ht="22.5" outlineLevel="1" x14ac:dyDescent="0.2">
      <c r="A81" s="242">
        <v>31</v>
      </c>
      <c r="B81" s="243" t="s">
        <v>242</v>
      </c>
      <c r="C81" s="244" t="s">
        <v>243</v>
      </c>
      <c r="D81" s="245" t="s">
        <v>145</v>
      </c>
      <c r="E81" s="246">
        <v>8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5">
        <v>1.668E-2</v>
      </c>
      <c r="O81" s="245">
        <f>ROUND(E81*N81,5)</f>
        <v>0.13344</v>
      </c>
      <c r="P81" s="245">
        <v>0</v>
      </c>
      <c r="Q81" s="245">
        <f>ROUND(E81*P81,5)</f>
        <v>0</v>
      </c>
      <c r="R81" s="245"/>
      <c r="S81" s="245"/>
      <c r="T81" s="249">
        <v>1.03</v>
      </c>
      <c r="U81" s="245">
        <f>ROUND(E81*T81,2)</f>
        <v>8.24</v>
      </c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136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</row>
    <row r="82" spans="1:60" outlineLevel="1" x14ac:dyDescent="0.2">
      <c r="A82" s="242">
        <v>32</v>
      </c>
      <c r="B82" s="243" t="s">
        <v>244</v>
      </c>
      <c r="C82" s="244" t="s">
        <v>245</v>
      </c>
      <c r="D82" s="245" t="s">
        <v>135</v>
      </c>
      <c r="E82" s="246">
        <v>93.15</v>
      </c>
      <c r="F82" s="247"/>
      <c r="G82" s="248">
        <f>ROUND(E82*F82,2)</f>
        <v>0</v>
      </c>
      <c r="H82" s="247"/>
      <c r="I82" s="248">
        <f>ROUND(E82*H82,2)</f>
        <v>0</v>
      </c>
      <c r="J82" s="247"/>
      <c r="K82" s="248">
        <f>ROUND(E82*J82,2)</f>
        <v>0</v>
      </c>
      <c r="L82" s="248">
        <v>21</v>
      </c>
      <c r="M82" s="248">
        <f>G82*(1+L82/100)</f>
        <v>0</v>
      </c>
      <c r="N82" s="245">
        <v>2.511E-2</v>
      </c>
      <c r="O82" s="245">
        <f>ROUND(E82*N82,5)</f>
        <v>2.339</v>
      </c>
      <c r="P82" s="245">
        <v>0</v>
      </c>
      <c r="Q82" s="245">
        <f>ROUND(E82*P82,5)</f>
        <v>0</v>
      </c>
      <c r="R82" s="245"/>
      <c r="S82" s="245"/>
      <c r="T82" s="249">
        <v>1.1299999999999999</v>
      </c>
      <c r="U82" s="245">
        <f>ROUND(E82*T82,2)</f>
        <v>105.26</v>
      </c>
      <c r="V82" s="153"/>
      <c r="W82" s="153"/>
      <c r="X82" s="153"/>
      <c r="Y82" s="153"/>
      <c r="Z82" s="153"/>
      <c r="AA82" s="153"/>
      <c r="AB82" s="153"/>
      <c r="AC82" s="153"/>
      <c r="AD82" s="153"/>
      <c r="AE82" s="153" t="s">
        <v>136</v>
      </c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</row>
    <row r="83" spans="1:60" outlineLevel="1" x14ac:dyDescent="0.2">
      <c r="A83" s="242"/>
      <c r="B83" s="243"/>
      <c r="C83" s="253" t="s">
        <v>246</v>
      </c>
      <c r="D83" s="254"/>
      <c r="E83" s="255"/>
      <c r="F83" s="256"/>
      <c r="G83" s="257"/>
      <c r="H83" s="248"/>
      <c r="I83" s="248"/>
      <c r="J83" s="248"/>
      <c r="K83" s="248"/>
      <c r="L83" s="248"/>
      <c r="M83" s="248"/>
      <c r="N83" s="245"/>
      <c r="O83" s="245"/>
      <c r="P83" s="245"/>
      <c r="Q83" s="245"/>
      <c r="R83" s="245"/>
      <c r="S83" s="245"/>
      <c r="T83" s="249"/>
      <c r="U83" s="245"/>
      <c r="V83" s="153"/>
      <c r="W83" s="153"/>
      <c r="X83" s="153"/>
      <c r="Y83" s="153"/>
      <c r="Z83" s="153"/>
      <c r="AA83" s="153"/>
      <c r="AB83" s="153"/>
      <c r="AC83" s="153"/>
      <c r="AD83" s="153"/>
      <c r="AE83" s="153" t="s">
        <v>218</v>
      </c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4" t="str">
        <f>C83</f>
        <v>Podhled s požárním atestem EI 45 DP1, tepelná izolace vložená - v samostatné části rozpočtu</v>
      </c>
      <c r="BB83" s="153"/>
      <c r="BC83" s="153"/>
      <c r="BD83" s="153"/>
      <c r="BE83" s="153"/>
      <c r="BF83" s="153"/>
      <c r="BG83" s="153"/>
      <c r="BH83" s="153"/>
    </row>
    <row r="84" spans="1:60" outlineLevel="1" x14ac:dyDescent="0.2">
      <c r="A84" s="242"/>
      <c r="B84" s="243"/>
      <c r="C84" s="250" t="s">
        <v>247</v>
      </c>
      <c r="D84" s="251"/>
      <c r="E84" s="252">
        <v>93.15</v>
      </c>
      <c r="F84" s="248"/>
      <c r="G84" s="248"/>
      <c r="H84" s="248"/>
      <c r="I84" s="248"/>
      <c r="J84" s="248"/>
      <c r="K84" s="248"/>
      <c r="L84" s="248"/>
      <c r="M84" s="248"/>
      <c r="N84" s="245"/>
      <c r="O84" s="245"/>
      <c r="P84" s="245"/>
      <c r="Q84" s="245"/>
      <c r="R84" s="245"/>
      <c r="S84" s="245"/>
      <c r="T84" s="249"/>
      <c r="U84" s="245"/>
      <c r="V84" s="153"/>
      <c r="W84" s="153"/>
      <c r="X84" s="153"/>
      <c r="Y84" s="153"/>
      <c r="Z84" s="153"/>
      <c r="AA84" s="153"/>
      <c r="AB84" s="153"/>
      <c r="AC84" s="153"/>
      <c r="AD84" s="153"/>
      <c r="AE84" s="153" t="s">
        <v>138</v>
      </c>
      <c r="AF84" s="153">
        <v>0</v>
      </c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</row>
    <row r="85" spans="1:60" ht="22.5" outlineLevel="1" x14ac:dyDescent="0.2">
      <c r="A85" s="242">
        <v>33</v>
      </c>
      <c r="B85" s="243" t="s">
        <v>248</v>
      </c>
      <c r="C85" s="244" t="s">
        <v>249</v>
      </c>
      <c r="D85" s="245" t="s">
        <v>145</v>
      </c>
      <c r="E85" s="246">
        <v>15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5">
        <v>5.0200000000000002E-2</v>
      </c>
      <c r="O85" s="245">
        <f>ROUND(E85*N85,5)</f>
        <v>0.753</v>
      </c>
      <c r="P85" s="245">
        <v>0</v>
      </c>
      <c r="Q85" s="245">
        <f>ROUND(E85*P85,5)</f>
        <v>0</v>
      </c>
      <c r="R85" s="245"/>
      <c r="S85" s="245"/>
      <c r="T85" s="249">
        <v>0.77</v>
      </c>
      <c r="U85" s="245">
        <f>ROUND(E85*T85,2)</f>
        <v>11.55</v>
      </c>
      <c r="V85" s="153"/>
      <c r="W85" s="153"/>
      <c r="X85" s="153"/>
      <c r="Y85" s="153"/>
      <c r="Z85" s="153"/>
      <c r="AA85" s="153"/>
      <c r="AB85" s="153"/>
      <c r="AC85" s="153"/>
      <c r="AD85" s="153"/>
      <c r="AE85" s="153" t="s">
        <v>136</v>
      </c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x14ac:dyDescent="0.2">
      <c r="A86" s="258" t="s">
        <v>131</v>
      </c>
      <c r="B86" s="259" t="s">
        <v>59</v>
      </c>
      <c r="C86" s="260" t="s">
        <v>60</v>
      </c>
      <c r="D86" s="261"/>
      <c r="E86" s="262"/>
      <c r="F86" s="263"/>
      <c r="G86" s="263">
        <f>SUMIF(AE87:AE123,"&lt;&gt;NOR",G87:G123)</f>
        <v>0</v>
      </c>
      <c r="H86" s="263"/>
      <c r="I86" s="263">
        <f>SUM(I87:I123)</f>
        <v>0</v>
      </c>
      <c r="J86" s="263"/>
      <c r="K86" s="263">
        <f>SUM(K87:K123)</f>
        <v>0</v>
      </c>
      <c r="L86" s="263"/>
      <c r="M86" s="263">
        <f>SUM(M87:M123)</f>
        <v>0</v>
      </c>
      <c r="N86" s="261"/>
      <c r="O86" s="261">
        <f>SUM(O87:O123)</f>
        <v>31.227969999999999</v>
      </c>
      <c r="P86" s="261"/>
      <c r="Q86" s="261">
        <f>SUM(Q87:Q123)</f>
        <v>0</v>
      </c>
      <c r="R86" s="261"/>
      <c r="S86" s="261"/>
      <c r="T86" s="264"/>
      <c r="U86" s="261">
        <f>SUM(U87:U123)</f>
        <v>842.18</v>
      </c>
      <c r="AE86" t="s">
        <v>132</v>
      </c>
    </row>
    <row r="87" spans="1:60" ht="22.5" outlineLevel="1" x14ac:dyDescent="0.2">
      <c r="A87" s="242">
        <v>34</v>
      </c>
      <c r="B87" s="243" t="s">
        <v>250</v>
      </c>
      <c r="C87" s="244" t="s">
        <v>251</v>
      </c>
      <c r="D87" s="245" t="s">
        <v>224</v>
      </c>
      <c r="E87" s="246">
        <v>120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5">
        <v>1.56E-3</v>
      </c>
      <c r="O87" s="245">
        <f>ROUND(E87*N87,5)</f>
        <v>0.18720000000000001</v>
      </c>
      <c r="P87" s="245">
        <v>0</v>
      </c>
      <c r="Q87" s="245">
        <f>ROUND(E87*P87,5)</f>
        <v>0</v>
      </c>
      <c r="R87" s="245"/>
      <c r="S87" s="245"/>
      <c r="T87" s="249">
        <v>0.21</v>
      </c>
      <c r="U87" s="245">
        <f>ROUND(E87*T87,2)</f>
        <v>25.2</v>
      </c>
      <c r="V87" s="153"/>
      <c r="W87" s="153"/>
      <c r="X87" s="153"/>
      <c r="Y87" s="153"/>
      <c r="Z87" s="153"/>
      <c r="AA87" s="153"/>
      <c r="AB87" s="153"/>
      <c r="AC87" s="153"/>
      <c r="AD87" s="153"/>
      <c r="AE87" s="153" t="s">
        <v>136</v>
      </c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242"/>
      <c r="B88" s="243"/>
      <c r="C88" s="250" t="s">
        <v>252</v>
      </c>
      <c r="D88" s="251"/>
      <c r="E88" s="252">
        <v>120</v>
      </c>
      <c r="F88" s="248"/>
      <c r="G88" s="248"/>
      <c r="H88" s="248"/>
      <c r="I88" s="248"/>
      <c r="J88" s="248"/>
      <c r="K88" s="248"/>
      <c r="L88" s="248"/>
      <c r="M88" s="248"/>
      <c r="N88" s="245"/>
      <c r="O88" s="245"/>
      <c r="P88" s="245"/>
      <c r="Q88" s="245"/>
      <c r="R88" s="245"/>
      <c r="S88" s="245"/>
      <c r="T88" s="249"/>
      <c r="U88" s="245"/>
      <c r="V88" s="153"/>
      <c r="W88" s="153"/>
      <c r="X88" s="153"/>
      <c r="Y88" s="153"/>
      <c r="Z88" s="153"/>
      <c r="AA88" s="153"/>
      <c r="AB88" s="153"/>
      <c r="AC88" s="153"/>
      <c r="AD88" s="153"/>
      <c r="AE88" s="153" t="s">
        <v>138</v>
      </c>
      <c r="AF88" s="153">
        <v>0</v>
      </c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ht="22.5" outlineLevel="1" x14ac:dyDescent="0.2">
      <c r="A89" s="242">
        <v>35</v>
      </c>
      <c r="B89" s="243" t="s">
        <v>253</v>
      </c>
      <c r="C89" s="244" t="s">
        <v>254</v>
      </c>
      <c r="D89" s="245" t="s">
        <v>135</v>
      </c>
      <c r="E89" s="246">
        <v>18.399999999999999</v>
      </c>
      <c r="F89" s="247"/>
      <c r="G89" s="248">
        <f>ROUND(E89*F89,2)</f>
        <v>0</v>
      </c>
      <c r="H89" s="247"/>
      <c r="I89" s="248">
        <f>ROUND(E89*H89,2)</f>
        <v>0</v>
      </c>
      <c r="J89" s="247"/>
      <c r="K89" s="248">
        <f>ROUND(E89*J89,2)</f>
        <v>0</v>
      </c>
      <c r="L89" s="248">
        <v>21</v>
      </c>
      <c r="M89" s="248">
        <f>G89*(1+L89/100)</f>
        <v>0</v>
      </c>
      <c r="N89" s="245">
        <v>6.8000000000000005E-2</v>
      </c>
      <c r="O89" s="245">
        <f>ROUND(E89*N89,5)</f>
        <v>1.2512000000000001</v>
      </c>
      <c r="P89" s="245">
        <v>0</v>
      </c>
      <c r="Q89" s="245">
        <f>ROUND(E89*P89,5)</f>
        <v>0</v>
      </c>
      <c r="R89" s="245"/>
      <c r="S89" s="245"/>
      <c r="T89" s="249">
        <v>0.81945000000000001</v>
      </c>
      <c r="U89" s="245">
        <f>ROUND(E89*T89,2)</f>
        <v>15.08</v>
      </c>
      <c r="V89" s="153"/>
      <c r="W89" s="153"/>
      <c r="X89" s="153"/>
      <c r="Y89" s="153"/>
      <c r="Z89" s="153"/>
      <c r="AA89" s="153"/>
      <c r="AB89" s="153"/>
      <c r="AC89" s="153"/>
      <c r="AD89" s="153"/>
      <c r="AE89" s="153" t="s">
        <v>136</v>
      </c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outlineLevel="1" x14ac:dyDescent="0.2">
      <c r="A90" s="242"/>
      <c r="B90" s="243"/>
      <c r="C90" s="253" t="s">
        <v>255</v>
      </c>
      <c r="D90" s="254"/>
      <c r="E90" s="255"/>
      <c r="F90" s="256"/>
      <c r="G90" s="257"/>
      <c r="H90" s="248"/>
      <c r="I90" s="248"/>
      <c r="J90" s="248"/>
      <c r="K90" s="248"/>
      <c r="L90" s="248"/>
      <c r="M90" s="248"/>
      <c r="N90" s="245"/>
      <c r="O90" s="245"/>
      <c r="P90" s="245"/>
      <c r="Q90" s="245"/>
      <c r="R90" s="245"/>
      <c r="S90" s="245"/>
      <c r="T90" s="249"/>
      <c r="U90" s="245"/>
      <c r="V90" s="153"/>
      <c r="W90" s="153"/>
      <c r="X90" s="153"/>
      <c r="Y90" s="153"/>
      <c r="Z90" s="153"/>
      <c r="AA90" s="153"/>
      <c r="AB90" s="153"/>
      <c r="AC90" s="153"/>
      <c r="AD90" s="153"/>
      <c r="AE90" s="153" t="s">
        <v>218</v>
      </c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4" t="str">
        <f>C90</f>
        <v>Zapravení poškození omítky stropu (podhledu) po odstranění povalů stropu nad 2.NP</v>
      </c>
      <c r="BB90" s="153"/>
      <c r="BC90" s="153"/>
      <c r="BD90" s="153"/>
      <c r="BE90" s="153"/>
      <c r="BF90" s="153"/>
      <c r="BG90" s="153"/>
      <c r="BH90" s="153"/>
    </row>
    <row r="91" spans="1:60" outlineLevel="1" x14ac:dyDescent="0.2">
      <c r="A91" s="242"/>
      <c r="B91" s="243"/>
      <c r="C91" s="250" t="s">
        <v>256</v>
      </c>
      <c r="D91" s="251"/>
      <c r="E91" s="252">
        <v>18.399999999999999</v>
      </c>
      <c r="F91" s="248"/>
      <c r="G91" s="248"/>
      <c r="H91" s="248"/>
      <c r="I91" s="248"/>
      <c r="J91" s="248"/>
      <c r="K91" s="248"/>
      <c r="L91" s="248"/>
      <c r="M91" s="248"/>
      <c r="N91" s="245"/>
      <c r="O91" s="245"/>
      <c r="P91" s="245"/>
      <c r="Q91" s="245"/>
      <c r="R91" s="245"/>
      <c r="S91" s="245"/>
      <c r="T91" s="249"/>
      <c r="U91" s="245"/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138</v>
      </c>
      <c r="AF91" s="153">
        <v>0</v>
      </c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242">
        <v>36</v>
      </c>
      <c r="B92" s="243" t="s">
        <v>257</v>
      </c>
      <c r="C92" s="244" t="s">
        <v>258</v>
      </c>
      <c r="D92" s="245" t="s">
        <v>135</v>
      </c>
      <c r="E92" s="246">
        <v>304</v>
      </c>
      <c r="F92" s="247"/>
      <c r="G92" s="248">
        <f>ROUND(E92*F92,2)</f>
        <v>0</v>
      </c>
      <c r="H92" s="247"/>
      <c r="I92" s="248">
        <f>ROUND(E92*H92,2)</f>
        <v>0</v>
      </c>
      <c r="J92" s="247"/>
      <c r="K92" s="248">
        <f>ROUND(E92*J92,2)</f>
        <v>0</v>
      </c>
      <c r="L92" s="248">
        <v>21</v>
      </c>
      <c r="M92" s="248">
        <f>G92*(1+L92/100)</f>
        <v>0</v>
      </c>
      <c r="N92" s="245">
        <v>2.768E-2</v>
      </c>
      <c r="O92" s="245">
        <f>ROUND(E92*N92,5)</f>
        <v>8.4147200000000009</v>
      </c>
      <c r="P92" s="245">
        <v>0</v>
      </c>
      <c r="Q92" s="245">
        <f>ROUND(E92*P92,5)</f>
        <v>0</v>
      </c>
      <c r="R92" s="245"/>
      <c r="S92" s="245"/>
      <c r="T92" s="249">
        <v>0.50990000000000002</v>
      </c>
      <c r="U92" s="245">
        <f>ROUND(E92*T92,2)</f>
        <v>155.01</v>
      </c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136</v>
      </c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outlineLevel="1" x14ac:dyDescent="0.2">
      <c r="A93" s="242"/>
      <c r="B93" s="243"/>
      <c r="C93" s="250" t="s">
        <v>259</v>
      </c>
      <c r="D93" s="251"/>
      <c r="E93" s="252">
        <v>89.4</v>
      </c>
      <c r="F93" s="248"/>
      <c r="G93" s="248"/>
      <c r="H93" s="248"/>
      <c r="I93" s="248"/>
      <c r="J93" s="248"/>
      <c r="K93" s="248"/>
      <c r="L93" s="248"/>
      <c r="M93" s="248"/>
      <c r="N93" s="245"/>
      <c r="O93" s="245"/>
      <c r="P93" s="245"/>
      <c r="Q93" s="245"/>
      <c r="R93" s="245"/>
      <c r="S93" s="245"/>
      <c r="T93" s="249"/>
      <c r="U93" s="245"/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138</v>
      </c>
      <c r="AF93" s="153">
        <v>0</v>
      </c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242"/>
      <c r="B94" s="243"/>
      <c r="C94" s="250" t="s">
        <v>260</v>
      </c>
      <c r="D94" s="251"/>
      <c r="E94" s="252">
        <v>214.6</v>
      </c>
      <c r="F94" s="248"/>
      <c r="G94" s="248"/>
      <c r="H94" s="248"/>
      <c r="I94" s="248"/>
      <c r="J94" s="248"/>
      <c r="K94" s="248"/>
      <c r="L94" s="248"/>
      <c r="M94" s="248"/>
      <c r="N94" s="245"/>
      <c r="O94" s="245"/>
      <c r="P94" s="245"/>
      <c r="Q94" s="245"/>
      <c r="R94" s="245"/>
      <c r="S94" s="245"/>
      <c r="T94" s="249"/>
      <c r="U94" s="245"/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138</v>
      </c>
      <c r="AF94" s="153">
        <v>0</v>
      </c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242">
        <v>37</v>
      </c>
      <c r="B95" s="243" t="s">
        <v>261</v>
      </c>
      <c r="C95" s="244" t="s">
        <v>262</v>
      </c>
      <c r="D95" s="245" t="s">
        <v>135</v>
      </c>
      <c r="E95" s="246">
        <v>223.60499999999999</v>
      </c>
      <c r="F95" s="247"/>
      <c r="G95" s="248">
        <f>ROUND(E95*F95,2)</f>
        <v>0</v>
      </c>
      <c r="H95" s="247"/>
      <c r="I95" s="248">
        <f>ROUND(E95*H95,2)</f>
        <v>0</v>
      </c>
      <c r="J95" s="247"/>
      <c r="K95" s="248">
        <f>ROUND(E95*J95,2)</f>
        <v>0</v>
      </c>
      <c r="L95" s="248">
        <v>21</v>
      </c>
      <c r="M95" s="248">
        <f>G95*(1+L95/100)</f>
        <v>0</v>
      </c>
      <c r="N95" s="245">
        <v>2.7980000000000001E-2</v>
      </c>
      <c r="O95" s="245">
        <f>ROUND(E95*N95,5)</f>
        <v>6.2564700000000002</v>
      </c>
      <c r="P95" s="245">
        <v>0</v>
      </c>
      <c r="Q95" s="245">
        <f>ROUND(E95*P95,5)</f>
        <v>0</v>
      </c>
      <c r="R95" s="245"/>
      <c r="S95" s="245"/>
      <c r="T95" s="249">
        <v>0.626</v>
      </c>
      <c r="U95" s="245">
        <f>ROUND(E95*T95,2)</f>
        <v>139.97999999999999</v>
      </c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136</v>
      </c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outlineLevel="1" x14ac:dyDescent="0.2">
      <c r="A96" s="242"/>
      <c r="B96" s="243"/>
      <c r="C96" s="250" t="s">
        <v>263</v>
      </c>
      <c r="D96" s="251"/>
      <c r="E96" s="252">
        <v>43.895000000000003</v>
      </c>
      <c r="F96" s="248"/>
      <c r="G96" s="248"/>
      <c r="H96" s="248"/>
      <c r="I96" s="248"/>
      <c r="J96" s="248"/>
      <c r="K96" s="248"/>
      <c r="L96" s="248"/>
      <c r="M96" s="248"/>
      <c r="N96" s="245"/>
      <c r="O96" s="245"/>
      <c r="P96" s="245"/>
      <c r="Q96" s="245"/>
      <c r="R96" s="245"/>
      <c r="S96" s="245"/>
      <c r="T96" s="249"/>
      <c r="U96" s="245"/>
      <c r="V96" s="153"/>
      <c r="W96" s="153"/>
      <c r="X96" s="153"/>
      <c r="Y96" s="153"/>
      <c r="Z96" s="153"/>
      <c r="AA96" s="153"/>
      <c r="AB96" s="153"/>
      <c r="AC96" s="153"/>
      <c r="AD96" s="153"/>
      <c r="AE96" s="153" t="s">
        <v>138</v>
      </c>
      <c r="AF96" s="153">
        <v>0</v>
      </c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</row>
    <row r="97" spans="1:60" outlineLevel="1" x14ac:dyDescent="0.2">
      <c r="A97" s="242"/>
      <c r="B97" s="243"/>
      <c r="C97" s="250" t="s">
        <v>264</v>
      </c>
      <c r="D97" s="251"/>
      <c r="E97" s="252">
        <v>55.06</v>
      </c>
      <c r="F97" s="248"/>
      <c r="G97" s="248"/>
      <c r="H97" s="248"/>
      <c r="I97" s="248"/>
      <c r="J97" s="248"/>
      <c r="K97" s="248"/>
      <c r="L97" s="248"/>
      <c r="M97" s="248"/>
      <c r="N97" s="245"/>
      <c r="O97" s="245"/>
      <c r="P97" s="245"/>
      <c r="Q97" s="245"/>
      <c r="R97" s="245"/>
      <c r="S97" s="245"/>
      <c r="T97" s="249"/>
      <c r="U97" s="245"/>
      <c r="V97" s="153"/>
      <c r="W97" s="153"/>
      <c r="X97" s="153"/>
      <c r="Y97" s="153"/>
      <c r="Z97" s="153"/>
      <c r="AA97" s="153"/>
      <c r="AB97" s="153"/>
      <c r="AC97" s="153"/>
      <c r="AD97" s="153"/>
      <c r="AE97" s="153" t="s">
        <v>138</v>
      </c>
      <c r="AF97" s="153">
        <v>0</v>
      </c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</row>
    <row r="98" spans="1:60" outlineLevel="1" x14ac:dyDescent="0.2">
      <c r="A98" s="242"/>
      <c r="B98" s="243"/>
      <c r="C98" s="250" t="s">
        <v>265</v>
      </c>
      <c r="D98" s="251"/>
      <c r="E98" s="252">
        <v>17.2</v>
      </c>
      <c r="F98" s="248"/>
      <c r="G98" s="248"/>
      <c r="H98" s="248"/>
      <c r="I98" s="248"/>
      <c r="J98" s="248"/>
      <c r="K98" s="248"/>
      <c r="L98" s="248"/>
      <c r="M98" s="248"/>
      <c r="N98" s="245"/>
      <c r="O98" s="245"/>
      <c r="P98" s="245"/>
      <c r="Q98" s="245"/>
      <c r="R98" s="245"/>
      <c r="S98" s="245"/>
      <c r="T98" s="249"/>
      <c r="U98" s="245"/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138</v>
      </c>
      <c r="AF98" s="153">
        <v>0</v>
      </c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outlineLevel="1" x14ac:dyDescent="0.2">
      <c r="A99" s="242"/>
      <c r="B99" s="243"/>
      <c r="C99" s="250" t="s">
        <v>266</v>
      </c>
      <c r="D99" s="251"/>
      <c r="E99" s="252">
        <v>45.414999999999999</v>
      </c>
      <c r="F99" s="248"/>
      <c r="G99" s="248"/>
      <c r="H99" s="248"/>
      <c r="I99" s="248"/>
      <c r="J99" s="248"/>
      <c r="K99" s="248"/>
      <c r="L99" s="248"/>
      <c r="M99" s="248"/>
      <c r="N99" s="245"/>
      <c r="O99" s="245"/>
      <c r="P99" s="245"/>
      <c r="Q99" s="245"/>
      <c r="R99" s="245"/>
      <c r="S99" s="245"/>
      <c r="T99" s="249"/>
      <c r="U99" s="245"/>
      <c r="V99" s="153"/>
      <c r="W99" s="153"/>
      <c r="X99" s="153"/>
      <c r="Y99" s="153"/>
      <c r="Z99" s="153"/>
      <c r="AA99" s="153"/>
      <c r="AB99" s="153"/>
      <c r="AC99" s="153"/>
      <c r="AD99" s="153"/>
      <c r="AE99" s="153" t="s">
        <v>138</v>
      </c>
      <c r="AF99" s="153">
        <v>0</v>
      </c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</row>
    <row r="100" spans="1:60" outlineLevel="1" x14ac:dyDescent="0.2">
      <c r="A100" s="242"/>
      <c r="B100" s="243"/>
      <c r="C100" s="250" t="s">
        <v>267</v>
      </c>
      <c r="D100" s="251"/>
      <c r="E100" s="252">
        <v>30.815000000000001</v>
      </c>
      <c r="F100" s="248"/>
      <c r="G100" s="248"/>
      <c r="H100" s="248"/>
      <c r="I100" s="248"/>
      <c r="J100" s="248"/>
      <c r="K100" s="248"/>
      <c r="L100" s="248"/>
      <c r="M100" s="248"/>
      <c r="N100" s="245"/>
      <c r="O100" s="245"/>
      <c r="P100" s="245"/>
      <c r="Q100" s="245"/>
      <c r="R100" s="245"/>
      <c r="S100" s="245"/>
      <c r="T100" s="249"/>
      <c r="U100" s="245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138</v>
      </c>
      <c r="AF100" s="153">
        <v>0</v>
      </c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outlineLevel="1" x14ac:dyDescent="0.2">
      <c r="A101" s="242"/>
      <c r="B101" s="243"/>
      <c r="C101" s="250" t="s">
        <v>268</v>
      </c>
      <c r="D101" s="251"/>
      <c r="E101" s="252">
        <v>31.22</v>
      </c>
      <c r="F101" s="248"/>
      <c r="G101" s="248"/>
      <c r="H101" s="248"/>
      <c r="I101" s="248"/>
      <c r="J101" s="248"/>
      <c r="K101" s="248"/>
      <c r="L101" s="248"/>
      <c r="M101" s="248"/>
      <c r="N101" s="245"/>
      <c r="O101" s="245"/>
      <c r="P101" s="245"/>
      <c r="Q101" s="245"/>
      <c r="R101" s="245"/>
      <c r="S101" s="245"/>
      <c r="T101" s="249"/>
      <c r="U101" s="245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138</v>
      </c>
      <c r="AF101" s="153">
        <v>0</v>
      </c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</row>
    <row r="102" spans="1:60" ht="22.5" outlineLevel="1" x14ac:dyDescent="0.2">
      <c r="A102" s="242">
        <v>38</v>
      </c>
      <c r="B102" s="243" t="s">
        <v>269</v>
      </c>
      <c r="C102" s="244" t="s">
        <v>270</v>
      </c>
      <c r="D102" s="245" t="s">
        <v>224</v>
      </c>
      <c r="E102" s="246">
        <v>86.15</v>
      </c>
      <c r="F102" s="247"/>
      <c r="G102" s="248">
        <f>ROUND(E102*F102,2)</f>
        <v>0</v>
      </c>
      <c r="H102" s="247"/>
      <c r="I102" s="248">
        <f>ROUND(E102*H102,2)</f>
        <v>0</v>
      </c>
      <c r="J102" s="247"/>
      <c r="K102" s="248">
        <f>ROUND(E102*J102,2)</f>
        <v>0</v>
      </c>
      <c r="L102" s="248">
        <v>21</v>
      </c>
      <c r="M102" s="248">
        <f>G102*(1+L102/100)</f>
        <v>0</v>
      </c>
      <c r="N102" s="245">
        <v>1.56E-3</v>
      </c>
      <c r="O102" s="245">
        <f>ROUND(E102*N102,5)</f>
        <v>0.13439000000000001</v>
      </c>
      <c r="P102" s="245">
        <v>0</v>
      </c>
      <c r="Q102" s="245">
        <f>ROUND(E102*P102,5)</f>
        <v>0</v>
      </c>
      <c r="R102" s="245"/>
      <c r="S102" s="245"/>
      <c r="T102" s="249">
        <v>0.12</v>
      </c>
      <c r="U102" s="245">
        <f>ROUND(E102*T102,2)</f>
        <v>10.34</v>
      </c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136</v>
      </c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outlineLevel="1" x14ac:dyDescent="0.2">
      <c r="A103" s="242"/>
      <c r="B103" s="243"/>
      <c r="C103" s="250" t="s">
        <v>271</v>
      </c>
      <c r="D103" s="251"/>
      <c r="E103" s="252">
        <v>21.6</v>
      </c>
      <c r="F103" s="248"/>
      <c r="G103" s="248"/>
      <c r="H103" s="248"/>
      <c r="I103" s="248"/>
      <c r="J103" s="248"/>
      <c r="K103" s="248"/>
      <c r="L103" s="248"/>
      <c r="M103" s="248"/>
      <c r="N103" s="245"/>
      <c r="O103" s="245"/>
      <c r="P103" s="245"/>
      <c r="Q103" s="245"/>
      <c r="R103" s="245"/>
      <c r="S103" s="245"/>
      <c r="T103" s="249"/>
      <c r="U103" s="245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138</v>
      </c>
      <c r="AF103" s="153">
        <v>0</v>
      </c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outlineLevel="1" x14ac:dyDescent="0.2">
      <c r="A104" s="242"/>
      <c r="B104" s="243"/>
      <c r="C104" s="250" t="s">
        <v>272</v>
      </c>
      <c r="D104" s="251"/>
      <c r="E104" s="252">
        <v>54.15</v>
      </c>
      <c r="F104" s="248"/>
      <c r="G104" s="248"/>
      <c r="H104" s="248"/>
      <c r="I104" s="248"/>
      <c r="J104" s="248"/>
      <c r="K104" s="248"/>
      <c r="L104" s="248"/>
      <c r="M104" s="248"/>
      <c r="N104" s="245"/>
      <c r="O104" s="245"/>
      <c r="P104" s="245"/>
      <c r="Q104" s="245"/>
      <c r="R104" s="245"/>
      <c r="S104" s="245"/>
      <c r="T104" s="249"/>
      <c r="U104" s="245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138</v>
      </c>
      <c r="AF104" s="153">
        <v>0</v>
      </c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242"/>
      <c r="B105" s="243"/>
      <c r="C105" s="250" t="s">
        <v>273</v>
      </c>
      <c r="D105" s="251"/>
      <c r="E105" s="252">
        <v>10.4</v>
      </c>
      <c r="F105" s="248"/>
      <c r="G105" s="248"/>
      <c r="H105" s="248"/>
      <c r="I105" s="248"/>
      <c r="J105" s="248"/>
      <c r="K105" s="248"/>
      <c r="L105" s="248"/>
      <c r="M105" s="248"/>
      <c r="N105" s="245"/>
      <c r="O105" s="245"/>
      <c r="P105" s="245"/>
      <c r="Q105" s="245"/>
      <c r="R105" s="245"/>
      <c r="S105" s="245"/>
      <c r="T105" s="249"/>
      <c r="U105" s="245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138</v>
      </c>
      <c r="AF105" s="153">
        <v>0</v>
      </c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ht="22.5" outlineLevel="1" x14ac:dyDescent="0.2">
      <c r="A106" s="242">
        <v>39</v>
      </c>
      <c r="B106" s="243" t="s">
        <v>274</v>
      </c>
      <c r="C106" s="244" t="s">
        <v>275</v>
      </c>
      <c r="D106" s="245" t="s">
        <v>224</v>
      </c>
      <c r="E106" s="246">
        <v>38</v>
      </c>
      <c r="F106" s="247"/>
      <c r="G106" s="248">
        <f>ROUND(E106*F106,2)</f>
        <v>0</v>
      </c>
      <c r="H106" s="247"/>
      <c r="I106" s="248">
        <f>ROUND(E106*H106,2)</f>
        <v>0</v>
      </c>
      <c r="J106" s="247"/>
      <c r="K106" s="248">
        <f>ROUND(E106*J106,2)</f>
        <v>0</v>
      </c>
      <c r="L106" s="248">
        <v>21</v>
      </c>
      <c r="M106" s="248">
        <f>G106*(1+L106/100)</f>
        <v>0</v>
      </c>
      <c r="N106" s="245">
        <v>4.3299999999999996E-3</v>
      </c>
      <c r="O106" s="245">
        <f>ROUND(E106*N106,5)</f>
        <v>0.16453999999999999</v>
      </c>
      <c r="P106" s="245">
        <v>0</v>
      </c>
      <c r="Q106" s="245">
        <f>ROUND(E106*P106,5)</f>
        <v>0</v>
      </c>
      <c r="R106" s="245"/>
      <c r="S106" s="245"/>
      <c r="T106" s="249">
        <v>0.152</v>
      </c>
      <c r="U106" s="245">
        <f>ROUND(E106*T106,2)</f>
        <v>5.78</v>
      </c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 t="s">
        <v>136</v>
      </c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60" ht="22.5" outlineLevel="1" x14ac:dyDescent="0.2">
      <c r="A107" s="242">
        <v>40</v>
      </c>
      <c r="B107" s="243" t="s">
        <v>276</v>
      </c>
      <c r="C107" s="244" t="s">
        <v>277</v>
      </c>
      <c r="D107" s="245" t="s">
        <v>224</v>
      </c>
      <c r="E107" s="246">
        <v>33.450000000000003</v>
      </c>
      <c r="F107" s="247"/>
      <c r="G107" s="248">
        <f>ROUND(E107*F107,2)</f>
        <v>0</v>
      </c>
      <c r="H107" s="247"/>
      <c r="I107" s="248">
        <f>ROUND(E107*H107,2)</f>
        <v>0</v>
      </c>
      <c r="J107" s="247"/>
      <c r="K107" s="248">
        <f>ROUND(E107*J107,2)</f>
        <v>0</v>
      </c>
      <c r="L107" s="248">
        <v>21</v>
      </c>
      <c r="M107" s="248">
        <f>G107*(1+L107/100)</f>
        <v>0</v>
      </c>
      <c r="N107" s="245">
        <v>3.8980000000000001E-2</v>
      </c>
      <c r="O107" s="245">
        <f>ROUND(E107*N107,5)</f>
        <v>1.3038799999999999</v>
      </c>
      <c r="P107" s="245">
        <v>0</v>
      </c>
      <c r="Q107" s="245">
        <f>ROUND(E107*P107,5)</f>
        <v>0</v>
      </c>
      <c r="R107" s="245"/>
      <c r="S107" s="245"/>
      <c r="T107" s="249">
        <v>0.29299999999999998</v>
      </c>
      <c r="U107" s="245">
        <f>ROUND(E107*T107,2)</f>
        <v>9.8000000000000007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136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outlineLevel="1" x14ac:dyDescent="0.2">
      <c r="A108" s="242"/>
      <c r="B108" s="243"/>
      <c r="C108" s="250" t="s">
        <v>278</v>
      </c>
      <c r="D108" s="251"/>
      <c r="E108" s="252">
        <v>13.5</v>
      </c>
      <c r="F108" s="248"/>
      <c r="G108" s="248"/>
      <c r="H108" s="248"/>
      <c r="I108" s="248"/>
      <c r="J108" s="248"/>
      <c r="K108" s="248"/>
      <c r="L108" s="248"/>
      <c r="M108" s="248"/>
      <c r="N108" s="245"/>
      <c r="O108" s="245"/>
      <c r="P108" s="245"/>
      <c r="Q108" s="245"/>
      <c r="R108" s="245"/>
      <c r="S108" s="245"/>
      <c r="T108" s="249"/>
      <c r="U108" s="245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 t="s">
        <v>138</v>
      </c>
      <c r="AF108" s="153">
        <v>0</v>
      </c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60" outlineLevel="1" x14ac:dyDescent="0.2">
      <c r="A109" s="242"/>
      <c r="B109" s="243"/>
      <c r="C109" s="250" t="s">
        <v>279</v>
      </c>
      <c r="D109" s="251"/>
      <c r="E109" s="252">
        <v>19.95</v>
      </c>
      <c r="F109" s="248"/>
      <c r="G109" s="248"/>
      <c r="H109" s="248"/>
      <c r="I109" s="248"/>
      <c r="J109" s="248"/>
      <c r="K109" s="248"/>
      <c r="L109" s="248"/>
      <c r="M109" s="248"/>
      <c r="N109" s="245"/>
      <c r="O109" s="245"/>
      <c r="P109" s="245"/>
      <c r="Q109" s="245"/>
      <c r="R109" s="245"/>
      <c r="S109" s="245"/>
      <c r="T109" s="249"/>
      <c r="U109" s="245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138</v>
      </c>
      <c r="AF109" s="153">
        <v>0</v>
      </c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ht="22.5" outlineLevel="1" x14ac:dyDescent="0.2">
      <c r="A110" s="242">
        <v>41</v>
      </c>
      <c r="B110" s="243" t="s">
        <v>280</v>
      </c>
      <c r="C110" s="244" t="s">
        <v>281</v>
      </c>
      <c r="D110" s="245" t="s">
        <v>224</v>
      </c>
      <c r="E110" s="246">
        <v>12.4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5">
        <v>3.465E-2</v>
      </c>
      <c r="O110" s="245">
        <f>ROUND(E110*N110,5)</f>
        <v>0.42965999999999999</v>
      </c>
      <c r="P110" s="245">
        <v>0</v>
      </c>
      <c r="Q110" s="245">
        <f>ROUND(E110*P110,5)</f>
        <v>0</v>
      </c>
      <c r="R110" s="245"/>
      <c r="S110" s="245"/>
      <c r="T110" s="249">
        <v>0.29799999999999999</v>
      </c>
      <c r="U110" s="245">
        <f>ROUND(E110*T110,2)</f>
        <v>3.7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 t="s">
        <v>136</v>
      </c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60" outlineLevel="1" x14ac:dyDescent="0.2">
      <c r="A111" s="242"/>
      <c r="B111" s="243"/>
      <c r="C111" s="250" t="s">
        <v>282</v>
      </c>
      <c r="D111" s="251"/>
      <c r="E111" s="252">
        <v>12.4</v>
      </c>
      <c r="F111" s="248"/>
      <c r="G111" s="248"/>
      <c r="H111" s="248"/>
      <c r="I111" s="248"/>
      <c r="J111" s="248"/>
      <c r="K111" s="248"/>
      <c r="L111" s="248"/>
      <c r="M111" s="248"/>
      <c r="N111" s="245"/>
      <c r="O111" s="245"/>
      <c r="P111" s="245"/>
      <c r="Q111" s="245"/>
      <c r="R111" s="245"/>
      <c r="S111" s="245"/>
      <c r="T111" s="249"/>
      <c r="U111" s="245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 t="s">
        <v>138</v>
      </c>
      <c r="AF111" s="153">
        <v>0</v>
      </c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60" ht="22.5" outlineLevel="1" x14ac:dyDescent="0.2">
      <c r="A112" s="242">
        <v>42</v>
      </c>
      <c r="B112" s="243" t="s">
        <v>283</v>
      </c>
      <c r="C112" s="244" t="s">
        <v>284</v>
      </c>
      <c r="D112" s="245" t="s">
        <v>224</v>
      </c>
      <c r="E112" s="246">
        <v>500.4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5">
        <v>2.3800000000000002E-3</v>
      </c>
      <c r="O112" s="245">
        <f>ROUND(E112*N112,5)</f>
        <v>1.19095</v>
      </c>
      <c r="P112" s="245">
        <v>0</v>
      </c>
      <c r="Q112" s="245">
        <f>ROUND(E112*P112,5)</f>
        <v>0</v>
      </c>
      <c r="R112" s="245"/>
      <c r="S112" s="245"/>
      <c r="T112" s="249">
        <v>0.18232999999999999</v>
      </c>
      <c r="U112" s="245">
        <f>ROUND(E112*T112,2)</f>
        <v>91.24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 t="s">
        <v>136</v>
      </c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outlineLevel="1" x14ac:dyDescent="0.2">
      <c r="A113" s="242"/>
      <c r="B113" s="243"/>
      <c r="C113" s="250" t="s">
        <v>285</v>
      </c>
      <c r="D113" s="251"/>
      <c r="E113" s="252">
        <v>21.6</v>
      </c>
      <c r="F113" s="248"/>
      <c r="G113" s="248"/>
      <c r="H113" s="248"/>
      <c r="I113" s="248"/>
      <c r="J113" s="248"/>
      <c r="K113" s="248"/>
      <c r="L113" s="248"/>
      <c r="M113" s="248"/>
      <c r="N113" s="245"/>
      <c r="O113" s="245"/>
      <c r="P113" s="245"/>
      <c r="Q113" s="245"/>
      <c r="R113" s="245"/>
      <c r="S113" s="245"/>
      <c r="T113" s="249"/>
      <c r="U113" s="245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 t="s">
        <v>138</v>
      </c>
      <c r="AF113" s="153">
        <v>0</v>
      </c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</row>
    <row r="114" spans="1:60" outlineLevel="1" x14ac:dyDescent="0.2">
      <c r="A114" s="242"/>
      <c r="B114" s="243"/>
      <c r="C114" s="250" t="s">
        <v>286</v>
      </c>
      <c r="D114" s="251"/>
      <c r="E114" s="252">
        <v>38.4</v>
      </c>
      <c r="F114" s="248"/>
      <c r="G114" s="248"/>
      <c r="H114" s="248"/>
      <c r="I114" s="248"/>
      <c r="J114" s="248"/>
      <c r="K114" s="248"/>
      <c r="L114" s="248"/>
      <c r="M114" s="248"/>
      <c r="N114" s="245"/>
      <c r="O114" s="245"/>
      <c r="P114" s="245"/>
      <c r="Q114" s="245"/>
      <c r="R114" s="245"/>
      <c r="S114" s="245"/>
      <c r="T114" s="249"/>
      <c r="U114" s="245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138</v>
      </c>
      <c r="AF114" s="153">
        <v>0</v>
      </c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outlineLevel="1" x14ac:dyDescent="0.2">
      <c r="A115" s="242"/>
      <c r="B115" s="243"/>
      <c r="C115" s="250" t="s">
        <v>287</v>
      </c>
      <c r="D115" s="251"/>
      <c r="E115" s="252">
        <v>36</v>
      </c>
      <c r="F115" s="248"/>
      <c r="G115" s="248"/>
      <c r="H115" s="248"/>
      <c r="I115" s="248"/>
      <c r="J115" s="248"/>
      <c r="K115" s="248"/>
      <c r="L115" s="248"/>
      <c r="M115" s="248"/>
      <c r="N115" s="245"/>
      <c r="O115" s="245"/>
      <c r="P115" s="245"/>
      <c r="Q115" s="245"/>
      <c r="R115" s="245"/>
      <c r="S115" s="245"/>
      <c r="T115" s="249"/>
      <c r="U115" s="245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 t="s">
        <v>138</v>
      </c>
      <c r="AF115" s="153">
        <v>0</v>
      </c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</row>
    <row r="116" spans="1:60" outlineLevel="1" x14ac:dyDescent="0.2">
      <c r="A116" s="242"/>
      <c r="B116" s="243"/>
      <c r="C116" s="250" t="s">
        <v>288</v>
      </c>
      <c r="D116" s="251"/>
      <c r="E116" s="252">
        <v>21.6</v>
      </c>
      <c r="F116" s="248"/>
      <c r="G116" s="248"/>
      <c r="H116" s="248"/>
      <c r="I116" s="248"/>
      <c r="J116" s="248"/>
      <c r="K116" s="248"/>
      <c r="L116" s="248"/>
      <c r="M116" s="248"/>
      <c r="N116" s="245"/>
      <c r="O116" s="245"/>
      <c r="P116" s="245"/>
      <c r="Q116" s="245"/>
      <c r="R116" s="245"/>
      <c r="S116" s="245"/>
      <c r="T116" s="249"/>
      <c r="U116" s="245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138</v>
      </c>
      <c r="AF116" s="153">
        <v>0</v>
      </c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outlineLevel="1" x14ac:dyDescent="0.2">
      <c r="A117" s="242"/>
      <c r="B117" s="243"/>
      <c r="C117" s="250" t="s">
        <v>289</v>
      </c>
      <c r="D117" s="251"/>
      <c r="E117" s="252">
        <v>10</v>
      </c>
      <c r="F117" s="248"/>
      <c r="G117" s="248"/>
      <c r="H117" s="248"/>
      <c r="I117" s="248"/>
      <c r="J117" s="248"/>
      <c r="K117" s="248"/>
      <c r="L117" s="248"/>
      <c r="M117" s="248"/>
      <c r="N117" s="245"/>
      <c r="O117" s="245"/>
      <c r="P117" s="245"/>
      <c r="Q117" s="245"/>
      <c r="R117" s="245"/>
      <c r="S117" s="245"/>
      <c r="T117" s="249"/>
      <c r="U117" s="245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138</v>
      </c>
      <c r="AF117" s="153">
        <v>0</v>
      </c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242"/>
      <c r="B118" s="243"/>
      <c r="C118" s="250" t="s">
        <v>290</v>
      </c>
      <c r="D118" s="251"/>
      <c r="E118" s="252">
        <v>30</v>
      </c>
      <c r="F118" s="248"/>
      <c r="G118" s="248"/>
      <c r="H118" s="248"/>
      <c r="I118" s="248"/>
      <c r="J118" s="248"/>
      <c r="K118" s="248"/>
      <c r="L118" s="248"/>
      <c r="M118" s="248"/>
      <c r="N118" s="245"/>
      <c r="O118" s="245"/>
      <c r="P118" s="245"/>
      <c r="Q118" s="245"/>
      <c r="R118" s="245"/>
      <c r="S118" s="245"/>
      <c r="T118" s="249"/>
      <c r="U118" s="245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138</v>
      </c>
      <c r="AF118" s="153">
        <v>0</v>
      </c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242"/>
      <c r="B119" s="243"/>
      <c r="C119" s="250" t="s">
        <v>291</v>
      </c>
      <c r="D119" s="251"/>
      <c r="E119" s="252">
        <v>19.8</v>
      </c>
      <c r="F119" s="248"/>
      <c r="G119" s="248"/>
      <c r="H119" s="248"/>
      <c r="I119" s="248"/>
      <c r="J119" s="248"/>
      <c r="K119" s="248"/>
      <c r="L119" s="248"/>
      <c r="M119" s="248"/>
      <c r="N119" s="245"/>
      <c r="O119" s="245"/>
      <c r="P119" s="245"/>
      <c r="Q119" s="245"/>
      <c r="R119" s="245"/>
      <c r="S119" s="245"/>
      <c r="T119" s="249"/>
      <c r="U119" s="245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138</v>
      </c>
      <c r="AF119" s="153">
        <v>0</v>
      </c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outlineLevel="1" x14ac:dyDescent="0.2">
      <c r="A120" s="242"/>
      <c r="B120" s="243"/>
      <c r="C120" s="250" t="s">
        <v>292</v>
      </c>
      <c r="D120" s="251"/>
      <c r="E120" s="252">
        <v>323</v>
      </c>
      <c r="F120" s="248"/>
      <c r="G120" s="248"/>
      <c r="H120" s="248"/>
      <c r="I120" s="248"/>
      <c r="J120" s="248"/>
      <c r="K120" s="248"/>
      <c r="L120" s="248"/>
      <c r="M120" s="248"/>
      <c r="N120" s="245"/>
      <c r="O120" s="245"/>
      <c r="P120" s="245"/>
      <c r="Q120" s="245"/>
      <c r="R120" s="245"/>
      <c r="S120" s="245"/>
      <c r="T120" s="249"/>
      <c r="U120" s="245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 t="s">
        <v>138</v>
      </c>
      <c r="AF120" s="153">
        <v>0</v>
      </c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0" ht="22.5" outlineLevel="1" x14ac:dyDescent="0.2">
      <c r="A121" s="242">
        <v>43</v>
      </c>
      <c r="B121" s="243" t="s">
        <v>293</v>
      </c>
      <c r="C121" s="244" t="s">
        <v>294</v>
      </c>
      <c r="D121" s="245" t="s">
        <v>135</v>
      </c>
      <c r="E121" s="246">
        <v>1145.95</v>
      </c>
      <c r="F121" s="247"/>
      <c r="G121" s="248">
        <f>ROUND(E121*F121,2)</f>
        <v>0</v>
      </c>
      <c r="H121" s="247"/>
      <c r="I121" s="248">
        <f>ROUND(E121*H121,2)</f>
        <v>0</v>
      </c>
      <c r="J121" s="247"/>
      <c r="K121" s="248">
        <f>ROUND(E121*J121,2)</f>
        <v>0</v>
      </c>
      <c r="L121" s="248">
        <v>21</v>
      </c>
      <c r="M121" s="248">
        <f>G121*(1+L121/100)</f>
        <v>0</v>
      </c>
      <c r="N121" s="245">
        <v>1.038E-2</v>
      </c>
      <c r="O121" s="245">
        <f>ROUND(E121*N121,5)</f>
        <v>11.894959999999999</v>
      </c>
      <c r="P121" s="245">
        <v>0</v>
      </c>
      <c r="Q121" s="245">
        <f>ROUND(E121*P121,5)</f>
        <v>0</v>
      </c>
      <c r="R121" s="245"/>
      <c r="S121" s="245"/>
      <c r="T121" s="249">
        <v>0.33688000000000001</v>
      </c>
      <c r="U121" s="245">
        <f>ROUND(E121*T121,2)</f>
        <v>386.05</v>
      </c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136</v>
      </c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outlineLevel="1" x14ac:dyDescent="0.2">
      <c r="A122" s="242"/>
      <c r="B122" s="243"/>
      <c r="C122" s="250" t="s">
        <v>295</v>
      </c>
      <c r="D122" s="251"/>
      <c r="E122" s="252">
        <v>516.1</v>
      </c>
      <c r="F122" s="248"/>
      <c r="G122" s="248"/>
      <c r="H122" s="248"/>
      <c r="I122" s="248"/>
      <c r="J122" s="248"/>
      <c r="K122" s="248"/>
      <c r="L122" s="248"/>
      <c r="M122" s="248"/>
      <c r="N122" s="245"/>
      <c r="O122" s="245"/>
      <c r="P122" s="245"/>
      <c r="Q122" s="245"/>
      <c r="R122" s="245"/>
      <c r="S122" s="245"/>
      <c r="T122" s="249"/>
      <c r="U122" s="245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 t="s">
        <v>138</v>
      </c>
      <c r="AF122" s="153">
        <v>0</v>
      </c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60" outlineLevel="1" x14ac:dyDescent="0.2">
      <c r="A123" s="242"/>
      <c r="B123" s="243"/>
      <c r="C123" s="250" t="s">
        <v>296</v>
      </c>
      <c r="D123" s="251"/>
      <c r="E123" s="252">
        <v>629.85</v>
      </c>
      <c r="F123" s="248"/>
      <c r="G123" s="248"/>
      <c r="H123" s="248"/>
      <c r="I123" s="248"/>
      <c r="J123" s="248"/>
      <c r="K123" s="248"/>
      <c r="L123" s="248"/>
      <c r="M123" s="248"/>
      <c r="N123" s="245"/>
      <c r="O123" s="245"/>
      <c r="P123" s="245"/>
      <c r="Q123" s="245"/>
      <c r="R123" s="245"/>
      <c r="S123" s="245"/>
      <c r="T123" s="249"/>
      <c r="U123" s="245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 t="s">
        <v>138</v>
      </c>
      <c r="AF123" s="153">
        <v>0</v>
      </c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60" x14ac:dyDescent="0.2">
      <c r="A124" s="258" t="s">
        <v>131</v>
      </c>
      <c r="B124" s="259" t="s">
        <v>61</v>
      </c>
      <c r="C124" s="260" t="s">
        <v>62</v>
      </c>
      <c r="D124" s="261"/>
      <c r="E124" s="262"/>
      <c r="F124" s="263"/>
      <c r="G124" s="263">
        <f>SUMIF(AE125:AE130,"&lt;&gt;NOR",G125:G130)</f>
        <v>0</v>
      </c>
      <c r="H124" s="263"/>
      <c r="I124" s="263">
        <f>SUM(I125:I130)</f>
        <v>0</v>
      </c>
      <c r="J124" s="263"/>
      <c r="K124" s="263">
        <f>SUM(K125:K130)</f>
        <v>0</v>
      </c>
      <c r="L124" s="263"/>
      <c r="M124" s="263">
        <f>SUM(M125:M130)</f>
        <v>0</v>
      </c>
      <c r="N124" s="261"/>
      <c r="O124" s="261">
        <f>SUM(O125:O130)</f>
        <v>46.84637</v>
      </c>
      <c r="P124" s="261"/>
      <c r="Q124" s="261">
        <f>SUM(Q125:Q130)</f>
        <v>0</v>
      </c>
      <c r="R124" s="261"/>
      <c r="S124" s="261"/>
      <c r="T124" s="264"/>
      <c r="U124" s="261">
        <f>SUM(U125:U130)</f>
        <v>69.900000000000006</v>
      </c>
      <c r="AE124" t="s">
        <v>132</v>
      </c>
    </row>
    <row r="125" spans="1:60" outlineLevel="1" x14ac:dyDescent="0.2">
      <c r="A125" s="242">
        <v>44</v>
      </c>
      <c r="B125" s="243" t="s">
        <v>297</v>
      </c>
      <c r="C125" s="244" t="s">
        <v>298</v>
      </c>
      <c r="D125" s="245" t="s">
        <v>173</v>
      </c>
      <c r="E125" s="246">
        <v>9.3000000000000007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5">
        <v>1.837</v>
      </c>
      <c r="O125" s="245">
        <f>ROUND(E125*N125,5)</f>
        <v>17.084099999999999</v>
      </c>
      <c r="P125" s="245">
        <v>0</v>
      </c>
      <c r="Q125" s="245">
        <f>ROUND(E125*P125,5)</f>
        <v>0</v>
      </c>
      <c r="R125" s="245"/>
      <c r="S125" s="245"/>
      <c r="T125" s="249">
        <v>1.8360000000000001</v>
      </c>
      <c r="U125" s="245">
        <f>ROUND(E125*T125,2)</f>
        <v>17.07</v>
      </c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 t="s">
        <v>136</v>
      </c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</row>
    <row r="126" spans="1:60" ht="22.5" outlineLevel="1" x14ac:dyDescent="0.2">
      <c r="A126" s="242">
        <v>45</v>
      </c>
      <c r="B126" s="243" t="s">
        <v>299</v>
      </c>
      <c r="C126" s="244" t="s">
        <v>300</v>
      </c>
      <c r="D126" s="245" t="s">
        <v>135</v>
      </c>
      <c r="E126" s="246">
        <v>300.26499999999999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5">
        <v>9.912E-2</v>
      </c>
      <c r="O126" s="245">
        <f>ROUND(E126*N126,5)</f>
        <v>29.762270000000001</v>
      </c>
      <c r="P126" s="245">
        <v>0</v>
      </c>
      <c r="Q126" s="245">
        <f>ROUND(E126*P126,5)</f>
        <v>0</v>
      </c>
      <c r="R126" s="245"/>
      <c r="S126" s="245"/>
      <c r="T126" s="249">
        <v>0.126</v>
      </c>
      <c r="U126" s="245">
        <f>ROUND(E126*T126,2)</f>
        <v>37.83</v>
      </c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 t="s">
        <v>136</v>
      </c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</row>
    <row r="127" spans="1:60" ht="33.75" outlineLevel="1" x14ac:dyDescent="0.2">
      <c r="A127" s="242"/>
      <c r="B127" s="243"/>
      <c r="C127" s="250" t="s">
        <v>301</v>
      </c>
      <c r="D127" s="251"/>
      <c r="E127" s="252">
        <v>220.67</v>
      </c>
      <c r="F127" s="248"/>
      <c r="G127" s="248"/>
      <c r="H127" s="248"/>
      <c r="I127" s="248"/>
      <c r="J127" s="248"/>
      <c r="K127" s="248"/>
      <c r="L127" s="248"/>
      <c r="M127" s="248"/>
      <c r="N127" s="245"/>
      <c r="O127" s="245"/>
      <c r="P127" s="245"/>
      <c r="Q127" s="245"/>
      <c r="R127" s="245"/>
      <c r="S127" s="245"/>
      <c r="T127" s="249"/>
      <c r="U127" s="245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 t="s">
        <v>138</v>
      </c>
      <c r="AF127" s="153">
        <v>0</v>
      </c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</row>
    <row r="128" spans="1:60" outlineLevel="1" x14ac:dyDescent="0.2">
      <c r="A128" s="242"/>
      <c r="B128" s="243"/>
      <c r="C128" s="250" t="s">
        <v>302</v>
      </c>
      <c r="D128" s="251"/>
      <c r="E128" s="252">
        <v>18.024999999999999</v>
      </c>
      <c r="F128" s="248"/>
      <c r="G128" s="248"/>
      <c r="H128" s="248"/>
      <c r="I128" s="248"/>
      <c r="J128" s="248"/>
      <c r="K128" s="248"/>
      <c r="L128" s="248"/>
      <c r="M128" s="248"/>
      <c r="N128" s="245"/>
      <c r="O128" s="245"/>
      <c r="P128" s="245"/>
      <c r="Q128" s="245"/>
      <c r="R128" s="245"/>
      <c r="S128" s="245"/>
      <c r="T128" s="249"/>
      <c r="U128" s="245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 t="s">
        <v>138</v>
      </c>
      <c r="AF128" s="153">
        <v>0</v>
      </c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</row>
    <row r="129" spans="1:60" outlineLevel="1" x14ac:dyDescent="0.2">
      <c r="A129" s="242"/>
      <c r="B129" s="243"/>
      <c r="C129" s="250" t="s">
        <v>303</v>
      </c>
      <c r="D129" s="251"/>
      <c r="E129" s="252">
        <v>61.57</v>
      </c>
      <c r="F129" s="248"/>
      <c r="G129" s="248"/>
      <c r="H129" s="248"/>
      <c r="I129" s="248"/>
      <c r="J129" s="248"/>
      <c r="K129" s="248"/>
      <c r="L129" s="248"/>
      <c r="M129" s="248"/>
      <c r="N129" s="245"/>
      <c r="O129" s="245"/>
      <c r="P129" s="245"/>
      <c r="Q129" s="245"/>
      <c r="R129" s="245"/>
      <c r="S129" s="245"/>
      <c r="T129" s="249"/>
      <c r="U129" s="245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 t="s">
        <v>138</v>
      </c>
      <c r="AF129" s="153">
        <v>0</v>
      </c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</row>
    <row r="130" spans="1:60" outlineLevel="1" x14ac:dyDescent="0.2">
      <c r="A130" s="242">
        <v>46</v>
      </c>
      <c r="B130" s="243" t="s">
        <v>304</v>
      </c>
      <c r="C130" s="244" t="s">
        <v>305</v>
      </c>
      <c r="D130" s="245" t="s">
        <v>135</v>
      </c>
      <c r="E130" s="246">
        <v>300</v>
      </c>
      <c r="F130" s="247"/>
      <c r="G130" s="248">
        <f>ROUND(E130*F130,2)</f>
        <v>0</v>
      </c>
      <c r="H130" s="247"/>
      <c r="I130" s="248">
        <f>ROUND(E130*H130,2)</f>
        <v>0</v>
      </c>
      <c r="J130" s="247"/>
      <c r="K130" s="248">
        <f>ROUND(E130*J130,2)</f>
        <v>0</v>
      </c>
      <c r="L130" s="248">
        <v>21</v>
      </c>
      <c r="M130" s="248">
        <f>G130*(1+L130/100)</f>
        <v>0</v>
      </c>
      <c r="N130" s="245">
        <v>0</v>
      </c>
      <c r="O130" s="245">
        <f>ROUND(E130*N130,5)</f>
        <v>0</v>
      </c>
      <c r="P130" s="245">
        <v>0</v>
      </c>
      <c r="Q130" s="245">
        <f>ROUND(E130*P130,5)</f>
        <v>0</v>
      </c>
      <c r="R130" s="245"/>
      <c r="S130" s="245"/>
      <c r="T130" s="249">
        <v>0.05</v>
      </c>
      <c r="U130" s="245">
        <f>ROUND(E130*T130,2)</f>
        <v>15</v>
      </c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 t="s">
        <v>136</v>
      </c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</row>
    <row r="131" spans="1:60" x14ac:dyDescent="0.2">
      <c r="A131" s="258" t="s">
        <v>131</v>
      </c>
      <c r="B131" s="259" t="s">
        <v>63</v>
      </c>
      <c r="C131" s="260" t="s">
        <v>64</v>
      </c>
      <c r="D131" s="261"/>
      <c r="E131" s="262"/>
      <c r="F131" s="263"/>
      <c r="G131" s="263">
        <f>SUMIF(AE132:AE134,"&lt;&gt;NOR",G132:G134)</f>
        <v>0</v>
      </c>
      <c r="H131" s="263"/>
      <c r="I131" s="263">
        <f>SUM(I132:I134)</f>
        <v>0</v>
      </c>
      <c r="J131" s="263"/>
      <c r="K131" s="263">
        <f>SUM(K132:K134)</f>
        <v>0</v>
      </c>
      <c r="L131" s="263"/>
      <c r="M131" s="263">
        <f>SUM(M132:M134)</f>
        <v>0</v>
      </c>
      <c r="N131" s="261"/>
      <c r="O131" s="261">
        <f>SUM(O132:O134)</f>
        <v>0.65013999999999994</v>
      </c>
      <c r="P131" s="261"/>
      <c r="Q131" s="261">
        <f>SUM(Q132:Q134)</f>
        <v>0</v>
      </c>
      <c r="R131" s="261"/>
      <c r="S131" s="261"/>
      <c r="T131" s="264"/>
      <c r="U131" s="261">
        <f>SUM(U132:U134)</f>
        <v>40.92</v>
      </c>
      <c r="AE131" t="s">
        <v>132</v>
      </c>
    </row>
    <row r="132" spans="1:60" ht="22.5" outlineLevel="1" x14ac:dyDescent="0.2">
      <c r="A132" s="242">
        <v>47</v>
      </c>
      <c r="B132" s="243" t="s">
        <v>306</v>
      </c>
      <c r="C132" s="244" t="s">
        <v>307</v>
      </c>
      <c r="D132" s="245" t="s">
        <v>145</v>
      </c>
      <c r="E132" s="246">
        <v>6</v>
      </c>
      <c r="F132" s="247"/>
      <c r="G132" s="248">
        <f>ROUND(E132*F132,2)</f>
        <v>0</v>
      </c>
      <c r="H132" s="247"/>
      <c r="I132" s="248">
        <f>ROUND(E132*H132,2)</f>
        <v>0</v>
      </c>
      <c r="J132" s="247"/>
      <c r="K132" s="248">
        <f>ROUND(E132*J132,2)</f>
        <v>0</v>
      </c>
      <c r="L132" s="248">
        <v>21</v>
      </c>
      <c r="M132" s="248">
        <f>G132*(1+L132/100)</f>
        <v>0</v>
      </c>
      <c r="N132" s="245">
        <v>2.937E-2</v>
      </c>
      <c r="O132" s="245">
        <f>ROUND(E132*N132,5)</f>
        <v>0.17621999999999999</v>
      </c>
      <c r="P132" s="245">
        <v>0</v>
      </c>
      <c r="Q132" s="245">
        <f>ROUND(E132*P132,5)</f>
        <v>0</v>
      </c>
      <c r="R132" s="245"/>
      <c r="S132" s="245"/>
      <c r="T132" s="249">
        <v>1.86</v>
      </c>
      <c r="U132" s="245">
        <f>ROUND(E132*T132,2)</f>
        <v>11.16</v>
      </c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 t="s">
        <v>136</v>
      </c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</row>
    <row r="133" spans="1:60" ht="22.5" outlineLevel="1" x14ac:dyDescent="0.2">
      <c r="A133" s="242">
        <v>48</v>
      </c>
      <c r="B133" s="243" t="s">
        <v>308</v>
      </c>
      <c r="C133" s="244" t="s">
        <v>309</v>
      </c>
      <c r="D133" s="245" t="s">
        <v>145</v>
      </c>
      <c r="E133" s="246">
        <v>12</v>
      </c>
      <c r="F133" s="247"/>
      <c r="G133" s="248">
        <f>ROUND(E133*F133,2)</f>
        <v>0</v>
      </c>
      <c r="H133" s="247"/>
      <c r="I133" s="248">
        <f>ROUND(E133*H133,2)</f>
        <v>0</v>
      </c>
      <c r="J133" s="247"/>
      <c r="K133" s="248">
        <f>ROUND(E133*J133,2)</f>
        <v>0</v>
      </c>
      <c r="L133" s="248">
        <v>21</v>
      </c>
      <c r="M133" s="248">
        <f>G133*(1+L133/100)</f>
        <v>0</v>
      </c>
      <c r="N133" s="245">
        <v>2.9569999999999999E-2</v>
      </c>
      <c r="O133" s="245">
        <f>ROUND(E133*N133,5)</f>
        <v>0.35483999999999999</v>
      </c>
      <c r="P133" s="245">
        <v>0</v>
      </c>
      <c r="Q133" s="245">
        <f>ROUND(E133*P133,5)</f>
        <v>0</v>
      </c>
      <c r="R133" s="245"/>
      <c r="S133" s="245"/>
      <c r="T133" s="249">
        <v>1.86</v>
      </c>
      <c r="U133" s="245">
        <f>ROUND(E133*T133,2)</f>
        <v>22.32</v>
      </c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 t="s">
        <v>136</v>
      </c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</row>
    <row r="134" spans="1:60" ht="22.5" outlineLevel="1" x14ac:dyDescent="0.2">
      <c r="A134" s="242">
        <v>49</v>
      </c>
      <c r="B134" s="243" t="s">
        <v>310</v>
      </c>
      <c r="C134" s="244" t="s">
        <v>311</v>
      </c>
      <c r="D134" s="245" t="s">
        <v>145</v>
      </c>
      <c r="E134" s="246">
        <v>4</v>
      </c>
      <c r="F134" s="247"/>
      <c r="G134" s="248">
        <f>ROUND(E134*F134,2)</f>
        <v>0</v>
      </c>
      <c r="H134" s="247"/>
      <c r="I134" s="248">
        <f>ROUND(E134*H134,2)</f>
        <v>0</v>
      </c>
      <c r="J134" s="247"/>
      <c r="K134" s="248">
        <f>ROUND(E134*J134,2)</f>
        <v>0</v>
      </c>
      <c r="L134" s="248">
        <v>21</v>
      </c>
      <c r="M134" s="248">
        <f>G134*(1+L134/100)</f>
        <v>0</v>
      </c>
      <c r="N134" s="245">
        <v>2.9770000000000001E-2</v>
      </c>
      <c r="O134" s="245">
        <f>ROUND(E134*N134,5)</f>
        <v>0.11908000000000001</v>
      </c>
      <c r="P134" s="245">
        <v>0</v>
      </c>
      <c r="Q134" s="245">
        <f>ROUND(E134*P134,5)</f>
        <v>0</v>
      </c>
      <c r="R134" s="245"/>
      <c r="S134" s="245"/>
      <c r="T134" s="249">
        <v>1.86</v>
      </c>
      <c r="U134" s="245">
        <f>ROUND(E134*T134,2)</f>
        <v>7.44</v>
      </c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 t="s">
        <v>136</v>
      </c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</row>
    <row r="135" spans="1:60" x14ac:dyDescent="0.2">
      <c r="A135" s="258" t="s">
        <v>131</v>
      </c>
      <c r="B135" s="259" t="s">
        <v>65</v>
      </c>
      <c r="C135" s="260" t="s">
        <v>66</v>
      </c>
      <c r="D135" s="261"/>
      <c r="E135" s="262"/>
      <c r="F135" s="263"/>
      <c r="G135" s="263">
        <f>SUMIF(AE136:AE143,"&lt;&gt;NOR",G136:G143)</f>
        <v>0</v>
      </c>
      <c r="H135" s="263"/>
      <c r="I135" s="263">
        <f>SUM(I136:I143)</f>
        <v>0</v>
      </c>
      <c r="J135" s="263"/>
      <c r="K135" s="263">
        <f>SUM(K136:K143)</f>
        <v>0</v>
      </c>
      <c r="L135" s="263"/>
      <c r="M135" s="263">
        <f>SUM(M136:M143)</f>
        <v>0</v>
      </c>
      <c r="N135" s="261"/>
      <c r="O135" s="261">
        <f>SUM(O136:O143)</f>
        <v>14.76896</v>
      </c>
      <c r="P135" s="261"/>
      <c r="Q135" s="261">
        <f>SUM(Q136:Q143)</f>
        <v>0</v>
      </c>
      <c r="R135" s="261"/>
      <c r="S135" s="261"/>
      <c r="T135" s="264"/>
      <c r="U135" s="261">
        <f>SUM(U136:U143)</f>
        <v>280.85000000000002</v>
      </c>
      <c r="AE135" t="s">
        <v>132</v>
      </c>
    </row>
    <row r="136" spans="1:60" outlineLevel="1" x14ac:dyDescent="0.2">
      <c r="A136" s="242">
        <v>50</v>
      </c>
      <c r="B136" s="243" t="s">
        <v>312</v>
      </c>
      <c r="C136" s="244" t="s">
        <v>313</v>
      </c>
      <c r="D136" s="245" t="s">
        <v>135</v>
      </c>
      <c r="E136" s="246">
        <v>664.44</v>
      </c>
      <c r="F136" s="247"/>
      <c r="G136" s="248">
        <f>ROUND(E136*F136,2)</f>
        <v>0</v>
      </c>
      <c r="H136" s="247"/>
      <c r="I136" s="248">
        <f>ROUND(E136*H136,2)</f>
        <v>0</v>
      </c>
      <c r="J136" s="247"/>
      <c r="K136" s="248">
        <f>ROUND(E136*J136,2)</f>
        <v>0</v>
      </c>
      <c r="L136" s="248">
        <v>21</v>
      </c>
      <c r="M136" s="248">
        <f>G136*(1+L136/100)</f>
        <v>0</v>
      </c>
      <c r="N136" s="245">
        <v>1.8380000000000001E-2</v>
      </c>
      <c r="O136" s="245">
        <f>ROUND(E136*N136,5)</f>
        <v>12.21241</v>
      </c>
      <c r="P136" s="245">
        <v>0</v>
      </c>
      <c r="Q136" s="245">
        <f>ROUND(E136*P136,5)</f>
        <v>0</v>
      </c>
      <c r="R136" s="245"/>
      <c r="S136" s="245"/>
      <c r="T136" s="249">
        <v>0.13</v>
      </c>
      <c r="U136" s="245">
        <f>ROUND(E136*T136,2)</f>
        <v>86.38</v>
      </c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 t="s">
        <v>136</v>
      </c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</row>
    <row r="137" spans="1:60" outlineLevel="1" x14ac:dyDescent="0.2">
      <c r="A137" s="242"/>
      <c r="B137" s="243"/>
      <c r="C137" s="250" t="s">
        <v>314</v>
      </c>
      <c r="D137" s="251"/>
      <c r="E137" s="252">
        <v>664.44</v>
      </c>
      <c r="F137" s="248"/>
      <c r="G137" s="248"/>
      <c r="H137" s="248"/>
      <c r="I137" s="248"/>
      <c r="J137" s="248"/>
      <c r="K137" s="248"/>
      <c r="L137" s="248"/>
      <c r="M137" s="248"/>
      <c r="N137" s="245"/>
      <c r="O137" s="245"/>
      <c r="P137" s="245"/>
      <c r="Q137" s="245"/>
      <c r="R137" s="245"/>
      <c r="S137" s="245"/>
      <c r="T137" s="249"/>
      <c r="U137" s="245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 t="s">
        <v>138</v>
      </c>
      <c r="AF137" s="153">
        <v>0</v>
      </c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</row>
    <row r="138" spans="1:60" outlineLevel="1" x14ac:dyDescent="0.2">
      <c r="A138" s="242">
        <v>51</v>
      </c>
      <c r="B138" s="243" t="s">
        <v>315</v>
      </c>
      <c r="C138" s="244" t="s">
        <v>316</v>
      </c>
      <c r="D138" s="245" t="s">
        <v>135</v>
      </c>
      <c r="E138" s="246">
        <v>2145</v>
      </c>
      <c r="F138" s="247"/>
      <c r="G138" s="248">
        <f>ROUND(E138*F138,2)</f>
        <v>0</v>
      </c>
      <c r="H138" s="247"/>
      <c r="I138" s="248">
        <f>ROUND(E138*H138,2)</f>
        <v>0</v>
      </c>
      <c r="J138" s="247"/>
      <c r="K138" s="248">
        <f>ROUND(E138*J138,2)</f>
        <v>0</v>
      </c>
      <c r="L138" s="248">
        <v>21</v>
      </c>
      <c r="M138" s="248">
        <f>G138*(1+L138/100)</f>
        <v>0</v>
      </c>
      <c r="N138" s="245">
        <v>8.4999999999999995E-4</v>
      </c>
      <c r="O138" s="245">
        <f>ROUND(E138*N138,5)</f>
        <v>1.82325</v>
      </c>
      <c r="P138" s="245">
        <v>0</v>
      </c>
      <c r="Q138" s="245">
        <f>ROUND(E138*P138,5)</f>
        <v>0</v>
      </c>
      <c r="R138" s="245"/>
      <c r="S138" s="245"/>
      <c r="T138" s="249">
        <v>6.0000000000000001E-3</v>
      </c>
      <c r="U138" s="245">
        <f>ROUND(E138*T138,2)</f>
        <v>12.87</v>
      </c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 t="s">
        <v>136</v>
      </c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</row>
    <row r="139" spans="1:60" outlineLevel="1" x14ac:dyDescent="0.2">
      <c r="A139" s="242">
        <v>52</v>
      </c>
      <c r="B139" s="243" t="s">
        <v>317</v>
      </c>
      <c r="C139" s="244" t="s">
        <v>318</v>
      </c>
      <c r="D139" s="245" t="s">
        <v>135</v>
      </c>
      <c r="E139" s="246">
        <v>715</v>
      </c>
      <c r="F139" s="247"/>
      <c r="G139" s="248">
        <f>ROUND(E139*F139,2)</f>
        <v>0</v>
      </c>
      <c r="H139" s="247"/>
      <c r="I139" s="248">
        <f>ROUND(E139*H139,2)</f>
        <v>0</v>
      </c>
      <c r="J139" s="247"/>
      <c r="K139" s="248">
        <f>ROUND(E139*J139,2)</f>
        <v>0</v>
      </c>
      <c r="L139" s="248">
        <v>21</v>
      </c>
      <c r="M139" s="248">
        <f>G139*(1+L139/100)</f>
        <v>0</v>
      </c>
      <c r="N139" s="245">
        <v>0</v>
      </c>
      <c r="O139" s="245">
        <f>ROUND(E139*N139,5)</f>
        <v>0</v>
      </c>
      <c r="P139" s="245">
        <v>0</v>
      </c>
      <c r="Q139" s="245">
        <f>ROUND(E139*P139,5)</f>
        <v>0</v>
      </c>
      <c r="R139" s="245"/>
      <c r="S139" s="245"/>
      <c r="T139" s="249">
        <v>0.04</v>
      </c>
      <c r="U139" s="245">
        <f>ROUND(E139*T139,2)</f>
        <v>28.6</v>
      </c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 t="s">
        <v>136</v>
      </c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</row>
    <row r="140" spans="1:60" outlineLevel="1" x14ac:dyDescent="0.2">
      <c r="A140" s="242">
        <v>53</v>
      </c>
      <c r="B140" s="243" t="s">
        <v>319</v>
      </c>
      <c r="C140" s="244" t="s">
        <v>320</v>
      </c>
      <c r="D140" s="245" t="s">
        <v>135</v>
      </c>
      <c r="E140" s="246">
        <v>1430</v>
      </c>
      <c r="F140" s="247"/>
      <c r="G140" s="248">
        <f>ROUND(E140*F140,2)</f>
        <v>0</v>
      </c>
      <c r="H140" s="247"/>
      <c r="I140" s="248">
        <f>ROUND(E140*H140,2)</f>
        <v>0</v>
      </c>
      <c r="J140" s="247"/>
      <c r="K140" s="248">
        <f>ROUND(E140*J140,2)</f>
        <v>0</v>
      </c>
      <c r="L140" s="248">
        <v>21</v>
      </c>
      <c r="M140" s="248">
        <f>G140*(1+L140/100)</f>
        <v>0</v>
      </c>
      <c r="N140" s="245">
        <v>1.2999999999999999E-4</v>
      </c>
      <c r="O140" s="245">
        <f>ROUND(E140*N140,5)</f>
        <v>0.18590000000000001</v>
      </c>
      <c r="P140" s="245">
        <v>0</v>
      </c>
      <c r="Q140" s="245">
        <f>ROUND(E140*P140,5)</f>
        <v>0</v>
      </c>
      <c r="R140" s="245"/>
      <c r="S140" s="245"/>
      <c r="T140" s="249">
        <v>0</v>
      </c>
      <c r="U140" s="245">
        <f>ROUND(E140*T140,2)</f>
        <v>0</v>
      </c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 t="s">
        <v>136</v>
      </c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</row>
    <row r="141" spans="1:60" outlineLevel="1" x14ac:dyDescent="0.2">
      <c r="A141" s="242">
        <v>54</v>
      </c>
      <c r="B141" s="243" t="s">
        <v>321</v>
      </c>
      <c r="C141" s="244" t="s">
        <v>322</v>
      </c>
      <c r="D141" s="245" t="s">
        <v>135</v>
      </c>
      <c r="E141" s="246">
        <v>715</v>
      </c>
      <c r="F141" s="247"/>
      <c r="G141" s="248">
        <f>ROUND(E141*F141,2)</f>
        <v>0</v>
      </c>
      <c r="H141" s="247"/>
      <c r="I141" s="248">
        <f>ROUND(E141*H141,2)</f>
        <v>0</v>
      </c>
      <c r="J141" s="247"/>
      <c r="K141" s="248">
        <f>ROUND(E141*J141,2)</f>
        <v>0</v>
      </c>
      <c r="L141" s="248">
        <v>21</v>
      </c>
      <c r="M141" s="248">
        <f>G141*(1+L141/100)</f>
        <v>0</v>
      </c>
      <c r="N141" s="245">
        <v>0</v>
      </c>
      <c r="O141" s="245">
        <f>ROUND(E141*N141,5)</f>
        <v>0</v>
      </c>
      <c r="P141" s="245">
        <v>0</v>
      </c>
      <c r="Q141" s="245">
        <f>ROUND(E141*P141,5)</f>
        <v>0</v>
      </c>
      <c r="R141" s="245"/>
      <c r="S141" s="245"/>
      <c r="T141" s="249">
        <v>0.10199999999999999</v>
      </c>
      <c r="U141" s="245">
        <f>ROUND(E141*T141,2)</f>
        <v>72.930000000000007</v>
      </c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 t="s">
        <v>136</v>
      </c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</row>
    <row r="142" spans="1:60" outlineLevel="1" x14ac:dyDescent="0.2">
      <c r="A142" s="242">
        <v>55</v>
      </c>
      <c r="B142" s="243" t="s">
        <v>323</v>
      </c>
      <c r="C142" s="244" t="s">
        <v>324</v>
      </c>
      <c r="D142" s="245" t="s">
        <v>135</v>
      </c>
      <c r="E142" s="246">
        <v>452.4</v>
      </c>
      <c r="F142" s="247"/>
      <c r="G142" s="248">
        <f>ROUND(E142*F142,2)</f>
        <v>0</v>
      </c>
      <c r="H142" s="247"/>
      <c r="I142" s="248">
        <f>ROUND(E142*H142,2)</f>
        <v>0</v>
      </c>
      <c r="J142" s="247"/>
      <c r="K142" s="248">
        <f>ROUND(E142*J142,2)</f>
        <v>0</v>
      </c>
      <c r="L142" s="248">
        <v>21</v>
      </c>
      <c r="M142" s="248">
        <f>G142*(1+L142/100)</f>
        <v>0</v>
      </c>
      <c r="N142" s="245">
        <v>1.2099999999999999E-3</v>
      </c>
      <c r="O142" s="245">
        <f>ROUND(E142*N142,5)</f>
        <v>0.5474</v>
      </c>
      <c r="P142" s="245">
        <v>0</v>
      </c>
      <c r="Q142" s="245">
        <f>ROUND(E142*P142,5)</f>
        <v>0</v>
      </c>
      <c r="R142" s="245"/>
      <c r="S142" s="245"/>
      <c r="T142" s="249">
        <v>0.17699999999999999</v>
      </c>
      <c r="U142" s="245">
        <f>ROUND(E142*T142,2)</f>
        <v>80.069999999999993</v>
      </c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 t="s">
        <v>136</v>
      </c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</row>
    <row r="143" spans="1:60" outlineLevel="1" x14ac:dyDescent="0.2">
      <c r="A143" s="242"/>
      <c r="B143" s="243"/>
      <c r="C143" s="250" t="s">
        <v>325</v>
      </c>
      <c r="D143" s="251"/>
      <c r="E143" s="252">
        <v>452.4</v>
      </c>
      <c r="F143" s="248"/>
      <c r="G143" s="248"/>
      <c r="H143" s="248"/>
      <c r="I143" s="248"/>
      <c r="J143" s="248"/>
      <c r="K143" s="248"/>
      <c r="L143" s="248"/>
      <c r="M143" s="248"/>
      <c r="N143" s="245"/>
      <c r="O143" s="245"/>
      <c r="P143" s="245"/>
      <c r="Q143" s="245"/>
      <c r="R143" s="245"/>
      <c r="S143" s="245"/>
      <c r="T143" s="249"/>
      <c r="U143" s="245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 t="s">
        <v>138</v>
      </c>
      <c r="AF143" s="153">
        <v>0</v>
      </c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</row>
    <row r="144" spans="1:60" x14ac:dyDescent="0.2">
      <c r="A144" s="258" t="s">
        <v>131</v>
      </c>
      <c r="B144" s="259" t="s">
        <v>67</v>
      </c>
      <c r="C144" s="260" t="s">
        <v>68</v>
      </c>
      <c r="D144" s="261"/>
      <c r="E144" s="262"/>
      <c r="F144" s="263"/>
      <c r="G144" s="263">
        <f>SUMIF(AE145:AE147,"&lt;&gt;NOR",G145:G147)</f>
        <v>0</v>
      </c>
      <c r="H144" s="263"/>
      <c r="I144" s="263">
        <f>SUM(I145:I147)</f>
        <v>0</v>
      </c>
      <c r="J144" s="263"/>
      <c r="K144" s="263">
        <f>SUM(K145:K147)</f>
        <v>0</v>
      </c>
      <c r="L144" s="263"/>
      <c r="M144" s="263">
        <f>SUM(M145:M147)</f>
        <v>0</v>
      </c>
      <c r="N144" s="261"/>
      <c r="O144" s="261">
        <f>SUM(O145:O147)</f>
        <v>0.17947000000000002</v>
      </c>
      <c r="P144" s="261"/>
      <c r="Q144" s="261">
        <f>SUM(Q145:Q147)</f>
        <v>0</v>
      </c>
      <c r="R144" s="261"/>
      <c r="S144" s="261"/>
      <c r="T144" s="264"/>
      <c r="U144" s="261">
        <f>SUM(U145:U147)</f>
        <v>15.02</v>
      </c>
      <c r="AE144" t="s">
        <v>132</v>
      </c>
    </row>
    <row r="145" spans="1:60" outlineLevel="1" x14ac:dyDescent="0.2">
      <c r="A145" s="242">
        <v>56</v>
      </c>
      <c r="B145" s="243" t="s">
        <v>326</v>
      </c>
      <c r="C145" s="244" t="s">
        <v>327</v>
      </c>
      <c r="D145" s="245" t="s">
        <v>224</v>
      </c>
      <c r="E145" s="246">
        <v>2.75</v>
      </c>
      <c r="F145" s="247"/>
      <c r="G145" s="248">
        <f>ROUND(E145*F145,2)</f>
        <v>0</v>
      </c>
      <c r="H145" s="247"/>
      <c r="I145" s="248">
        <f>ROUND(E145*H145,2)</f>
        <v>0</v>
      </c>
      <c r="J145" s="247"/>
      <c r="K145" s="248">
        <f>ROUND(E145*J145,2)</f>
        <v>0</v>
      </c>
      <c r="L145" s="248">
        <v>21</v>
      </c>
      <c r="M145" s="248">
        <f>G145*(1+L145/100)</f>
        <v>0</v>
      </c>
      <c r="N145" s="245">
        <v>1.6459999999999999E-2</v>
      </c>
      <c r="O145" s="245">
        <f>ROUND(E145*N145,5)</f>
        <v>4.5269999999999998E-2</v>
      </c>
      <c r="P145" s="245">
        <v>0</v>
      </c>
      <c r="Q145" s="245">
        <f>ROUND(E145*P145,5)</f>
        <v>0</v>
      </c>
      <c r="R145" s="245"/>
      <c r="S145" s="245"/>
      <c r="T145" s="249">
        <v>1.3</v>
      </c>
      <c r="U145" s="245">
        <f>ROUND(E145*T145,2)</f>
        <v>3.58</v>
      </c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 t="s">
        <v>136</v>
      </c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</row>
    <row r="146" spans="1:60" outlineLevel="1" x14ac:dyDescent="0.2">
      <c r="A146" s="242">
        <v>57</v>
      </c>
      <c r="B146" s="243" t="s">
        <v>328</v>
      </c>
      <c r="C146" s="244" t="s">
        <v>329</v>
      </c>
      <c r="D146" s="245" t="s">
        <v>224</v>
      </c>
      <c r="E146" s="246">
        <v>11</v>
      </c>
      <c r="F146" s="247"/>
      <c r="G146" s="248">
        <f>ROUND(E146*F146,2)</f>
        <v>0</v>
      </c>
      <c r="H146" s="247"/>
      <c r="I146" s="248">
        <f>ROUND(E146*H146,2)</f>
        <v>0</v>
      </c>
      <c r="J146" s="247"/>
      <c r="K146" s="248">
        <f>ROUND(E146*J146,2)</f>
        <v>0</v>
      </c>
      <c r="L146" s="248">
        <v>21</v>
      </c>
      <c r="M146" s="248">
        <f>G146*(1+L146/100)</f>
        <v>0</v>
      </c>
      <c r="N146" s="245">
        <v>1.2200000000000001E-2</v>
      </c>
      <c r="O146" s="245">
        <f>ROUND(E146*N146,5)</f>
        <v>0.13420000000000001</v>
      </c>
      <c r="P146" s="245">
        <v>0</v>
      </c>
      <c r="Q146" s="245">
        <f>ROUND(E146*P146,5)</f>
        <v>0</v>
      </c>
      <c r="R146" s="245"/>
      <c r="S146" s="245"/>
      <c r="T146" s="249">
        <v>1.04</v>
      </c>
      <c r="U146" s="245">
        <f>ROUND(E146*T146,2)</f>
        <v>11.44</v>
      </c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 t="s">
        <v>136</v>
      </c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</row>
    <row r="147" spans="1:60" outlineLevel="1" x14ac:dyDescent="0.2">
      <c r="A147" s="242"/>
      <c r="B147" s="243"/>
      <c r="C147" s="250" t="s">
        <v>330</v>
      </c>
      <c r="D147" s="251"/>
      <c r="E147" s="252">
        <v>11</v>
      </c>
      <c r="F147" s="248"/>
      <c r="G147" s="248"/>
      <c r="H147" s="248"/>
      <c r="I147" s="248"/>
      <c r="J147" s="248"/>
      <c r="K147" s="248"/>
      <c r="L147" s="248"/>
      <c r="M147" s="248"/>
      <c r="N147" s="245"/>
      <c r="O147" s="245"/>
      <c r="P147" s="245"/>
      <c r="Q147" s="245"/>
      <c r="R147" s="245"/>
      <c r="S147" s="245"/>
      <c r="T147" s="249"/>
      <c r="U147" s="245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 t="s">
        <v>138</v>
      </c>
      <c r="AF147" s="153">
        <v>0</v>
      </c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</row>
    <row r="148" spans="1:60" x14ac:dyDescent="0.2">
      <c r="A148" s="258" t="s">
        <v>131</v>
      </c>
      <c r="B148" s="259" t="s">
        <v>69</v>
      </c>
      <c r="C148" s="260" t="s">
        <v>70</v>
      </c>
      <c r="D148" s="261"/>
      <c r="E148" s="262"/>
      <c r="F148" s="263"/>
      <c r="G148" s="263">
        <f>SUMIF(AE149:AE189,"&lt;&gt;NOR",G149:G189)</f>
        <v>0</v>
      </c>
      <c r="H148" s="263"/>
      <c r="I148" s="263">
        <f>SUM(I149:I189)</f>
        <v>0</v>
      </c>
      <c r="J148" s="263"/>
      <c r="K148" s="263">
        <f>SUM(K149:K189)</f>
        <v>0</v>
      </c>
      <c r="L148" s="263"/>
      <c r="M148" s="263">
        <f>SUM(M149:M189)</f>
        <v>0</v>
      </c>
      <c r="N148" s="261"/>
      <c r="O148" s="261">
        <f>SUM(O149:O189)</f>
        <v>0.30079</v>
      </c>
      <c r="P148" s="261"/>
      <c r="Q148" s="261">
        <f>SUM(Q149:Q189)</f>
        <v>166.98392000000001</v>
      </c>
      <c r="R148" s="261"/>
      <c r="S148" s="261"/>
      <c r="T148" s="264"/>
      <c r="U148" s="261">
        <f>SUM(U149:U189)</f>
        <v>315.19000000000005</v>
      </c>
      <c r="AE148" t="s">
        <v>132</v>
      </c>
    </row>
    <row r="149" spans="1:60" outlineLevel="1" x14ac:dyDescent="0.2">
      <c r="A149" s="242">
        <v>58</v>
      </c>
      <c r="B149" s="243" t="s">
        <v>331</v>
      </c>
      <c r="C149" s="244" t="s">
        <v>332</v>
      </c>
      <c r="D149" s="245" t="s">
        <v>135</v>
      </c>
      <c r="E149" s="246">
        <v>108.3625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5">
        <v>6.7000000000000002E-4</v>
      </c>
      <c r="O149" s="245">
        <f>ROUND(E149*N149,5)</f>
        <v>7.2599999999999998E-2</v>
      </c>
      <c r="P149" s="245">
        <v>0.184</v>
      </c>
      <c r="Q149" s="245">
        <f>ROUND(E149*P149,5)</f>
        <v>19.938700000000001</v>
      </c>
      <c r="R149" s="245"/>
      <c r="S149" s="245"/>
      <c r="T149" s="249">
        <v>0.22700000000000001</v>
      </c>
      <c r="U149" s="245">
        <f>ROUND(E149*T149,2)</f>
        <v>24.6</v>
      </c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 t="s">
        <v>136</v>
      </c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</row>
    <row r="150" spans="1:60" outlineLevel="1" x14ac:dyDescent="0.2">
      <c r="A150" s="242"/>
      <c r="B150" s="243"/>
      <c r="C150" s="250" t="s">
        <v>333</v>
      </c>
      <c r="D150" s="251"/>
      <c r="E150" s="252">
        <v>25</v>
      </c>
      <c r="F150" s="248"/>
      <c r="G150" s="248"/>
      <c r="H150" s="248"/>
      <c r="I150" s="248"/>
      <c r="J150" s="248"/>
      <c r="K150" s="248"/>
      <c r="L150" s="248"/>
      <c r="M150" s="248"/>
      <c r="N150" s="245"/>
      <c r="O150" s="245"/>
      <c r="P150" s="245"/>
      <c r="Q150" s="245"/>
      <c r="R150" s="245"/>
      <c r="S150" s="245"/>
      <c r="T150" s="249"/>
      <c r="U150" s="245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 t="s">
        <v>138</v>
      </c>
      <c r="AF150" s="153">
        <v>0</v>
      </c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</row>
    <row r="151" spans="1:60" outlineLevel="1" x14ac:dyDescent="0.2">
      <c r="A151" s="242"/>
      <c r="B151" s="243"/>
      <c r="C151" s="250" t="s">
        <v>334</v>
      </c>
      <c r="D151" s="251"/>
      <c r="E151" s="252">
        <v>59.137500000000003</v>
      </c>
      <c r="F151" s="248"/>
      <c r="G151" s="248"/>
      <c r="H151" s="248"/>
      <c r="I151" s="248"/>
      <c r="J151" s="248"/>
      <c r="K151" s="248"/>
      <c r="L151" s="248"/>
      <c r="M151" s="248"/>
      <c r="N151" s="245"/>
      <c r="O151" s="245"/>
      <c r="P151" s="245"/>
      <c r="Q151" s="245"/>
      <c r="R151" s="245"/>
      <c r="S151" s="245"/>
      <c r="T151" s="249"/>
      <c r="U151" s="245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 t="s">
        <v>138</v>
      </c>
      <c r="AF151" s="153">
        <v>0</v>
      </c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</row>
    <row r="152" spans="1:60" outlineLevel="1" x14ac:dyDescent="0.2">
      <c r="A152" s="242"/>
      <c r="B152" s="243"/>
      <c r="C152" s="250" t="s">
        <v>335</v>
      </c>
      <c r="D152" s="251"/>
      <c r="E152" s="252">
        <v>24.225000000000001</v>
      </c>
      <c r="F152" s="248"/>
      <c r="G152" s="248"/>
      <c r="H152" s="248"/>
      <c r="I152" s="248"/>
      <c r="J152" s="248"/>
      <c r="K152" s="248"/>
      <c r="L152" s="248"/>
      <c r="M152" s="248"/>
      <c r="N152" s="245"/>
      <c r="O152" s="245"/>
      <c r="P152" s="245"/>
      <c r="Q152" s="245"/>
      <c r="R152" s="245"/>
      <c r="S152" s="245"/>
      <c r="T152" s="249"/>
      <c r="U152" s="245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 t="s">
        <v>138</v>
      </c>
      <c r="AF152" s="153">
        <v>0</v>
      </c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</row>
    <row r="153" spans="1:60" outlineLevel="1" x14ac:dyDescent="0.2">
      <c r="A153" s="242">
        <v>59</v>
      </c>
      <c r="B153" s="243" t="s">
        <v>336</v>
      </c>
      <c r="C153" s="244" t="s">
        <v>337</v>
      </c>
      <c r="D153" s="245" t="s">
        <v>135</v>
      </c>
      <c r="E153" s="246">
        <v>78.542500000000004</v>
      </c>
      <c r="F153" s="247"/>
      <c r="G153" s="248">
        <f>ROUND(E153*F153,2)</f>
        <v>0</v>
      </c>
      <c r="H153" s="247"/>
      <c r="I153" s="248">
        <f>ROUND(E153*H153,2)</f>
        <v>0</v>
      </c>
      <c r="J153" s="247"/>
      <c r="K153" s="248">
        <f>ROUND(E153*J153,2)</f>
        <v>0</v>
      </c>
      <c r="L153" s="248">
        <v>21</v>
      </c>
      <c r="M153" s="248">
        <f>G153*(1+L153/100)</f>
        <v>0</v>
      </c>
      <c r="N153" s="245">
        <v>6.7000000000000002E-4</v>
      </c>
      <c r="O153" s="245">
        <f>ROUND(E153*N153,5)</f>
        <v>5.262E-2</v>
      </c>
      <c r="P153" s="245">
        <v>0.154</v>
      </c>
      <c r="Q153" s="245">
        <f>ROUND(E153*P153,5)</f>
        <v>12.095549999999999</v>
      </c>
      <c r="R153" s="245"/>
      <c r="S153" s="245"/>
      <c r="T153" s="249">
        <v>0.21</v>
      </c>
      <c r="U153" s="245">
        <f>ROUND(E153*T153,2)</f>
        <v>16.489999999999998</v>
      </c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 t="s">
        <v>136</v>
      </c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</row>
    <row r="154" spans="1:60" outlineLevel="1" x14ac:dyDescent="0.2">
      <c r="A154" s="242"/>
      <c r="B154" s="243"/>
      <c r="C154" s="250" t="s">
        <v>338</v>
      </c>
      <c r="D154" s="251"/>
      <c r="E154" s="252">
        <v>30.232500000000002</v>
      </c>
      <c r="F154" s="248"/>
      <c r="G154" s="248"/>
      <c r="H154" s="248"/>
      <c r="I154" s="248"/>
      <c r="J154" s="248"/>
      <c r="K154" s="248"/>
      <c r="L154" s="248"/>
      <c r="M154" s="248"/>
      <c r="N154" s="245"/>
      <c r="O154" s="245"/>
      <c r="P154" s="245"/>
      <c r="Q154" s="245"/>
      <c r="R154" s="245"/>
      <c r="S154" s="245"/>
      <c r="T154" s="249"/>
      <c r="U154" s="245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 t="s">
        <v>138</v>
      </c>
      <c r="AF154" s="153">
        <v>0</v>
      </c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</row>
    <row r="155" spans="1:60" outlineLevel="1" x14ac:dyDescent="0.2">
      <c r="A155" s="242"/>
      <c r="B155" s="243"/>
      <c r="C155" s="250" t="s">
        <v>339</v>
      </c>
      <c r="D155" s="251"/>
      <c r="E155" s="252">
        <v>24.725000000000001</v>
      </c>
      <c r="F155" s="248"/>
      <c r="G155" s="248"/>
      <c r="H155" s="248"/>
      <c r="I155" s="248"/>
      <c r="J155" s="248"/>
      <c r="K155" s="248"/>
      <c r="L155" s="248"/>
      <c r="M155" s="248"/>
      <c r="N155" s="245"/>
      <c r="O155" s="245"/>
      <c r="P155" s="245"/>
      <c r="Q155" s="245"/>
      <c r="R155" s="245"/>
      <c r="S155" s="245"/>
      <c r="T155" s="249"/>
      <c r="U155" s="245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 t="s">
        <v>138</v>
      </c>
      <c r="AF155" s="153">
        <v>0</v>
      </c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</row>
    <row r="156" spans="1:60" outlineLevel="1" x14ac:dyDescent="0.2">
      <c r="A156" s="242"/>
      <c r="B156" s="243"/>
      <c r="C156" s="250" t="s">
        <v>340</v>
      </c>
      <c r="D156" s="251"/>
      <c r="E156" s="252">
        <v>23.585000000000001</v>
      </c>
      <c r="F156" s="248"/>
      <c r="G156" s="248"/>
      <c r="H156" s="248"/>
      <c r="I156" s="248"/>
      <c r="J156" s="248"/>
      <c r="K156" s="248"/>
      <c r="L156" s="248"/>
      <c r="M156" s="248"/>
      <c r="N156" s="245"/>
      <c r="O156" s="245"/>
      <c r="P156" s="245"/>
      <c r="Q156" s="245"/>
      <c r="R156" s="245"/>
      <c r="S156" s="245"/>
      <c r="T156" s="249"/>
      <c r="U156" s="245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 t="s">
        <v>138</v>
      </c>
      <c r="AF156" s="153">
        <v>0</v>
      </c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</row>
    <row r="157" spans="1:60" outlineLevel="1" x14ac:dyDescent="0.2">
      <c r="A157" s="242">
        <v>60</v>
      </c>
      <c r="B157" s="243" t="s">
        <v>341</v>
      </c>
      <c r="C157" s="244" t="s">
        <v>342</v>
      </c>
      <c r="D157" s="245" t="s">
        <v>173</v>
      </c>
      <c r="E157" s="246">
        <v>16.918800000000001</v>
      </c>
      <c r="F157" s="247"/>
      <c r="G157" s="248">
        <f>ROUND(E157*F157,2)</f>
        <v>0</v>
      </c>
      <c r="H157" s="247"/>
      <c r="I157" s="248">
        <f>ROUND(E157*H157,2)</f>
        <v>0</v>
      </c>
      <c r="J157" s="247"/>
      <c r="K157" s="248">
        <f>ROUND(E157*J157,2)</f>
        <v>0</v>
      </c>
      <c r="L157" s="248">
        <v>21</v>
      </c>
      <c r="M157" s="248">
        <f>G157*(1+L157/100)</f>
        <v>0</v>
      </c>
      <c r="N157" s="245">
        <v>1.2800000000000001E-3</v>
      </c>
      <c r="O157" s="245">
        <f>ROUND(E157*N157,5)</f>
        <v>2.1659999999999999E-2</v>
      </c>
      <c r="P157" s="245">
        <v>1.8</v>
      </c>
      <c r="Q157" s="245">
        <f>ROUND(E157*P157,5)</f>
        <v>30.45384</v>
      </c>
      <c r="R157" s="245"/>
      <c r="S157" s="245"/>
      <c r="T157" s="249">
        <v>1.52</v>
      </c>
      <c r="U157" s="245">
        <f>ROUND(E157*T157,2)</f>
        <v>25.72</v>
      </c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 t="s">
        <v>136</v>
      </c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</row>
    <row r="158" spans="1:60" outlineLevel="1" x14ac:dyDescent="0.2">
      <c r="A158" s="242"/>
      <c r="B158" s="243"/>
      <c r="C158" s="250" t="s">
        <v>343</v>
      </c>
      <c r="D158" s="251"/>
      <c r="E158" s="252">
        <v>6.8639999999999999</v>
      </c>
      <c r="F158" s="248"/>
      <c r="G158" s="248"/>
      <c r="H158" s="248"/>
      <c r="I158" s="248"/>
      <c r="J158" s="248"/>
      <c r="K158" s="248"/>
      <c r="L158" s="248"/>
      <c r="M158" s="248"/>
      <c r="N158" s="245"/>
      <c r="O158" s="245"/>
      <c r="P158" s="245"/>
      <c r="Q158" s="245"/>
      <c r="R158" s="245"/>
      <c r="S158" s="245"/>
      <c r="T158" s="249"/>
      <c r="U158" s="245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 t="s">
        <v>138</v>
      </c>
      <c r="AF158" s="153">
        <v>0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</row>
    <row r="159" spans="1:60" outlineLevel="1" x14ac:dyDescent="0.2">
      <c r="A159" s="242"/>
      <c r="B159" s="243"/>
      <c r="C159" s="250" t="s">
        <v>344</v>
      </c>
      <c r="D159" s="251"/>
      <c r="E159" s="252">
        <v>10.0548</v>
      </c>
      <c r="F159" s="248"/>
      <c r="G159" s="248"/>
      <c r="H159" s="248"/>
      <c r="I159" s="248"/>
      <c r="J159" s="248"/>
      <c r="K159" s="248"/>
      <c r="L159" s="248"/>
      <c r="M159" s="248"/>
      <c r="N159" s="245"/>
      <c r="O159" s="245"/>
      <c r="P159" s="245"/>
      <c r="Q159" s="245"/>
      <c r="R159" s="245"/>
      <c r="S159" s="245"/>
      <c r="T159" s="249"/>
      <c r="U159" s="245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 t="s">
        <v>138</v>
      </c>
      <c r="AF159" s="153">
        <v>0</v>
      </c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</row>
    <row r="160" spans="1:60" outlineLevel="1" x14ac:dyDescent="0.2">
      <c r="A160" s="242">
        <v>61</v>
      </c>
      <c r="B160" s="243" t="s">
        <v>345</v>
      </c>
      <c r="C160" s="244" t="s">
        <v>346</v>
      </c>
      <c r="D160" s="245" t="s">
        <v>173</v>
      </c>
      <c r="E160" s="246">
        <v>5.4675000000000002</v>
      </c>
      <c r="F160" s="247"/>
      <c r="G160" s="248">
        <f>ROUND(E160*F160,2)</f>
        <v>0</v>
      </c>
      <c r="H160" s="247"/>
      <c r="I160" s="248">
        <f>ROUND(E160*H160,2)</f>
        <v>0</v>
      </c>
      <c r="J160" s="247"/>
      <c r="K160" s="248">
        <f>ROUND(E160*J160,2)</f>
        <v>0</v>
      </c>
      <c r="L160" s="248">
        <v>21</v>
      </c>
      <c r="M160" s="248">
        <f>G160*(1+L160/100)</f>
        <v>0</v>
      </c>
      <c r="N160" s="245">
        <v>0</v>
      </c>
      <c r="O160" s="245">
        <f>ROUND(E160*N160,5)</f>
        <v>0</v>
      </c>
      <c r="P160" s="245">
        <v>1.5940000000000001</v>
      </c>
      <c r="Q160" s="245">
        <f>ROUND(E160*P160,5)</f>
        <v>8.7151999999999994</v>
      </c>
      <c r="R160" s="245"/>
      <c r="S160" s="245"/>
      <c r="T160" s="249">
        <v>2.42</v>
      </c>
      <c r="U160" s="245">
        <f>ROUND(E160*T160,2)</f>
        <v>13.23</v>
      </c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 t="s">
        <v>136</v>
      </c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</row>
    <row r="161" spans="1:60" outlineLevel="1" x14ac:dyDescent="0.2">
      <c r="A161" s="242"/>
      <c r="B161" s="243"/>
      <c r="C161" s="250" t="s">
        <v>347</v>
      </c>
      <c r="D161" s="251"/>
      <c r="E161" s="252">
        <v>3.7124999999999999</v>
      </c>
      <c r="F161" s="248"/>
      <c r="G161" s="248"/>
      <c r="H161" s="248"/>
      <c r="I161" s="248"/>
      <c r="J161" s="248"/>
      <c r="K161" s="248"/>
      <c r="L161" s="248"/>
      <c r="M161" s="248"/>
      <c r="N161" s="245"/>
      <c r="O161" s="245"/>
      <c r="P161" s="245"/>
      <c r="Q161" s="245"/>
      <c r="R161" s="245"/>
      <c r="S161" s="245"/>
      <c r="T161" s="249"/>
      <c r="U161" s="245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 t="s">
        <v>138</v>
      </c>
      <c r="AF161" s="153">
        <v>0</v>
      </c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</row>
    <row r="162" spans="1:60" outlineLevel="1" x14ac:dyDescent="0.2">
      <c r="A162" s="242"/>
      <c r="B162" s="243"/>
      <c r="C162" s="250" t="s">
        <v>348</v>
      </c>
      <c r="D162" s="251"/>
      <c r="E162" s="252">
        <v>1.7549999999999999</v>
      </c>
      <c r="F162" s="248"/>
      <c r="G162" s="248"/>
      <c r="H162" s="248"/>
      <c r="I162" s="248"/>
      <c r="J162" s="248"/>
      <c r="K162" s="248"/>
      <c r="L162" s="248"/>
      <c r="M162" s="248"/>
      <c r="N162" s="245"/>
      <c r="O162" s="245"/>
      <c r="P162" s="245"/>
      <c r="Q162" s="245"/>
      <c r="R162" s="245"/>
      <c r="S162" s="245"/>
      <c r="T162" s="249"/>
      <c r="U162" s="245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 t="s">
        <v>138</v>
      </c>
      <c r="AF162" s="153">
        <v>0</v>
      </c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</row>
    <row r="163" spans="1:60" outlineLevel="1" x14ac:dyDescent="0.2">
      <c r="A163" s="242">
        <v>62</v>
      </c>
      <c r="B163" s="243" t="s">
        <v>349</v>
      </c>
      <c r="C163" s="244" t="s">
        <v>350</v>
      </c>
      <c r="D163" s="245" t="s">
        <v>173</v>
      </c>
      <c r="E163" s="246">
        <v>0.58050000000000002</v>
      </c>
      <c r="F163" s="247"/>
      <c r="G163" s="248">
        <f>ROUND(E163*F163,2)</f>
        <v>0</v>
      </c>
      <c r="H163" s="247"/>
      <c r="I163" s="248">
        <f>ROUND(E163*H163,2)</f>
        <v>0</v>
      </c>
      <c r="J163" s="247"/>
      <c r="K163" s="248">
        <f>ROUND(E163*J163,2)</f>
        <v>0</v>
      </c>
      <c r="L163" s="248">
        <v>21</v>
      </c>
      <c r="M163" s="248">
        <f>G163*(1+L163/100)</f>
        <v>0</v>
      </c>
      <c r="N163" s="245">
        <v>1.634E-2</v>
      </c>
      <c r="O163" s="245">
        <f>ROUND(E163*N163,5)</f>
        <v>9.4900000000000002E-3</v>
      </c>
      <c r="P163" s="245">
        <v>2.4</v>
      </c>
      <c r="Q163" s="245">
        <f>ROUND(E163*P163,5)</f>
        <v>1.3932</v>
      </c>
      <c r="R163" s="245"/>
      <c r="S163" s="245"/>
      <c r="T163" s="249">
        <v>11.907</v>
      </c>
      <c r="U163" s="245">
        <f>ROUND(E163*T163,2)</f>
        <v>6.91</v>
      </c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 t="s">
        <v>136</v>
      </c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</row>
    <row r="164" spans="1:60" outlineLevel="1" x14ac:dyDescent="0.2">
      <c r="A164" s="242"/>
      <c r="B164" s="243"/>
      <c r="C164" s="250" t="s">
        <v>351</v>
      </c>
      <c r="D164" s="251"/>
      <c r="E164" s="252">
        <v>0.58050000000000002</v>
      </c>
      <c r="F164" s="248"/>
      <c r="G164" s="248"/>
      <c r="H164" s="248"/>
      <c r="I164" s="248"/>
      <c r="J164" s="248"/>
      <c r="K164" s="248"/>
      <c r="L164" s="248"/>
      <c r="M164" s="248"/>
      <c r="N164" s="245"/>
      <c r="O164" s="245"/>
      <c r="P164" s="245"/>
      <c r="Q164" s="245"/>
      <c r="R164" s="245"/>
      <c r="S164" s="245"/>
      <c r="T164" s="249"/>
      <c r="U164" s="245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 t="s">
        <v>138</v>
      </c>
      <c r="AF164" s="153">
        <v>0</v>
      </c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</row>
    <row r="165" spans="1:60" outlineLevel="1" x14ac:dyDescent="0.2">
      <c r="A165" s="242">
        <v>63</v>
      </c>
      <c r="B165" s="243" t="s">
        <v>352</v>
      </c>
      <c r="C165" s="244" t="s">
        <v>353</v>
      </c>
      <c r="D165" s="245" t="s">
        <v>145</v>
      </c>
      <c r="E165" s="246">
        <v>24</v>
      </c>
      <c r="F165" s="247"/>
      <c r="G165" s="248">
        <f>ROUND(E165*F165,2)</f>
        <v>0</v>
      </c>
      <c r="H165" s="247"/>
      <c r="I165" s="248">
        <f>ROUND(E165*H165,2)</f>
        <v>0</v>
      </c>
      <c r="J165" s="247"/>
      <c r="K165" s="248">
        <f>ROUND(E165*J165,2)</f>
        <v>0</v>
      </c>
      <c r="L165" s="248">
        <v>21</v>
      </c>
      <c r="M165" s="248">
        <f>G165*(1+L165/100)</f>
        <v>0</v>
      </c>
      <c r="N165" s="245">
        <v>1.6199999999999999E-3</v>
      </c>
      <c r="O165" s="245">
        <f>ROUND(E165*N165,5)</f>
        <v>3.8879999999999998E-2</v>
      </c>
      <c r="P165" s="245">
        <v>3.9E-2</v>
      </c>
      <c r="Q165" s="245">
        <f>ROUND(E165*P165,5)</f>
        <v>0.93600000000000005</v>
      </c>
      <c r="R165" s="245"/>
      <c r="S165" s="245"/>
      <c r="T165" s="249">
        <v>1.012</v>
      </c>
      <c r="U165" s="245">
        <f>ROUND(E165*T165,2)</f>
        <v>24.29</v>
      </c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 t="s">
        <v>136</v>
      </c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</row>
    <row r="166" spans="1:60" outlineLevel="1" x14ac:dyDescent="0.2">
      <c r="A166" s="242"/>
      <c r="B166" s="243"/>
      <c r="C166" s="253" t="s">
        <v>354</v>
      </c>
      <c r="D166" s="254"/>
      <c r="E166" s="255"/>
      <c r="F166" s="256"/>
      <c r="G166" s="257"/>
      <c r="H166" s="248"/>
      <c r="I166" s="248"/>
      <c r="J166" s="248"/>
      <c r="K166" s="248"/>
      <c r="L166" s="248"/>
      <c r="M166" s="248"/>
      <c r="N166" s="245"/>
      <c r="O166" s="245"/>
      <c r="P166" s="245"/>
      <c r="Q166" s="245"/>
      <c r="R166" s="245"/>
      <c r="S166" s="245"/>
      <c r="T166" s="249"/>
      <c r="U166" s="245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 t="s">
        <v>218</v>
      </c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4" t="str">
        <f>C166</f>
        <v>Povaly stropu nad 2.NP</v>
      </c>
      <c r="BB166" s="153"/>
      <c r="BC166" s="153"/>
      <c r="BD166" s="153"/>
      <c r="BE166" s="153"/>
      <c r="BF166" s="153"/>
      <c r="BG166" s="153"/>
      <c r="BH166" s="153"/>
    </row>
    <row r="167" spans="1:60" outlineLevel="1" x14ac:dyDescent="0.2">
      <c r="A167" s="242">
        <v>64</v>
      </c>
      <c r="B167" s="243" t="s">
        <v>355</v>
      </c>
      <c r="C167" s="244" t="s">
        <v>356</v>
      </c>
      <c r="D167" s="245" t="s">
        <v>135</v>
      </c>
      <c r="E167" s="246">
        <v>231</v>
      </c>
      <c r="F167" s="247"/>
      <c r="G167" s="248">
        <f>ROUND(E167*F167,2)</f>
        <v>0</v>
      </c>
      <c r="H167" s="247"/>
      <c r="I167" s="248">
        <f>ROUND(E167*H167,2)</f>
        <v>0</v>
      </c>
      <c r="J167" s="247"/>
      <c r="K167" s="248">
        <f>ROUND(E167*J167,2)</f>
        <v>0</v>
      </c>
      <c r="L167" s="248">
        <v>21</v>
      </c>
      <c r="M167" s="248">
        <f>G167*(1+L167/100)</f>
        <v>0</v>
      </c>
      <c r="N167" s="245">
        <v>0</v>
      </c>
      <c r="O167" s="245">
        <f>ROUND(E167*N167,5)</f>
        <v>0</v>
      </c>
      <c r="P167" s="245">
        <v>4.4999999999999998E-2</v>
      </c>
      <c r="Q167" s="245">
        <f>ROUND(E167*P167,5)</f>
        <v>10.395</v>
      </c>
      <c r="R167" s="245"/>
      <c r="S167" s="245"/>
      <c r="T167" s="249">
        <v>0.13300000000000001</v>
      </c>
      <c r="U167" s="245">
        <f>ROUND(E167*T167,2)</f>
        <v>30.72</v>
      </c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 t="s">
        <v>136</v>
      </c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</row>
    <row r="168" spans="1:60" outlineLevel="1" x14ac:dyDescent="0.2">
      <c r="A168" s="242"/>
      <c r="B168" s="243"/>
      <c r="C168" s="250" t="s">
        <v>357</v>
      </c>
      <c r="D168" s="251"/>
      <c r="E168" s="252">
        <v>231</v>
      </c>
      <c r="F168" s="248"/>
      <c r="G168" s="248"/>
      <c r="H168" s="248"/>
      <c r="I168" s="248"/>
      <c r="J168" s="248"/>
      <c r="K168" s="248"/>
      <c r="L168" s="248"/>
      <c r="M168" s="248"/>
      <c r="N168" s="245"/>
      <c r="O168" s="245"/>
      <c r="P168" s="245"/>
      <c r="Q168" s="245"/>
      <c r="R168" s="245"/>
      <c r="S168" s="245"/>
      <c r="T168" s="249"/>
      <c r="U168" s="245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 t="s">
        <v>138</v>
      </c>
      <c r="AF168" s="153">
        <v>0</v>
      </c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</row>
    <row r="169" spans="1:60" ht="22.5" outlineLevel="1" x14ac:dyDescent="0.2">
      <c r="A169" s="242">
        <v>65</v>
      </c>
      <c r="B169" s="243" t="s">
        <v>358</v>
      </c>
      <c r="C169" s="244" t="s">
        <v>359</v>
      </c>
      <c r="D169" s="245" t="s">
        <v>135</v>
      </c>
      <c r="E169" s="246">
        <v>76.099999999999994</v>
      </c>
      <c r="F169" s="247"/>
      <c r="G169" s="248">
        <f>ROUND(E169*F169,2)</f>
        <v>0</v>
      </c>
      <c r="H169" s="247"/>
      <c r="I169" s="248">
        <f>ROUND(E169*H169,2)</f>
        <v>0</v>
      </c>
      <c r="J169" s="247"/>
      <c r="K169" s="248">
        <f>ROUND(E169*J169,2)</f>
        <v>0</v>
      </c>
      <c r="L169" s="248">
        <v>21</v>
      </c>
      <c r="M169" s="248">
        <f>G169*(1+L169/100)</f>
        <v>0</v>
      </c>
      <c r="N169" s="245">
        <v>0</v>
      </c>
      <c r="O169" s="245">
        <f>ROUND(E169*N169,5)</f>
        <v>0</v>
      </c>
      <c r="P169" s="245">
        <v>0.02</v>
      </c>
      <c r="Q169" s="245">
        <f>ROUND(E169*P169,5)</f>
        <v>1.522</v>
      </c>
      <c r="R169" s="245"/>
      <c r="S169" s="245"/>
      <c r="T169" s="249">
        <v>7.8E-2</v>
      </c>
      <c r="U169" s="245">
        <f>ROUND(E169*T169,2)</f>
        <v>5.94</v>
      </c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 t="s">
        <v>136</v>
      </c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</row>
    <row r="170" spans="1:60" outlineLevel="1" x14ac:dyDescent="0.2">
      <c r="A170" s="242"/>
      <c r="B170" s="243"/>
      <c r="C170" s="250" t="s">
        <v>360</v>
      </c>
      <c r="D170" s="251"/>
      <c r="E170" s="252">
        <v>37.4</v>
      </c>
      <c r="F170" s="248"/>
      <c r="G170" s="248"/>
      <c r="H170" s="248"/>
      <c r="I170" s="248"/>
      <c r="J170" s="248"/>
      <c r="K170" s="248"/>
      <c r="L170" s="248"/>
      <c r="M170" s="248"/>
      <c r="N170" s="245"/>
      <c r="O170" s="245"/>
      <c r="P170" s="245"/>
      <c r="Q170" s="245"/>
      <c r="R170" s="245"/>
      <c r="S170" s="245"/>
      <c r="T170" s="249"/>
      <c r="U170" s="245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 t="s">
        <v>138</v>
      </c>
      <c r="AF170" s="153">
        <v>0</v>
      </c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</row>
    <row r="171" spans="1:60" outlineLevel="1" x14ac:dyDescent="0.2">
      <c r="A171" s="242"/>
      <c r="B171" s="243"/>
      <c r="C171" s="250" t="s">
        <v>361</v>
      </c>
      <c r="D171" s="251"/>
      <c r="E171" s="252">
        <v>20.7</v>
      </c>
      <c r="F171" s="248"/>
      <c r="G171" s="248"/>
      <c r="H171" s="248"/>
      <c r="I171" s="248"/>
      <c r="J171" s="248"/>
      <c r="K171" s="248"/>
      <c r="L171" s="248"/>
      <c r="M171" s="248"/>
      <c r="N171" s="245"/>
      <c r="O171" s="245"/>
      <c r="P171" s="245"/>
      <c r="Q171" s="245"/>
      <c r="R171" s="245"/>
      <c r="S171" s="245"/>
      <c r="T171" s="249"/>
      <c r="U171" s="245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 t="s">
        <v>138</v>
      </c>
      <c r="AF171" s="153">
        <v>0</v>
      </c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</row>
    <row r="172" spans="1:60" outlineLevel="1" x14ac:dyDescent="0.2">
      <c r="A172" s="242"/>
      <c r="B172" s="243"/>
      <c r="C172" s="250" t="s">
        <v>362</v>
      </c>
      <c r="D172" s="251"/>
      <c r="E172" s="252">
        <v>18</v>
      </c>
      <c r="F172" s="248"/>
      <c r="G172" s="248"/>
      <c r="H172" s="248"/>
      <c r="I172" s="248"/>
      <c r="J172" s="248"/>
      <c r="K172" s="248"/>
      <c r="L172" s="248"/>
      <c r="M172" s="248"/>
      <c r="N172" s="245"/>
      <c r="O172" s="245"/>
      <c r="P172" s="245"/>
      <c r="Q172" s="245"/>
      <c r="R172" s="245"/>
      <c r="S172" s="245"/>
      <c r="T172" s="249"/>
      <c r="U172" s="245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 t="s">
        <v>138</v>
      </c>
      <c r="AF172" s="153">
        <v>0</v>
      </c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</row>
    <row r="173" spans="1:60" outlineLevel="1" x14ac:dyDescent="0.2">
      <c r="A173" s="242">
        <v>66</v>
      </c>
      <c r="B173" s="243" t="s">
        <v>363</v>
      </c>
      <c r="C173" s="244" t="s">
        <v>364</v>
      </c>
      <c r="D173" s="245" t="s">
        <v>173</v>
      </c>
      <c r="E173" s="246">
        <v>20.79</v>
      </c>
      <c r="F173" s="247"/>
      <c r="G173" s="248">
        <f>ROUND(E173*F173,2)</f>
        <v>0</v>
      </c>
      <c r="H173" s="247"/>
      <c r="I173" s="248">
        <f>ROUND(E173*H173,2)</f>
        <v>0</v>
      </c>
      <c r="J173" s="247"/>
      <c r="K173" s="248">
        <f>ROUND(E173*J173,2)</f>
        <v>0</v>
      </c>
      <c r="L173" s="248">
        <v>21</v>
      </c>
      <c r="M173" s="248">
        <f>G173*(1+L173/100)</f>
        <v>0</v>
      </c>
      <c r="N173" s="245">
        <v>0</v>
      </c>
      <c r="O173" s="245">
        <f>ROUND(E173*N173,5)</f>
        <v>0</v>
      </c>
      <c r="P173" s="245">
        <v>1.4</v>
      </c>
      <c r="Q173" s="245">
        <f>ROUND(E173*P173,5)</f>
        <v>29.106000000000002</v>
      </c>
      <c r="R173" s="245"/>
      <c r="S173" s="245"/>
      <c r="T173" s="249">
        <v>1.2569999999999999</v>
      </c>
      <c r="U173" s="245">
        <f>ROUND(E173*T173,2)</f>
        <v>26.13</v>
      </c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 t="s">
        <v>136</v>
      </c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</row>
    <row r="174" spans="1:60" outlineLevel="1" x14ac:dyDescent="0.2">
      <c r="A174" s="242"/>
      <c r="B174" s="243"/>
      <c r="C174" s="250" t="s">
        <v>365</v>
      </c>
      <c r="D174" s="251"/>
      <c r="E174" s="252">
        <v>20.79</v>
      </c>
      <c r="F174" s="248"/>
      <c r="G174" s="248"/>
      <c r="H174" s="248"/>
      <c r="I174" s="248"/>
      <c r="J174" s="248"/>
      <c r="K174" s="248"/>
      <c r="L174" s="248"/>
      <c r="M174" s="248"/>
      <c r="N174" s="245"/>
      <c r="O174" s="245"/>
      <c r="P174" s="245"/>
      <c r="Q174" s="245"/>
      <c r="R174" s="245"/>
      <c r="S174" s="245"/>
      <c r="T174" s="249"/>
      <c r="U174" s="245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 t="s">
        <v>138</v>
      </c>
      <c r="AF174" s="153">
        <v>0</v>
      </c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</row>
    <row r="175" spans="1:60" ht="22.5" outlineLevel="1" x14ac:dyDescent="0.2">
      <c r="A175" s="242">
        <v>67</v>
      </c>
      <c r="B175" s="243" t="s">
        <v>366</v>
      </c>
      <c r="C175" s="244" t="s">
        <v>367</v>
      </c>
      <c r="D175" s="245" t="s">
        <v>173</v>
      </c>
      <c r="E175" s="246">
        <v>14.5275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5">
        <v>0</v>
      </c>
      <c r="O175" s="245">
        <f>ROUND(E175*N175,5)</f>
        <v>0</v>
      </c>
      <c r="P175" s="245">
        <v>2.2000000000000002</v>
      </c>
      <c r="Q175" s="245">
        <f>ROUND(E175*P175,5)</f>
        <v>31.9605</v>
      </c>
      <c r="R175" s="245"/>
      <c r="S175" s="245"/>
      <c r="T175" s="249">
        <v>4.6550000000000002</v>
      </c>
      <c r="U175" s="245">
        <f>ROUND(E175*T175,2)</f>
        <v>67.63</v>
      </c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 t="s">
        <v>136</v>
      </c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</row>
    <row r="176" spans="1:60" outlineLevel="1" x14ac:dyDescent="0.2">
      <c r="A176" s="242"/>
      <c r="B176" s="243"/>
      <c r="C176" s="250" t="s">
        <v>368</v>
      </c>
      <c r="D176" s="251"/>
      <c r="E176" s="252">
        <v>14.5275</v>
      </c>
      <c r="F176" s="248"/>
      <c r="G176" s="248"/>
      <c r="H176" s="248"/>
      <c r="I176" s="248"/>
      <c r="J176" s="248"/>
      <c r="K176" s="248"/>
      <c r="L176" s="248"/>
      <c r="M176" s="248"/>
      <c r="N176" s="245"/>
      <c r="O176" s="245"/>
      <c r="P176" s="245"/>
      <c r="Q176" s="245"/>
      <c r="R176" s="245"/>
      <c r="S176" s="245"/>
      <c r="T176" s="249"/>
      <c r="U176" s="245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 t="s">
        <v>138</v>
      </c>
      <c r="AF176" s="153">
        <v>0</v>
      </c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</row>
    <row r="177" spans="1:60" outlineLevel="1" x14ac:dyDescent="0.2">
      <c r="A177" s="242">
        <v>68</v>
      </c>
      <c r="B177" s="243" t="s">
        <v>363</v>
      </c>
      <c r="C177" s="244" t="s">
        <v>364</v>
      </c>
      <c r="D177" s="245" t="s">
        <v>173</v>
      </c>
      <c r="E177" s="246">
        <v>10.895625000000001</v>
      </c>
      <c r="F177" s="247"/>
      <c r="G177" s="248">
        <f>ROUND(E177*F177,2)</f>
        <v>0</v>
      </c>
      <c r="H177" s="247"/>
      <c r="I177" s="248">
        <f>ROUND(E177*H177,2)</f>
        <v>0</v>
      </c>
      <c r="J177" s="247"/>
      <c r="K177" s="248">
        <f>ROUND(E177*J177,2)</f>
        <v>0</v>
      </c>
      <c r="L177" s="248">
        <v>21</v>
      </c>
      <c r="M177" s="248">
        <f>G177*(1+L177/100)</f>
        <v>0</v>
      </c>
      <c r="N177" s="245">
        <v>0</v>
      </c>
      <c r="O177" s="245">
        <f>ROUND(E177*N177,5)</f>
        <v>0</v>
      </c>
      <c r="P177" s="245">
        <v>1.4</v>
      </c>
      <c r="Q177" s="245">
        <f>ROUND(E177*P177,5)</f>
        <v>15.253880000000001</v>
      </c>
      <c r="R177" s="245"/>
      <c r="S177" s="245"/>
      <c r="T177" s="249">
        <v>1.2569999999999999</v>
      </c>
      <c r="U177" s="245">
        <f>ROUND(E177*T177,2)</f>
        <v>13.7</v>
      </c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 t="s">
        <v>136</v>
      </c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</row>
    <row r="178" spans="1:60" outlineLevel="1" x14ac:dyDescent="0.2">
      <c r="A178" s="242"/>
      <c r="B178" s="243"/>
      <c r="C178" s="250" t="s">
        <v>369</v>
      </c>
      <c r="D178" s="251"/>
      <c r="E178" s="252">
        <v>10.895625000000001</v>
      </c>
      <c r="F178" s="248"/>
      <c r="G178" s="248"/>
      <c r="H178" s="248"/>
      <c r="I178" s="248"/>
      <c r="J178" s="248"/>
      <c r="K178" s="248"/>
      <c r="L178" s="248"/>
      <c r="M178" s="248"/>
      <c r="N178" s="245"/>
      <c r="O178" s="245"/>
      <c r="P178" s="245"/>
      <c r="Q178" s="245"/>
      <c r="R178" s="245"/>
      <c r="S178" s="245"/>
      <c r="T178" s="249"/>
      <c r="U178" s="245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 t="s">
        <v>138</v>
      </c>
      <c r="AF178" s="153">
        <v>0</v>
      </c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</row>
    <row r="179" spans="1:60" outlineLevel="1" x14ac:dyDescent="0.2">
      <c r="A179" s="242">
        <v>69</v>
      </c>
      <c r="B179" s="243" t="s">
        <v>370</v>
      </c>
      <c r="C179" s="244" t="s">
        <v>371</v>
      </c>
      <c r="D179" s="245" t="s">
        <v>145</v>
      </c>
      <c r="E179" s="246">
        <v>15</v>
      </c>
      <c r="F179" s="247"/>
      <c r="G179" s="248">
        <f>ROUND(E179*F179,2)</f>
        <v>0</v>
      </c>
      <c r="H179" s="247"/>
      <c r="I179" s="248">
        <f>ROUND(E179*H179,2)</f>
        <v>0</v>
      </c>
      <c r="J179" s="247"/>
      <c r="K179" s="248">
        <f>ROUND(E179*J179,2)</f>
        <v>0</v>
      </c>
      <c r="L179" s="248">
        <v>21</v>
      </c>
      <c r="M179" s="248">
        <f>G179*(1+L179/100)</f>
        <v>0</v>
      </c>
      <c r="N179" s="245">
        <v>0</v>
      </c>
      <c r="O179" s="245">
        <f>ROUND(E179*N179,5)</f>
        <v>0</v>
      </c>
      <c r="P179" s="245">
        <v>0</v>
      </c>
      <c r="Q179" s="245">
        <f>ROUND(E179*P179,5)</f>
        <v>0</v>
      </c>
      <c r="R179" s="245"/>
      <c r="S179" s="245"/>
      <c r="T179" s="249">
        <v>0.05</v>
      </c>
      <c r="U179" s="245">
        <f>ROUND(E179*T179,2)</f>
        <v>0.75</v>
      </c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 t="s">
        <v>136</v>
      </c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</row>
    <row r="180" spans="1:60" outlineLevel="1" x14ac:dyDescent="0.2">
      <c r="A180" s="242">
        <v>70</v>
      </c>
      <c r="B180" s="243" t="s">
        <v>372</v>
      </c>
      <c r="C180" s="244" t="s">
        <v>373</v>
      </c>
      <c r="D180" s="245" t="s">
        <v>135</v>
      </c>
      <c r="E180" s="246">
        <v>61.08</v>
      </c>
      <c r="F180" s="247"/>
      <c r="G180" s="248">
        <f>ROUND(E180*F180,2)</f>
        <v>0</v>
      </c>
      <c r="H180" s="247"/>
      <c r="I180" s="248">
        <f>ROUND(E180*H180,2)</f>
        <v>0</v>
      </c>
      <c r="J180" s="247"/>
      <c r="K180" s="248">
        <f>ROUND(E180*J180,2)</f>
        <v>0</v>
      </c>
      <c r="L180" s="248">
        <v>21</v>
      </c>
      <c r="M180" s="248">
        <f>G180*(1+L180/100)</f>
        <v>0</v>
      </c>
      <c r="N180" s="245">
        <v>1E-3</v>
      </c>
      <c r="O180" s="245">
        <f>ROUND(E180*N180,5)</f>
        <v>6.1080000000000002E-2</v>
      </c>
      <c r="P180" s="245">
        <v>3.1E-2</v>
      </c>
      <c r="Q180" s="245">
        <f>ROUND(E180*P180,5)</f>
        <v>1.8934800000000001</v>
      </c>
      <c r="R180" s="245"/>
      <c r="S180" s="245"/>
      <c r="T180" s="249">
        <v>0.33100000000000002</v>
      </c>
      <c r="U180" s="245">
        <f>ROUND(E180*T180,2)</f>
        <v>20.22</v>
      </c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 t="s">
        <v>136</v>
      </c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</row>
    <row r="181" spans="1:60" outlineLevel="1" x14ac:dyDescent="0.2">
      <c r="A181" s="242"/>
      <c r="B181" s="243"/>
      <c r="C181" s="250" t="s">
        <v>374</v>
      </c>
      <c r="D181" s="251"/>
      <c r="E181" s="252">
        <v>37.619999999999997</v>
      </c>
      <c r="F181" s="248"/>
      <c r="G181" s="248"/>
      <c r="H181" s="248"/>
      <c r="I181" s="248"/>
      <c r="J181" s="248"/>
      <c r="K181" s="248"/>
      <c r="L181" s="248"/>
      <c r="M181" s="248"/>
      <c r="N181" s="245"/>
      <c r="O181" s="245"/>
      <c r="P181" s="245"/>
      <c r="Q181" s="245"/>
      <c r="R181" s="245"/>
      <c r="S181" s="245"/>
      <c r="T181" s="249"/>
      <c r="U181" s="245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 t="s">
        <v>138</v>
      </c>
      <c r="AF181" s="153">
        <v>0</v>
      </c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</row>
    <row r="182" spans="1:60" outlineLevel="1" x14ac:dyDescent="0.2">
      <c r="A182" s="242"/>
      <c r="B182" s="243"/>
      <c r="C182" s="250" t="s">
        <v>375</v>
      </c>
      <c r="D182" s="251"/>
      <c r="E182" s="252">
        <v>18.059999999999999</v>
      </c>
      <c r="F182" s="248"/>
      <c r="G182" s="248"/>
      <c r="H182" s="248"/>
      <c r="I182" s="248"/>
      <c r="J182" s="248"/>
      <c r="K182" s="248"/>
      <c r="L182" s="248"/>
      <c r="M182" s="248"/>
      <c r="N182" s="245"/>
      <c r="O182" s="245"/>
      <c r="P182" s="245"/>
      <c r="Q182" s="245"/>
      <c r="R182" s="245"/>
      <c r="S182" s="245"/>
      <c r="T182" s="249"/>
      <c r="U182" s="245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 t="s">
        <v>138</v>
      </c>
      <c r="AF182" s="153">
        <v>0</v>
      </c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</row>
    <row r="183" spans="1:60" outlineLevel="1" x14ac:dyDescent="0.2">
      <c r="A183" s="242"/>
      <c r="B183" s="243"/>
      <c r="C183" s="250" t="s">
        <v>376</v>
      </c>
      <c r="D183" s="251"/>
      <c r="E183" s="252">
        <v>5.4</v>
      </c>
      <c r="F183" s="248"/>
      <c r="G183" s="248"/>
      <c r="H183" s="248"/>
      <c r="I183" s="248"/>
      <c r="J183" s="248"/>
      <c r="K183" s="248"/>
      <c r="L183" s="248"/>
      <c r="M183" s="248"/>
      <c r="N183" s="245"/>
      <c r="O183" s="245"/>
      <c r="P183" s="245"/>
      <c r="Q183" s="245"/>
      <c r="R183" s="245"/>
      <c r="S183" s="245"/>
      <c r="T183" s="249"/>
      <c r="U183" s="245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 t="s">
        <v>138</v>
      </c>
      <c r="AF183" s="153">
        <v>0</v>
      </c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</row>
    <row r="184" spans="1:60" outlineLevel="1" x14ac:dyDescent="0.2">
      <c r="A184" s="242">
        <v>71</v>
      </c>
      <c r="B184" s="243" t="s">
        <v>377</v>
      </c>
      <c r="C184" s="244" t="s">
        <v>378</v>
      </c>
      <c r="D184" s="245" t="s">
        <v>135</v>
      </c>
      <c r="E184" s="246">
        <v>38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5">
        <v>1.17E-3</v>
      </c>
      <c r="O184" s="245">
        <f>ROUND(E184*N184,5)</f>
        <v>4.446E-2</v>
      </c>
      <c r="P184" s="245">
        <v>7.5999999999999998E-2</v>
      </c>
      <c r="Q184" s="245">
        <f>ROUND(E184*P184,5)</f>
        <v>2.8879999999999999</v>
      </c>
      <c r="R184" s="245"/>
      <c r="S184" s="245"/>
      <c r="T184" s="249">
        <v>0.93899999999999995</v>
      </c>
      <c r="U184" s="245">
        <f>ROUND(E184*T184,2)</f>
        <v>35.68</v>
      </c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 t="s">
        <v>136</v>
      </c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</row>
    <row r="185" spans="1:60" outlineLevel="1" x14ac:dyDescent="0.2">
      <c r="A185" s="242"/>
      <c r="B185" s="243"/>
      <c r="C185" s="250" t="s">
        <v>379</v>
      </c>
      <c r="D185" s="251"/>
      <c r="E185" s="252">
        <v>38</v>
      </c>
      <c r="F185" s="248"/>
      <c r="G185" s="248"/>
      <c r="H185" s="248"/>
      <c r="I185" s="248"/>
      <c r="J185" s="248"/>
      <c r="K185" s="248"/>
      <c r="L185" s="248"/>
      <c r="M185" s="248"/>
      <c r="N185" s="245"/>
      <c r="O185" s="245"/>
      <c r="P185" s="245"/>
      <c r="Q185" s="245"/>
      <c r="R185" s="245"/>
      <c r="S185" s="245"/>
      <c r="T185" s="249"/>
      <c r="U185" s="245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 t="s">
        <v>138</v>
      </c>
      <c r="AF185" s="153">
        <v>0</v>
      </c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</row>
    <row r="186" spans="1:60" outlineLevel="1" x14ac:dyDescent="0.2">
      <c r="A186" s="242">
        <v>72</v>
      </c>
      <c r="B186" s="243" t="s">
        <v>380</v>
      </c>
      <c r="C186" s="244" t="s">
        <v>381</v>
      </c>
      <c r="D186" s="245" t="s">
        <v>224</v>
      </c>
      <c r="E186" s="246">
        <v>8.4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5">
        <v>0</v>
      </c>
      <c r="O186" s="245">
        <f>ROUND(E186*N186,5)</f>
        <v>0</v>
      </c>
      <c r="P186" s="245">
        <v>1.1129999999999999E-2</v>
      </c>
      <c r="Q186" s="245">
        <f>ROUND(E186*P186,5)</f>
        <v>9.3490000000000004E-2</v>
      </c>
      <c r="R186" s="245"/>
      <c r="S186" s="245"/>
      <c r="T186" s="249">
        <v>8.3000000000000004E-2</v>
      </c>
      <c r="U186" s="245">
        <f>ROUND(E186*T186,2)</f>
        <v>0.7</v>
      </c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 t="s">
        <v>136</v>
      </c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</row>
    <row r="187" spans="1:60" outlineLevel="1" x14ac:dyDescent="0.2">
      <c r="A187" s="242"/>
      <c r="B187" s="243"/>
      <c r="C187" s="250" t="s">
        <v>382</v>
      </c>
      <c r="D187" s="251"/>
      <c r="E187" s="252">
        <v>8.4</v>
      </c>
      <c r="F187" s="248"/>
      <c r="G187" s="248"/>
      <c r="H187" s="248"/>
      <c r="I187" s="248"/>
      <c r="J187" s="248"/>
      <c r="K187" s="248"/>
      <c r="L187" s="248"/>
      <c r="M187" s="248"/>
      <c r="N187" s="245"/>
      <c r="O187" s="245"/>
      <c r="P187" s="245"/>
      <c r="Q187" s="245"/>
      <c r="R187" s="245"/>
      <c r="S187" s="245"/>
      <c r="T187" s="249"/>
      <c r="U187" s="245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 t="s">
        <v>138</v>
      </c>
      <c r="AF187" s="153">
        <v>0</v>
      </c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</row>
    <row r="188" spans="1:60" outlineLevel="1" x14ac:dyDescent="0.2">
      <c r="A188" s="242">
        <v>73</v>
      </c>
      <c r="B188" s="243" t="s">
        <v>383</v>
      </c>
      <c r="C188" s="244" t="s">
        <v>384</v>
      </c>
      <c r="D188" s="245" t="s">
        <v>224</v>
      </c>
      <c r="E188" s="246">
        <v>22.5</v>
      </c>
      <c r="F188" s="247"/>
      <c r="G188" s="248">
        <f>ROUND(E188*F188,2)</f>
        <v>0</v>
      </c>
      <c r="H188" s="247"/>
      <c r="I188" s="248">
        <f>ROUND(E188*H188,2)</f>
        <v>0</v>
      </c>
      <c r="J188" s="247"/>
      <c r="K188" s="248">
        <f>ROUND(E188*J188,2)</f>
        <v>0</v>
      </c>
      <c r="L188" s="248">
        <v>21</v>
      </c>
      <c r="M188" s="248">
        <f>G188*(1+L188/100)</f>
        <v>0</v>
      </c>
      <c r="N188" s="245">
        <v>0</v>
      </c>
      <c r="O188" s="245">
        <f>ROUND(E188*N188,5)</f>
        <v>0</v>
      </c>
      <c r="P188" s="245">
        <v>1.507E-2</v>
      </c>
      <c r="Q188" s="245">
        <f>ROUND(E188*P188,5)</f>
        <v>0.33907999999999999</v>
      </c>
      <c r="R188" s="245"/>
      <c r="S188" s="245"/>
      <c r="T188" s="249">
        <v>0.11</v>
      </c>
      <c r="U188" s="245">
        <f>ROUND(E188*T188,2)</f>
        <v>2.48</v>
      </c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 t="s">
        <v>136</v>
      </c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</row>
    <row r="189" spans="1:60" outlineLevel="1" x14ac:dyDescent="0.2">
      <c r="A189" s="242"/>
      <c r="B189" s="243"/>
      <c r="C189" s="250" t="s">
        <v>385</v>
      </c>
      <c r="D189" s="251"/>
      <c r="E189" s="252">
        <v>22.5</v>
      </c>
      <c r="F189" s="248"/>
      <c r="G189" s="248"/>
      <c r="H189" s="248"/>
      <c r="I189" s="248"/>
      <c r="J189" s="248"/>
      <c r="K189" s="248"/>
      <c r="L189" s="248"/>
      <c r="M189" s="248"/>
      <c r="N189" s="245"/>
      <c r="O189" s="245"/>
      <c r="P189" s="245"/>
      <c r="Q189" s="245"/>
      <c r="R189" s="245"/>
      <c r="S189" s="245"/>
      <c r="T189" s="249"/>
      <c r="U189" s="245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 t="s">
        <v>138</v>
      </c>
      <c r="AF189" s="153">
        <v>0</v>
      </c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</row>
    <row r="190" spans="1:60" x14ac:dyDescent="0.2">
      <c r="A190" s="258" t="s">
        <v>131</v>
      </c>
      <c r="B190" s="259" t="s">
        <v>71</v>
      </c>
      <c r="C190" s="260" t="s">
        <v>72</v>
      </c>
      <c r="D190" s="261"/>
      <c r="E190" s="262"/>
      <c r="F190" s="263"/>
      <c r="G190" s="263">
        <f>SUMIF(AE191:AE222,"&lt;&gt;NOR",G191:G222)</f>
        <v>0</v>
      </c>
      <c r="H190" s="263"/>
      <c r="I190" s="263">
        <f>SUM(I191:I222)</f>
        <v>0</v>
      </c>
      <c r="J190" s="263"/>
      <c r="K190" s="263">
        <f>SUM(K191:K222)</f>
        <v>0</v>
      </c>
      <c r="L190" s="263"/>
      <c r="M190" s="263">
        <f>SUM(M191:M222)</f>
        <v>0</v>
      </c>
      <c r="N190" s="261"/>
      <c r="O190" s="261">
        <f>SUM(O191:O222)</f>
        <v>4.4940000000000001E-2</v>
      </c>
      <c r="P190" s="261"/>
      <c r="Q190" s="261">
        <f>SUM(Q191:Q222)</f>
        <v>13.871039999999997</v>
      </c>
      <c r="R190" s="261"/>
      <c r="S190" s="261"/>
      <c r="T190" s="264"/>
      <c r="U190" s="261">
        <f>SUM(U191:U222)</f>
        <v>324.69000000000005</v>
      </c>
      <c r="AE190" t="s">
        <v>132</v>
      </c>
    </row>
    <row r="191" spans="1:60" outlineLevel="1" x14ac:dyDescent="0.2">
      <c r="A191" s="242">
        <v>74</v>
      </c>
      <c r="B191" s="243" t="s">
        <v>386</v>
      </c>
      <c r="C191" s="244" t="s">
        <v>387</v>
      </c>
      <c r="D191" s="245" t="s">
        <v>224</v>
      </c>
      <c r="E191" s="246">
        <v>3.6</v>
      </c>
      <c r="F191" s="247"/>
      <c r="G191" s="248">
        <f>ROUND(E191*F191,2)</f>
        <v>0</v>
      </c>
      <c r="H191" s="247"/>
      <c r="I191" s="248">
        <f>ROUND(E191*H191,2)</f>
        <v>0</v>
      </c>
      <c r="J191" s="247"/>
      <c r="K191" s="248">
        <f>ROUND(E191*J191,2)</f>
        <v>0</v>
      </c>
      <c r="L191" s="248">
        <v>21</v>
      </c>
      <c r="M191" s="248">
        <f>G191*(1+L191/100)</f>
        <v>0</v>
      </c>
      <c r="N191" s="245">
        <v>0</v>
      </c>
      <c r="O191" s="245">
        <f>ROUND(E191*N191,5)</f>
        <v>0</v>
      </c>
      <c r="P191" s="245">
        <v>2.2599999999999999E-3</v>
      </c>
      <c r="Q191" s="245">
        <f>ROUND(E191*P191,5)</f>
        <v>8.1399999999999997E-3</v>
      </c>
      <c r="R191" s="245"/>
      <c r="S191" s="245"/>
      <c r="T191" s="249">
        <v>2.2999999999999998</v>
      </c>
      <c r="U191" s="245">
        <f>ROUND(E191*T191,2)</f>
        <v>8.2799999999999994</v>
      </c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 t="s">
        <v>136</v>
      </c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</row>
    <row r="192" spans="1:60" outlineLevel="1" x14ac:dyDescent="0.2">
      <c r="A192" s="242">
        <v>75</v>
      </c>
      <c r="B192" s="243" t="s">
        <v>388</v>
      </c>
      <c r="C192" s="244" t="s">
        <v>389</v>
      </c>
      <c r="D192" s="245" t="s">
        <v>224</v>
      </c>
      <c r="E192" s="246">
        <v>3.7</v>
      </c>
      <c r="F192" s="247"/>
      <c r="G192" s="248">
        <f>ROUND(E192*F192,2)</f>
        <v>0</v>
      </c>
      <c r="H192" s="247"/>
      <c r="I192" s="248">
        <f>ROUND(E192*H192,2)</f>
        <v>0</v>
      </c>
      <c r="J192" s="247"/>
      <c r="K192" s="248">
        <f>ROUND(E192*J192,2)</f>
        <v>0</v>
      </c>
      <c r="L192" s="248">
        <v>21</v>
      </c>
      <c r="M192" s="248">
        <f>G192*(1+L192/100)</f>
        <v>0</v>
      </c>
      <c r="N192" s="245">
        <v>0</v>
      </c>
      <c r="O192" s="245">
        <f>ROUND(E192*N192,5)</f>
        <v>0</v>
      </c>
      <c r="P192" s="245">
        <v>2.3900000000000001E-2</v>
      </c>
      <c r="Q192" s="245">
        <f>ROUND(E192*P192,5)</f>
        <v>8.8429999999999995E-2</v>
      </c>
      <c r="R192" s="245"/>
      <c r="S192" s="245"/>
      <c r="T192" s="249">
        <v>3.5</v>
      </c>
      <c r="U192" s="245">
        <f>ROUND(E192*T192,2)</f>
        <v>12.95</v>
      </c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 t="s">
        <v>136</v>
      </c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</row>
    <row r="193" spans="1:60" outlineLevel="1" x14ac:dyDescent="0.2">
      <c r="A193" s="242"/>
      <c r="B193" s="243"/>
      <c r="C193" s="250" t="s">
        <v>390</v>
      </c>
      <c r="D193" s="251"/>
      <c r="E193" s="252">
        <v>3.7</v>
      </c>
      <c r="F193" s="248"/>
      <c r="G193" s="248"/>
      <c r="H193" s="248"/>
      <c r="I193" s="248"/>
      <c r="J193" s="248"/>
      <c r="K193" s="248"/>
      <c r="L193" s="248"/>
      <c r="M193" s="248"/>
      <c r="N193" s="245"/>
      <c r="O193" s="245"/>
      <c r="P193" s="245"/>
      <c r="Q193" s="245"/>
      <c r="R193" s="245"/>
      <c r="S193" s="245"/>
      <c r="T193" s="249"/>
      <c r="U193" s="245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 t="s">
        <v>138</v>
      </c>
      <c r="AF193" s="153">
        <v>0</v>
      </c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</row>
    <row r="194" spans="1:60" outlineLevel="1" x14ac:dyDescent="0.2">
      <c r="A194" s="242">
        <v>76</v>
      </c>
      <c r="B194" s="243" t="s">
        <v>391</v>
      </c>
      <c r="C194" s="244" t="s">
        <v>392</v>
      </c>
      <c r="D194" s="245" t="s">
        <v>173</v>
      </c>
      <c r="E194" s="246">
        <v>4.4995000000000003</v>
      </c>
      <c r="F194" s="247"/>
      <c r="G194" s="248">
        <f>ROUND(E194*F194,2)</f>
        <v>0</v>
      </c>
      <c r="H194" s="247"/>
      <c r="I194" s="248">
        <f>ROUND(E194*H194,2)</f>
        <v>0</v>
      </c>
      <c r="J194" s="247"/>
      <c r="K194" s="248">
        <f>ROUND(E194*J194,2)</f>
        <v>0</v>
      </c>
      <c r="L194" s="248">
        <v>21</v>
      </c>
      <c r="M194" s="248">
        <f>G194*(1+L194/100)</f>
        <v>0</v>
      </c>
      <c r="N194" s="245">
        <v>1.82E-3</v>
      </c>
      <c r="O194" s="245">
        <f>ROUND(E194*N194,5)</f>
        <v>8.1899999999999994E-3</v>
      </c>
      <c r="P194" s="245">
        <v>1.95</v>
      </c>
      <c r="Q194" s="245">
        <f>ROUND(E194*P194,5)</f>
        <v>8.7740299999999998</v>
      </c>
      <c r="R194" s="245"/>
      <c r="S194" s="245"/>
      <c r="T194" s="249">
        <v>5.633</v>
      </c>
      <c r="U194" s="245">
        <f>ROUND(E194*T194,2)</f>
        <v>25.35</v>
      </c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 t="s">
        <v>136</v>
      </c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</row>
    <row r="195" spans="1:60" outlineLevel="1" x14ac:dyDescent="0.2">
      <c r="A195" s="242"/>
      <c r="B195" s="243"/>
      <c r="C195" s="250" t="s">
        <v>393</v>
      </c>
      <c r="D195" s="251"/>
      <c r="E195" s="252">
        <v>3.6715</v>
      </c>
      <c r="F195" s="248"/>
      <c r="G195" s="248"/>
      <c r="H195" s="248"/>
      <c r="I195" s="248"/>
      <c r="J195" s="248"/>
      <c r="K195" s="248"/>
      <c r="L195" s="248"/>
      <c r="M195" s="248"/>
      <c r="N195" s="245"/>
      <c r="O195" s="245"/>
      <c r="P195" s="245"/>
      <c r="Q195" s="245"/>
      <c r="R195" s="245"/>
      <c r="S195" s="245"/>
      <c r="T195" s="249"/>
      <c r="U195" s="245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 t="s">
        <v>138</v>
      </c>
      <c r="AF195" s="153">
        <v>0</v>
      </c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</row>
    <row r="196" spans="1:60" outlineLevel="1" x14ac:dyDescent="0.2">
      <c r="A196" s="242"/>
      <c r="B196" s="243"/>
      <c r="C196" s="250" t="s">
        <v>394</v>
      </c>
      <c r="D196" s="251"/>
      <c r="E196" s="252">
        <v>0.82799999999999996</v>
      </c>
      <c r="F196" s="248"/>
      <c r="G196" s="248"/>
      <c r="H196" s="248"/>
      <c r="I196" s="248"/>
      <c r="J196" s="248"/>
      <c r="K196" s="248"/>
      <c r="L196" s="248"/>
      <c r="M196" s="248"/>
      <c r="N196" s="245"/>
      <c r="O196" s="245"/>
      <c r="P196" s="245"/>
      <c r="Q196" s="245"/>
      <c r="R196" s="245"/>
      <c r="S196" s="245"/>
      <c r="T196" s="249"/>
      <c r="U196" s="245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 t="s">
        <v>138</v>
      </c>
      <c r="AF196" s="153">
        <v>0</v>
      </c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</row>
    <row r="197" spans="1:60" outlineLevel="1" x14ac:dyDescent="0.2">
      <c r="A197" s="242">
        <v>77</v>
      </c>
      <c r="B197" s="243" t="s">
        <v>395</v>
      </c>
      <c r="C197" s="244" t="s">
        <v>396</v>
      </c>
      <c r="D197" s="245" t="s">
        <v>224</v>
      </c>
      <c r="E197" s="246">
        <v>30</v>
      </c>
      <c r="F197" s="247"/>
      <c r="G197" s="248">
        <f>ROUND(E197*F197,2)</f>
        <v>0</v>
      </c>
      <c r="H197" s="247"/>
      <c r="I197" s="248">
        <f>ROUND(E197*H197,2)</f>
        <v>0</v>
      </c>
      <c r="J197" s="247"/>
      <c r="K197" s="248">
        <f>ROUND(E197*J197,2)</f>
        <v>0</v>
      </c>
      <c r="L197" s="248">
        <v>21</v>
      </c>
      <c r="M197" s="248">
        <f>G197*(1+L197/100)</f>
        <v>0</v>
      </c>
      <c r="N197" s="245">
        <v>4.8999999999999998E-4</v>
      </c>
      <c r="O197" s="245">
        <f>ROUND(E197*N197,5)</f>
        <v>1.47E-2</v>
      </c>
      <c r="P197" s="245">
        <v>0.04</v>
      </c>
      <c r="Q197" s="245">
        <f>ROUND(E197*P197,5)</f>
        <v>1.2</v>
      </c>
      <c r="R197" s="245"/>
      <c r="S197" s="245"/>
      <c r="T197" s="249">
        <v>0.66800000000000004</v>
      </c>
      <c r="U197" s="245">
        <f>ROUND(E197*T197,2)</f>
        <v>20.04</v>
      </c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 t="s">
        <v>136</v>
      </c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</row>
    <row r="198" spans="1:60" outlineLevel="1" x14ac:dyDescent="0.2">
      <c r="A198" s="242"/>
      <c r="B198" s="243"/>
      <c r="C198" s="250" t="s">
        <v>397</v>
      </c>
      <c r="D198" s="251"/>
      <c r="E198" s="252">
        <v>30</v>
      </c>
      <c r="F198" s="248"/>
      <c r="G198" s="248"/>
      <c r="H198" s="248"/>
      <c r="I198" s="248"/>
      <c r="J198" s="248"/>
      <c r="K198" s="248"/>
      <c r="L198" s="248"/>
      <c r="M198" s="248"/>
      <c r="N198" s="245"/>
      <c r="O198" s="245"/>
      <c r="P198" s="245"/>
      <c r="Q198" s="245"/>
      <c r="R198" s="245"/>
      <c r="S198" s="245"/>
      <c r="T198" s="249"/>
      <c r="U198" s="245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 t="s">
        <v>138</v>
      </c>
      <c r="AF198" s="153">
        <v>0</v>
      </c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</row>
    <row r="199" spans="1:60" outlineLevel="1" x14ac:dyDescent="0.2">
      <c r="A199" s="242">
        <v>78</v>
      </c>
      <c r="B199" s="243" t="s">
        <v>398</v>
      </c>
      <c r="C199" s="244" t="s">
        <v>399</v>
      </c>
      <c r="D199" s="245" t="s">
        <v>224</v>
      </c>
      <c r="E199" s="246">
        <v>30</v>
      </c>
      <c r="F199" s="247"/>
      <c r="G199" s="248">
        <f>ROUND(E199*F199,2)</f>
        <v>0</v>
      </c>
      <c r="H199" s="247"/>
      <c r="I199" s="248">
        <f>ROUND(E199*H199,2)</f>
        <v>0</v>
      </c>
      <c r="J199" s="247"/>
      <c r="K199" s="248">
        <f>ROUND(E199*J199,2)</f>
        <v>0</v>
      </c>
      <c r="L199" s="248">
        <v>21</v>
      </c>
      <c r="M199" s="248">
        <f>G199*(1+L199/100)</f>
        <v>0</v>
      </c>
      <c r="N199" s="245">
        <v>4.8999999999999998E-4</v>
      </c>
      <c r="O199" s="245">
        <f>ROUND(E199*N199,5)</f>
        <v>1.47E-2</v>
      </c>
      <c r="P199" s="245">
        <v>5.0000000000000001E-3</v>
      </c>
      <c r="Q199" s="245">
        <f>ROUND(E199*P199,5)</f>
        <v>0.15</v>
      </c>
      <c r="R199" s="245"/>
      <c r="S199" s="245"/>
      <c r="T199" s="249">
        <v>0.22900000000000001</v>
      </c>
      <c r="U199" s="245">
        <f>ROUND(E199*T199,2)</f>
        <v>6.87</v>
      </c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 t="s">
        <v>136</v>
      </c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</row>
    <row r="200" spans="1:60" outlineLevel="1" x14ac:dyDescent="0.2">
      <c r="A200" s="242">
        <v>79</v>
      </c>
      <c r="B200" s="243" t="s">
        <v>400</v>
      </c>
      <c r="C200" s="244" t="s">
        <v>401</v>
      </c>
      <c r="D200" s="245" t="s">
        <v>224</v>
      </c>
      <c r="E200" s="246">
        <v>15</v>
      </c>
      <c r="F200" s="247"/>
      <c r="G200" s="248">
        <f>ROUND(E200*F200,2)</f>
        <v>0</v>
      </c>
      <c r="H200" s="247"/>
      <c r="I200" s="248">
        <f>ROUND(E200*H200,2)</f>
        <v>0</v>
      </c>
      <c r="J200" s="247"/>
      <c r="K200" s="248">
        <f>ROUND(E200*J200,2)</f>
        <v>0</v>
      </c>
      <c r="L200" s="248">
        <v>21</v>
      </c>
      <c r="M200" s="248">
        <f>G200*(1+L200/100)</f>
        <v>0</v>
      </c>
      <c r="N200" s="245">
        <v>4.8999999999999998E-4</v>
      </c>
      <c r="O200" s="245">
        <f>ROUND(E200*N200,5)</f>
        <v>7.3499999999999998E-3</v>
      </c>
      <c r="P200" s="245">
        <v>1.7999999999999999E-2</v>
      </c>
      <c r="Q200" s="245">
        <f>ROUND(E200*P200,5)</f>
        <v>0.27</v>
      </c>
      <c r="R200" s="245"/>
      <c r="S200" s="245"/>
      <c r="T200" s="249">
        <v>0.40899999999999997</v>
      </c>
      <c r="U200" s="245">
        <f>ROUND(E200*T200,2)</f>
        <v>6.14</v>
      </c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 t="s">
        <v>136</v>
      </c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</row>
    <row r="201" spans="1:60" outlineLevel="1" x14ac:dyDescent="0.2">
      <c r="A201" s="242">
        <v>80</v>
      </c>
      <c r="B201" s="243" t="s">
        <v>402</v>
      </c>
      <c r="C201" s="244" t="s">
        <v>403</v>
      </c>
      <c r="D201" s="245" t="s">
        <v>135</v>
      </c>
      <c r="E201" s="246">
        <v>40.83</v>
      </c>
      <c r="F201" s="247"/>
      <c r="G201" s="248">
        <f>ROUND(E201*F201,2)</f>
        <v>0</v>
      </c>
      <c r="H201" s="247"/>
      <c r="I201" s="248">
        <f>ROUND(E201*H201,2)</f>
        <v>0</v>
      </c>
      <c r="J201" s="247"/>
      <c r="K201" s="248">
        <f>ROUND(E201*J201,2)</f>
        <v>0</v>
      </c>
      <c r="L201" s="248">
        <v>21</v>
      </c>
      <c r="M201" s="248">
        <f>G201*(1+L201/100)</f>
        <v>0</v>
      </c>
      <c r="N201" s="245">
        <v>0</v>
      </c>
      <c r="O201" s="245">
        <f>ROUND(E201*N201,5)</f>
        <v>0</v>
      </c>
      <c r="P201" s="245">
        <v>6.8000000000000005E-2</v>
      </c>
      <c r="Q201" s="245">
        <f>ROUND(E201*P201,5)</f>
        <v>2.77644</v>
      </c>
      <c r="R201" s="245"/>
      <c r="S201" s="245"/>
      <c r="T201" s="249">
        <v>0.48</v>
      </c>
      <c r="U201" s="245">
        <f>ROUND(E201*T201,2)</f>
        <v>19.600000000000001</v>
      </c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 t="s">
        <v>136</v>
      </c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</row>
    <row r="202" spans="1:60" outlineLevel="1" x14ac:dyDescent="0.2">
      <c r="A202" s="242"/>
      <c r="B202" s="243"/>
      <c r="C202" s="250" t="s">
        <v>404</v>
      </c>
      <c r="D202" s="251"/>
      <c r="E202" s="252">
        <v>10.23</v>
      </c>
      <c r="F202" s="248"/>
      <c r="G202" s="248"/>
      <c r="H202" s="248"/>
      <c r="I202" s="248"/>
      <c r="J202" s="248"/>
      <c r="K202" s="248"/>
      <c r="L202" s="248"/>
      <c r="M202" s="248"/>
      <c r="N202" s="245"/>
      <c r="O202" s="245"/>
      <c r="P202" s="245"/>
      <c r="Q202" s="245"/>
      <c r="R202" s="245"/>
      <c r="S202" s="245"/>
      <c r="T202" s="249"/>
      <c r="U202" s="245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 t="s">
        <v>138</v>
      </c>
      <c r="AF202" s="153">
        <v>0</v>
      </c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</row>
    <row r="203" spans="1:60" outlineLevel="1" x14ac:dyDescent="0.2">
      <c r="A203" s="242"/>
      <c r="B203" s="243"/>
      <c r="C203" s="250" t="s">
        <v>405</v>
      </c>
      <c r="D203" s="251"/>
      <c r="E203" s="252">
        <v>30.6</v>
      </c>
      <c r="F203" s="248"/>
      <c r="G203" s="248"/>
      <c r="H203" s="248"/>
      <c r="I203" s="248"/>
      <c r="J203" s="248"/>
      <c r="K203" s="248"/>
      <c r="L203" s="248"/>
      <c r="M203" s="248"/>
      <c r="N203" s="245"/>
      <c r="O203" s="245"/>
      <c r="P203" s="245"/>
      <c r="Q203" s="245"/>
      <c r="R203" s="245"/>
      <c r="S203" s="245"/>
      <c r="T203" s="249"/>
      <c r="U203" s="245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 t="s">
        <v>138</v>
      </c>
      <c r="AF203" s="153">
        <v>0</v>
      </c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</row>
    <row r="204" spans="1:60" outlineLevel="1" x14ac:dyDescent="0.2">
      <c r="A204" s="242">
        <v>81</v>
      </c>
      <c r="B204" s="243" t="s">
        <v>406</v>
      </c>
      <c r="C204" s="244" t="s">
        <v>407</v>
      </c>
      <c r="D204" s="245" t="s">
        <v>145</v>
      </c>
      <c r="E204" s="246">
        <v>8</v>
      </c>
      <c r="F204" s="247"/>
      <c r="G204" s="248">
        <f>ROUND(E204*F204,2)</f>
        <v>0</v>
      </c>
      <c r="H204" s="247"/>
      <c r="I204" s="248">
        <f>ROUND(E204*H204,2)</f>
        <v>0</v>
      </c>
      <c r="J204" s="247"/>
      <c r="K204" s="248">
        <f>ROUND(E204*J204,2)</f>
        <v>0</v>
      </c>
      <c r="L204" s="248">
        <v>21</v>
      </c>
      <c r="M204" s="248">
        <f>G204*(1+L204/100)</f>
        <v>0</v>
      </c>
      <c r="N204" s="245">
        <v>0</v>
      </c>
      <c r="O204" s="245">
        <f>ROUND(E204*N204,5)</f>
        <v>0</v>
      </c>
      <c r="P204" s="245">
        <v>8.9999999999999993E-3</v>
      </c>
      <c r="Q204" s="245">
        <f>ROUND(E204*P204,5)</f>
        <v>7.1999999999999995E-2</v>
      </c>
      <c r="R204" s="245"/>
      <c r="S204" s="245"/>
      <c r="T204" s="249">
        <v>0.11700000000000001</v>
      </c>
      <c r="U204" s="245">
        <f>ROUND(E204*T204,2)</f>
        <v>0.94</v>
      </c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 t="s">
        <v>136</v>
      </c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</row>
    <row r="205" spans="1:60" outlineLevel="1" x14ac:dyDescent="0.2">
      <c r="A205" s="242">
        <v>82</v>
      </c>
      <c r="B205" s="243" t="s">
        <v>408</v>
      </c>
      <c r="C205" s="244" t="s">
        <v>409</v>
      </c>
      <c r="D205" s="245" t="s">
        <v>145</v>
      </c>
      <c r="E205" s="246">
        <v>4</v>
      </c>
      <c r="F205" s="247"/>
      <c r="G205" s="248">
        <f>ROUND(E205*F205,2)</f>
        <v>0</v>
      </c>
      <c r="H205" s="247"/>
      <c r="I205" s="248">
        <f>ROUND(E205*H205,2)</f>
        <v>0</v>
      </c>
      <c r="J205" s="247"/>
      <c r="K205" s="248">
        <f>ROUND(E205*J205,2)</f>
        <v>0</v>
      </c>
      <c r="L205" s="248">
        <v>21</v>
      </c>
      <c r="M205" s="248">
        <f>G205*(1+L205/100)</f>
        <v>0</v>
      </c>
      <c r="N205" s="245">
        <v>0</v>
      </c>
      <c r="O205" s="245">
        <f>ROUND(E205*N205,5)</f>
        <v>0</v>
      </c>
      <c r="P205" s="245">
        <v>1E-3</v>
      </c>
      <c r="Q205" s="245">
        <f>ROUND(E205*P205,5)</f>
        <v>4.0000000000000001E-3</v>
      </c>
      <c r="R205" s="245"/>
      <c r="S205" s="245"/>
      <c r="T205" s="249">
        <v>0.16500000000000001</v>
      </c>
      <c r="U205" s="245">
        <f>ROUND(E205*T205,2)</f>
        <v>0.66</v>
      </c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 t="s">
        <v>136</v>
      </c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</row>
    <row r="206" spans="1:60" outlineLevel="1" x14ac:dyDescent="0.2">
      <c r="A206" s="242">
        <v>83</v>
      </c>
      <c r="B206" s="243" t="s">
        <v>410</v>
      </c>
      <c r="C206" s="244" t="s">
        <v>411</v>
      </c>
      <c r="D206" s="245" t="s">
        <v>224</v>
      </c>
      <c r="E206" s="246">
        <v>24</v>
      </c>
      <c r="F206" s="247"/>
      <c r="G206" s="248">
        <f>ROUND(E206*F206,2)</f>
        <v>0</v>
      </c>
      <c r="H206" s="247"/>
      <c r="I206" s="248">
        <f>ROUND(E206*H206,2)</f>
        <v>0</v>
      </c>
      <c r="J206" s="247"/>
      <c r="K206" s="248">
        <f>ROUND(E206*J206,2)</f>
        <v>0</v>
      </c>
      <c r="L206" s="248">
        <v>21</v>
      </c>
      <c r="M206" s="248">
        <f>G206*(1+L206/100)</f>
        <v>0</v>
      </c>
      <c r="N206" s="245">
        <v>0</v>
      </c>
      <c r="O206" s="245">
        <f>ROUND(E206*N206,5)</f>
        <v>0</v>
      </c>
      <c r="P206" s="245">
        <v>2.1999999999999999E-2</v>
      </c>
      <c r="Q206" s="245">
        <f>ROUND(E206*P206,5)</f>
        <v>0.52800000000000002</v>
      </c>
      <c r="R206" s="245"/>
      <c r="S206" s="245"/>
      <c r="T206" s="249">
        <v>0.71699999999999997</v>
      </c>
      <c r="U206" s="245">
        <f>ROUND(E206*T206,2)</f>
        <v>17.21</v>
      </c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 t="s">
        <v>136</v>
      </c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</row>
    <row r="207" spans="1:60" outlineLevel="1" x14ac:dyDescent="0.2">
      <c r="A207" s="242"/>
      <c r="B207" s="243"/>
      <c r="C207" s="250" t="s">
        <v>412</v>
      </c>
      <c r="D207" s="251"/>
      <c r="E207" s="252">
        <v>24</v>
      </c>
      <c r="F207" s="248"/>
      <c r="G207" s="248"/>
      <c r="H207" s="248"/>
      <c r="I207" s="248"/>
      <c r="J207" s="248"/>
      <c r="K207" s="248"/>
      <c r="L207" s="248"/>
      <c r="M207" s="248"/>
      <c r="N207" s="245"/>
      <c r="O207" s="245"/>
      <c r="P207" s="245"/>
      <c r="Q207" s="245"/>
      <c r="R207" s="245"/>
      <c r="S207" s="245"/>
      <c r="T207" s="249"/>
      <c r="U207" s="245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 t="s">
        <v>138</v>
      </c>
      <c r="AF207" s="153">
        <v>0</v>
      </c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</row>
    <row r="208" spans="1:60" outlineLevel="1" x14ac:dyDescent="0.2">
      <c r="A208" s="242">
        <v>84</v>
      </c>
      <c r="B208" s="243" t="s">
        <v>413</v>
      </c>
      <c r="C208" s="244" t="s">
        <v>414</v>
      </c>
      <c r="D208" s="245" t="s">
        <v>230</v>
      </c>
      <c r="E208" s="246">
        <v>222.77</v>
      </c>
      <c r="F208" s="247"/>
      <c r="G208" s="248">
        <f>ROUND(E208*F208,2)</f>
        <v>0</v>
      </c>
      <c r="H208" s="247"/>
      <c r="I208" s="248">
        <f>ROUND(E208*H208,2)</f>
        <v>0</v>
      </c>
      <c r="J208" s="247"/>
      <c r="K208" s="248">
        <f>ROUND(E208*J208,2)</f>
        <v>0</v>
      </c>
      <c r="L208" s="248">
        <v>21</v>
      </c>
      <c r="M208" s="248">
        <f>G208*(1+L208/100)</f>
        <v>0</v>
      </c>
      <c r="N208" s="245">
        <v>0</v>
      </c>
      <c r="O208" s="245">
        <f>ROUND(E208*N208,5)</f>
        <v>0</v>
      </c>
      <c r="P208" s="245">
        <v>0</v>
      </c>
      <c r="Q208" s="245">
        <f>ROUND(E208*P208,5)</f>
        <v>0</v>
      </c>
      <c r="R208" s="245"/>
      <c r="S208" s="245"/>
      <c r="T208" s="249">
        <v>0</v>
      </c>
      <c r="U208" s="245">
        <f>ROUND(E208*T208,2)</f>
        <v>0</v>
      </c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 t="s">
        <v>136</v>
      </c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</row>
    <row r="209" spans="1:60" outlineLevel="1" x14ac:dyDescent="0.2">
      <c r="A209" s="242"/>
      <c r="B209" s="243"/>
      <c r="C209" s="250" t="s">
        <v>415</v>
      </c>
      <c r="D209" s="251"/>
      <c r="E209" s="252">
        <v>201.17</v>
      </c>
      <c r="F209" s="248"/>
      <c r="G209" s="248"/>
      <c r="H209" s="248"/>
      <c r="I209" s="248"/>
      <c r="J209" s="248"/>
      <c r="K209" s="248"/>
      <c r="L209" s="248"/>
      <c r="M209" s="248"/>
      <c r="N209" s="245"/>
      <c r="O209" s="245"/>
      <c r="P209" s="245"/>
      <c r="Q209" s="245"/>
      <c r="R209" s="245"/>
      <c r="S209" s="245"/>
      <c r="T209" s="249"/>
      <c r="U209" s="245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 t="s">
        <v>138</v>
      </c>
      <c r="AF209" s="153">
        <v>0</v>
      </c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</row>
    <row r="210" spans="1:60" outlineLevel="1" x14ac:dyDescent="0.2">
      <c r="A210" s="242"/>
      <c r="B210" s="243"/>
      <c r="C210" s="250" t="s">
        <v>416</v>
      </c>
      <c r="D210" s="251"/>
      <c r="E210" s="252">
        <v>21.6</v>
      </c>
      <c r="F210" s="248"/>
      <c r="G210" s="248"/>
      <c r="H210" s="248"/>
      <c r="I210" s="248"/>
      <c r="J210" s="248"/>
      <c r="K210" s="248"/>
      <c r="L210" s="248"/>
      <c r="M210" s="248"/>
      <c r="N210" s="245"/>
      <c r="O210" s="245"/>
      <c r="P210" s="245"/>
      <c r="Q210" s="245"/>
      <c r="R210" s="245"/>
      <c r="S210" s="245"/>
      <c r="T210" s="249"/>
      <c r="U210" s="245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 t="s">
        <v>138</v>
      </c>
      <c r="AF210" s="153">
        <v>0</v>
      </c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</row>
    <row r="211" spans="1:60" outlineLevel="1" x14ac:dyDescent="0.2">
      <c r="A211" s="242">
        <v>85</v>
      </c>
      <c r="B211" s="243" t="s">
        <v>417</v>
      </c>
      <c r="C211" s="244" t="s">
        <v>418</v>
      </c>
      <c r="D211" s="245" t="s">
        <v>230</v>
      </c>
      <c r="E211" s="246">
        <v>0.24</v>
      </c>
      <c r="F211" s="247"/>
      <c r="G211" s="248">
        <f>ROUND(E211*F211,2)</f>
        <v>0</v>
      </c>
      <c r="H211" s="247"/>
      <c r="I211" s="248">
        <f>ROUND(E211*H211,2)</f>
        <v>0</v>
      </c>
      <c r="J211" s="247"/>
      <c r="K211" s="248">
        <f>ROUND(E211*J211,2)</f>
        <v>0</v>
      </c>
      <c r="L211" s="248">
        <v>21</v>
      </c>
      <c r="M211" s="248">
        <f>G211*(1+L211/100)</f>
        <v>0</v>
      </c>
      <c r="N211" s="245">
        <v>0</v>
      </c>
      <c r="O211" s="245">
        <f>ROUND(E211*N211,5)</f>
        <v>0</v>
      </c>
      <c r="P211" s="245">
        <v>0</v>
      </c>
      <c r="Q211" s="245">
        <f>ROUND(E211*P211,5)</f>
        <v>0</v>
      </c>
      <c r="R211" s="245"/>
      <c r="S211" s="245"/>
      <c r="T211" s="249">
        <v>0</v>
      </c>
      <c r="U211" s="245">
        <f>ROUND(E211*T211,2)</f>
        <v>0</v>
      </c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 t="s">
        <v>136</v>
      </c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</row>
    <row r="212" spans="1:60" outlineLevel="1" x14ac:dyDescent="0.2">
      <c r="A212" s="242">
        <v>86</v>
      </c>
      <c r="B212" s="243" t="s">
        <v>419</v>
      </c>
      <c r="C212" s="244" t="s">
        <v>420</v>
      </c>
      <c r="D212" s="245" t="s">
        <v>230</v>
      </c>
      <c r="E212" s="246">
        <v>2.6</v>
      </c>
      <c r="F212" s="247"/>
      <c r="G212" s="248">
        <f>ROUND(E212*F212,2)</f>
        <v>0</v>
      </c>
      <c r="H212" s="247"/>
      <c r="I212" s="248">
        <f>ROUND(E212*H212,2)</f>
        <v>0</v>
      </c>
      <c r="J212" s="247"/>
      <c r="K212" s="248">
        <f>ROUND(E212*J212,2)</f>
        <v>0</v>
      </c>
      <c r="L212" s="248">
        <v>21</v>
      </c>
      <c r="M212" s="248">
        <f>G212*(1+L212/100)</f>
        <v>0</v>
      </c>
      <c r="N212" s="245">
        <v>0</v>
      </c>
      <c r="O212" s="245">
        <f>ROUND(E212*N212,5)</f>
        <v>0</v>
      </c>
      <c r="P212" s="245">
        <v>0</v>
      </c>
      <c r="Q212" s="245">
        <f>ROUND(E212*P212,5)</f>
        <v>0</v>
      </c>
      <c r="R212" s="245"/>
      <c r="S212" s="245"/>
      <c r="T212" s="249">
        <v>0</v>
      </c>
      <c r="U212" s="245">
        <f>ROUND(E212*T212,2)</f>
        <v>0</v>
      </c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 t="s">
        <v>136</v>
      </c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</row>
    <row r="213" spans="1:60" outlineLevel="1" x14ac:dyDescent="0.2">
      <c r="A213" s="242">
        <v>87</v>
      </c>
      <c r="B213" s="243" t="s">
        <v>421</v>
      </c>
      <c r="C213" s="244" t="s">
        <v>422</v>
      </c>
      <c r="D213" s="245" t="s">
        <v>230</v>
      </c>
      <c r="E213" s="246">
        <v>0.22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5">
        <v>0</v>
      </c>
      <c r="O213" s="245">
        <f>ROUND(E213*N213,5)</f>
        <v>0</v>
      </c>
      <c r="P213" s="245">
        <v>0</v>
      </c>
      <c r="Q213" s="245">
        <f>ROUND(E213*P213,5)</f>
        <v>0</v>
      </c>
      <c r="R213" s="245"/>
      <c r="S213" s="245"/>
      <c r="T213" s="249">
        <v>0</v>
      </c>
      <c r="U213" s="245">
        <f>ROUND(E213*T213,2)</f>
        <v>0</v>
      </c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 t="s">
        <v>136</v>
      </c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</row>
    <row r="214" spans="1:60" outlineLevel="1" x14ac:dyDescent="0.2">
      <c r="A214" s="242">
        <v>88</v>
      </c>
      <c r="B214" s="243" t="s">
        <v>423</v>
      </c>
      <c r="C214" s="244" t="s">
        <v>424</v>
      </c>
      <c r="D214" s="245" t="s">
        <v>230</v>
      </c>
      <c r="E214" s="246">
        <v>14.125</v>
      </c>
      <c r="F214" s="247"/>
      <c r="G214" s="248">
        <f>ROUND(E214*F214,2)</f>
        <v>0</v>
      </c>
      <c r="H214" s="247"/>
      <c r="I214" s="248">
        <f>ROUND(E214*H214,2)</f>
        <v>0</v>
      </c>
      <c r="J214" s="247"/>
      <c r="K214" s="248">
        <f>ROUND(E214*J214,2)</f>
        <v>0</v>
      </c>
      <c r="L214" s="248">
        <v>21</v>
      </c>
      <c r="M214" s="248">
        <f>G214*(1+L214/100)</f>
        <v>0</v>
      </c>
      <c r="N214" s="245">
        <v>0</v>
      </c>
      <c r="O214" s="245">
        <f>ROUND(E214*N214,5)</f>
        <v>0</v>
      </c>
      <c r="P214" s="245">
        <v>0</v>
      </c>
      <c r="Q214" s="245">
        <f>ROUND(E214*P214,5)</f>
        <v>0</v>
      </c>
      <c r="R214" s="245"/>
      <c r="S214" s="245"/>
      <c r="T214" s="249">
        <v>0</v>
      </c>
      <c r="U214" s="245">
        <f>ROUND(E214*T214,2)</f>
        <v>0</v>
      </c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 t="s">
        <v>136</v>
      </c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</row>
    <row r="215" spans="1:60" ht="22.5" outlineLevel="1" x14ac:dyDescent="0.2">
      <c r="A215" s="242">
        <v>89</v>
      </c>
      <c r="B215" s="243" t="s">
        <v>425</v>
      </c>
      <c r="C215" s="244" t="s">
        <v>426</v>
      </c>
      <c r="D215" s="245" t="s">
        <v>230</v>
      </c>
      <c r="E215" s="246">
        <v>127.84</v>
      </c>
      <c r="F215" s="247"/>
      <c r="G215" s="248">
        <f>ROUND(E215*F215,2)</f>
        <v>0</v>
      </c>
      <c r="H215" s="247"/>
      <c r="I215" s="248">
        <f>ROUND(E215*H215,2)</f>
        <v>0</v>
      </c>
      <c r="J215" s="247"/>
      <c r="K215" s="248">
        <f>ROUND(E215*J215,2)</f>
        <v>0</v>
      </c>
      <c r="L215" s="248">
        <v>21</v>
      </c>
      <c r="M215" s="248">
        <f>G215*(1+L215/100)</f>
        <v>0</v>
      </c>
      <c r="N215" s="245">
        <v>0</v>
      </c>
      <c r="O215" s="245">
        <f>ROUND(E215*N215,5)</f>
        <v>0</v>
      </c>
      <c r="P215" s="245">
        <v>0</v>
      </c>
      <c r="Q215" s="245">
        <f>ROUND(E215*P215,5)</f>
        <v>0</v>
      </c>
      <c r="R215" s="245"/>
      <c r="S215" s="245"/>
      <c r="T215" s="249">
        <v>0.55000000000000004</v>
      </c>
      <c r="U215" s="245">
        <f>ROUND(E215*T215,2)</f>
        <v>70.31</v>
      </c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 t="s">
        <v>136</v>
      </c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</row>
    <row r="216" spans="1:60" outlineLevel="1" x14ac:dyDescent="0.2">
      <c r="A216" s="242"/>
      <c r="B216" s="243"/>
      <c r="C216" s="250" t="s">
        <v>427</v>
      </c>
      <c r="D216" s="251"/>
      <c r="E216" s="252">
        <v>127.84</v>
      </c>
      <c r="F216" s="248"/>
      <c r="G216" s="248"/>
      <c r="H216" s="248"/>
      <c r="I216" s="248"/>
      <c r="J216" s="248"/>
      <c r="K216" s="248"/>
      <c r="L216" s="248"/>
      <c r="M216" s="248"/>
      <c r="N216" s="245"/>
      <c r="O216" s="245"/>
      <c r="P216" s="245"/>
      <c r="Q216" s="245"/>
      <c r="R216" s="245"/>
      <c r="S216" s="245"/>
      <c r="T216" s="249"/>
      <c r="U216" s="245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 t="s">
        <v>138</v>
      </c>
      <c r="AF216" s="153">
        <v>0</v>
      </c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</row>
    <row r="217" spans="1:60" outlineLevel="1" x14ac:dyDescent="0.2">
      <c r="A217" s="242">
        <v>90</v>
      </c>
      <c r="B217" s="243" t="s">
        <v>428</v>
      </c>
      <c r="C217" s="244" t="s">
        <v>429</v>
      </c>
      <c r="D217" s="245" t="s">
        <v>145</v>
      </c>
      <c r="E217" s="246">
        <v>2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5">
        <v>0</v>
      </c>
      <c r="O217" s="245">
        <f>ROUND(E217*N217,5)</f>
        <v>0</v>
      </c>
      <c r="P217" s="245">
        <v>0</v>
      </c>
      <c r="Q217" s="245">
        <f>ROUND(E217*P217,5)</f>
        <v>0</v>
      </c>
      <c r="R217" s="245"/>
      <c r="S217" s="245"/>
      <c r="T217" s="249">
        <v>8.84</v>
      </c>
      <c r="U217" s="245">
        <f>ROUND(E217*T217,2)</f>
        <v>17.68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 t="s">
        <v>136</v>
      </c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</row>
    <row r="218" spans="1:60" outlineLevel="1" x14ac:dyDescent="0.2">
      <c r="A218" s="242">
        <v>91</v>
      </c>
      <c r="B218" s="243" t="s">
        <v>430</v>
      </c>
      <c r="C218" s="244" t="s">
        <v>431</v>
      </c>
      <c r="D218" s="245" t="s">
        <v>432</v>
      </c>
      <c r="E218" s="246">
        <v>2</v>
      </c>
      <c r="F218" s="247"/>
      <c r="G218" s="248">
        <f>ROUND(E218*F218,2)</f>
        <v>0</v>
      </c>
      <c r="H218" s="247"/>
      <c r="I218" s="248">
        <f>ROUND(E218*H218,2)</f>
        <v>0</v>
      </c>
      <c r="J218" s="247"/>
      <c r="K218" s="248">
        <f>ROUND(E218*J218,2)</f>
        <v>0</v>
      </c>
      <c r="L218" s="248">
        <v>21</v>
      </c>
      <c r="M218" s="248">
        <f>G218*(1+L218/100)</f>
        <v>0</v>
      </c>
      <c r="N218" s="245">
        <v>0</v>
      </c>
      <c r="O218" s="245">
        <f>ROUND(E218*N218,5)</f>
        <v>0</v>
      </c>
      <c r="P218" s="245">
        <v>0</v>
      </c>
      <c r="Q218" s="245">
        <f>ROUND(E218*P218,5)</f>
        <v>0</v>
      </c>
      <c r="R218" s="245"/>
      <c r="S218" s="245"/>
      <c r="T218" s="249">
        <v>0.53500000000000003</v>
      </c>
      <c r="U218" s="245">
        <f>ROUND(E218*T218,2)</f>
        <v>1.07</v>
      </c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 t="s">
        <v>136</v>
      </c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</row>
    <row r="219" spans="1:60" outlineLevel="1" x14ac:dyDescent="0.2">
      <c r="A219" s="242">
        <v>92</v>
      </c>
      <c r="B219" s="243" t="s">
        <v>433</v>
      </c>
      <c r="C219" s="244" t="s">
        <v>434</v>
      </c>
      <c r="D219" s="245" t="s">
        <v>230</v>
      </c>
      <c r="E219" s="246">
        <v>239.98500000000001</v>
      </c>
      <c r="F219" s="247"/>
      <c r="G219" s="248">
        <f>ROUND(E219*F219,2)</f>
        <v>0</v>
      </c>
      <c r="H219" s="247"/>
      <c r="I219" s="248">
        <f>ROUND(E219*H219,2)</f>
        <v>0</v>
      </c>
      <c r="J219" s="247"/>
      <c r="K219" s="248">
        <f>ROUND(E219*J219,2)</f>
        <v>0</v>
      </c>
      <c r="L219" s="248">
        <v>21</v>
      </c>
      <c r="M219" s="248">
        <f>G219*(1+L219/100)</f>
        <v>0</v>
      </c>
      <c r="N219" s="245">
        <v>0</v>
      </c>
      <c r="O219" s="245">
        <f>ROUND(E219*N219,5)</f>
        <v>0</v>
      </c>
      <c r="P219" s="245">
        <v>0</v>
      </c>
      <c r="Q219" s="245">
        <f>ROUND(E219*P219,5)</f>
        <v>0</v>
      </c>
      <c r="R219" s="245"/>
      <c r="S219" s="245"/>
      <c r="T219" s="249">
        <v>0.49</v>
      </c>
      <c r="U219" s="245">
        <f>ROUND(E219*T219,2)</f>
        <v>117.59</v>
      </c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 t="s">
        <v>136</v>
      </c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</row>
    <row r="220" spans="1:60" outlineLevel="1" x14ac:dyDescent="0.2">
      <c r="A220" s="242"/>
      <c r="B220" s="243"/>
      <c r="C220" s="250" t="s">
        <v>435</v>
      </c>
      <c r="D220" s="251"/>
      <c r="E220" s="252">
        <v>239.98500000000001</v>
      </c>
      <c r="F220" s="248"/>
      <c r="G220" s="248"/>
      <c r="H220" s="248"/>
      <c r="I220" s="248"/>
      <c r="J220" s="248"/>
      <c r="K220" s="248"/>
      <c r="L220" s="248"/>
      <c r="M220" s="248"/>
      <c r="N220" s="245"/>
      <c r="O220" s="245"/>
      <c r="P220" s="245"/>
      <c r="Q220" s="245"/>
      <c r="R220" s="245"/>
      <c r="S220" s="245"/>
      <c r="T220" s="249"/>
      <c r="U220" s="245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 t="s">
        <v>138</v>
      </c>
      <c r="AF220" s="153">
        <v>0</v>
      </c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</row>
    <row r="221" spans="1:60" outlineLevel="1" x14ac:dyDescent="0.2">
      <c r="A221" s="242">
        <v>93</v>
      </c>
      <c r="B221" s="243" t="s">
        <v>436</v>
      </c>
      <c r="C221" s="244" t="s">
        <v>437</v>
      </c>
      <c r="D221" s="245" t="s">
        <v>230</v>
      </c>
      <c r="E221" s="246">
        <v>6000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5">
        <v>0</v>
      </c>
      <c r="O221" s="245">
        <f>ROUND(E221*N221,5)</f>
        <v>0</v>
      </c>
      <c r="P221" s="245">
        <v>0</v>
      </c>
      <c r="Q221" s="245">
        <f>ROUND(E221*P221,5)</f>
        <v>0</v>
      </c>
      <c r="R221" s="245"/>
      <c r="S221" s="245"/>
      <c r="T221" s="249">
        <v>0</v>
      </c>
      <c r="U221" s="245">
        <f>ROUND(E221*T221,2)</f>
        <v>0</v>
      </c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 t="s">
        <v>136</v>
      </c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</row>
    <row r="222" spans="1:60" outlineLevel="1" x14ac:dyDescent="0.2">
      <c r="A222" s="242"/>
      <c r="B222" s="243"/>
      <c r="C222" s="250" t="s">
        <v>438</v>
      </c>
      <c r="D222" s="251"/>
      <c r="E222" s="252">
        <v>6000</v>
      </c>
      <c r="F222" s="248"/>
      <c r="G222" s="248"/>
      <c r="H222" s="248"/>
      <c r="I222" s="248"/>
      <c r="J222" s="248"/>
      <c r="K222" s="248"/>
      <c r="L222" s="248"/>
      <c r="M222" s="248"/>
      <c r="N222" s="245"/>
      <c r="O222" s="245"/>
      <c r="P222" s="245"/>
      <c r="Q222" s="245"/>
      <c r="R222" s="245"/>
      <c r="S222" s="245"/>
      <c r="T222" s="249"/>
      <c r="U222" s="245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 t="s">
        <v>138</v>
      </c>
      <c r="AF222" s="153">
        <v>0</v>
      </c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</row>
    <row r="223" spans="1:60" x14ac:dyDescent="0.2">
      <c r="A223" s="258" t="s">
        <v>131</v>
      </c>
      <c r="B223" s="259" t="s">
        <v>73</v>
      </c>
      <c r="C223" s="260" t="s">
        <v>74</v>
      </c>
      <c r="D223" s="261"/>
      <c r="E223" s="262"/>
      <c r="F223" s="263"/>
      <c r="G223" s="263">
        <f>SUMIF(AE224:AE226,"&lt;&gt;NOR",G224:G226)</f>
        <v>0</v>
      </c>
      <c r="H223" s="263"/>
      <c r="I223" s="263">
        <f>SUM(I224:I226)</f>
        <v>0</v>
      </c>
      <c r="J223" s="263"/>
      <c r="K223" s="263">
        <f>SUM(K224:K226)</f>
        <v>0</v>
      </c>
      <c r="L223" s="263"/>
      <c r="M223" s="263">
        <f>SUM(M224:M226)</f>
        <v>0</v>
      </c>
      <c r="N223" s="261"/>
      <c r="O223" s="261">
        <f>SUM(O224:O226)</f>
        <v>0</v>
      </c>
      <c r="P223" s="261"/>
      <c r="Q223" s="261">
        <f>SUM(Q224:Q226)</f>
        <v>0</v>
      </c>
      <c r="R223" s="261"/>
      <c r="S223" s="261"/>
      <c r="T223" s="264"/>
      <c r="U223" s="261">
        <f>SUM(U224:U226)</f>
        <v>84.11</v>
      </c>
      <c r="AE223" t="s">
        <v>132</v>
      </c>
    </row>
    <row r="224" spans="1:60" outlineLevel="1" x14ac:dyDescent="0.2">
      <c r="A224" s="242">
        <v>94</v>
      </c>
      <c r="B224" s="243" t="s">
        <v>439</v>
      </c>
      <c r="C224" s="244" t="s">
        <v>440</v>
      </c>
      <c r="D224" s="245" t="s">
        <v>230</v>
      </c>
      <c r="E224" s="246">
        <v>273.97000000000003</v>
      </c>
      <c r="F224" s="247"/>
      <c r="G224" s="248">
        <f>ROUND(E224*F224,2)</f>
        <v>0</v>
      </c>
      <c r="H224" s="247"/>
      <c r="I224" s="248">
        <f>ROUND(E224*H224,2)</f>
        <v>0</v>
      </c>
      <c r="J224" s="247"/>
      <c r="K224" s="248">
        <f>ROUND(E224*J224,2)</f>
        <v>0</v>
      </c>
      <c r="L224" s="248">
        <v>21</v>
      </c>
      <c r="M224" s="248">
        <f>G224*(1+L224/100)</f>
        <v>0</v>
      </c>
      <c r="N224" s="245">
        <v>0</v>
      </c>
      <c r="O224" s="245">
        <f>ROUND(E224*N224,5)</f>
        <v>0</v>
      </c>
      <c r="P224" s="245">
        <v>0</v>
      </c>
      <c r="Q224" s="245">
        <f>ROUND(E224*P224,5)</f>
        <v>0</v>
      </c>
      <c r="R224" s="245"/>
      <c r="S224" s="245"/>
      <c r="T224" s="249">
        <v>0.307</v>
      </c>
      <c r="U224" s="245">
        <f>ROUND(E224*T224,2)</f>
        <v>84.11</v>
      </c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 t="s">
        <v>136</v>
      </c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</row>
    <row r="225" spans="1:60" outlineLevel="1" x14ac:dyDescent="0.2">
      <c r="A225" s="242"/>
      <c r="B225" s="243"/>
      <c r="C225" s="250" t="s">
        <v>441</v>
      </c>
      <c r="D225" s="251"/>
      <c r="E225" s="252">
        <v>273.44499999999999</v>
      </c>
      <c r="F225" s="248"/>
      <c r="G225" s="248"/>
      <c r="H225" s="248"/>
      <c r="I225" s="248"/>
      <c r="J225" s="248"/>
      <c r="K225" s="248"/>
      <c r="L225" s="248"/>
      <c r="M225" s="248"/>
      <c r="N225" s="245"/>
      <c r="O225" s="245"/>
      <c r="P225" s="245"/>
      <c r="Q225" s="245"/>
      <c r="R225" s="245"/>
      <c r="S225" s="245"/>
      <c r="T225" s="249"/>
      <c r="U225" s="245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 t="s">
        <v>138</v>
      </c>
      <c r="AF225" s="153">
        <v>0</v>
      </c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</row>
    <row r="226" spans="1:60" outlineLevel="1" x14ac:dyDescent="0.2">
      <c r="A226" s="242"/>
      <c r="B226" s="243"/>
      <c r="C226" s="250" t="s">
        <v>442</v>
      </c>
      <c r="D226" s="251"/>
      <c r="E226" s="252">
        <v>0.52500000000000002</v>
      </c>
      <c r="F226" s="248"/>
      <c r="G226" s="248"/>
      <c r="H226" s="248"/>
      <c r="I226" s="248"/>
      <c r="J226" s="248"/>
      <c r="K226" s="248"/>
      <c r="L226" s="248"/>
      <c r="M226" s="248"/>
      <c r="N226" s="245"/>
      <c r="O226" s="245"/>
      <c r="P226" s="245"/>
      <c r="Q226" s="245"/>
      <c r="R226" s="245"/>
      <c r="S226" s="245"/>
      <c r="T226" s="249"/>
      <c r="U226" s="245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 t="s">
        <v>138</v>
      </c>
      <c r="AF226" s="153">
        <v>0</v>
      </c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</row>
    <row r="227" spans="1:60" x14ac:dyDescent="0.2">
      <c r="A227" s="258" t="s">
        <v>131</v>
      </c>
      <c r="B227" s="259" t="s">
        <v>75</v>
      </c>
      <c r="C227" s="260" t="s">
        <v>76</v>
      </c>
      <c r="D227" s="261"/>
      <c r="E227" s="262"/>
      <c r="F227" s="263"/>
      <c r="G227" s="263">
        <f>SUMIF(AE228:AE237,"&lt;&gt;NOR",G228:G237)</f>
        <v>0</v>
      </c>
      <c r="H227" s="263"/>
      <c r="I227" s="263">
        <f>SUM(I228:I237)</f>
        <v>0</v>
      </c>
      <c r="J227" s="263"/>
      <c r="K227" s="263">
        <f>SUM(K228:K237)</f>
        <v>0</v>
      </c>
      <c r="L227" s="263"/>
      <c r="M227" s="263">
        <f>SUM(M228:M237)</f>
        <v>0</v>
      </c>
      <c r="N227" s="261"/>
      <c r="O227" s="261">
        <f>SUM(O228:O237)</f>
        <v>0.63101999999999991</v>
      </c>
      <c r="P227" s="261"/>
      <c r="Q227" s="261">
        <f>SUM(Q228:Q237)</f>
        <v>0.36525000000000002</v>
      </c>
      <c r="R227" s="261"/>
      <c r="S227" s="261"/>
      <c r="T227" s="264"/>
      <c r="U227" s="261">
        <f>SUM(U228:U237)</f>
        <v>41.68</v>
      </c>
      <c r="AE227" t="s">
        <v>132</v>
      </c>
    </row>
    <row r="228" spans="1:60" outlineLevel="1" x14ac:dyDescent="0.2">
      <c r="A228" s="242">
        <v>95</v>
      </c>
      <c r="B228" s="243" t="s">
        <v>443</v>
      </c>
      <c r="C228" s="244" t="s">
        <v>444</v>
      </c>
      <c r="D228" s="245" t="s">
        <v>135</v>
      </c>
      <c r="E228" s="246">
        <v>75</v>
      </c>
      <c r="F228" s="247"/>
      <c r="G228" s="248">
        <f>ROUND(E228*F228,2)</f>
        <v>0</v>
      </c>
      <c r="H228" s="247"/>
      <c r="I228" s="248">
        <f>ROUND(E228*H228,2)</f>
        <v>0</v>
      </c>
      <c r="J228" s="247"/>
      <c r="K228" s="248">
        <f>ROUND(E228*J228,2)</f>
        <v>0</v>
      </c>
      <c r="L228" s="248">
        <v>21</v>
      </c>
      <c r="M228" s="248">
        <f>G228*(1+L228/100)</f>
        <v>0</v>
      </c>
      <c r="N228" s="245">
        <v>0</v>
      </c>
      <c r="O228" s="245">
        <f>ROUND(E228*N228,5)</f>
        <v>0</v>
      </c>
      <c r="P228" s="245">
        <v>4.8700000000000002E-3</v>
      </c>
      <c r="Q228" s="245">
        <f>ROUND(E228*P228,5)</f>
        <v>0.36525000000000002</v>
      </c>
      <c r="R228" s="245"/>
      <c r="S228" s="245"/>
      <c r="T228" s="249">
        <v>4.1000000000000002E-2</v>
      </c>
      <c r="U228" s="245">
        <f>ROUND(E228*T228,2)</f>
        <v>3.08</v>
      </c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 t="s">
        <v>136</v>
      </c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</row>
    <row r="229" spans="1:60" outlineLevel="1" x14ac:dyDescent="0.2">
      <c r="A229" s="242"/>
      <c r="B229" s="243"/>
      <c r="C229" s="250" t="s">
        <v>445</v>
      </c>
      <c r="D229" s="251"/>
      <c r="E229" s="252">
        <v>75</v>
      </c>
      <c r="F229" s="248"/>
      <c r="G229" s="248"/>
      <c r="H229" s="248"/>
      <c r="I229" s="248"/>
      <c r="J229" s="248"/>
      <c r="K229" s="248"/>
      <c r="L229" s="248"/>
      <c r="M229" s="248"/>
      <c r="N229" s="245"/>
      <c r="O229" s="245"/>
      <c r="P229" s="245"/>
      <c r="Q229" s="245"/>
      <c r="R229" s="245"/>
      <c r="S229" s="245"/>
      <c r="T229" s="249"/>
      <c r="U229" s="245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 t="s">
        <v>138</v>
      </c>
      <c r="AF229" s="153">
        <v>0</v>
      </c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</row>
    <row r="230" spans="1:60" ht="22.5" outlineLevel="1" x14ac:dyDescent="0.2">
      <c r="A230" s="242">
        <v>96</v>
      </c>
      <c r="B230" s="243" t="s">
        <v>446</v>
      </c>
      <c r="C230" s="244" t="s">
        <v>447</v>
      </c>
      <c r="D230" s="245" t="s">
        <v>135</v>
      </c>
      <c r="E230" s="246">
        <v>100.5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5">
        <v>5.7000000000000002E-3</v>
      </c>
      <c r="O230" s="245">
        <f>ROUND(E230*N230,5)</f>
        <v>0.57284999999999997</v>
      </c>
      <c r="P230" s="245">
        <v>0</v>
      </c>
      <c r="Q230" s="245">
        <f>ROUND(E230*P230,5)</f>
        <v>0</v>
      </c>
      <c r="R230" s="245"/>
      <c r="S230" s="245"/>
      <c r="T230" s="249">
        <v>0.22991</v>
      </c>
      <c r="U230" s="245">
        <f>ROUND(E230*T230,2)</f>
        <v>23.11</v>
      </c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 t="s">
        <v>136</v>
      </c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</row>
    <row r="231" spans="1:60" outlineLevel="1" x14ac:dyDescent="0.2">
      <c r="A231" s="242"/>
      <c r="B231" s="243"/>
      <c r="C231" s="250" t="s">
        <v>448</v>
      </c>
      <c r="D231" s="251"/>
      <c r="E231" s="252">
        <v>25.5</v>
      </c>
      <c r="F231" s="248"/>
      <c r="G231" s="248"/>
      <c r="H231" s="248"/>
      <c r="I231" s="248"/>
      <c r="J231" s="248"/>
      <c r="K231" s="248"/>
      <c r="L231" s="248"/>
      <c r="M231" s="248"/>
      <c r="N231" s="245"/>
      <c r="O231" s="245"/>
      <c r="P231" s="245"/>
      <c r="Q231" s="245"/>
      <c r="R231" s="245"/>
      <c r="S231" s="245"/>
      <c r="T231" s="249"/>
      <c r="U231" s="245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 t="s">
        <v>138</v>
      </c>
      <c r="AF231" s="153">
        <v>0</v>
      </c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</row>
    <row r="232" spans="1:60" outlineLevel="1" x14ac:dyDescent="0.2">
      <c r="A232" s="242"/>
      <c r="B232" s="243"/>
      <c r="C232" s="250" t="s">
        <v>449</v>
      </c>
      <c r="D232" s="251"/>
      <c r="E232" s="252">
        <v>75</v>
      </c>
      <c r="F232" s="248"/>
      <c r="G232" s="248"/>
      <c r="H232" s="248"/>
      <c r="I232" s="248"/>
      <c r="J232" s="248"/>
      <c r="K232" s="248"/>
      <c r="L232" s="248"/>
      <c r="M232" s="248"/>
      <c r="N232" s="245"/>
      <c r="O232" s="245"/>
      <c r="P232" s="245"/>
      <c r="Q232" s="245"/>
      <c r="R232" s="245"/>
      <c r="S232" s="245"/>
      <c r="T232" s="249"/>
      <c r="U232" s="245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 t="s">
        <v>138</v>
      </c>
      <c r="AF232" s="153">
        <v>0</v>
      </c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</row>
    <row r="233" spans="1:60" ht="22.5" outlineLevel="1" x14ac:dyDescent="0.2">
      <c r="A233" s="242">
        <v>97</v>
      </c>
      <c r="B233" s="243" t="s">
        <v>450</v>
      </c>
      <c r="C233" s="244" t="s">
        <v>451</v>
      </c>
      <c r="D233" s="245" t="s">
        <v>135</v>
      </c>
      <c r="E233" s="246">
        <v>7.35</v>
      </c>
      <c r="F233" s="247"/>
      <c r="G233" s="248">
        <f>ROUND(E233*F233,2)</f>
        <v>0</v>
      </c>
      <c r="H233" s="247"/>
      <c r="I233" s="248">
        <f>ROUND(E233*H233,2)</f>
        <v>0</v>
      </c>
      <c r="J233" s="247"/>
      <c r="K233" s="248">
        <f>ROUND(E233*J233,2)</f>
        <v>0</v>
      </c>
      <c r="L233" s="248">
        <v>21</v>
      </c>
      <c r="M233" s="248">
        <f>G233*(1+L233/100)</f>
        <v>0</v>
      </c>
      <c r="N233" s="245">
        <v>6.1000000000000004E-3</v>
      </c>
      <c r="O233" s="245">
        <f>ROUND(E233*N233,5)</f>
        <v>4.4839999999999998E-2</v>
      </c>
      <c r="P233" s="245">
        <v>0</v>
      </c>
      <c r="Q233" s="245">
        <f>ROUND(E233*P233,5)</f>
        <v>0</v>
      </c>
      <c r="R233" s="245"/>
      <c r="S233" s="245"/>
      <c r="T233" s="249">
        <v>0.26600000000000001</v>
      </c>
      <c r="U233" s="245">
        <f>ROUND(E233*T233,2)</f>
        <v>1.96</v>
      </c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 t="s">
        <v>136</v>
      </c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</row>
    <row r="234" spans="1:60" outlineLevel="1" x14ac:dyDescent="0.2">
      <c r="A234" s="242"/>
      <c r="B234" s="243"/>
      <c r="C234" s="250" t="s">
        <v>452</v>
      </c>
      <c r="D234" s="251"/>
      <c r="E234" s="252">
        <v>7.35</v>
      </c>
      <c r="F234" s="248"/>
      <c r="G234" s="248"/>
      <c r="H234" s="248"/>
      <c r="I234" s="248"/>
      <c r="J234" s="248"/>
      <c r="K234" s="248"/>
      <c r="L234" s="248"/>
      <c r="M234" s="248"/>
      <c r="N234" s="245"/>
      <c r="O234" s="245"/>
      <c r="P234" s="245"/>
      <c r="Q234" s="245"/>
      <c r="R234" s="245"/>
      <c r="S234" s="245"/>
      <c r="T234" s="249"/>
      <c r="U234" s="245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 t="s">
        <v>138</v>
      </c>
      <c r="AF234" s="153">
        <v>0</v>
      </c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</row>
    <row r="235" spans="1:60" ht="22.5" outlineLevel="1" x14ac:dyDescent="0.2">
      <c r="A235" s="242">
        <v>98</v>
      </c>
      <c r="B235" s="243" t="s">
        <v>453</v>
      </c>
      <c r="C235" s="244" t="s">
        <v>454</v>
      </c>
      <c r="D235" s="245" t="s">
        <v>135</v>
      </c>
      <c r="E235" s="246">
        <v>78.400000000000006</v>
      </c>
      <c r="F235" s="247"/>
      <c r="G235" s="248">
        <f>ROUND(E235*F235,2)</f>
        <v>0</v>
      </c>
      <c r="H235" s="247"/>
      <c r="I235" s="248">
        <f>ROUND(E235*H235,2)</f>
        <v>0</v>
      </c>
      <c r="J235" s="247"/>
      <c r="K235" s="248">
        <f>ROUND(E235*J235,2)</f>
        <v>0</v>
      </c>
      <c r="L235" s="248">
        <v>21</v>
      </c>
      <c r="M235" s="248">
        <f>G235*(1+L235/100)</f>
        <v>0</v>
      </c>
      <c r="N235" s="245">
        <v>1.7000000000000001E-4</v>
      </c>
      <c r="O235" s="245">
        <f>ROUND(E235*N235,5)</f>
        <v>1.333E-2</v>
      </c>
      <c r="P235" s="245">
        <v>0</v>
      </c>
      <c r="Q235" s="245">
        <f>ROUND(E235*P235,5)</f>
        <v>0</v>
      </c>
      <c r="R235" s="245"/>
      <c r="S235" s="245"/>
      <c r="T235" s="249">
        <v>0.16</v>
      </c>
      <c r="U235" s="245">
        <f>ROUND(E235*T235,2)</f>
        <v>12.54</v>
      </c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 t="s">
        <v>136</v>
      </c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</row>
    <row r="236" spans="1:60" outlineLevel="1" x14ac:dyDescent="0.2">
      <c r="A236" s="242"/>
      <c r="B236" s="243"/>
      <c r="C236" s="250" t="s">
        <v>455</v>
      </c>
      <c r="D236" s="251"/>
      <c r="E236" s="252">
        <v>78.400000000000006</v>
      </c>
      <c r="F236" s="248"/>
      <c r="G236" s="248"/>
      <c r="H236" s="248"/>
      <c r="I236" s="248"/>
      <c r="J236" s="248"/>
      <c r="K236" s="248"/>
      <c r="L236" s="248"/>
      <c r="M236" s="248"/>
      <c r="N236" s="245"/>
      <c r="O236" s="245"/>
      <c r="P236" s="245"/>
      <c r="Q236" s="245"/>
      <c r="R236" s="245"/>
      <c r="S236" s="245"/>
      <c r="T236" s="249"/>
      <c r="U236" s="245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 t="s">
        <v>138</v>
      </c>
      <c r="AF236" s="153">
        <v>0</v>
      </c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</row>
    <row r="237" spans="1:60" outlineLevel="1" x14ac:dyDescent="0.2">
      <c r="A237" s="242">
        <v>99</v>
      </c>
      <c r="B237" s="243" t="s">
        <v>456</v>
      </c>
      <c r="C237" s="244" t="s">
        <v>457</v>
      </c>
      <c r="D237" s="245" t="s">
        <v>230</v>
      </c>
      <c r="E237" s="246">
        <v>0.63</v>
      </c>
      <c r="F237" s="247"/>
      <c r="G237" s="248">
        <f>ROUND(E237*F237,2)</f>
        <v>0</v>
      </c>
      <c r="H237" s="247"/>
      <c r="I237" s="248">
        <f>ROUND(E237*H237,2)</f>
        <v>0</v>
      </c>
      <c r="J237" s="247"/>
      <c r="K237" s="248">
        <f>ROUND(E237*J237,2)</f>
        <v>0</v>
      </c>
      <c r="L237" s="248">
        <v>21</v>
      </c>
      <c r="M237" s="248">
        <f>G237*(1+L237/100)</f>
        <v>0</v>
      </c>
      <c r="N237" s="245">
        <v>0</v>
      </c>
      <c r="O237" s="245">
        <f>ROUND(E237*N237,5)</f>
        <v>0</v>
      </c>
      <c r="P237" s="245">
        <v>0</v>
      </c>
      <c r="Q237" s="245">
        <f>ROUND(E237*P237,5)</f>
        <v>0</v>
      </c>
      <c r="R237" s="245"/>
      <c r="S237" s="245"/>
      <c r="T237" s="249">
        <v>1.5669999999999999</v>
      </c>
      <c r="U237" s="245">
        <f>ROUND(E237*T237,2)</f>
        <v>0.99</v>
      </c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 t="s">
        <v>136</v>
      </c>
      <c r="AF237" s="153"/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</row>
    <row r="238" spans="1:60" x14ac:dyDescent="0.2">
      <c r="A238" s="258" t="s">
        <v>131</v>
      </c>
      <c r="B238" s="259" t="s">
        <v>77</v>
      </c>
      <c r="C238" s="260" t="s">
        <v>78</v>
      </c>
      <c r="D238" s="261"/>
      <c r="E238" s="262"/>
      <c r="F238" s="263"/>
      <c r="G238" s="263">
        <f>SUMIF(AE239:AE264,"&lt;&gt;NOR",G239:G264)</f>
        <v>0</v>
      </c>
      <c r="H238" s="263"/>
      <c r="I238" s="263">
        <f>SUM(I239:I264)</f>
        <v>0</v>
      </c>
      <c r="J238" s="263"/>
      <c r="K238" s="263">
        <f>SUM(K239:K264)</f>
        <v>0</v>
      </c>
      <c r="L238" s="263"/>
      <c r="M238" s="263">
        <f>SUM(M239:M264)</f>
        <v>0</v>
      </c>
      <c r="N238" s="261"/>
      <c r="O238" s="261">
        <f>SUM(O239:O264)</f>
        <v>6.450969999999999</v>
      </c>
      <c r="P238" s="261"/>
      <c r="Q238" s="261">
        <f>SUM(Q239:Q264)</f>
        <v>0</v>
      </c>
      <c r="R238" s="261"/>
      <c r="S238" s="261"/>
      <c r="T238" s="264"/>
      <c r="U238" s="261">
        <f>SUM(U239:U264)</f>
        <v>254.64000000000001</v>
      </c>
      <c r="AE238" t="s">
        <v>132</v>
      </c>
    </row>
    <row r="239" spans="1:60" ht="22.5" outlineLevel="1" x14ac:dyDescent="0.2">
      <c r="A239" s="242">
        <v>100</v>
      </c>
      <c r="B239" s="243" t="s">
        <v>458</v>
      </c>
      <c r="C239" s="244" t="s">
        <v>459</v>
      </c>
      <c r="D239" s="245" t="s">
        <v>135</v>
      </c>
      <c r="E239" s="246">
        <v>360.4</v>
      </c>
      <c r="F239" s="247"/>
      <c r="G239" s="248">
        <f>ROUND(E239*F239,2)</f>
        <v>0</v>
      </c>
      <c r="H239" s="247"/>
      <c r="I239" s="248">
        <f>ROUND(E239*H239,2)</f>
        <v>0</v>
      </c>
      <c r="J239" s="247"/>
      <c r="K239" s="248">
        <f>ROUND(E239*J239,2)</f>
        <v>0</v>
      </c>
      <c r="L239" s="248">
        <v>21</v>
      </c>
      <c r="M239" s="248">
        <f>G239*(1+L239/100)</f>
        <v>0</v>
      </c>
      <c r="N239" s="245">
        <v>2.3000000000000001E-4</v>
      </c>
      <c r="O239" s="245">
        <f>ROUND(E239*N239,5)</f>
        <v>8.2890000000000005E-2</v>
      </c>
      <c r="P239" s="245">
        <v>0</v>
      </c>
      <c r="Q239" s="245">
        <f>ROUND(E239*P239,5)</f>
        <v>0</v>
      </c>
      <c r="R239" s="245"/>
      <c r="S239" s="245"/>
      <c r="T239" s="249">
        <v>0.36199999999999999</v>
      </c>
      <c r="U239" s="245">
        <f>ROUND(E239*T239,2)</f>
        <v>130.46</v>
      </c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 t="s">
        <v>136</v>
      </c>
      <c r="AF239" s="153"/>
      <c r="AG239" s="153"/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3"/>
      <c r="AY239" s="153"/>
      <c r="AZ239" s="153"/>
      <c r="BA239" s="153"/>
      <c r="BB239" s="153"/>
      <c r="BC239" s="153"/>
      <c r="BD239" s="153"/>
      <c r="BE239" s="153"/>
      <c r="BF239" s="153"/>
      <c r="BG239" s="153"/>
      <c r="BH239" s="153"/>
    </row>
    <row r="240" spans="1:60" outlineLevel="1" x14ac:dyDescent="0.2">
      <c r="A240" s="242"/>
      <c r="B240" s="243"/>
      <c r="C240" s="250" t="s">
        <v>460</v>
      </c>
      <c r="D240" s="251"/>
      <c r="E240" s="252">
        <v>335.5</v>
      </c>
      <c r="F240" s="248"/>
      <c r="G240" s="248"/>
      <c r="H240" s="248"/>
      <c r="I240" s="248"/>
      <c r="J240" s="248"/>
      <c r="K240" s="248"/>
      <c r="L240" s="248"/>
      <c r="M240" s="248"/>
      <c r="N240" s="245"/>
      <c r="O240" s="245"/>
      <c r="P240" s="245"/>
      <c r="Q240" s="245"/>
      <c r="R240" s="245"/>
      <c r="S240" s="245"/>
      <c r="T240" s="249"/>
      <c r="U240" s="245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 t="s">
        <v>138</v>
      </c>
      <c r="AF240" s="153">
        <v>0</v>
      </c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</row>
    <row r="241" spans="1:60" outlineLevel="1" x14ac:dyDescent="0.2">
      <c r="A241" s="242"/>
      <c r="B241" s="243"/>
      <c r="C241" s="250" t="s">
        <v>461</v>
      </c>
      <c r="D241" s="251"/>
      <c r="E241" s="252">
        <v>24.9</v>
      </c>
      <c r="F241" s="248"/>
      <c r="G241" s="248"/>
      <c r="H241" s="248"/>
      <c r="I241" s="248"/>
      <c r="J241" s="248"/>
      <c r="K241" s="248"/>
      <c r="L241" s="248"/>
      <c r="M241" s="248"/>
      <c r="N241" s="245"/>
      <c r="O241" s="245"/>
      <c r="P241" s="245"/>
      <c r="Q241" s="245"/>
      <c r="R241" s="245"/>
      <c r="S241" s="245"/>
      <c r="T241" s="249"/>
      <c r="U241" s="245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 t="s">
        <v>138</v>
      </c>
      <c r="AF241" s="153">
        <v>0</v>
      </c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</row>
    <row r="242" spans="1:60" ht="22.5" outlineLevel="1" x14ac:dyDescent="0.2">
      <c r="A242" s="242">
        <v>101</v>
      </c>
      <c r="B242" s="243" t="s">
        <v>462</v>
      </c>
      <c r="C242" s="244" t="s">
        <v>463</v>
      </c>
      <c r="D242" s="245" t="s">
        <v>135</v>
      </c>
      <c r="E242" s="246">
        <v>712.7</v>
      </c>
      <c r="F242" s="247"/>
      <c r="G242" s="248">
        <f>ROUND(E242*F242,2)</f>
        <v>0</v>
      </c>
      <c r="H242" s="247"/>
      <c r="I242" s="248">
        <f>ROUND(E242*H242,2)</f>
        <v>0</v>
      </c>
      <c r="J242" s="247"/>
      <c r="K242" s="248">
        <f>ROUND(E242*J242,2)</f>
        <v>0</v>
      </c>
      <c r="L242" s="248">
        <v>21</v>
      </c>
      <c r="M242" s="248">
        <f>G242*(1+L242/100)</f>
        <v>0</v>
      </c>
      <c r="N242" s="245">
        <v>6.1999999999999998E-3</v>
      </c>
      <c r="O242" s="245">
        <f>ROUND(E242*N242,5)</f>
        <v>4.4187399999999997</v>
      </c>
      <c r="P242" s="245">
        <v>0</v>
      </c>
      <c r="Q242" s="245">
        <f>ROUND(E242*P242,5)</f>
        <v>0</v>
      </c>
      <c r="R242" s="245"/>
      <c r="S242" s="245"/>
      <c r="T242" s="249">
        <v>0</v>
      </c>
      <c r="U242" s="245">
        <f>ROUND(E242*T242,2)</f>
        <v>0</v>
      </c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 t="s">
        <v>464</v>
      </c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</row>
    <row r="243" spans="1:60" outlineLevel="1" x14ac:dyDescent="0.2">
      <c r="A243" s="242"/>
      <c r="B243" s="243"/>
      <c r="C243" s="250" t="s">
        <v>465</v>
      </c>
      <c r="D243" s="251"/>
      <c r="E243" s="252">
        <v>657.8</v>
      </c>
      <c r="F243" s="248"/>
      <c r="G243" s="248"/>
      <c r="H243" s="248"/>
      <c r="I243" s="248"/>
      <c r="J243" s="248"/>
      <c r="K243" s="248"/>
      <c r="L243" s="248"/>
      <c r="M243" s="248"/>
      <c r="N243" s="245"/>
      <c r="O243" s="245"/>
      <c r="P243" s="245"/>
      <c r="Q243" s="245"/>
      <c r="R243" s="245"/>
      <c r="S243" s="245"/>
      <c r="T243" s="249"/>
      <c r="U243" s="245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 t="s">
        <v>138</v>
      </c>
      <c r="AF243" s="153">
        <v>0</v>
      </c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</row>
    <row r="244" spans="1:60" outlineLevel="1" x14ac:dyDescent="0.2">
      <c r="A244" s="242"/>
      <c r="B244" s="243"/>
      <c r="C244" s="250" t="s">
        <v>466</v>
      </c>
      <c r="D244" s="251"/>
      <c r="E244" s="252">
        <v>54.9</v>
      </c>
      <c r="F244" s="248"/>
      <c r="G244" s="248"/>
      <c r="H244" s="248"/>
      <c r="I244" s="248"/>
      <c r="J244" s="248"/>
      <c r="K244" s="248"/>
      <c r="L244" s="248"/>
      <c r="M244" s="248"/>
      <c r="N244" s="245"/>
      <c r="O244" s="245"/>
      <c r="P244" s="245"/>
      <c r="Q244" s="245"/>
      <c r="R244" s="245"/>
      <c r="S244" s="245"/>
      <c r="T244" s="249"/>
      <c r="U244" s="245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 t="s">
        <v>138</v>
      </c>
      <c r="AF244" s="153">
        <v>0</v>
      </c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</row>
    <row r="245" spans="1:60" ht="22.5" outlineLevel="1" x14ac:dyDescent="0.2">
      <c r="A245" s="242">
        <v>102</v>
      </c>
      <c r="B245" s="243" t="s">
        <v>467</v>
      </c>
      <c r="C245" s="244" t="s">
        <v>468</v>
      </c>
      <c r="D245" s="245" t="s">
        <v>135</v>
      </c>
      <c r="E245" s="246">
        <v>336.56</v>
      </c>
      <c r="F245" s="247"/>
      <c r="G245" s="248">
        <f>ROUND(E245*F245,2)</f>
        <v>0</v>
      </c>
      <c r="H245" s="247"/>
      <c r="I245" s="248">
        <f>ROUND(E245*H245,2)</f>
        <v>0</v>
      </c>
      <c r="J245" s="247"/>
      <c r="K245" s="248">
        <f>ROUND(E245*J245,2)</f>
        <v>0</v>
      </c>
      <c r="L245" s="248">
        <v>21</v>
      </c>
      <c r="M245" s="248">
        <f>G245*(1+L245/100)</f>
        <v>0</v>
      </c>
      <c r="N245" s="245">
        <v>2.2000000000000001E-4</v>
      </c>
      <c r="O245" s="245">
        <f>ROUND(E245*N245,5)</f>
        <v>7.4039999999999995E-2</v>
      </c>
      <c r="P245" s="245">
        <v>0</v>
      </c>
      <c r="Q245" s="245">
        <f>ROUND(E245*P245,5)</f>
        <v>0</v>
      </c>
      <c r="R245" s="245"/>
      <c r="S245" s="245"/>
      <c r="T245" s="249">
        <v>0.18</v>
      </c>
      <c r="U245" s="245">
        <f>ROUND(E245*T245,2)</f>
        <v>60.58</v>
      </c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 t="s">
        <v>136</v>
      </c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</row>
    <row r="246" spans="1:60" outlineLevel="1" x14ac:dyDescent="0.2">
      <c r="A246" s="242"/>
      <c r="B246" s="243"/>
      <c r="C246" s="250" t="s">
        <v>469</v>
      </c>
      <c r="D246" s="251"/>
      <c r="E246" s="252">
        <v>300</v>
      </c>
      <c r="F246" s="248"/>
      <c r="G246" s="248"/>
      <c r="H246" s="248"/>
      <c r="I246" s="248"/>
      <c r="J246" s="248"/>
      <c r="K246" s="248"/>
      <c r="L246" s="248"/>
      <c r="M246" s="248"/>
      <c r="N246" s="245"/>
      <c r="O246" s="245"/>
      <c r="P246" s="245"/>
      <c r="Q246" s="245"/>
      <c r="R246" s="245"/>
      <c r="S246" s="245"/>
      <c r="T246" s="249"/>
      <c r="U246" s="245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 t="s">
        <v>138</v>
      </c>
      <c r="AF246" s="153">
        <v>0</v>
      </c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</row>
    <row r="247" spans="1:60" outlineLevel="1" x14ac:dyDescent="0.2">
      <c r="A247" s="242"/>
      <c r="B247" s="243"/>
      <c r="C247" s="250" t="s">
        <v>470</v>
      </c>
      <c r="D247" s="251"/>
      <c r="E247" s="252">
        <v>15.6</v>
      </c>
      <c r="F247" s="248"/>
      <c r="G247" s="248"/>
      <c r="H247" s="248"/>
      <c r="I247" s="248"/>
      <c r="J247" s="248"/>
      <c r="K247" s="248"/>
      <c r="L247" s="248"/>
      <c r="M247" s="248"/>
      <c r="N247" s="245"/>
      <c r="O247" s="245"/>
      <c r="P247" s="245"/>
      <c r="Q247" s="245"/>
      <c r="R247" s="245"/>
      <c r="S247" s="245"/>
      <c r="T247" s="249"/>
      <c r="U247" s="245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 t="s">
        <v>138</v>
      </c>
      <c r="AF247" s="153">
        <v>0</v>
      </c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</row>
    <row r="248" spans="1:60" outlineLevel="1" x14ac:dyDescent="0.2">
      <c r="A248" s="242"/>
      <c r="B248" s="243"/>
      <c r="C248" s="250" t="s">
        <v>471</v>
      </c>
      <c r="D248" s="251"/>
      <c r="E248" s="252">
        <v>20.96</v>
      </c>
      <c r="F248" s="248"/>
      <c r="G248" s="248"/>
      <c r="H248" s="248"/>
      <c r="I248" s="248"/>
      <c r="J248" s="248"/>
      <c r="K248" s="248"/>
      <c r="L248" s="248"/>
      <c r="M248" s="248"/>
      <c r="N248" s="245"/>
      <c r="O248" s="245"/>
      <c r="P248" s="245"/>
      <c r="Q248" s="245"/>
      <c r="R248" s="245"/>
      <c r="S248" s="245"/>
      <c r="T248" s="249"/>
      <c r="U248" s="245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 t="s">
        <v>138</v>
      </c>
      <c r="AF248" s="153">
        <v>0</v>
      </c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</row>
    <row r="249" spans="1:60" outlineLevel="1" x14ac:dyDescent="0.2">
      <c r="A249" s="242">
        <v>103</v>
      </c>
      <c r="B249" s="243" t="s">
        <v>472</v>
      </c>
      <c r="C249" s="244" t="s">
        <v>473</v>
      </c>
      <c r="D249" s="245" t="s">
        <v>135</v>
      </c>
      <c r="E249" s="246">
        <v>36.4</v>
      </c>
      <c r="F249" s="247"/>
      <c r="G249" s="248">
        <f>ROUND(E249*F249,2)</f>
        <v>0</v>
      </c>
      <c r="H249" s="247"/>
      <c r="I249" s="248">
        <f>ROUND(E249*H249,2)</f>
        <v>0</v>
      </c>
      <c r="J249" s="247"/>
      <c r="K249" s="248">
        <f>ROUND(E249*J249,2)</f>
        <v>0</v>
      </c>
      <c r="L249" s="248">
        <v>21</v>
      </c>
      <c r="M249" s="248">
        <f>G249*(1+L249/100)</f>
        <v>0</v>
      </c>
      <c r="N249" s="245">
        <v>2.3000000000000001E-4</v>
      </c>
      <c r="O249" s="245">
        <f>ROUND(E249*N249,5)</f>
        <v>8.3700000000000007E-3</v>
      </c>
      <c r="P249" s="245">
        <v>0</v>
      </c>
      <c r="Q249" s="245">
        <f>ROUND(E249*P249,5)</f>
        <v>0</v>
      </c>
      <c r="R249" s="245"/>
      <c r="S249" s="245"/>
      <c r="T249" s="249">
        <v>0.161</v>
      </c>
      <c r="U249" s="245">
        <f>ROUND(E249*T249,2)</f>
        <v>5.86</v>
      </c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 t="s">
        <v>136</v>
      </c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</row>
    <row r="250" spans="1:60" outlineLevel="1" x14ac:dyDescent="0.2">
      <c r="A250" s="242"/>
      <c r="B250" s="243"/>
      <c r="C250" s="253" t="s">
        <v>474</v>
      </c>
      <c r="D250" s="254"/>
      <c r="E250" s="255"/>
      <c r="F250" s="256"/>
      <c r="G250" s="257"/>
      <c r="H250" s="248"/>
      <c r="I250" s="248"/>
      <c r="J250" s="248"/>
      <c r="K250" s="248"/>
      <c r="L250" s="248"/>
      <c r="M250" s="248"/>
      <c r="N250" s="245"/>
      <c r="O250" s="245"/>
      <c r="P250" s="245"/>
      <c r="Q250" s="245"/>
      <c r="R250" s="245"/>
      <c r="S250" s="245"/>
      <c r="T250" s="249"/>
      <c r="U250" s="245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 t="s">
        <v>218</v>
      </c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4" t="str">
        <f>C250</f>
        <v>Střešní vikýře 2 x z uliční strany a štíty nad střešní krytinou u schodiště</v>
      </c>
      <c r="BB250" s="153"/>
      <c r="BC250" s="153"/>
      <c r="BD250" s="153"/>
      <c r="BE250" s="153"/>
      <c r="BF250" s="153"/>
      <c r="BG250" s="153"/>
      <c r="BH250" s="153"/>
    </row>
    <row r="251" spans="1:60" outlineLevel="1" x14ac:dyDescent="0.2">
      <c r="A251" s="242"/>
      <c r="B251" s="243"/>
      <c r="C251" s="250" t="s">
        <v>475</v>
      </c>
      <c r="D251" s="251"/>
      <c r="E251" s="252">
        <v>30</v>
      </c>
      <c r="F251" s="248"/>
      <c r="G251" s="248"/>
      <c r="H251" s="248"/>
      <c r="I251" s="248"/>
      <c r="J251" s="248"/>
      <c r="K251" s="248"/>
      <c r="L251" s="248"/>
      <c r="M251" s="248"/>
      <c r="N251" s="245"/>
      <c r="O251" s="245"/>
      <c r="P251" s="245"/>
      <c r="Q251" s="245"/>
      <c r="R251" s="245"/>
      <c r="S251" s="245"/>
      <c r="T251" s="249"/>
      <c r="U251" s="245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 t="s">
        <v>138</v>
      </c>
      <c r="AF251" s="153">
        <v>0</v>
      </c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</row>
    <row r="252" spans="1:60" outlineLevel="1" x14ac:dyDescent="0.2">
      <c r="A252" s="242"/>
      <c r="B252" s="243"/>
      <c r="C252" s="250" t="s">
        <v>476</v>
      </c>
      <c r="D252" s="251"/>
      <c r="E252" s="252">
        <v>6.4</v>
      </c>
      <c r="F252" s="248"/>
      <c r="G252" s="248"/>
      <c r="H252" s="248"/>
      <c r="I252" s="248"/>
      <c r="J252" s="248"/>
      <c r="K252" s="248"/>
      <c r="L252" s="248"/>
      <c r="M252" s="248"/>
      <c r="N252" s="245"/>
      <c r="O252" s="245"/>
      <c r="P252" s="245"/>
      <c r="Q252" s="245"/>
      <c r="R252" s="245"/>
      <c r="S252" s="245"/>
      <c r="T252" s="249"/>
      <c r="U252" s="245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 t="s">
        <v>138</v>
      </c>
      <c r="AF252" s="153">
        <v>0</v>
      </c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</row>
    <row r="253" spans="1:60" ht="22.5" outlineLevel="1" x14ac:dyDescent="0.2">
      <c r="A253" s="242">
        <v>104</v>
      </c>
      <c r="B253" s="243" t="s">
        <v>477</v>
      </c>
      <c r="C253" s="244" t="s">
        <v>478</v>
      </c>
      <c r="D253" s="245" t="s">
        <v>135</v>
      </c>
      <c r="E253" s="246">
        <v>93.15</v>
      </c>
      <c r="F253" s="247"/>
      <c r="G253" s="248">
        <f>ROUND(E253*F253,2)</f>
        <v>0</v>
      </c>
      <c r="H253" s="247"/>
      <c r="I253" s="248">
        <f>ROUND(E253*H253,2)</f>
        <v>0</v>
      </c>
      <c r="J253" s="247"/>
      <c r="K253" s="248">
        <f>ROUND(E253*J253,2)</f>
        <v>0</v>
      </c>
      <c r="L253" s="248">
        <v>21</v>
      </c>
      <c r="M253" s="248">
        <f>G253*(1+L253/100)</f>
        <v>0</v>
      </c>
      <c r="N253" s="245">
        <v>5.2999999999999998E-4</v>
      </c>
      <c r="O253" s="245">
        <f>ROUND(E253*N253,5)</f>
        <v>4.9369999999999997E-2</v>
      </c>
      <c r="P253" s="245">
        <v>0</v>
      </c>
      <c r="Q253" s="245">
        <f>ROUND(E253*P253,5)</f>
        <v>0</v>
      </c>
      <c r="R253" s="245"/>
      <c r="S253" s="245"/>
      <c r="T253" s="249">
        <v>0.23100000000000001</v>
      </c>
      <c r="U253" s="245">
        <f>ROUND(E253*T253,2)</f>
        <v>21.52</v>
      </c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 t="s">
        <v>136</v>
      </c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</row>
    <row r="254" spans="1:60" outlineLevel="1" x14ac:dyDescent="0.2">
      <c r="A254" s="242"/>
      <c r="B254" s="243"/>
      <c r="C254" s="250" t="s">
        <v>479</v>
      </c>
      <c r="D254" s="251"/>
      <c r="E254" s="252">
        <v>93.15</v>
      </c>
      <c r="F254" s="248"/>
      <c r="G254" s="248"/>
      <c r="H254" s="248"/>
      <c r="I254" s="248"/>
      <c r="J254" s="248"/>
      <c r="K254" s="248"/>
      <c r="L254" s="248"/>
      <c r="M254" s="248"/>
      <c r="N254" s="245"/>
      <c r="O254" s="245"/>
      <c r="P254" s="245"/>
      <c r="Q254" s="245"/>
      <c r="R254" s="245"/>
      <c r="S254" s="245"/>
      <c r="T254" s="249"/>
      <c r="U254" s="245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 t="s">
        <v>138</v>
      </c>
      <c r="AF254" s="153">
        <v>0</v>
      </c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</row>
    <row r="255" spans="1:60" ht="22.5" outlineLevel="1" x14ac:dyDescent="0.2">
      <c r="A255" s="242">
        <v>105</v>
      </c>
      <c r="B255" s="243" t="s">
        <v>480</v>
      </c>
      <c r="C255" s="244" t="s">
        <v>481</v>
      </c>
      <c r="D255" s="245" t="s">
        <v>135</v>
      </c>
      <c r="E255" s="246">
        <v>129.55000000000001</v>
      </c>
      <c r="F255" s="247"/>
      <c r="G255" s="248">
        <f>ROUND(E255*F255,2)</f>
        <v>0</v>
      </c>
      <c r="H255" s="247"/>
      <c r="I255" s="248">
        <f>ROUND(E255*H255,2)</f>
        <v>0</v>
      </c>
      <c r="J255" s="247"/>
      <c r="K255" s="248">
        <f>ROUND(E255*J255,2)</f>
        <v>0</v>
      </c>
      <c r="L255" s="248">
        <v>21</v>
      </c>
      <c r="M255" s="248">
        <f>G255*(1+L255/100)</f>
        <v>0</v>
      </c>
      <c r="N255" s="245">
        <v>4.6499999999999996E-3</v>
      </c>
      <c r="O255" s="245">
        <f>ROUND(E255*N255,5)</f>
        <v>0.60241</v>
      </c>
      <c r="P255" s="245">
        <v>0</v>
      </c>
      <c r="Q255" s="245">
        <f>ROUND(E255*P255,5)</f>
        <v>0</v>
      </c>
      <c r="R255" s="245"/>
      <c r="S255" s="245"/>
      <c r="T255" s="249">
        <v>0</v>
      </c>
      <c r="U255" s="245">
        <f>ROUND(E255*T255,2)</f>
        <v>0</v>
      </c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 t="s">
        <v>464</v>
      </c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</row>
    <row r="256" spans="1:60" outlineLevel="1" x14ac:dyDescent="0.2">
      <c r="A256" s="242"/>
      <c r="B256" s="243"/>
      <c r="C256" s="250" t="s">
        <v>482</v>
      </c>
      <c r="D256" s="251"/>
      <c r="E256" s="252">
        <v>129.55000000000001</v>
      </c>
      <c r="F256" s="248"/>
      <c r="G256" s="248"/>
      <c r="H256" s="248"/>
      <c r="I256" s="248"/>
      <c r="J256" s="248"/>
      <c r="K256" s="248"/>
      <c r="L256" s="248"/>
      <c r="M256" s="248"/>
      <c r="N256" s="245"/>
      <c r="O256" s="245"/>
      <c r="P256" s="245"/>
      <c r="Q256" s="245"/>
      <c r="R256" s="245"/>
      <c r="S256" s="245"/>
      <c r="T256" s="249"/>
      <c r="U256" s="245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 t="s">
        <v>138</v>
      </c>
      <c r="AF256" s="153">
        <v>0</v>
      </c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</row>
    <row r="257" spans="1:60" ht="22.5" outlineLevel="1" x14ac:dyDescent="0.2">
      <c r="A257" s="242">
        <v>106</v>
      </c>
      <c r="B257" s="243" t="s">
        <v>483</v>
      </c>
      <c r="C257" s="244" t="s">
        <v>484</v>
      </c>
      <c r="D257" s="245" t="s">
        <v>135</v>
      </c>
      <c r="E257" s="246">
        <v>282.24</v>
      </c>
      <c r="F257" s="247"/>
      <c r="G257" s="248">
        <f>ROUND(E257*F257,2)</f>
        <v>0</v>
      </c>
      <c r="H257" s="247"/>
      <c r="I257" s="248">
        <f>ROUND(E257*H257,2)</f>
        <v>0</v>
      </c>
      <c r="J257" s="247"/>
      <c r="K257" s="248">
        <f>ROUND(E257*J257,2)</f>
        <v>0</v>
      </c>
      <c r="L257" s="248">
        <v>21</v>
      </c>
      <c r="M257" s="248">
        <f>G257*(1+L257/100)</f>
        <v>0</v>
      </c>
      <c r="N257" s="245">
        <v>3.7499999999999999E-3</v>
      </c>
      <c r="O257" s="245">
        <f>ROUND(E257*N257,5)</f>
        <v>1.0584</v>
      </c>
      <c r="P257" s="245">
        <v>0</v>
      </c>
      <c r="Q257" s="245">
        <f>ROUND(E257*P257,5)</f>
        <v>0</v>
      </c>
      <c r="R257" s="245"/>
      <c r="S257" s="245"/>
      <c r="T257" s="249">
        <v>0</v>
      </c>
      <c r="U257" s="245">
        <f>ROUND(E257*T257,2)</f>
        <v>0</v>
      </c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 t="s">
        <v>464</v>
      </c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</row>
    <row r="258" spans="1:60" ht="33.75" outlineLevel="1" x14ac:dyDescent="0.2">
      <c r="A258" s="242"/>
      <c r="B258" s="243"/>
      <c r="C258" s="250" t="s">
        <v>485</v>
      </c>
      <c r="D258" s="251"/>
      <c r="E258" s="252">
        <v>220.67</v>
      </c>
      <c r="F258" s="248"/>
      <c r="G258" s="248"/>
      <c r="H258" s="248"/>
      <c r="I258" s="248"/>
      <c r="J258" s="248"/>
      <c r="K258" s="248"/>
      <c r="L258" s="248"/>
      <c r="M258" s="248"/>
      <c r="N258" s="245"/>
      <c r="O258" s="245"/>
      <c r="P258" s="245"/>
      <c r="Q258" s="245"/>
      <c r="R258" s="245"/>
      <c r="S258" s="245"/>
      <c r="T258" s="249"/>
      <c r="U258" s="245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 t="s">
        <v>138</v>
      </c>
      <c r="AF258" s="153">
        <v>0</v>
      </c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</row>
    <row r="259" spans="1:60" outlineLevel="1" x14ac:dyDescent="0.2">
      <c r="A259" s="242"/>
      <c r="B259" s="243"/>
      <c r="C259" s="250" t="s">
        <v>486</v>
      </c>
      <c r="D259" s="251"/>
      <c r="E259" s="252">
        <v>61.57</v>
      </c>
      <c r="F259" s="248"/>
      <c r="G259" s="248"/>
      <c r="H259" s="248"/>
      <c r="I259" s="248"/>
      <c r="J259" s="248"/>
      <c r="K259" s="248"/>
      <c r="L259" s="248"/>
      <c r="M259" s="248"/>
      <c r="N259" s="245"/>
      <c r="O259" s="245"/>
      <c r="P259" s="245"/>
      <c r="Q259" s="245"/>
      <c r="R259" s="245"/>
      <c r="S259" s="245"/>
      <c r="T259" s="249"/>
      <c r="U259" s="245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 t="s">
        <v>138</v>
      </c>
      <c r="AF259" s="153">
        <v>0</v>
      </c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</row>
    <row r="260" spans="1:60" outlineLevel="1" x14ac:dyDescent="0.2">
      <c r="A260" s="242">
        <v>107</v>
      </c>
      <c r="B260" s="243" t="s">
        <v>487</v>
      </c>
      <c r="C260" s="244" t="s">
        <v>488</v>
      </c>
      <c r="D260" s="245" t="s">
        <v>135</v>
      </c>
      <c r="E260" s="246">
        <v>282.24</v>
      </c>
      <c r="F260" s="247"/>
      <c r="G260" s="248">
        <f>ROUND(E260*F260,2)</f>
        <v>0</v>
      </c>
      <c r="H260" s="247"/>
      <c r="I260" s="248">
        <f>ROUND(E260*H260,2)</f>
        <v>0</v>
      </c>
      <c r="J260" s="247"/>
      <c r="K260" s="248">
        <f>ROUND(E260*J260,2)</f>
        <v>0</v>
      </c>
      <c r="L260" s="248">
        <v>21</v>
      </c>
      <c r="M260" s="248">
        <f>G260*(1+L260/100)</f>
        <v>0</v>
      </c>
      <c r="N260" s="245">
        <v>1.0000000000000001E-5</v>
      </c>
      <c r="O260" s="245">
        <f>ROUND(E260*N260,5)</f>
        <v>2.82E-3</v>
      </c>
      <c r="P260" s="245">
        <v>0</v>
      </c>
      <c r="Q260" s="245">
        <f>ROUND(E260*P260,5)</f>
        <v>0</v>
      </c>
      <c r="R260" s="245"/>
      <c r="S260" s="245"/>
      <c r="T260" s="249">
        <v>7.0000000000000007E-2</v>
      </c>
      <c r="U260" s="245">
        <f>ROUND(E260*T260,2)</f>
        <v>19.760000000000002</v>
      </c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 t="s">
        <v>136</v>
      </c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</row>
    <row r="261" spans="1:60" ht="22.5" outlineLevel="1" x14ac:dyDescent="0.2">
      <c r="A261" s="242">
        <v>108</v>
      </c>
      <c r="B261" s="243" t="s">
        <v>489</v>
      </c>
      <c r="C261" s="244" t="s">
        <v>490</v>
      </c>
      <c r="D261" s="245" t="s">
        <v>135</v>
      </c>
      <c r="E261" s="246">
        <v>61.5</v>
      </c>
      <c r="F261" s="247"/>
      <c r="G261" s="248">
        <f>ROUND(E261*F261,2)</f>
        <v>0</v>
      </c>
      <c r="H261" s="247"/>
      <c r="I261" s="248">
        <f>ROUND(E261*H261,2)</f>
        <v>0</v>
      </c>
      <c r="J261" s="247"/>
      <c r="K261" s="248">
        <f>ROUND(E261*J261,2)</f>
        <v>0</v>
      </c>
      <c r="L261" s="248">
        <v>21</v>
      </c>
      <c r="M261" s="248">
        <f>G261*(1+L261/100)</f>
        <v>0</v>
      </c>
      <c r="N261" s="245">
        <v>0</v>
      </c>
      <c r="O261" s="245">
        <f>ROUND(E261*N261,5)</f>
        <v>0</v>
      </c>
      <c r="P261" s="245">
        <v>0</v>
      </c>
      <c r="Q261" s="245">
        <f>ROUND(E261*P261,5)</f>
        <v>0</v>
      </c>
      <c r="R261" s="245"/>
      <c r="S261" s="245"/>
      <c r="T261" s="249">
        <v>0.08</v>
      </c>
      <c r="U261" s="245">
        <f>ROUND(E261*T261,2)</f>
        <v>4.92</v>
      </c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 t="s">
        <v>136</v>
      </c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</row>
    <row r="262" spans="1:60" outlineLevel="1" x14ac:dyDescent="0.2">
      <c r="A262" s="242">
        <v>109</v>
      </c>
      <c r="B262" s="243" t="s">
        <v>491</v>
      </c>
      <c r="C262" s="244" t="s">
        <v>492</v>
      </c>
      <c r="D262" s="245" t="s">
        <v>173</v>
      </c>
      <c r="E262" s="246">
        <v>6.157</v>
      </c>
      <c r="F262" s="247"/>
      <c r="G262" s="248">
        <f>ROUND(E262*F262,2)</f>
        <v>0</v>
      </c>
      <c r="H262" s="247"/>
      <c r="I262" s="248">
        <f>ROUND(E262*H262,2)</f>
        <v>0</v>
      </c>
      <c r="J262" s="247"/>
      <c r="K262" s="248">
        <f>ROUND(E262*J262,2)</f>
        <v>0</v>
      </c>
      <c r="L262" s="248">
        <v>21</v>
      </c>
      <c r="M262" s="248">
        <f>G262*(1+L262/100)</f>
        <v>0</v>
      </c>
      <c r="N262" s="245">
        <v>2.5000000000000001E-2</v>
      </c>
      <c r="O262" s="245">
        <f>ROUND(E262*N262,5)</f>
        <v>0.15393000000000001</v>
      </c>
      <c r="P262" s="245">
        <v>0</v>
      </c>
      <c r="Q262" s="245">
        <f>ROUND(E262*P262,5)</f>
        <v>0</v>
      </c>
      <c r="R262" s="245"/>
      <c r="S262" s="245"/>
      <c r="T262" s="249">
        <v>0</v>
      </c>
      <c r="U262" s="245">
        <f>ROUND(E262*T262,2)</f>
        <v>0</v>
      </c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 t="s">
        <v>464</v>
      </c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</row>
    <row r="263" spans="1:60" outlineLevel="1" x14ac:dyDescent="0.2">
      <c r="A263" s="242"/>
      <c r="B263" s="243"/>
      <c r="C263" s="250" t="s">
        <v>493</v>
      </c>
      <c r="D263" s="251"/>
      <c r="E263" s="252">
        <v>6.157</v>
      </c>
      <c r="F263" s="248"/>
      <c r="G263" s="248"/>
      <c r="H263" s="248"/>
      <c r="I263" s="248"/>
      <c r="J263" s="248"/>
      <c r="K263" s="248"/>
      <c r="L263" s="248"/>
      <c r="M263" s="248"/>
      <c r="N263" s="245"/>
      <c r="O263" s="245"/>
      <c r="P263" s="245"/>
      <c r="Q263" s="245"/>
      <c r="R263" s="245"/>
      <c r="S263" s="245"/>
      <c r="T263" s="249"/>
      <c r="U263" s="245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 t="s">
        <v>138</v>
      </c>
      <c r="AF263" s="153">
        <v>0</v>
      </c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</row>
    <row r="264" spans="1:60" outlineLevel="1" x14ac:dyDescent="0.2">
      <c r="A264" s="242">
        <v>110</v>
      </c>
      <c r="B264" s="243" t="s">
        <v>494</v>
      </c>
      <c r="C264" s="244" t="s">
        <v>495</v>
      </c>
      <c r="D264" s="245" t="s">
        <v>230</v>
      </c>
      <c r="E264" s="246">
        <v>6.3</v>
      </c>
      <c r="F264" s="247"/>
      <c r="G264" s="248">
        <f>ROUND(E264*F264,2)</f>
        <v>0</v>
      </c>
      <c r="H264" s="247"/>
      <c r="I264" s="248">
        <f>ROUND(E264*H264,2)</f>
        <v>0</v>
      </c>
      <c r="J264" s="247"/>
      <c r="K264" s="248">
        <f>ROUND(E264*J264,2)</f>
        <v>0</v>
      </c>
      <c r="L264" s="248">
        <v>21</v>
      </c>
      <c r="M264" s="248">
        <f>G264*(1+L264/100)</f>
        <v>0</v>
      </c>
      <c r="N264" s="245">
        <v>0</v>
      </c>
      <c r="O264" s="245">
        <f>ROUND(E264*N264,5)</f>
        <v>0</v>
      </c>
      <c r="P264" s="245">
        <v>0</v>
      </c>
      <c r="Q264" s="245">
        <f>ROUND(E264*P264,5)</f>
        <v>0</v>
      </c>
      <c r="R264" s="245"/>
      <c r="S264" s="245"/>
      <c r="T264" s="249">
        <v>1.831</v>
      </c>
      <c r="U264" s="245">
        <f>ROUND(E264*T264,2)</f>
        <v>11.54</v>
      </c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 t="s">
        <v>136</v>
      </c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</row>
    <row r="265" spans="1:60" x14ac:dyDescent="0.2">
      <c r="A265" s="258" t="s">
        <v>131</v>
      </c>
      <c r="B265" s="259" t="s">
        <v>79</v>
      </c>
      <c r="C265" s="260" t="s">
        <v>80</v>
      </c>
      <c r="D265" s="261"/>
      <c r="E265" s="262"/>
      <c r="F265" s="263"/>
      <c r="G265" s="263">
        <f>SUMIF(AE266:AE321,"&lt;&gt;NOR",G266:G321)</f>
        <v>0</v>
      </c>
      <c r="H265" s="263"/>
      <c r="I265" s="263">
        <f>SUM(I266:I321)</f>
        <v>0</v>
      </c>
      <c r="J265" s="263"/>
      <c r="K265" s="263">
        <f>SUM(K266:K321)</f>
        <v>0</v>
      </c>
      <c r="L265" s="263"/>
      <c r="M265" s="263">
        <f>SUM(M266:M321)</f>
        <v>0</v>
      </c>
      <c r="N265" s="261"/>
      <c r="O265" s="261">
        <f>SUM(O266:O321)</f>
        <v>25.747149999999991</v>
      </c>
      <c r="P265" s="261"/>
      <c r="Q265" s="261">
        <f>SUM(Q266:Q321)</f>
        <v>14.125119999999997</v>
      </c>
      <c r="R265" s="261"/>
      <c r="S265" s="261"/>
      <c r="T265" s="264"/>
      <c r="U265" s="261">
        <f>SUM(U266:U321)</f>
        <v>826.17</v>
      </c>
      <c r="AE265" t="s">
        <v>132</v>
      </c>
    </row>
    <row r="266" spans="1:60" outlineLevel="1" x14ac:dyDescent="0.2">
      <c r="A266" s="242">
        <v>111</v>
      </c>
      <c r="B266" s="243" t="s">
        <v>496</v>
      </c>
      <c r="C266" s="244" t="s">
        <v>497</v>
      </c>
      <c r="D266" s="245" t="s">
        <v>135</v>
      </c>
      <c r="E266" s="246">
        <v>51.8</v>
      </c>
      <c r="F266" s="247"/>
      <c r="G266" s="248">
        <f>ROUND(E266*F266,2)</f>
        <v>0</v>
      </c>
      <c r="H266" s="247"/>
      <c r="I266" s="248">
        <f>ROUND(E266*H266,2)</f>
        <v>0</v>
      </c>
      <c r="J266" s="247"/>
      <c r="K266" s="248">
        <f>ROUND(E266*J266,2)</f>
        <v>0</v>
      </c>
      <c r="L266" s="248">
        <v>21</v>
      </c>
      <c r="M266" s="248">
        <f>G266*(1+L266/100)</f>
        <v>0</v>
      </c>
      <c r="N266" s="245">
        <v>1.6000000000000001E-4</v>
      </c>
      <c r="O266" s="245">
        <f>ROUND(E266*N266,5)</f>
        <v>8.2900000000000005E-3</v>
      </c>
      <c r="P266" s="245">
        <v>2.1999999999999999E-2</v>
      </c>
      <c r="Q266" s="245">
        <f>ROUND(E266*P266,5)</f>
        <v>1.1395999999999999</v>
      </c>
      <c r="R266" s="245"/>
      <c r="S266" s="245"/>
      <c r="T266" s="249">
        <v>0.114</v>
      </c>
      <c r="U266" s="245">
        <f>ROUND(E266*T266,2)</f>
        <v>5.91</v>
      </c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 t="s">
        <v>136</v>
      </c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</row>
    <row r="267" spans="1:60" outlineLevel="1" x14ac:dyDescent="0.2">
      <c r="A267" s="242"/>
      <c r="B267" s="243"/>
      <c r="C267" s="250" t="s">
        <v>498</v>
      </c>
      <c r="D267" s="251"/>
      <c r="E267" s="252">
        <v>51.8</v>
      </c>
      <c r="F267" s="248"/>
      <c r="G267" s="248"/>
      <c r="H267" s="248"/>
      <c r="I267" s="248"/>
      <c r="J267" s="248"/>
      <c r="K267" s="248"/>
      <c r="L267" s="248"/>
      <c r="M267" s="248"/>
      <c r="N267" s="245"/>
      <c r="O267" s="245"/>
      <c r="P267" s="245"/>
      <c r="Q267" s="245"/>
      <c r="R267" s="245"/>
      <c r="S267" s="245"/>
      <c r="T267" s="249"/>
      <c r="U267" s="245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 t="s">
        <v>138</v>
      </c>
      <c r="AF267" s="153">
        <v>0</v>
      </c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</row>
    <row r="268" spans="1:60" outlineLevel="1" x14ac:dyDescent="0.2">
      <c r="A268" s="242">
        <v>112</v>
      </c>
      <c r="B268" s="243" t="s">
        <v>499</v>
      </c>
      <c r="C268" s="244" t="s">
        <v>500</v>
      </c>
      <c r="D268" s="245" t="s">
        <v>145</v>
      </c>
      <c r="E268" s="246">
        <v>10</v>
      </c>
      <c r="F268" s="247"/>
      <c r="G268" s="248">
        <f>ROUND(E268*F268,2)</f>
        <v>0</v>
      </c>
      <c r="H268" s="247"/>
      <c r="I268" s="248">
        <f>ROUND(E268*H268,2)</f>
        <v>0</v>
      </c>
      <c r="J268" s="247"/>
      <c r="K268" s="248">
        <f>ROUND(E268*J268,2)</f>
        <v>0</v>
      </c>
      <c r="L268" s="248">
        <v>21</v>
      </c>
      <c r="M268" s="248">
        <f>G268*(1+L268/100)</f>
        <v>0</v>
      </c>
      <c r="N268" s="245">
        <v>0</v>
      </c>
      <c r="O268" s="245">
        <f>ROUND(E268*N268,5)</f>
        <v>0</v>
      </c>
      <c r="P268" s="245">
        <v>5.0000000000000001E-3</v>
      </c>
      <c r="Q268" s="245">
        <f>ROUND(E268*P268,5)</f>
        <v>0.05</v>
      </c>
      <c r="R268" s="245"/>
      <c r="S268" s="245"/>
      <c r="T268" s="249">
        <v>7.0000000000000007E-2</v>
      </c>
      <c r="U268" s="245">
        <f>ROUND(E268*T268,2)</f>
        <v>0.7</v>
      </c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 t="s">
        <v>136</v>
      </c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</row>
    <row r="269" spans="1:60" outlineLevel="1" x14ac:dyDescent="0.2">
      <c r="A269" s="242">
        <v>113</v>
      </c>
      <c r="B269" s="243" t="s">
        <v>501</v>
      </c>
      <c r="C269" s="244" t="s">
        <v>502</v>
      </c>
      <c r="D269" s="245" t="s">
        <v>224</v>
      </c>
      <c r="E269" s="246">
        <v>394.4</v>
      </c>
      <c r="F269" s="247"/>
      <c r="G269" s="248">
        <f>ROUND(E269*F269,2)</f>
        <v>0</v>
      </c>
      <c r="H269" s="247"/>
      <c r="I269" s="248">
        <f>ROUND(E269*H269,2)</f>
        <v>0</v>
      </c>
      <c r="J269" s="247"/>
      <c r="K269" s="248">
        <f>ROUND(E269*J269,2)</f>
        <v>0</v>
      </c>
      <c r="L269" s="248">
        <v>21</v>
      </c>
      <c r="M269" s="248">
        <f>G269*(1+L269/100)</f>
        <v>0</v>
      </c>
      <c r="N269" s="245">
        <v>0</v>
      </c>
      <c r="O269" s="245">
        <f>ROUND(E269*N269,5)</f>
        <v>0</v>
      </c>
      <c r="P269" s="245">
        <v>8.0000000000000002E-3</v>
      </c>
      <c r="Q269" s="245">
        <f>ROUND(E269*P269,5)</f>
        <v>3.1551999999999998</v>
      </c>
      <c r="R269" s="245"/>
      <c r="S269" s="245"/>
      <c r="T269" s="249">
        <v>0.10199999999999999</v>
      </c>
      <c r="U269" s="245">
        <f>ROUND(E269*T269,2)</f>
        <v>40.229999999999997</v>
      </c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 t="s">
        <v>136</v>
      </c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</row>
    <row r="270" spans="1:60" outlineLevel="1" x14ac:dyDescent="0.2">
      <c r="A270" s="242"/>
      <c r="B270" s="243"/>
      <c r="C270" s="250" t="s">
        <v>503</v>
      </c>
      <c r="D270" s="251"/>
      <c r="E270" s="252">
        <v>394.4</v>
      </c>
      <c r="F270" s="248"/>
      <c r="G270" s="248"/>
      <c r="H270" s="248"/>
      <c r="I270" s="248"/>
      <c r="J270" s="248"/>
      <c r="K270" s="248"/>
      <c r="L270" s="248"/>
      <c r="M270" s="248"/>
      <c r="N270" s="245"/>
      <c r="O270" s="245"/>
      <c r="P270" s="245"/>
      <c r="Q270" s="245"/>
      <c r="R270" s="245"/>
      <c r="S270" s="245"/>
      <c r="T270" s="249"/>
      <c r="U270" s="245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 t="s">
        <v>138</v>
      </c>
      <c r="AF270" s="153">
        <v>0</v>
      </c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</row>
    <row r="271" spans="1:60" outlineLevel="1" x14ac:dyDescent="0.2">
      <c r="A271" s="242">
        <v>114</v>
      </c>
      <c r="B271" s="243" t="s">
        <v>504</v>
      </c>
      <c r="C271" s="244" t="s">
        <v>505</v>
      </c>
      <c r="D271" s="245" t="s">
        <v>224</v>
      </c>
      <c r="E271" s="246">
        <v>121.9</v>
      </c>
      <c r="F271" s="247"/>
      <c r="G271" s="248">
        <f>ROUND(E271*F271,2)</f>
        <v>0</v>
      </c>
      <c r="H271" s="247"/>
      <c r="I271" s="248">
        <f>ROUND(E271*H271,2)</f>
        <v>0</v>
      </c>
      <c r="J271" s="247"/>
      <c r="K271" s="248">
        <f>ROUND(E271*J271,2)</f>
        <v>0</v>
      </c>
      <c r="L271" s="248">
        <v>21</v>
      </c>
      <c r="M271" s="248">
        <f>G271*(1+L271/100)</f>
        <v>0</v>
      </c>
      <c r="N271" s="245">
        <v>0</v>
      </c>
      <c r="O271" s="245">
        <f>ROUND(E271*N271,5)</f>
        <v>0</v>
      </c>
      <c r="P271" s="245">
        <v>1.4E-2</v>
      </c>
      <c r="Q271" s="245">
        <f>ROUND(E271*P271,5)</f>
        <v>1.7065999999999999</v>
      </c>
      <c r="R271" s="245"/>
      <c r="S271" s="245"/>
      <c r="T271" s="249">
        <v>0.128</v>
      </c>
      <c r="U271" s="245">
        <f>ROUND(E271*T271,2)</f>
        <v>15.6</v>
      </c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 t="s">
        <v>136</v>
      </c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</row>
    <row r="272" spans="1:60" outlineLevel="1" x14ac:dyDescent="0.2">
      <c r="A272" s="242"/>
      <c r="B272" s="243"/>
      <c r="C272" s="250" t="s">
        <v>506</v>
      </c>
      <c r="D272" s="251"/>
      <c r="E272" s="252">
        <v>121.9</v>
      </c>
      <c r="F272" s="248"/>
      <c r="G272" s="248"/>
      <c r="H272" s="248"/>
      <c r="I272" s="248"/>
      <c r="J272" s="248"/>
      <c r="K272" s="248"/>
      <c r="L272" s="248"/>
      <c r="M272" s="248"/>
      <c r="N272" s="245"/>
      <c r="O272" s="245"/>
      <c r="P272" s="245"/>
      <c r="Q272" s="245"/>
      <c r="R272" s="245"/>
      <c r="S272" s="245"/>
      <c r="T272" s="249"/>
      <c r="U272" s="245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 t="s">
        <v>138</v>
      </c>
      <c r="AF272" s="153">
        <v>0</v>
      </c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</row>
    <row r="273" spans="1:60" outlineLevel="1" x14ac:dyDescent="0.2">
      <c r="A273" s="242">
        <v>115</v>
      </c>
      <c r="B273" s="243" t="s">
        <v>507</v>
      </c>
      <c r="C273" s="244" t="s">
        <v>508</v>
      </c>
      <c r="D273" s="245" t="s">
        <v>224</v>
      </c>
      <c r="E273" s="246">
        <v>122</v>
      </c>
      <c r="F273" s="247"/>
      <c r="G273" s="248">
        <f>ROUND(E273*F273,2)</f>
        <v>0</v>
      </c>
      <c r="H273" s="247"/>
      <c r="I273" s="248">
        <f>ROUND(E273*H273,2)</f>
        <v>0</v>
      </c>
      <c r="J273" s="247"/>
      <c r="K273" s="248">
        <f>ROUND(E273*J273,2)</f>
        <v>0</v>
      </c>
      <c r="L273" s="248">
        <v>21</v>
      </c>
      <c r="M273" s="248">
        <f>G273*(1+L273/100)</f>
        <v>0</v>
      </c>
      <c r="N273" s="245">
        <v>0</v>
      </c>
      <c r="O273" s="245">
        <f>ROUND(E273*N273,5)</f>
        <v>0</v>
      </c>
      <c r="P273" s="245">
        <v>2.4E-2</v>
      </c>
      <c r="Q273" s="245">
        <f>ROUND(E273*P273,5)</f>
        <v>2.9279999999999999</v>
      </c>
      <c r="R273" s="245"/>
      <c r="S273" s="245"/>
      <c r="T273" s="249">
        <v>0.154</v>
      </c>
      <c r="U273" s="245">
        <f>ROUND(E273*T273,2)</f>
        <v>18.79</v>
      </c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 t="s">
        <v>136</v>
      </c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</row>
    <row r="274" spans="1:60" outlineLevel="1" x14ac:dyDescent="0.2">
      <c r="A274" s="242"/>
      <c r="B274" s="243"/>
      <c r="C274" s="250" t="s">
        <v>509</v>
      </c>
      <c r="D274" s="251"/>
      <c r="E274" s="252">
        <v>122</v>
      </c>
      <c r="F274" s="248"/>
      <c r="G274" s="248"/>
      <c r="H274" s="248"/>
      <c r="I274" s="248"/>
      <c r="J274" s="248"/>
      <c r="K274" s="248"/>
      <c r="L274" s="248"/>
      <c r="M274" s="248"/>
      <c r="N274" s="245"/>
      <c r="O274" s="245"/>
      <c r="P274" s="245"/>
      <c r="Q274" s="245"/>
      <c r="R274" s="245"/>
      <c r="S274" s="245"/>
      <c r="T274" s="249"/>
      <c r="U274" s="245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 t="s">
        <v>138</v>
      </c>
      <c r="AF274" s="153">
        <v>0</v>
      </c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</row>
    <row r="275" spans="1:60" outlineLevel="1" x14ac:dyDescent="0.2">
      <c r="A275" s="242">
        <v>116</v>
      </c>
      <c r="B275" s="243" t="s">
        <v>510</v>
      </c>
      <c r="C275" s="244" t="s">
        <v>511</v>
      </c>
      <c r="D275" s="245" t="s">
        <v>224</v>
      </c>
      <c r="E275" s="246">
        <v>8.59</v>
      </c>
      <c r="F275" s="247"/>
      <c r="G275" s="248">
        <f>ROUND(E275*F275,2)</f>
        <v>0</v>
      </c>
      <c r="H275" s="247"/>
      <c r="I275" s="248">
        <f>ROUND(E275*H275,2)</f>
        <v>0</v>
      </c>
      <c r="J275" s="247"/>
      <c r="K275" s="248">
        <f>ROUND(E275*J275,2)</f>
        <v>0</v>
      </c>
      <c r="L275" s="248">
        <v>21</v>
      </c>
      <c r="M275" s="248">
        <f>G275*(1+L275/100)</f>
        <v>0</v>
      </c>
      <c r="N275" s="245">
        <v>0</v>
      </c>
      <c r="O275" s="245">
        <f>ROUND(E275*N275,5)</f>
        <v>0</v>
      </c>
      <c r="P275" s="245">
        <v>3.2000000000000001E-2</v>
      </c>
      <c r="Q275" s="245">
        <f>ROUND(E275*P275,5)</f>
        <v>0.27488000000000001</v>
      </c>
      <c r="R275" s="245"/>
      <c r="S275" s="245"/>
      <c r="T275" s="249">
        <v>0.18</v>
      </c>
      <c r="U275" s="245">
        <f>ROUND(E275*T275,2)</f>
        <v>1.55</v>
      </c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 t="s">
        <v>136</v>
      </c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</row>
    <row r="276" spans="1:60" outlineLevel="1" x14ac:dyDescent="0.2">
      <c r="A276" s="242">
        <v>117</v>
      </c>
      <c r="B276" s="243" t="s">
        <v>512</v>
      </c>
      <c r="C276" s="244" t="s">
        <v>513</v>
      </c>
      <c r="D276" s="245" t="s">
        <v>135</v>
      </c>
      <c r="E276" s="246">
        <v>340.16250000000002</v>
      </c>
      <c r="F276" s="247"/>
      <c r="G276" s="248">
        <f>ROUND(E276*F276,2)</f>
        <v>0</v>
      </c>
      <c r="H276" s="247"/>
      <c r="I276" s="248">
        <f>ROUND(E276*H276,2)</f>
        <v>0</v>
      </c>
      <c r="J276" s="247"/>
      <c r="K276" s="248">
        <f>ROUND(E276*J276,2)</f>
        <v>0</v>
      </c>
      <c r="L276" s="248">
        <v>21</v>
      </c>
      <c r="M276" s="248">
        <f>G276*(1+L276/100)</f>
        <v>0</v>
      </c>
      <c r="N276" s="245">
        <v>0</v>
      </c>
      <c r="O276" s="245">
        <f>ROUND(E276*N276,5)</f>
        <v>0</v>
      </c>
      <c r="P276" s="245">
        <v>7.0000000000000001E-3</v>
      </c>
      <c r="Q276" s="245">
        <f>ROUND(E276*P276,5)</f>
        <v>2.3811399999999998</v>
      </c>
      <c r="R276" s="245"/>
      <c r="S276" s="245"/>
      <c r="T276" s="249">
        <v>0.06</v>
      </c>
      <c r="U276" s="245">
        <f>ROUND(E276*T276,2)</f>
        <v>20.41</v>
      </c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 t="s">
        <v>136</v>
      </c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</row>
    <row r="277" spans="1:60" outlineLevel="1" x14ac:dyDescent="0.2">
      <c r="A277" s="242"/>
      <c r="B277" s="243"/>
      <c r="C277" s="250" t="s">
        <v>514</v>
      </c>
      <c r="D277" s="251"/>
      <c r="E277" s="252">
        <v>340.16250000000002</v>
      </c>
      <c r="F277" s="248"/>
      <c r="G277" s="248"/>
      <c r="H277" s="248"/>
      <c r="I277" s="248"/>
      <c r="J277" s="248"/>
      <c r="K277" s="248"/>
      <c r="L277" s="248"/>
      <c r="M277" s="248"/>
      <c r="N277" s="245"/>
      <c r="O277" s="245"/>
      <c r="P277" s="245"/>
      <c r="Q277" s="245"/>
      <c r="R277" s="245"/>
      <c r="S277" s="245"/>
      <c r="T277" s="249"/>
      <c r="U277" s="245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 t="s">
        <v>138</v>
      </c>
      <c r="AF277" s="153">
        <v>0</v>
      </c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</row>
    <row r="278" spans="1:60" outlineLevel="1" x14ac:dyDescent="0.2">
      <c r="A278" s="242">
        <v>118</v>
      </c>
      <c r="B278" s="243" t="s">
        <v>515</v>
      </c>
      <c r="C278" s="244" t="s">
        <v>516</v>
      </c>
      <c r="D278" s="245" t="s">
        <v>135</v>
      </c>
      <c r="E278" s="246">
        <v>15</v>
      </c>
      <c r="F278" s="247"/>
      <c r="G278" s="248">
        <f>ROUND(E278*F278,2)</f>
        <v>0</v>
      </c>
      <c r="H278" s="247"/>
      <c r="I278" s="248">
        <f>ROUND(E278*H278,2)</f>
        <v>0</v>
      </c>
      <c r="J278" s="247"/>
      <c r="K278" s="248">
        <f>ROUND(E278*J278,2)</f>
        <v>0</v>
      </c>
      <c r="L278" s="248">
        <v>21</v>
      </c>
      <c r="M278" s="248">
        <f>G278*(1+L278/100)</f>
        <v>0</v>
      </c>
      <c r="N278" s="245">
        <v>0</v>
      </c>
      <c r="O278" s="245">
        <f>ROUND(E278*N278,5)</f>
        <v>0</v>
      </c>
      <c r="P278" s="245">
        <v>1.4999999999999999E-2</v>
      </c>
      <c r="Q278" s="245">
        <f>ROUND(E278*P278,5)</f>
        <v>0.22500000000000001</v>
      </c>
      <c r="R278" s="245"/>
      <c r="S278" s="245"/>
      <c r="T278" s="249">
        <v>0.09</v>
      </c>
      <c r="U278" s="245">
        <f>ROUND(E278*T278,2)</f>
        <v>1.35</v>
      </c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 t="s">
        <v>136</v>
      </c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</row>
    <row r="279" spans="1:60" outlineLevel="1" x14ac:dyDescent="0.2">
      <c r="A279" s="242"/>
      <c r="B279" s="243"/>
      <c r="C279" s="250" t="s">
        <v>517</v>
      </c>
      <c r="D279" s="251"/>
      <c r="E279" s="252">
        <v>15</v>
      </c>
      <c r="F279" s="248"/>
      <c r="G279" s="248"/>
      <c r="H279" s="248"/>
      <c r="I279" s="248"/>
      <c r="J279" s="248"/>
      <c r="K279" s="248"/>
      <c r="L279" s="248"/>
      <c r="M279" s="248"/>
      <c r="N279" s="245"/>
      <c r="O279" s="245"/>
      <c r="P279" s="245"/>
      <c r="Q279" s="245"/>
      <c r="R279" s="245"/>
      <c r="S279" s="245"/>
      <c r="T279" s="249"/>
      <c r="U279" s="245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 t="s">
        <v>138</v>
      </c>
      <c r="AF279" s="153">
        <v>0</v>
      </c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</row>
    <row r="280" spans="1:60" outlineLevel="1" x14ac:dyDescent="0.2">
      <c r="A280" s="242">
        <v>119</v>
      </c>
      <c r="B280" s="243" t="s">
        <v>518</v>
      </c>
      <c r="C280" s="244" t="s">
        <v>519</v>
      </c>
      <c r="D280" s="245" t="s">
        <v>135</v>
      </c>
      <c r="E280" s="246">
        <v>18.3</v>
      </c>
      <c r="F280" s="247"/>
      <c r="G280" s="248">
        <f>ROUND(E280*F280,2)</f>
        <v>0</v>
      </c>
      <c r="H280" s="247"/>
      <c r="I280" s="248">
        <f>ROUND(E280*H280,2)</f>
        <v>0</v>
      </c>
      <c r="J280" s="247"/>
      <c r="K280" s="248">
        <f>ROUND(E280*J280,2)</f>
        <v>0</v>
      </c>
      <c r="L280" s="248">
        <v>21</v>
      </c>
      <c r="M280" s="248">
        <f>G280*(1+L280/100)</f>
        <v>0</v>
      </c>
      <c r="N280" s="245">
        <v>0</v>
      </c>
      <c r="O280" s="245">
        <f>ROUND(E280*N280,5)</f>
        <v>0</v>
      </c>
      <c r="P280" s="245">
        <v>1.7000000000000001E-2</v>
      </c>
      <c r="Q280" s="245">
        <f>ROUND(E280*P280,5)</f>
        <v>0.31109999999999999</v>
      </c>
      <c r="R280" s="245"/>
      <c r="S280" s="245"/>
      <c r="T280" s="249">
        <v>0.14599999999999999</v>
      </c>
      <c r="U280" s="245">
        <f>ROUND(E280*T280,2)</f>
        <v>2.67</v>
      </c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 t="s">
        <v>136</v>
      </c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</row>
    <row r="281" spans="1:60" outlineLevel="1" x14ac:dyDescent="0.2">
      <c r="A281" s="242"/>
      <c r="B281" s="243"/>
      <c r="C281" s="250" t="s">
        <v>520</v>
      </c>
      <c r="D281" s="251"/>
      <c r="E281" s="252">
        <v>18.3</v>
      </c>
      <c r="F281" s="248"/>
      <c r="G281" s="248"/>
      <c r="H281" s="248"/>
      <c r="I281" s="248"/>
      <c r="J281" s="248"/>
      <c r="K281" s="248"/>
      <c r="L281" s="248"/>
      <c r="M281" s="248"/>
      <c r="N281" s="245"/>
      <c r="O281" s="245"/>
      <c r="P281" s="245"/>
      <c r="Q281" s="245"/>
      <c r="R281" s="245"/>
      <c r="S281" s="245"/>
      <c r="T281" s="249"/>
      <c r="U281" s="245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 t="s">
        <v>138</v>
      </c>
      <c r="AF281" s="153">
        <v>0</v>
      </c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</row>
    <row r="282" spans="1:60" outlineLevel="1" x14ac:dyDescent="0.2">
      <c r="A282" s="242">
        <v>120</v>
      </c>
      <c r="B282" s="243" t="s">
        <v>521</v>
      </c>
      <c r="C282" s="244" t="s">
        <v>522</v>
      </c>
      <c r="D282" s="245" t="s">
        <v>135</v>
      </c>
      <c r="E282" s="246">
        <v>15</v>
      </c>
      <c r="F282" s="247"/>
      <c r="G282" s="248">
        <f>ROUND(E282*F282,2)</f>
        <v>0</v>
      </c>
      <c r="H282" s="247"/>
      <c r="I282" s="248">
        <f>ROUND(E282*H282,2)</f>
        <v>0</v>
      </c>
      <c r="J282" s="247"/>
      <c r="K282" s="248">
        <f>ROUND(E282*J282,2)</f>
        <v>0</v>
      </c>
      <c r="L282" s="248">
        <v>21</v>
      </c>
      <c r="M282" s="248">
        <f>G282*(1+L282/100)</f>
        <v>0</v>
      </c>
      <c r="N282" s="245">
        <v>0</v>
      </c>
      <c r="O282" s="245">
        <f>ROUND(E282*N282,5)</f>
        <v>0</v>
      </c>
      <c r="P282" s="245">
        <v>1.6E-2</v>
      </c>
      <c r="Q282" s="245">
        <f>ROUND(E282*P282,5)</f>
        <v>0.24</v>
      </c>
      <c r="R282" s="245"/>
      <c r="S282" s="245"/>
      <c r="T282" s="249">
        <v>0.14000000000000001</v>
      </c>
      <c r="U282" s="245">
        <f>ROUND(E282*T282,2)</f>
        <v>2.1</v>
      </c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 t="s">
        <v>136</v>
      </c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</row>
    <row r="283" spans="1:60" outlineLevel="1" x14ac:dyDescent="0.2">
      <c r="A283" s="242"/>
      <c r="B283" s="243"/>
      <c r="C283" s="250" t="s">
        <v>517</v>
      </c>
      <c r="D283" s="251"/>
      <c r="E283" s="252">
        <v>15</v>
      </c>
      <c r="F283" s="248"/>
      <c r="G283" s="248"/>
      <c r="H283" s="248"/>
      <c r="I283" s="248"/>
      <c r="J283" s="248"/>
      <c r="K283" s="248"/>
      <c r="L283" s="248"/>
      <c r="M283" s="248"/>
      <c r="N283" s="245"/>
      <c r="O283" s="245"/>
      <c r="P283" s="245"/>
      <c r="Q283" s="245"/>
      <c r="R283" s="245"/>
      <c r="S283" s="245"/>
      <c r="T283" s="249"/>
      <c r="U283" s="245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 t="s">
        <v>138</v>
      </c>
      <c r="AF283" s="153">
        <v>0</v>
      </c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</row>
    <row r="284" spans="1:60" outlineLevel="1" x14ac:dyDescent="0.2">
      <c r="A284" s="242">
        <v>121</v>
      </c>
      <c r="B284" s="243" t="s">
        <v>523</v>
      </c>
      <c r="C284" s="244" t="s">
        <v>524</v>
      </c>
      <c r="D284" s="245" t="s">
        <v>224</v>
      </c>
      <c r="E284" s="246">
        <v>100.8</v>
      </c>
      <c r="F284" s="247"/>
      <c r="G284" s="248">
        <f>ROUND(E284*F284,2)</f>
        <v>0</v>
      </c>
      <c r="H284" s="247"/>
      <c r="I284" s="248">
        <f>ROUND(E284*H284,2)</f>
        <v>0</v>
      </c>
      <c r="J284" s="247"/>
      <c r="K284" s="248">
        <f>ROUND(E284*J284,2)</f>
        <v>0</v>
      </c>
      <c r="L284" s="248">
        <v>21</v>
      </c>
      <c r="M284" s="248">
        <f>G284*(1+L284/100)</f>
        <v>0</v>
      </c>
      <c r="N284" s="245">
        <v>1.6000000000000001E-4</v>
      </c>
      <c r="O284" s="245">
        <f>ROUND(E284*N284,5)</f>
        <v>1.6129999999999999E-2</v>
      </c>
      <c r="P284" s="245">
        <v>1.7000000000000001E-2</v>
      </c>
      <c r="Q284" s="245">
        <f>ROUND(E284*P284,5)</f>
        <v>1.7136</v>
      </c>
      <c r="R284" s="245"/>
      <c r="S284" s="245"/>
      <c r="T284" s="249">
        <v>0.126</v>
      </c>
      <c r="U284" s="245">
        <f>ROUND(E284*T284,2)</f>
        <v>12.7</v>
      </c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 t="s">
        <v>136</v>
      </c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</row>
    <row r="285" spans="1:60" ht="22.5" outlineLevel="1" x14ac:dyDescent="0.2">
      <c r="A285" s="242"/>
      <c r="B285" s="243"/>
      <c r="C285" s="253" t="s">
        <v>525</v>
      </c>
      <c r="D285" s="254"/>
      <c r="E285" s="255"/>
      <c r="F285" s="256"/>
      <c r="G285" s="257"/>
      <c r="H285" s="248"/>
      <c r="I285" s="248"/>
      <c r="J285" s="248"/>
      <c r="K285" s="248"/>
      <c r="L285" s="248"/>
      <c r="M285" s="248"/>
      <c r="N285" s="245"/>
      <c r="O285" s="245"/>
      <c r="P285" s="245"/>
      <c r="Q285" s="245"/>
      <c r="R285" s="245"/>
      <c r="S285" s="245"/>
      <c r="T285" s="249"/>
      <c r="U285" s="245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 t="s">
        <v>218</v>
      </c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4" t="str">
        <f>C285</f>
        <v>Uvolnění trámů povalového stropu, jejich odstranění - v místě navržených ocelových skrytých průvlaků pod plnými vazbami krovu</v>
      </c>
      <c r="BB285" s="153"/>
      <c r="BC285" s="153"/>
      <c r="BD285" s="153"/>
      <c r="BE285" s="153"/>
      <c r="BF285" s="153"/>
      <c r="BG285" s="153"/>
      <c r="BH285" s="153"/>
    </row>
    <row r="286" spans="1:60" outlineLevel="1" x14ac:dyDescent="0.2">
      <c r="A286" s="242"/>
      <c r="B286" s="243"/>
      <c r="C286" s="250" t="s">
        <v>526</v>
      </c>
      <c r="D286" s="251"/>
      <c r="E286" s="252">
        <v>100.8</v>
      </c>
      <c r="F286" s="248"/>
      <c r="G286" s="248"/>
      <c r="H286" s="248"/>
      <c r="I286" s="248"/>
      <c r="J286" s="248"/>
      <c r="K286" s="248"/>
      <c r="L286" s="248"/>
      <c r="M286" s="248"/>
      <c r="N286" s="245"/>
      <c r="O286" s="245"/>
      <c r="P286" s="245"/>
      <c r="Q286" s="245"/>
      <c r="R286" s="245"/>
      <c r="S286" s="245"/>
      <c r="T286" s="249"/>
      <c r="U286" s="245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 t="s">
        <v>138</v>
      </c>
      <c r="AF286" s="153">
        <v>0</v>
      </c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</row>
    <row r="287" spans="1:60" ht="22.5" outlineLevel="1" x14ac:dyDescent="0.2">
      <c r="A287" s="242">
        <v>122</v>
      </c>
      <c r="B287" s="243" t="s">
        <v>527</v>
      </c>
      <c r="C287" s="244" t="s">
        <v>528</v>
      </c>
      <c r="D287" s="245" t="s">
        <v>224</v>
      </c>
      <c r="E287" s="246">
        <v>120</v>
      </c>
      <c r="F287" s="247"/>
      <c r="G287" s="248">
        <f>ROUND(E287*F287,2)</f>
        <v>0</v>
      </c>
      <c r="H287" s="247"/>
      <c r="I287" s="248">
        <f>ROUND(E287*H287,2)</f>
        <v>0</v>
      </c>
      <c r="J287" s="247"/>
      <c r="K287" s="248">
        <f>ROUND(E287*J287,2)</f>
        <v>0</v>
      </c>
      <c r="L287" s="248">
        <v>21</v>
      </c>
      <c r="M287" s="248">
        <f>G287*(1+L287/100)</f>
        <v>0</v>
      </c>
      <c r="N287" s="245">
        <v>2.0000000000000001E-4</v>
      </c>
      <c r="O287" s="245">
        <f>ROUND(E287*N287,5)</f>
        <v>2.4E-2</v>
      </c>
      <c r="P287" s="245">
        <v>0</v>
      </c>
      <c r="Q287" s="245">
        <f>ROUND(E287*P287,5)</f>
        <v>0</v>
      </c>
      <c r="R287" s="245"/>
      <c r="S287" s="245"/>
      <c r="T287" s="249">
        <v>0.252</v>
      </c>
      <c r="U287" s="245">
        <f>ROUND(E287*T287,2)</f>
        <v>30.24</v>
      </c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 t="s">
        <v>136</v>
      </c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</row>
    <row r="288" spans="1:60" outlineLevel="1" x14ac:dyDescent="0.2">
      <c r="A288" s="242"/>
      <c r="B288" s="243"/>
      <c r="C288" s="253" t="s">
        <v>529</v>
      </c>
      <c r="D288" s="254"/>
      <c r="E288" s="255"/>
      <c r="F288" s="256"/>
      <c r="G288" s="257"/>
      <c r="H288" s="248"/>
      <c r="I288" s="248"/>
      <c r="J288" s="248"/>
      <c r="K288" s="248"/>
      <c r="L288" s="248"/>
      <c r="M288" s="248"/>
      <c r="N288" s="245"/>
      <c r="O288" s="245"/>
      <c r="P288" s="245"/>
      <c r="Q288" s="245"/>
      <c r="R288" s="245"/>
      <c r="S288" s="245"/>
      <c r="T288" s="249"/>
      <c r="U288" s="245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 t="s">
        <v>218</v>
      </c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4" t="str">
        <f>C288</f>
        <v>Boční stěny vikýřů</v>
      </c>
      <c r="BB288" s="153"/>
      <c r="BC288" s="153"/>
      <c r="BD288" s="153"/>
      <c r="BE288" s="153"/>
      <c r="BF288" s="153"/>
      <c r="BG288" s="153"/>
      <c r="BH288" s="153"/>
    </row>
    <row r="289" spans="1:60" outlineLevel="1" x14ac:dyDescent="0.2">
      <c r="A289" s="242">
        <v>123</v>
      </c>
      <c r="B289" s="243" t="s">
        <v>530</v>
      </c>
      <c r="C289" s="244" t="s">
        <v>531</v>
      </c>
      <c r="D289" s="245" t="s">
        <v>173</v>
      </c>
      <c r="E289" s="246">
        <v>0.72</v>
      </c>
      <c r="F289" s="247"/>
      <c r="G289" s="248">
        <f>ROUND(E289*F289,2)</f>
        <v>0</v>
      </c>
      <c r="H289" s="247"/>
      <c r="I289" s="248">
        <f>ROUND(E289*H289,2)</f>
        <v>0</v>
      </c>
      <c r="J289" s="247"/>
      <c r="K289" s="248">
        <f>ROUND(E289*J289,2)</f>
        <v>0</v>
      </c>
      <c r="L289" s="248">
        <v>21</v>
      </c>
      <c r="M289" s="248">
        <f>G289*(1+L289/100)</f>
        <v>0</v>
      </c>
      <c r="N289" s="245">
        <v>1.549E-2</v>
      </c>
      <c r="O289" s="245">
        <f>ROUND(E289*N289,5)</f>
        <v>1.115E-2</v>
      </c>
      <c r="P289" s="245">
        <v>0</v>
      </c>
      <c r="Q289" s="245">
        <f>ROUND(E289*P289,5)</f>
        <v>0</v>
      </c>
      <c r="R289" s="245"/>
      <c r="S289" s="245"/>
      <c r="T289" s="249">
        <v>0</v>
      </c>
      <c r="U289" s="245">
        <f>ROUND(E289*T289,2)</f>
        <v>0</v>
      </c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 t="s">
        <v>136</v>
      </c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</row>
    <row r="290" spans="1:60" outlineLevel="1" x14ac:dyDescent="0.2">
      <c r="A290" s="242">
        <v>124</v>
      </c>
      <c r="B290" s="243" t="s">
        <v>532</v>
      </c>
      <c r="C290" s="244" t="s">
        <v>533</v>
      </c>
      <c r="D290" s="245" t="s">
        <v>224</v>
      </c>
      <c r="E290" s="246">
        <v>105</v>
      </c>
      <c r="F290" s="247"/>
      <c r="G290" s="248">
        <f>ROUND(E290*F290,2)</f>
        <v>0</v>
      </c>
      <c r="H290" s="247"/>
      <c r="I290" s="248">
        <f>ROUND(E290*H290,2)</f>
        <v>0</v>
      </c>
      <c r="J290" s="247"/>
      <c r="K290" s="248">
        <f>ROUND(E290*J290,2)</f>
        <v>0</v>
      </c>
      <c r="L290" s="248">
        <v>21</v>
      </c>
      <c r="M290" s="248">
        <f>G290*(1+L290/100)</f>
        <v>0</v>
      </c>
      <c r="N290" s="245">
        <v>9.8999999999999999E-4</v>
      </c>
      <c r="O290" s="245">
        <f>ROUND(E290*N290,5)</f>
        <v>0.10395</v>
      </c>
      <c r="P290" s="245">
        <v>0</v>
      </c>
      <c r="Q290" s="245">
        <f>ROUND(E290*P290,5)</f>
        <v>0</v>
      </c>
      <c r="R290" s="245"/>
      <c r="S290" s="245"/>
      <c r="T290" s="249">
        <v>0.48899999999999999</v>
      </c>
      <c r="U290" s="245">
        <f>ROUND(E290*T290,2)</f>
        <v>51.35</v>
      </c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 t="s">
        <v>136</v>
      </c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</row>
    <row r="291" spans="1:60" outlineLevel="1" x14ac:dyDescent="0.2">
      <c r="A291" s="242">
        <v>125</v>
      </c>
      <c r="B291" s="243" t="s">
        <v>534</v>
      </c>
      <c r="C291" s="244" t="s">
        <v>535</v>
      </c>
      <c r="D291" s="245" t="s">
        <v>224</v>
      </c>
      <c r="E291" s="246">
        <v>66</v>
      </c>
      <c r="F291" s="247"/>
      <c r="G291" s="248">
        <f>ROUND(E291*F291,2)</f>
        <v>0</v>
      </c>
      <c r="H291" s="247"/>
      <c r="I291" s="248">
        <f>ROUND(E291*H291,2)</f>
        <v>0</v>
      </c>
      <c r="J291" s="247"/>
      <c r="K291" s="248">
        <f>ROUND(E291*J291,2)</f>
        <v>0</v>
      </c>
      <c r="L291" s="248">
        <v>21</v>
      </c>
      <c r="M291" s="248">
        <f>G291*(1+L291/100)</f>
        <v>0</v>
      </c>
      <c r="N291" s="245">
        <v>9.8999999999999999E-4</v>
      </c>
      <c r="O291" s="245">
        <f>ROUND(E291*N291,5)</f>
        <v>6.5339999999999995E-2</v>
      </c>
      <c r="P291" s="245">
        <v>0</v>
      </c>
      <c r="Q291" s="245">
        <f>ROUND(E291*P291,5)</f>
        <v>0</v>
      </c>
      <c r="R291" s="245"/>
      <c r="S291" s="245"/>
      <c r="T291" s="249">
        <v>0.45300000000000001</v>
      </c>
      <c r="U291" s="245">
        <f>ROUND(E291*T291,2)</f>
        <v>29.9</v>
      </c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 t="s">
        <v>136</v>
      </c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</row>
    <row r="292" spans="1:60" outlineLevel="1" x14ac:dyDescent="0.2">
      <c r="A292" s="242"/>
      <c r="B292" s="243"/>
      <c r="C292" s="250" t="s">
        <v>536</v>
      </c>
      <c r="D292" s="251"/>
      <c r="E292" s="252">
        <v>66</v>
      </c>
      <c r="F292" s="248"/>
      <c r="G292" s="248"/>
      <c r="H292" s="248"/>
      <c r="I292" s="248"/>
      <c r="J292" s="248"/>
      <c r="K292" s="248"/>
      <c r="L292" s="248"/>
      <c r="M292" s="248"/>
      <c r="N292" s="245"/>
      <c r="O292" s="245"/>
      <c r="P292" s="245"/>
      <c r="Q292" s="245"/>
      <c r="R292" s="245"/>
      <c r="S292" s="245"/>
      <c r="T292" s="249"/>
      <c r="U292" s="245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 t="s">
        <v>138</v>
      </c>
      <c r="AF292" s="153">
        <v>0</v>
      </c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</row>
    <row r="293" spans="1:60" outlineLevel="1" x14ac:dyDescent="0.2">
      <c r="A293" s="242">
        <v>126</v>
      </c>
      <c r="B293" s="243" t="s">
        <v>537</v>
      </c>
      <c r="C293" s="244" t="s">
        <v>538</v>
      </c>
      <c r="D293" s="245" t="s">
        <v>224</v>
      </c>
      <c r="E293" s="246">
        <v>805.5</v>
      </c>
      <c r="F293" s="247"/>
      <c r="G293" s="248">
        <f>ROUND(E293*F293,2)</f>
        <v>0</v>
      </c>
      <c r="H293" s="247"/>
      <c r="I293" s="248">
        <f>ROUND(E293*H293,2)</f>
        <v>0</v>
      </c>
      <c r="J293" s="247"/>
      <c r="K293" s="248">
        <f>ROUND(E293*J293,2)</f>
        <v>0</v>
      </c>
      <c r="L293" s="248">
        <v>21</v>
      </c>
      <c r="M293" s="248">
        <f>G293*(1+L293/100)</f>
        <v>0</v>
      </c>
      <c r="N293" s="245">
        <v>9.8999999999999999E-4</v>
      </c>
      <c r="O293" s="245">
        <f>ROUND(E293*N293,5)</f>
        <v>0.79744999999999999</v>
      </c>
      <c r="P293" s="245">
        <v>0</v>
      </c>
      <c r="Q293" s="245">
        <f>ROUND(E293*P293,5)</f>
        <v>0</v>
      </c>
      <c r="R293" s="245"/>
      <c r="S293" s="245"/>
      <c r="T293" s="249">
        <v>0.36099999999999999</v>
      </c>
      <c r="U293" s="245">
        <f>ROUND(E293*T293,2)</f>
        <v>290.79000000000002</v>
      </c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 t="s">
        <v>136</v>
      </c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</row>
    <row r="294" spans="1:60" outlineLevel="1" x14ac:dyDescent="0.2">
      <c r="A294" s="242"/>
      <c r="B294" s="243"/>
      <c r="C294" s="250" t="s">
        <v>539</v>
      </c>
      <c r="D294" s="251"/>
      <c r="E294" s="252">
        <v>805.5</v>
      </c>
      <c r="F294" s="248"/>
      <c r="G294" s="248"/>
      <c r="H294" s="248"/>
      <c r="I294" s="248"/>
      <c r="J294" s="248"/>
      <c r="K294" s="248"/>
      <c r="L294" s="248"/>
      <c r="M294" s="248"/>
      <c r="N294" s="245"/>
      <c r="O294" s="245"/>
      <c r="P294" s="245"/>
      <c r="Q294" s="245"/>
      <c r="R294" s="245"/>
      <c r="S294" s="245"/>
      <c r="T294" s="249"/>
      <c r="U294" s="245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 t="s">
        <v>138</v>
      </c>
      <c r="AF294" s="153">
        <v>0</v>
      </c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</row>
    <row r="295" spans="1:60" outlineLevel="1" x14ac:dyDescent="0.2">
      <c r="A295" s="242">
        <v>127</v>
      </c>
      <c r="B295" s="243" t="s">
        <v>540</v>
      </c>
      <c r="C295" s="244" t="s">
        <v>541</v>
      </c>
      <c r="D295" s="245" t="s">
        <v>224</v>
      </c>
      <c r="E295" s="246">
        <v>394</v>
      </c>
      <c r="F295" s="247"/>
      <c r="G295" s="248">
        <f>ROUND(E295*F295,2)</f>
        <v>0</v>
      </c>
      <c r="H295" s="247"/>
      <c r="I295" s="248">
        <f>ROUND(E295*H295,2)</f>
        <v>0</v>
      </c>
      <c r="J295" s="247"/>
      <c r="K295" s="248">
        <f>ROUND(E295*J295,2)</f>
        <v>0</v>
      </c>
      <c r="L295" s="248">
        <v>21</v>
      </c>
      <c r="M295" s="248">
        <f>G295*(1+L295/100)</f>
        <v>0</v>
      </c>
      <c r="N295" s="245">
        <v>9.8999999999999999E-4</v>
      </c>
      <c r="O295" s="245">
        <f>ROUND(E295*N295,5)</f>
        <v>0.39006000000000002</v>
      </c>
      <c r="P295" s="245">
        <v>0</v>
      </c>
      <c r="Q295" s="245">
        <f>ROUND(E295*P295,5)</f>
        <v>0</v>
      </c>
      <c r="R295" s="245"/>
      <c r="S295" s="245"/>
      <c r="T295" s="249">
        <v>0.26200000000000001</v>
      </c>
      <c r="U295" s="245">
        <f>ROUND(E295*T295,2)</f>
        <v>103.23</v>
      </c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 t="s">
        <v>136</v>
      </c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</row>
    <row r="296" spans="1:60" outlineLevel="1" x14ac:dyDescent="0.2">
      <c r="A296" s="242"/>
      <c r="B296" s="243"/>
      <c r="C296" s="250" t="s">
        <v>542</v>
      </c>
      <c r="D296" s="251"/>
      <c r="E296" s="252">
        <v>394</v>
      </c>
      <c r="F296" s="248"/>
      <c r="G296" s="248"/>
      <c r="H296" s="248"/>
      <c r="I296" s="248"/>
      <c r="J296" s="248"/>
      <c r="K296" s="248"/>
      <c r="L296" s="248"/>
      <c r="M296" s="248"/>
      <c r="N296" s="245"/>
      <c r="O296" s="245"/>
      <c r="P296" s="245"/>
      <c r="Q296" s="245"/>
      <c r="R296" s="245"/>
      <c r="S296" s="245"/>
      <c r="T296" s="249"/>
      <c r="U296" s="245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 t="s">
        <v>138</v>
      </c>
      <c r="AF296" s="153">
        <v>0</v>
      </c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</row>
    <row r="297" spans="1:60" outlineLevel="1" x14ac:dyDescent="0.2">
      <c r="A297" s="242">
        <v>128</v>
      </c>
      <c r="B297" s="243" t="s">
        <v>543</v>
      </c>
      <c r="C297" s="244" t="s">
        <v>544</v>
      </c>
      <c r="D297" s="245" t="s">
        <v>173</v>
      </c>
      <c r="E297" s="246">
        <v>21.464079999999999</v>
      </c>
      <c r="F297" s="247"/>
      <c r="G297" s="248">
        <f>ROUND(E297*F297,2)</f>
        <v>0</v>
      </c>
      <c r="H297" s="247"/>
      <c r="I297" s="248">
        <f>ROUND(E297*H297,2)</f>
        <v>0</v>
      </c>
      <c r="J297" s="247"/>
      <c r="K297" s="248">
        <f>ROUND(E297*J297,2)</f>
        <v>0</v>
      </c>
      <c r="L297" s="248">
        <v>21</v>
      </c>
      <c r="M297" s="248">
        <f>G297*(1+L297/100)</f>
        <v>0</v>
      </c>
      <c r="N297" s="245">
        <v>0.55000000000000004</v>
      </c>
      <c r="O297" s="245">
        <f>ROUND(E297*N297,5)</f>
        <v>11.80524</v>
      </c>
      <c r="P297" s="245">
        <v>0</v>
      </c>
      <c r="Q297" s="245">
        <f>ROUND(E297*P297,5)</f>
        <v>0</v>
      </c>
      <c r="R297" s="245"/>
      <c r="S297" s="245"/>
      <c r="T297" s="249">
        <v>0</v>
      </c>
      <c r="U297" s="245">
        <f>ROUND(E297*T297,2)</f>
        <v>0</v>
      </c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 t="s">
        <v>464</v>
      </c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</row>
    <row r="298" spans="1:60" outlineLevel="1" x14ac:dyDescent="0.2">
      <c r="A298" s="242"/>
      <c r="B298" s="243"/>
      <c r="C298" s="250" t="s">
        <v>545</v>
      </c>
      <c r="D298" s="251"/>
      <c r="E298" s="252">
        <v>21.464079999999999</v>
      </c>
      <c r="F298" s="248"/>
      <c r="G298" s="248"/>
      <c r="H298" s="248"/>
      <c r="I298" s="248"/>
      <c r="J298" s="248"/>
      <c r="K298" s="248"/>
      <c r="L298" s="248"/>
      <c r="M298" s="248"/>
      <c r="N298" s="245"/>
      <c r="O298" s="245"/>
      <c r="P298" s="245"/>
      <c r="Q298" s="245"/>
      <c r="R298" s="245"/>
      <c r="S298" s="245"/>
      <c r="T298" s="249"/>
      <c r="U298" s="245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 t="s">
        <v>138</v>
      </c>
      <c r="AF298" s="153">
        <v>0</v>
      </c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</row>
    <row r="299" spans="1:60" outlineLevel="1" x14ac:dyDescent="0.2">
      <c r="A299" s="242">
        <v>129</v>
      </c>
      <c r="B299" s="243" t="s">
        <v>546</v>
      </c>
      <c r="C299" s="244" t="s">
        <v>547</v>
      </c>
      <c r="D299" s="245" t="s">
        <v>173</v>
      </c>
      <c r="E299" s="246">
        <v>7.2633000000000001</v>
      </c>
      <c r="F299" s="247"/>
      <c r="G299" s="248">
        <f>ROUND(E299*F299,2)</f>
        <v>0</v>
      </c>
      <c r="H299" s="247"/>
      <c r="I299" s="248">
        <f>ROUND(E299*H299,2)</f>
        <v>0</v>
      </c>
      <c r="J299" s="247"/>
      <c r="K299" s="248">
        <f>ROUND(E299*J299,2)</f>
        <v>0</v>
      </c>
      <c r="L299" s="248">
        <v>21</v>
      </c>
      <c r="M299" s="248">
        <f>G299*(1+L299/100)</f>
        <v>0</v>
      </c>
      <c r="N299" s="245">
        <v>0.55000000000000004</v>
      </c>
      <c r="O299" s="245">
        <f>ROUND(E299*N299,5)</f>
        <v>3.9948199999999998</v>
      </c>
      <c r="P299" s="245">
        <v>0</v>
      </c>
      <c r="Q299" s="245">
        <f>ROUND(E299*P299,5)</f>
        <v>0</v>
      </c>
      <c r="R299" s="245"/>
      <c r="S299" s="245"/>
      <c r="T299" s="249">
        <v>0</v>
      </c>
      <c r="U299" s="245">
        <f>ROUND(E299*T299,2)</f>
        <v>0</v>
      </c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 t="s">
        <v>464</v>
      </c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</row>
    <row r="300" spans="1:60" outlineLevel="1" x14ac:dyDescent="0.2">
      <c r="A300" s="242"/>
      <c r="B300" s="243"/>
      <c r="C300" s="250" t="s">
        <v>548</v>
      </c>
      <c r="D300" s="251"/>
      <c r="E300" s="252">
        <v>7.2633000000000001</v>
      </c>
      <c r="F300" s="248"/>
      <c r="G300" s="248"/>
      <c r="H300" s="248"/>
      <c r="I300" s="248"/>
      <c r="J300" s="248"/>
      <c r="K300" s="248"/>
      <c r="L300" s="248"/>
      <c r="M300" s="248"/>
      <c r="N300" s="245"/>
      <c r="O300" s="245"/>
      <c r="P300" s="245"/>
      <c r="Q300" s="245"/>
      <c r="R300" s="245"/>
      <c r="S300" s="245"/>
      <c r="T300" s="249"/>
      <c r="U300" s="245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 t="s">
        <v>138</v>
      </c>
      <c r="AF300" s="153">
        <v>0</v>
      </c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</row>
    <row r="301" spans="1:60" ht="22.5" outlineLevel="1" x14ac:dyDescent="0.2">
      <c r="A301" s="242">
        <v>130</v>
      </c>
      <c r="B301" s="243" t="s">
        <v>549</v>
      </c>
      <c r="C301" s="244" t="s">
        <v>550</v>
      </c>
      <c r="D301" s="245" t="s">
        <v>135</v>
      </c>
      <c r="E301" s="246">
        <v>325.14999999999998</v>
      </c>
      <c r="F301" s="247"/>
      <c r="G301" s="248">
        <f>ROUND(E301*F301,2)</f>
        <v>0</v>
      </c>
      <c r="H301" s="247"/>
      <c r="I301" s="248">
        <f>ROUND(E301*H301,2)</f>
        <v>0</v>
      </c>
      <c r="J301" s="247"/>
      <c r="K301" s="248">
        <f>ROUND(E301*J301,2)</f>
        <v>0</v>
      </c>
      <c r="L301" s="248">
        <v>21</v>
      </c>
      <c r="M301" s="248">
        <f>G301*(1+L301/100)</f>
        <v>0</v>
      </c>
      <c r="N301" s="245">
        <v>2.7E-4</v>
      </c>
      <c r="O301" s="245">
        <f>ROUND(E301*N301,5)</f>
        <v>8.7790000000000007E-2</v>
      </c>
      <c r="P301" s="245">
        <v>0</v>
      </c>
      <c r="Q301" s="245">
        <f>ROUND(E301*P301,5)</f>
        <v>0</v>
      </c>
      <c r="R301" s="245"/>
      <c r="S301" s="245"/>
      <c r="T301" s="249">
        <v>0.21987999999999999</v>
      </c>
      <c r="U301" s="245">
        <f>ROUND(E301*T301,2)</f>
        <v>71.489999999999995</v>
      </c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 t="s">
        <v>136</v>
      </c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</row>
    <row r="302" spans="1:60" outlineLevel="1" x14ac:dyDescent="0.2">
      <c r="A302" s="242"/>
      <c r="B302" s="243"/>
      <c r="C302" s="253" t="s">
        <v>551</v>
      </c>
      <c r="D302" s="254"/>
      <c r="E302" s="255"/>
      <c r="F302" s="256"/>
      <c r="G302" s="257"/>
      <c r="H302" s="248"/>
      <c r="I302" s="248"/>
      <c r="J302" s="248"/>
      <c r="K302" s="248"/>
      <c r="L302" s="248"/>
      <c r="M302" s="248"/>
      <c r="N302" s="245"/>
      <c r="O302" s="245"/>
      <c r="P302" s="245"/>
      <c r="Q302" s="245"/>
      <c r="R302" s="245"/>
      <c r="S302" s="245"/>
      <c r="T302" s="249"/>
      <c r="U302" s="245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 t="s">
        <v>218</v>
      </c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4" t="str">
        <f>C302</f>
        <v>Vč. spádové latě</v>
      </c>
      <c r="BB302" s="153"/>
      <c r="BC302" s="153"/>
      <c r="BD302" s="153"/>
      <c r="BE302" s="153"/>
      <c r="BF302" s="153"/>
      <c r="BG302" s="153"/>
      <c r="BH302" s="153"/>
    </row>
    <row r="303" spans="1:60" outlineLevel="1" x14ac:dyDescent="0.2">
      <c r="A303" s="242"/>
      <c r="B303" s="243"/>
      <c r="C303" s="250" t="s">
        <v>552</v>
      </c>
      <c r="D303" s="251"/>
      <c r="E303" s="252">
        <v>325.14999999999998</v>
      </c>
      <c r="F303" s="248"/>
      <c r="G303" s="248"/>
      <c r="H303" s="248"/>
      <c r="I303" s="248"/>
      <c r="J303" s="248"/>
      <c r="K303" s="248"/>
      <c r="L303" s="248"/>
      <c r="M303" s="248"/>
      <c r="N303" s="245"/>
      <c r="O303" s="245"/>
      <c r="P303" s="245"/>
      <c r="Q303" s="245"/>
      <c r="R303" s="245"/>
      <c r="S303" s="245"/>
      <c r="T303" s="249"/>
      <c r="U303" s="245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 t="s">
        <v>138</v>
      </c>
      <c r="AF303" s="153">
        <v>0</v>
      </c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</row>
    <row r="304" spans="1:60" outlineLevel="1" x14ac:dyDescent="0.2">
      <c r="A304" s="242">
        <v>131</v>
      </c>
      <c r="B304" s="243" t="s">
        <v>553</v>
      </c>
      <c r="C304" s="244" t="s">
        <v>554</v>
      </c>
      <c r="D304" s="245" t="s">
        <v>224</v>
      </c>
      <c r="E304" s="246">
        <v>2040.5</v>
      </c>
      <c r="F304" s="247"/>
      <c r="G304" s="248">
        <f>ROUND(E304*F304,2)</f>
        <v>0</v>
      </c>
      <c r="H304" s="247"/>
      <c r="I304" s="248">
        <f>ROUND(E304*H304,2)</f>
        <v>0</v>
      </c>
      <c r="J304" s="247"/>
      <c r="K304" s="248">
        <f>ROUND(E304*J304,2)</f>
        <v>0</v>
      </c>
      <c r="L304" s="248">
        <v>21</v>
      </c>
      <c r="M304" s="248">
        <f>G304*(1+L304/100)</f>
        <v>0</v>
      </c>
      <c r="N304" s="245">
        <v>1.32E-3</v>
      </c>
      <c r="O304" s="245">
        <f>ROUND(E304*N304,5)</f>
        <v>2.69346</v>
      </c>
      <c r="P304" s="245">
        <v>0</v>
      </c>
      <c r="Q304" s="245">
        <f>ROUND(E304*P304,5)</f>
        <v>0</v>
      </c>
      <c r="R304" s="245"/>
      <c r="S304" s="245"/>
      <c r="T304" s="249">
        <v>0</v>
      </c>
      <c r="U304" s="245">
        <f>ROUND(E304*T304,2)</f>
        <v>0</v>
      </c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 t="s">
        <v>464</v>
      </c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</row>
    <row r="305" spans="1:60" outlineLevel="1" x14ac:dyDescent="0.2">
      <c r="A305" s="242"/>
      <c r="B305" s="243"/>
      <c r="C305" s="250" t="s">
        <v>555</v>
      </c>
      <c r="D305" s="251"/>
      <c r="E305" s="252">
        <v>2040.5</v>
      </c>
      <c r="F305" s="248"/>
      <c r="G305" s="248"/>
      <c r="H305" s="248"/>
      <c r="I305" s="248"/>
      <c r="J305" s="248"/>
      <c r="K305" s="248"/>
      <c r="L305" s="248"/>
      <c r="M305" s="248"/>
      <c r="N305" s="245"/>
      <c r="O305" s="245"/>
      <c r="P305" s="245"/>
      <c r="Q305" s="245"/>
      <c r="R305" s="245"/>
      <c r="S305" s="245"/>
      <c r="T305" s="249"/>
      <c r="U305" s="245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 t="s">
        <v>138</v>
      </c>
      <c r="AF305" s="153">
        <v>0</v>
      </c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</row>
    <row r="306" spans="1:60" ht="22.5" outlineLevel="1" x14ac:dyDescent="0.2">
      <c r="A306" s="242">
        <v>132</v>
      </c>
      <c r="B306" s="243" t="s">
        <v>556</v>
      </c>
      <c r="C306" s="244" t="s">
        <v>557</v>
      </c>
      <c r="D306" s="245" t="s">
        <v>135</v>
      </c>
      <c r="E306" s="246">
        <v>90</v>
      </c>
      <c r="F306" s="247"/>
      <c r="G306" s="248">
        <f>ROUND(E306*F306,2)</f>
        <v>0</v>
      </c>
      <c r="H306" s="247"/>
      <c r="I306" s="248">
        <f>ROUND(E306*H306,2)</f>
        <v>0</v>
      </c>
      <c r="J306" s="247"/>
      <c r="K306" s="248">
        <f>ROUND(E306*J306,2)</f>
        <v>0</v>
      </c>
      <c r="L306" s="248">
        <v>21</v>
      </c>
      <c r="M306" s="248">
        <f>G306*(1+L306/100)</f>
        <v>0</v>
      </c>
      <c r="N306" s="245">
        <v>2.1000000000000001E-4</v>
      </c>
      <c r="O306" s="245">
        <f>ROUND(E306*N306,5)</f>
        <v>1.89E-2</v>
      </c>
      <c r="P306" s="245">
        <v>0</v>
      </c>
      <c r="Q306" s="245">
        <f>ROUND(E306*P306,5)</f>
        <v>0</v>
      </c>
      <c r="R306" s="245"/>
      <c r="S306" s="245"/>
      <c r="T306" s="249">
        <v>0.47538000000000002</v>
      </c>
      <c r="U306" s="245">
        <f>ROUND(E306*T306,2)</f>
        <v>42.78</v>
      </c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 t="s">
        <v>558</v>
      </c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</row>
    <row r="307" spans="1:60" outlineLevel="1" x14ac:dyDescent="0.2">
      <c r="A307" s="242"/>
      <c r="B307" s="243"/>
      <c r="C307" s="250" t="s">
        <v>559</v>
      </c>
      <c r="D307" s="251"/>
      <c r="E307" s="252">
        <v>90</v>
      </c>
      <c r="F307" s="248"/>
      <c r="G307" s="248"/>
      <c r="H307" s="248"/>
      <c r="I307" s="248"/>
      <c r="J307" s="248"/>
      <c r="K307" s="248"/>
      <c r="L307" s="248"/>
      <c r="M307" s="248"/>
      <c r="N307" s="245"/>
      <c r="O307" s="245"/>
      <c r="P307" s="245"/>
      <c r="Q307" s="245"/>
      <c r="R307" s="245"/>
      <c r="S307" s="245"/>
      <c r="T307" s="249"/>
      <c r="U307" s="245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 t="s">
        <v>138</v>
      </c>
      <c r="AF307" s="153">
        <v>0</v>
      </c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</row>
    <row r="308" spans="1:60" ht="22.5" outlineLevel="1" x14ac:dyDescent="0.2">
      <c r="A308" s="242">
        <v>133</v>
      </c>
      <c r="B308" s="243" t="s">
        <v>560</v>
      </c>
      <c r="C308" s="244" t="s">
        <v>561</v>
      </c>
      <c r="D308" s="245" t="s">
        <v>173</v>
      </c>
      <c r="E308" s="246">
        <v>2.9424999999999999</v>
      </c>
      <c r="F308" s="247"/>
      <c r="G308" s="248">
        <f>ROUND(E308*F308,2)</f>
        <v>0</v>
      </c>
      <c r="H308" s="247"/>
      <c r="I308" s="248">
        <f>ROUND(E308*H308,2)</f>
        <v>0</v>
      </c>
      <c r="J308" s="247"/>
      <c r="K308" s="248">
        <f>ROUND(E308*J308,2)</f>
        <v>0</v>
      </c>
      <c r="L308" s="248">
        <v>21</v>
      </c>
      <c r="M308" s="248">
        <f>G308*(1+L308/100)</f>
        <v>0</v>
      </c>
      <c r="N308" s="245">
        <v>0.55000000000000004</v>
      </c>
      <c r="O308" s="245">
        <f>ROUND(E308*N308,5)</f>
        <v>1.6183799999999999</v>
      </c>
      <c r="P308" s="245">
        <v>0</v>
      </c>
      <c r="Q308" s="245">
        <f>ROUND(E308*P308,5)</f>
        <v>0</v>
      </c>
      <c r="R308" s="245"/>
      <c r="S308" s="245"/>
      <c r="T308" s="249">
        <v>0</v>
      </c>
      <c r="U308" s="245">
        <f>ROUND(E308*T308,2)</f>
        <v>0</v>
      </c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 t="s">
        <v>464</v>
      </c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</row>
    <row r="309" spans="1:60" outlineLevel="1" x14ac:dyDescent="0.2">
      <c r="A309" s="242"/>
      <c r="B309" s="243"/>
      <c r="C309" s="250" t="s">
        <v>562</v>
      </c>
      <c r="D309" s="251"/>
      <c r="E309" s="252">
        <v>2.9424999999999999</v>
      </c>
      <c r="F309" s="248"/>
      <c r="G309" s="248"/>
      <c r="H309" s="248"/>
      <c r="I309" s="248"/>
      <c r="J309" s="248"/>
      <c r="K309" s="248"/>
      <c r="L309" s="248"/>
      <c r="M309" s="248"/>
      <c r="N309" s="245"/>
      <c r="O309" s="245"/>
      <c r="P309" s="245"/>
      <c r="Q309" s="245"/>
      <c r="R309" s="245"/>
      <c r="S309" s="245"/>
      <c r="T309" s="249"/>
      <c r="U309" s="245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 t="s">
        <v>138</v>
      </c>
      <c r="AF309" s="153">
        <v>0</v>
      </c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</row>
    <row r="310" spans="1:60" outlineLevel="1" x14ac:dyDescent="0.2">
      <c r="A310" s="242">
        <v>134</v>
      </c>
      <c r="B310" s="243" t="s">
        <v>563</v>
      </c>
      <c r="C310" s="244" t="s">
        <v>564</v>
      </c>
      <c r="D310" s="245" t="s">
        <v>135</v>
      </c>
      <c r="E310" s="246">
        <v>106.13</v>
      </c>
      <c r="F310" s="247"/>
      <c r="G310" s="248">
        <f>ROUND(E310*F310,2)</f>
        <v>0</v>
      </c>
      <c r="H310" s="247"/>
      <c r="I310" s="248">
        <f>ROUND(E310*H310,2)</f>
        <v>0</v>
      </c>
      <c r="J310" s="247"/>
      <c r="K310" s="248">
        <f>ROUND(E310*J310,2)</f>
        <v>0</v>
      </c>
      <c r="L310" s="248">
        <v>21</v>
      </c>
      <c r="M310" s="248">
        <f>G310*(1+L310/100)</f>
        <v>0</v>
      </c>
      <c r="N310" s="245">
        <v>1.1390000000000001E-2</v>
      </c>
      <c r="O310" s="245">
        <f>ROUND(E310*N310,5)</f>
        <v>1.20882</v>
      </c>
      <c r="P310" s="245">
        <v>0</v>
      </c>
      <c r="Q310" s="245">
        <f>ROUND(E310*P310,5)</f>
        <v>0</v>
      </c>
      <c r="R310" s="245"/>
      <c r="S310" s="245"/>
      <c r="T310" s="249">
        <v>0.30134</v>
      </c>
      <c r="U310" s="245">
        <f>ROUND(E310*T310,2)</f>
        <v>31.98</v>
      </c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 t="s">
        <v>558</v>
      </c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</row>
    <row r="311" spans="1:60" outlineLevel="1" x14ac:dyDescent="0.2">
      <c r="A311" s="242"/>
      <c r="B311" s="243"/>
      <c r="C311" s="253" t="s">
        <v>565</v>
      </c>
      <c r="D311" s="254"/>
      <c r="E311" s="255"/>
      <c r="F311" s="256"/>
      <c r="G311" s="257"/>
      <c r="H311" s="248"/>
      <c r="I311" s="248"/>
      <c r="J311" s="248"/>
      <c r="K311" s="248"/>
      <c r="L311" s="248"/>
      <c r="M311" s="248"/>
      <c r="N311" s="245"/>
      <c r="O311" s="245"/>
      <c r="P311" s="245"/>
      <c r="Q311" s="245"/>
      <c r="R311" s="245"/>
      <c r="S311" s="245"/>
      <c r="T311" s="249"/>
      <c r="U311" s="245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 t="s">
        <v>218</v>
      </c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4" t="str">
        <f>C311</f>
        <v>Včetně dodávky impregnačního prostředku</v>
      </c>
      <c r="BB311" s="153"/>
      <c r="BC311" s="153"/>
      <c r="BD311" s="153"/>
      <c r="BE311" s="153"/>
      <c r="BF311" s="153"/>
      <c r="BG311" s="153"/>
      <c r="BH311" s="153"/>
    </row>
    <row r="312" spans="1:60" outlineLevel="1" x14ac:dyDescent="0.2">
      <c r="A312" s="242"/>
      <c r="B312" s="243"/>
      <c r="C312" s="250" t="s">
        <v>566</v>
      </c>
      <c r="D312" s="251"/>
      <c r="E312" s="252">
        <v>106.13</v>
      </c>
      <c r="F312" s="248"/>
      <c r="G312" s="248"/>
      <c r="H312" s="248"/>
      <c r="I312" s="248"/>
      <c r="J312" s="248"/>
      <c r="K312" s="248"/>
      <c r="L312" s="248"/>
      <c r="M312" s="248"/>
      <c r="N312" s="245"/>
      <c r="O312" s="245"/>
      <c r="P312" s="245"/>
      <c r="Q312" s="245"/>
      <c r="R312" s="245"/>
      <c r="S312" s="245"/>
      <c r="T312" s="249"/>
      <c r="U312" s="245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 t="s">
        <v>138</v>
      </c>
      <c r="AF312" s="153">
        <v>0</v>
      </c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</row>
    <row r="313" spans="1:60" ht="22.5" outlineLevel="1" x14ac:dyDescent="0.2">
      <c r="A313" s="242">
        <v>135</v>
      </c>
      <c r="B313" s="243" t="s">
        <v>567</v>
      </c>
      <c r="C313" s="244" t="s">
        <v>568</v>
      </c>
      <c r="D313" s="245" t="s">
        <v>173</v>
      </c>
      <c r="E313" s="246">
        <v>3.63</v>
      </c>
      <c r="F313" s="247"/>
      <c r="G313" s="248">
        <f>ROUND(E313*F313,2)</f>
        <v>0</v>
      </c>
      <c r="H313" s="247"/>
      <c r="I313" s="248">
        <f>ROUND(E313*H313,2)</f>
        <v>0</v>
      </c>
      <c r="J313" s="247"/>
      <c r="K313" s="248">
        <f>ROUND(E313*J313,2)</f>
        <v>0</v>
      </c>
      <c r="L313" s="248">
        <v>21</v>
      </c>
      <c r="M313" s="248">
        <f>G313*(1+L313/100)</f>
        <v>0</v>
      </c>
      <c r="N313" s="245">
        <v>0.55000000000000004</v>
      </c>
      <c r="O313" s="245">
        <f>ROUND(E313*N313,5)</f>
        <v>1.9964999999999999</v>
      </c>
      <c r="P313" s="245">
        <v>0</v>
      </c>
      <c r="Q313" s="245">
        <f>ROUND(E313*P313,5)</f>
        <v>0</v>
      </c>
      <c r="R313" s="245"/>
      <c r="S313" s="245"/>
      <c r="T313" s="249">
        <v>0</v>
      </c>
      <c r="U313" s="245">
        <f>ROUND(E313*T313,2)</f>
        <v>0</v>
      </c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 t="s">
        <v>464</v>
      </c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</row>
    <row r="314" spans="1:60" outlineLevel="1" x14ac:dyDescent="0.2">
      <c r="A314" s="242"/>
      <c r="B314" s="243"/>
      <c r="C314" s="250" t="s">
        <v>569</v>
      </c>
      <c r="D314" s="251"/>
      <c r="E314" s="252">
        <v>3.63</v>
      </c>
      <c r="F314" s="248"/>
      <c r="G314" s="248"/>
      <c r="H314" s="248"/>
      <c r="I314" s="248"/>
      <c r="J314" s="248"/>
      <c r="K314" s="248"/>
      <c r="L314" s="248"/>
      <c r="M314" s="248"/>
      <c r="N314" s="245"/>
      <c r="O314" s="245"/>
      <c r="P314" s="245"/>
      <c r="Q314" s="245"/>
      <c r="R314" s="245"/>
      <c r="S314" s="245"/>
      <c r="T314" s="249"/>
      <c r="U314" s="245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 t="s">
        <v>138</v>
      </c>
      <c r="AF314" s="153">
        <v>0</v>
      </c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</row>
    <row r="315" spans="1:60" ht="22.5" outlineLevel="1" x14ac:dyDescent="0.2">
      <c r="A315" s="242">
        <v>136</v>
      </c>
      <c r="B315" s="243" t="s">
        <v>570</v>
      </c>
      <c r="C315" s="244" t="s">
        <v>571</v>
      </c>
      <c r="D315" s="245" t="s">
        <v>135</v>
      </c>
      <c r="E315" s="246">
        <v>50.54</v>
      </c>
      <c r="F315" s="247"/>
      <c r="G315" s="248">
        <f>ROUND(E315*F315,2)</f>
        <v>0</v>
      </c>
      <c r="H315" s="247"/>
      <c r="I315" s="248">
        <f>ROUND(E315*H315,2)</f>
        <v>0</v>
      </c>
      <c r="J315" s="247"/>
      <c r="K315" s="248">
        <f>ROUND(E315*J315,2)</f>
        <v>0</v>
      </c>
      <c r="L315" s="248">
        <v>21</v>
      </c>
      <c r="M315" s="248">
        <f>G315*(1+L315/100)</f>
        <v>0</v>
      </c>
      <c r="N315" s="245">
        <v>1.1390000000000001E-2</v>
      </c>
      <c r="O315" s="245">
        <f>ROUND(E315*N315,5)</f>
        <v>0.57565</v>
      </c>
      <c r="P315" s="245">
        <v>0</v>
      </c>
      <c r="Q315" s="245">
        <f>ROUND(E315*P315,5)</f>
        <v>0</v>
      </c>
      <c r="R315" s="245"/>
      <c r="S315" s="245"/>
      <c r="T315" s="249">
        <v>0.121</v>
      </c>
      <c r="U315" s="245">
        <f>ROUND(E315*T315,2)</f>
        <v>6.12</v>
      </c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 t="s">
        <v>136</v>
      </c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</row>
    <row r="316" spans="1:60" outlineLevel="1" x14ac:dyDescent="0.2">
      <c r="A316" s="242"/>
      <c r="B316" s="243"/>
      <c r="C316" s="250" t="s">
        <v>572</v>
      </c>
      <c r="D316" s="251"/>
      <c r="E316" s="252">
        <v>43.54</v>
      </c>
      <c r="F316" s="248"/>
      <c r="G316" s="248"/>
      <c r="H316" s="248"/>
      <c r="I316" s="248"/>
      <c r="J316" s="248"/>
      <c r="K316" s="248"/>
      <c r="L316" s="248"/>
      <c r="M316" s="248"/>
      <c r="N316" s="245"/>
      <c r="O316" s="245"/>
      <c r="P316" s="245"/>
      <c r="Q316" s="245"/>
      <c r="R316" s="245"/>
      <c r="S316" s="245"/>
      <c r="T316" s="249"/>
      <c r="U316" s="245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 t="s">
        <v>138</v>
      </c>
      <c r="AF316" s="153">
        <v>0</v>
      </c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</row>
    <row r="317" spans="1:60" outlineLevel="1" x14ac:dyDescent="0.2">
      <c r="A317" s="242"/>
      <c r="B317" s="243"/>
      <c r="C317" s="250" t="s">
        <v>573</v>
      </c>
      <c r="D317" s="251"/>
      <c r="E317" s="252">
        <v>7</v>
      </c>
      <c r="F317" s="248"/>
      <c r="G317" s="248"/>
      <c r="H317" s="248"/>
      <c r="I317" s="248"/>
      <c r="J317" s="248"/>
      <c r="K317" s="248"/>
      <c r="L317" s="248"/>
      <c r="M317" s="248"/>
      <c r="N317" s="245"/>
      <c r="O317" s="245"/>
      <c r="P317" s="245"/>
      <c r="Q317" s="245"/>
      <c r="R317" s="245"/>
      <c r="S317" s="245"/>
      <c r="T317" s="249"/>
      <c r="U317" s="245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 t="s">
        <v>138</v>
      </c>
      <c r="AF317" s="153">
        <v>0</v>
      </c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</row>
    <row r="318" spans="1:60" ht="22.5" outlineLevel="1" x14ac:dyDescent="0.2">
      <c r="A318" s="242">
        <v>137</v>
      </c>
      <c r="B318" s="243" t="s">
        <v>574</v>
      </c>
      <c r="C318" s="244" t="s">
        <v>575</v>
      </c>
      <c r="D318" s="245" t="s">
        <v>135</v>
      </c>
      <c r="E318" s="246">
        <v>29.08</v>
      </c>
      <c r="F318" s="247"/>
      <c r="G318" s="248">
        <f>ROUND(E318*F318,2)</f>
        <v>0</v>
      </c>
      <c r="H318" s="247"/>
      <c r="I318" s="248">
        <f>ROUND(E318*H318,2)</f>
        <v>0</v>
      </c>
      <c r="J318" s="247"/>
      <c r="K318" s="248">
        <f>ROUND(E318*J318,2)</f>
        <v>0</v>
      </c>
      <c r="L318" s="248">
        <v>21</v>
      </c>
      <c r="M318" s="248">
        <f>G318*(1+L318/100)</f>
        <v>0</v>
      </c>
      <c r="N318" s="245">
        <v>1.1390000000000001E-2</v>
      </c>
      <c r="O318" s="245">
        <f>ROUND(E318*N318,5)</f>
        <v>0.33122000000000001</v>
      </c>
      <c r="P318" s="245">
        <v>0</v>
      </c>
      <c r="Q318" s="245">
        <f>ROUND(E318*P318,5)</f>
        <v>0</v>
      </c>
      <c r="R318" s="245"/>
      <c r="S318" s="245"/>
      <c r="T318" s="249">
        <v>9.6000000000000002E-2</v>
      </c>
      <c r="U318" s="245">
        <f>ROUND(E318*T318,2)</f>
        <v>2.79</v>
      </c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 t="s">
        <v>136</v>
      </c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</row>
    <row r="319" spans="1:60" outlineLevel="1" x14ac:dyDescent="0.2">
      <c r="A319" s="242"/>
      <c r="B319" s="243"/>
      <c r="C319" s="250" t="s">
        <v>576</v>
      </c>
      <c r="D319" s="251"/>
      <c r="E319" s="252">
        <v>14.64</v>
      </c>
      <c r="F319" s="248"/>
      <c r="G319" s="248"/>
      <c r="H319" s="248"/>
      <c r="I319" s="248"/>
      <c r="J319" s="248"/>
      <c r="K319" s="248"/>
      <c r="L319" s="248"/>
      <c r="M319" s="248"/>
      <c r="N319" s="245"/>
      <c r="O319" s="245"/>
      <c r="P319" s="245"/>
      <c r="Q319" s="245"/>
      <c r="R319" s="245"/>
      <c r="S319" s="245"/>
      <c r="T319" s="249"/>
      <c r="U319" s="245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 t="s">
        <v>138</v>
      </c>
      <c r="AF319" s="153">
        <v>0</v>
      </c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</row>
    <row r="320" spans="1:60" outlineLevel="1" x14ac:dyDescent="0.2">
      <c r="A320" s="242"/>
      <c r="B320" s="243"/>
      <c r="C320" s="250" t="s">
        <v>577</v>
      </c>
      <c r="D320" s="251"/>
      <c r="E320" s="252">
        <v>14.44</v>
      </c>
      <c r="F320" s="248"/>
      <c r="G320" s="248"/>
      <c r="H320" s="248"/>
      <c r="I320" s="248"/>
      <c r="J320" s="248"/>
      <c r="K320" s="248"/>
      <c r="L320" s="248"/>
      <c r="M320" s="248"/>
      <c r="N320" s="245"/>
      <c r="O320" s="245"/>
      <c r="P320" s="245"/>
      <c r="Q320" s="245"/>
      <c r="R320" s="245"/>
      <c r="S320" s="245"/>
      <c r="T320" s="249"/>
      <c r="U320" s="245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 t="s">
        <v>138</v>
      </c>
      <c r="AF320" s="153">
        <v>0</v>
      </c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</row>
    <row r="321" spans="1:60" ht="22.5" outlineLevel="1" x14ac:dyDescent="0.2">
      <c r="A321" s="242">
        <v>138</v>
      </c>
      <c r="B321" s="243" t="s">
        <v>578</v>
      </c>
      <c r="C321" s="244" t="s">
        <v>579</v>
      </c>
      <c r="D321" s="245" t="s">
        <v>230</v>
      </c>
      <c r="E321" s="246">
        <v>24.84</v>
      </c>
      <c r="F321" s="247"/>
      <c r="G321" s="248">
        <f>ROUND(E321*F321,2)</f>
        <v>0</v>
      </c>
      <c r="H321" s="247"/>
      <c r="I321" s="248">
        <f>ROUND(E321*H321,2)</f>
        <v>0</v>
      </c>
      <c r="J321" s="247"/>
      <c r="K321" s="248">
        <f>ROUND(E321*J321,2)</f>
        <v>0</v>
      </c>
      <c r="L321" s="248">
        <v>21</v>
      </c>
      <c r="M321" s="248">
        <f>G321*(1+L321/100)</f>
        <v>0</v>
      </c>
      <c r="N321" s="245">
        <v>0</v>
      </c>
      <c r="O321" s="245">
        <f>ROUND(E321*N321,5)</f>
        <v>0</v>
      </c>
      <c r="P321" s="245">
        <v>0</v>
      </c>
      <c r="Q321" s="245">
        <f>ROUND(E321*P321,5)</f>
        <v>0</v>
      </c>
      <c r="R321" s="245"/>
      <c r="S321" s="245"/>
      <c r="T321" s="249">
        <v>1.7509999999999999</v>
      </c>
      <c r="U321" s="245">
        <f>ROUND(E321*T321,2)</f>
        <v>43.49</v>
      </c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 t="s">
        <v>136</v>
      </c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</row>
    <row r="322" spans="1:60" x14ac:dyDescent="0.2">
      <c r="A322" s="258" t="s">
        <v>131</v>
      </c>
      <c r="B322" s="259" t="s">
        <v>81</v>
      </c>
      <c r="C322" s="260" t="s">
        <v>82</v>
      </c>
      <c r="D322" s="261"/>
      <c r="E322" s="262"/>
      <c r="F322" s="263"/>
      <c r="G322" s="263">
        <f>SUMIF(AE323:AE355,"&lt;&gt;NOR",G323:G355)</f>
        <v>0</v>
      </c>
      <c r="H322" s="263"/>
      <c r="I322" s="263">
        <f>SUM(I323:I355)</f>
        <v>0</v>
      </c>
      <c r="J322" s="263"/>
      <c r="K322" s="263">
        <f>SUM(K323:K355)</f>
        <v>0</v>
      </c>
      <c r="L322" s="263"/>
      <c r="M322" s="263">
        <f>SUM(M323:M355)</f>
        <v>0</v>
      </c>
      <c r="N322" s="261"/>
      <c r="O322" s="261">
        <f>SUM(O323:O355)</f>
        <v>0.81306999999999996</v>
      </c>
      <c r="P322" s="261"/>
      <c r="Q322" s="261">
        <f>SUM(Q323:Q355)</f>
        <v>0.46935000000000004</v>
      </c>
      <c r="R322" s="261"/>
      <c r="S322" s="261"/>
      <c r="T322" s="264"/>
      <c r="U322" s="261">
        <f>SUM(U323:U355)</f>
        <v>188.99</v>
      </c>
      <c r="AE322" t="s">
        <v>132</v>
      </c>
    </row>
    <row r="323" spans="1:60" ht="22.5" outlineLevel="1" x14ac:dyDescent="0.2">
      <c r="A323" s="242">
        <v>139</v>
      </c>
      <c r="B323" s="243" t="s">
        <v>580</v>
      </c>
      <c r="C323" s="244" t="s">
        <v>581</v>
      </c>
      <c r="D323" s="245" t="s">
        <v>135</v>
      </c>
      <c r="E323" s="246">
        <v>57.88</v>
      </c>
      <c r="F323" s="247"/>
      <c r="G323" s="248">
        <f>ROUND(E323*F323,2)</f>
        <v>0</v>
      </c>
      <c r="H323" s="247"/>
      <c r="I323" s="248">
        <f>ROUND(E323*H323,2)</f>
        <v>0</v>
      </c>
      <c r="J323" s="247"/>
      <c r="K323" s="248">
        <f>ROUND(E323*J323,2)</f>
        <v>0</v>
      </c>
      <c r="L323" s="248">
        <v>21</v>
      </c>
      <c r="M323" s="248">
        <f>G323*(1+L323/100)</f>
        <v>0</v>
      </c>
      <c r="N323" s="245">
        <v>5.2900000000000004E-3</v>
      </c>
      <c r="O323" s="245">
        <f>ROUND(E323*N323,5)</f>
        <v>0.30619000000000002</v>
      </c>
      <c r="P323" s="245">
        <v>0</v>
      </c>
      <c r="Q323" s="245">
        <f>ROUND(E323*P323,5)</f>
        <v>0</v>
      </c>
      <c r="R323" s="245"/>
      <c r="S323" s="245"/>
      <c r="T323" s="249">
        <v>1.1145</v>
      </c>
      <c r="U323" s="245">
        <f>ROUND(E323*T323,2)</f>
        <v>64.510000000000005</v>
      </c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 t="s">
        <v>136</v>
      </c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</row>
    <row r="324" spans="1:60" outlineLevel="1" x14ac:dyDescent="0.2">
      <c r="A324" s="242"/>
      <c r="B324" s="243"/>
      <c r="C324" s="250" t="s">
        <v>582</v>
      </c>
      <c r="D324" s="251"/>
      <c r="E324" s="252">
        <v>48.28</v>
      </c>
      <c r="F324" s="248"/>
      <c r="G324" s="248"/>
      <c r="H324" s="248"/>
      <c r="I324" s="248"/>
      <c r="J324" s="248"/>
      <c r="K324" s="248"/>
      <c r="L324" s="248"/>
      <c r="M324" s="248"/>
      <c r="N324" s="245"/>
      <c r="O324" s="245"/>
      <c r="P324" s="245"/>
      <c r="Q324" s="245"/>
      <c r="R324" s="245"/>
      <c r="S324" s="245"/>
      <c r="T324" s="249"/>
      <c r="U324" s="245"/>
      <c r="V324" s="153"/>
      <c r="W324" s="153"/>
      <c r="X324" s="153"/>
      <c r="Y324" s="153"/>
      <c r="Z324" s="153"/>
      <c r="AA324" s="153"/>
      <c r="AB324" s="153"/>
      <c r="AC324" s="153"/>
      <c r="AD324" s="153"/>
      <c r="AE324" s="153" t="s">
        <v>138</v>
      </c>
      <c r="AF324" s="153">
        <v>0</v>
      </c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153"/>
      <c r="AX324" s="153"/>
      <c r="AY324" s="153"/>
      <c r="AZ324" s="153"/>
      <c r="BA324" s="153"/>
      <c r="BB324" s="153"/>
      <c r="BC324" s="153"/>
      <c r="BD324" s="153"/>
      <c r="BE324" s="153"/>
      <c r="BF324" s="153"/>
      <c r="BG324" s="153"/>
      <c r="BH324" s="153"/>
    </row>
    <row r="325" spans="1:60" outlineLevel="1" x14ac:dyDescent="0.2">
      <c r="A325" s="242"/>
      <c r="B325" s="243"/>
      <c r="C325" s="250" t="s">
        <v>583</v>
      </c>
      <c r="D325" s="251"/>
      <c r="E325" s="252">
        <v>9.6</v>
      </c>
      <c r="F325" s="248"/>
      <c r="G325" s="248"/>
      <c r="H325" s="248"/>
      <c r="I325" s="248"/>
      <c r="J325" s="248"/>
      <c r="K325" s="248"/>
      <c r="L325" s="248"/>
      <c r="M325" s="248"/>
      <c r="N325" s="245"/>
      <c r="O325" s="245"/>
      <c r="P325" s="245"/>
      <c r="Q325" s="245"/>
      <c r="R325" s="245"/>
      <c r="S325" s="245"/>
      <c r="T325" s="249"/>
      <c r="U325" s="245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 t="s">
        <v>138</v>
      </c>
      <c r="AF325" s="153">
        <v>0</v>
      </c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</row>
    <row r="326" spans="1:60" ht="22.5" outlineLevel="1" x14ac:dyDescent="0.2">
      <c r="A326" s="242">
        <v>140</v>
      </c>
      <c r="B326" s="243" t="s">
        <v>584</v>
      </c>
      <c r="C326" s="244" t="s">
        <v>585</v>
      </c>
      <c r="D326" s="245" t="s">
        <v>145</v>
      </c>
      <c r="E326" s="246">
        <v>6</v>
      </c>
      <c r="F326" s="247"/>
      <c r="G326" s="248">
        <f>ROUND(E326*F326,2)</f>
        <v>0</v>
      </c>
      <c r="H326" s="247"/>
      <c r="I326" s="248">
        <f>ROUND(E326*H326,2)</f>
        <v>0</v>
      </c>
      <c r="J326" s="247"/>
      <c r="K326" s="248">
        <f>ROUND(E326*J326,2)</f>
        <v>0</v>
      </c>
      <c r="L326" s="248">
        <v>21</v>
      </c>
      <c r="M326" s="248">
        <f>G326*(1+L326/100)</f>
        <v>0</v>
      </c>
      <c r="N326" s="245">
        <v>4.0000000000000002E-4</v>
      </c>
      <c r="O326" s="245">
        <f>ROUND(E326*N326,5)</f>
        <v>2.3999999999999998E-3</v>
      </c>
      <c r="P326" s="245">
        <v>0</v>
      </c>
      <c r="Q326" s="245">
        <f>ROUND(E326*P326,5)</f>
        <v>0</v>
      </c>
      <c r="R326" s="245"/>
      <c r="S326" s="245"/>
      <c r="T326" s="249">
        <v>0.45</v>
      </c>
      <c r="U326" s="245">
        <f>ROUND(E326*T326,2)</f>
        <v>2.7</v>
      </c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 t="s">
        <v>136</v>
      </c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</row>
    <row r="327" spans="1:60" ht="22.5" outlineLevel="1" x14ac:dyDescent="0.2">
      <c r="A327" s="242">
        <v>141</v>
      </c>
      <c r="B327" s="243" t="s">
        <v>586</v>
      </c>
      <c r="C327" s="244" t="s">
        <v>587</v>
      </c>
      <c r="D327" s="245" t="s">
        <v>224</v>
      </c>
      <c r="E327" s="246">
        <v>67.8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5">
        <v>2.2499999999999998E-3</v>
      </c>
      <c r="O327" s="245">
        <f>ROUND(E327*N327,5)</f>
        <v>0.15254999999999999</v>
      </c>
      <c r="P327" s="245">
        <v>0</v>
      </c>
      <c r="Q327" s="245">
        <f>ROUND(E327*P327,5)</f>
        <v>0</v>
      </c>
      <c r="R327" s="245"/>
      <c r="S327" s="245"/>
      <c r="T327" s="249">
        <v>0.36399999999999999</v>
      </c>
      <c r="U327" s="245">
        <f>ROUND(E327*T327,2)</f>
        <v>24.68</v>
      </c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 t="s">
        <v>136</v>
      </c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153"/>
      <c r="AX327" s="153"/>
      <c r="AY327" s="153"/>
      <c r="AZ327" s="153"/>
      <c r="BA327" s="153"/>
      <c r="BB327" s="153"/>
      <c r="BC327" s="153"/>
      <c r="BD327" s="153"/>
      <c r="BE327" s="153"/>
      <c r="BF327" s="153"/>
      <c r="BG327" s="153"/>
      <c r="BH327" s="153"/>
    </row>
    <row r="328" spans="1:60" outlineLevel="1" x14ac:dyDescent="0.2">
      <c r="A328" s="242"/>
      <c r="B328" s="243"/>
      <c r="C328" s="253" t="s">
        <v>588</v>
      </c>
      <c r="D328" s="254"/>
      <c r="E328" s="255"/>
      <c r="F328" s="256"/>
      <c r="G328" s="257"/>
      <c r="H328" s="248"/>
      <c r="I328" s="248"/>
      <c r="J328" s="248"/>
      <c r="K328" s="248"/>
      <c r="L328" s="248"/>
      <c r="M328" s="248"/>
      <c r="N328" s="245"/>
      <c r="O328" s="245"/>
      <c r="P328" s="245"/>
      <c r="Q328" s="245"/>
      <c r="R328" s="245"/>
      <c r="S328" s="245"/>
      <c r="T328" s="249"/>
      <c r="U328" s="245"/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 t="s">
        <v>218</v>
      </c>
      <c r="AF328" s="153"/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153"/>
      <c r="AX328" s="153"/>
      <c r="AY328" s="153"/>
      <c r="AZ328" s="153"/>
      <c r="BA328" s="154" t="str">
        <f>C328</f>
        <v>Včetně okapních háků v barvě žlabu</v>
      </c>
      <c r="BB328" s="153"/>
      <c r="BC328" s="153"/>
      <c r="BD328" s="153"/>
      <c r="BE328" s="153"/>
      <c r="BF328" s="153"/>
      <c r="BG328" s="153"/>
      <c r="BH328" s="153"/>
    </row>
    <row r="329" spans="1:60" outlineLevel="1" x14ac:dyDescent="0.2">
      <c r="A329" s="242"/>
      <c r="B329" s="243"/>
      <c r="C329" s="250" t="s">
        <v>589</v>
      </c>
      <c r="D329" s="251"/>
      <c r="E329" s="252">
        <v>67.8</v>
      </c>
      <c r="F329" s="248"/>
      <c r="G329" s="248"/>
      <c r="H329" s="248"/>
      <c r="I329" s="248"/>
      <c r="J329" s="248"/>
      <c r="K329" s="248"/>
      <c r="L329" s="248"/>
      <c r="M329" s="248"/>
      <c r="N329" s="245"/>
      <c r="O329" s="245"/>
      <c r="P329" s="245"/>
      <c r="Q329" s="245"/>
      <c r="R329" s="245"/>
      <c r="S329" s="245"/>
      <c r="T329" s="249"/>
      <c r="U329" s="245"/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 t="s">
        <v>138</v>
      </c>
      <c r="AF329" s="153">
        <v>0</v>
      </c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153"/>
      <c r="AX329" s="153"/>
      <c r="AY329" s="153"/>
      <c r="AZ329" s="153"/>
      <c r="BA329" s="153"/>
      <c r="BB329" s="153"/>
      <c r="BC329" s="153"/>
      <c r="BD329" s="153"/>
      <c r="BE329" s="153"/>
      <c r="BF329" s="153"/>
      <c r="BG329" s="153"/>
      <c r="BH329" s="153"/>
    </row>
    <row r="330" spans="1:60" ht="22.5" outlineLevel="1" x14ac:dyDescent="0.2">
      <c r="A330" s="242">
        <v>142</v>
      </c>
      <c r="B330" s="243" t="s">
        <v>590</v>
      </c>
      <c r="C330" s="244" t="s">
        <v>591</v>
      </c>
      <c r="D330" s="245" t="s">
        <v>224</v>
      </c>
      <c r="E330" s="246">
        <v>34</v>
      </c>
      <c r="F330" s="247"/>
      <c r="G330" s="248">
        <f>ROUND(E330*F330,2)</f>
        <v>0</v>
      </c>
      <c r="H330" s="247"/>
      <c r="I330" s="248">
        <f>ROUND(E330*H330,2)</f>
        <v>0</v>
      </c>
      <c r="J330" s="247"/>
      <c r="K330" s="248">
        <f>ROUND(E330*J330,2)</f>
        <v>0</v>
      </c>
      <c r="L330" s="248">
        <v>21</v>
      </c>
      <c r="M330" s="248">
        <f>G330*(1+L330/100)</f>
        <v>0</v>
      </c>
      <c r="N330" s="245">
        <v>3.1199999999999999E-3</v>
      </c>
      <c r="O330" s="245">
        <f>ROUND(E330*N330,5)</f>
        <v>0.10607999999999999</v>
      </c>
      <c r="P330" s="245">
        <v>0</v>
      </c>
      <c r="Q330" s="245">
        <f>ROUND(E330*P330,5)</f>
        <v>0</v>
      </c>
      <c r="R330" s="245"/>
      <c r="S330" s="245"/>
      <c r="T330" s="249">
        <v>0.29399999999999998</v>
      </c>
      <c r="U330" s="245">
        <f>ROUND(E330*T330,2)</f>
        <v>10</v>
      </c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 t="s">
        <v>136</v>
      </c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</row>
    <row r="331" spans="1:60" outlineLevel="1" x14ac:dyDescent="0.2">
      <c r="A331" s="242"/>
      <c r="B331" s="243"/>
      <c r="C331" s="253" t="s">
        <v>592</v>
      </c>
      <c r="D331" s="254"/>
      <c r="E331" s="255"/>
      <c r="F331" s="256"/>
      <c r="G331" s="257"/>
      <c r="H331" s="248"/>
      <c r="I331" s="248"/>
      <c r="J331" s="248"/>
      <c r="K331" s="248"/>
      <c r="L331" s="248"/>
      <c r="M331" s="248"/>
      <c r="N331" s="245"/>
      <c r="O331" s="245"/>
      <c r="P331" s="245"/>
      <c r="Q331" s="245"/>
      <c r="R331" s="245"/>
      <c r="S331" s="245"/>
      <c r="T331" s="249"/>
      <c r="U331" s="245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 t="s">
        <v>218</v>
      </c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4" t="str">
        <f>C331</f>
        <v>Včetně tvarovek a objímek</v>
      </c>
      <c r="BB331" s="153"/>
      <c r="BC331" s="153"/>
      <c r="BD331" s="153"/>
      <c r="BE331" s="153"/>
      <c r="BF331" s="153"/>
      <c r="BG331" s="153"/>
      <c r="BH331" s="153"/>
    </row>
    <row r="332" spans="1:60" outlineLevel="1" x14ac:dyDescent="0.2">
      <c r="A332" s="242"/>
      <c r="B332" s="243"/>
      <c r="C332" s="250" t="s">
        <v>593</v>
      </c>
      <c r="D332" s="251"/>
      <c r="E332" s="252">
        <v>34</v>
      </c>
      <c r="F332" s="248"/>
      <c r="G332" s="248"/>
      <c r="H332" s="248"/>
      <c r="I332" s="248"/>
      <c r="J332" s="248"/>
      <c r="K332" s="248"/>
      <c r="L332" s="248"/>
      <c r="M332" s="248"/>
      <c r="N332" s="245"/>
      <c r="O332" s="245"/>
      <c r="P332" s="245"/>
      <c r="Q332" s="245"/>
      <c r="R332" s="245"/>
      <c r="S332" s="245"/>
      <c r="T332" s="249"/>
      <c r="U332" s="245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 t="s">
        <v>138</v>
      </c>
      <c r="AF332" s="153">
        <v>0</v>
      </c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</row>
    <row r="333" spans="1:60" ht="22.5" outlineLevel="1" x14ac:dyDescent="0.2">
      <c r="A333" s="242">
        <v>143</v>
      </c>
      <c r="B333" s="243" t="s">
        <v>594</v>
      </c>
      <c r="C333" s="244" t="s">
        <v>595</v>
      </c>
      <c r="D333" s="245" t="s">
        <v>224</v>
      </c>
      <c r="E333" s="246">
        <v>41.1</v>
      </c>
      <c r="F333" s="247"/>
      <c r="G333" s="248">
        <f>ROUND(E333*F333,2)</f>
        <v>0</v>
      </c>
      <c r="H333" s="247"/>
      <c r="I333" s="248">
        <f>ROUND(E333*H333,2)</f>
        <v>0</v>
      </c>
      <c r="J333" s="247"/>
      <c r="K333" s="248">
        <f>ROUND(E333*J333,2)</f>
        <v>0</v>
      </c>
      <c r="L333" s="248">
        <v>21</v>
      </c>
      <c r="M333" s="248">
        <f>G333*(1+L333/100)</f>
        <v>0</v>
      </c>
      <c r="N333" s="245">
        <v>3.0400000000000002E-3</v>
      </c>
      <c r="O333" s="245">
        <f>ROUND(E333*N333,5)</f>
        <v>0.12494</v>
      </c>
      <c r="P333" s="245">
        <v>0</v>
      </c>
      <c r="Q333" s="245">
        <f>ROUND(E333*P333,5)</f>
        <v>0</v>
      </c>
      <c r="R333" s="245"/>
      <c r="S333" s="245"/>
      <c r="T333" s="249">
        <v>0.98111000000000004</v>
      </c>
      <c r="U333" s="245">
        <f>ROUND(E333*T333,2)</f>
        <v>40.32</v>
      </c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 t="s">
        <v>136</v>
      </c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</row>
    <row r="334" spans="1:60" outlineLevel="1" x14ac:dyDescent="0.2">
      <c r="A334" s="242"/>
      <c r="B334" s="243"/>
      <c r="C334" s="250" t="s">
        <v>596</v>
      </c>
      <c r="D334" s="251"/>
      <c r="E334" s="252">
        <v>12.5</v>
      </c>
      <c r="F334" s="248"/>
      <c r="G334" s="248"/>
      <c r="H334" s="248"/>
      <c r="I334" s="248"/>
      <c r="J334" s="248"/>
      <c r="K334" s="248"/>
      <c r="L334" s="248"/>
      <c r="M334" s="248"/>
      <c r="N334" s="245"/>
      <c r="O334" s="245"/>
      <c r="P334" s="245"/>
      <c r="Q334" s="245"/>
      <c r="R334" s="245"/>
      <c r="S334" s="245"/>
      <c r="T334" s="249"/>
      <c r="U334" s="245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 t="s">
        <v>138</v>
      </c>
      <c r="AF334" s="153">
        <v>0</v>
      </c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</row>
    <row r="335" spans="1:60" outlineLevel="1" x14ac:dyDescent="0.2">
      <c r="A335" s="242"/>
      <c r="B335" s="243"/>
      <c r="C335" s="250" t="s">
        <v>597</v>
      </c>
      <c r="D335" s="251"/>
      <c r="E335" s="252">
        <v>23.6</v>
      </c>
      <c r="F335" s="248"/>
      <c r="G335" s="248"/>
      <c r="H335" s="248"/>
      <c r="I335" s="248"/>
      <c r="J335" s="248"/>
      <c r="K335" s="248"/>
      <c r="L335" s="248"/>
      <c r="M335" s="248"/>
      <c r="N335" s="245"/>
      <c r="O335" s="245"/>
      <c r="P335" s="245"/>
      <c r="Q335" s="245"/>
      <c r="R335" s="245"/>
      <c r="S335" s="245"/>
      <c r="T335" s="249"/>
      <c r="U335" s="245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 t="s">
        <v>138</v>
      </c>
      <c r="AF335" s="153">
        <v>0</v>
      </c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</row>
    <row r="336" spans="1:60" outlineLevel="1" x14ac:dyDescent="0.2">
      <c r="A336" s="242"/>
      <c r="B336" s="243"/>
      <c r="C336" s="250" t="s">
        <v>598</v>
      </c>
      <c r="D336" s="251"/>
      <c r="E336" s="252">
        <v>5</v>
      </c>
      <c r="F336" s="248"/>
      <c r="G336" s="248"/>
      <c r="H336" s="248"/>
      <c r="I336" s="248"/>
      <c r="J336" s="248"/>
      <c r="K336" s="248"/>
      <c r="L336" s="248"/>
      <c r="M336" s="248"/>
      <c r="N336" s="245"/>
      <c r="O336" s="245"/>
      <c r="P336" s="245"/>
      <c r="Q336" s="245"/>
      <c r="R336" s="245"/>
      <c r="S336" s="245"/>
      <c r="T336" s="249"/>
      <c r="U336" s="245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 t="s">
        <v>138</v>
      </c>
      <c r="AF336" s="153">
        <v>0</v>
      </c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</row>
    <row r="337" spans="1:60" ht="22.5" outlineLevel="1" x14ac:dyDescent="0.2">
      <c r="A337" s="242">
        <v>144</v>
      </c>
      <c r="B337" s="243" t="s">
        <v>599</v>
      </c>
      <c r="C337" s="244" t="s">
        <v>600</v>
      </c>
      <c r="D337" s="245" t="s">
        <v>224</v>
      </c>
      <c r="E337" s="246">
        <v>8</v>
      </c>
      <c r="F337" s="247"/>
      <c r="G337" s="248">
        <f>ROUND(E337*F337,2)</f>
        <v>0</v>
      </c>
      <c r="H337" s="247"/>
      <c r="I337" s="248">
        <f>ROUND(E337*H337,2)</f>
        <v>0</v>
      </c>
      <c r="J337" s="247"/>
      <c r="K337" s="248">
        <f>ROUND(E337*J337,2)</f>
        <v>0</v>
      </c>
      <c r="L337" s="248">
        <v>21</v>
      </c>
      <c r="M337" s="248">
        <f>G337*(1+L337/100)</f>
        <v>0</v>
      </c>
      <c r="N337" s="245">
        <v>2.6900000000000001E-3</v>
      </c>
      <c r="O337" s="245">
        <f>ROUND(E337*N337,5)</f>
        <v>2.1520000000000001E-2</v>
      </c>
      <c r="P337" s="245">
        <v>0</v>
      </c>
      <c r="Q337" s="245">
        <f>ROUND(E337*P337,5)</f>
        <v>0</v>
      </c>
      <c r="R337" s="245"/>
      <c r="S337" s="245"/>
      <c r="T337" s="249">
        <v>0.96201999999999999</v>
      </c>
      <c r="U337" s="245">
        <f>ROUND(E337*T337,2)</f>
        <v>7.7</v>
      </c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 t="s">
        <v>136</v>
      </c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</row>
    <row r="338" spans="1:60" outlineLevel="1" x14ac:dyDescent="0.2">
      <c r="A338" s="242"/>
      <c r="B338" s="243"/>
      <c r="C338" s="250" t="s">
        <v>601</v>
      </c>
      <c r="D338" s="251"/>
      <c r="E338" s="252">
        <v>8</v>
      </c>
      <c r="F338" s="248"/>
      <c r="G338" s="248"/>
      <c r="H338" s="248"/>
      <c r="I338" s="248"/>
      <c r="J338" s="248"/>
      <c r="K338" s="248"/>
      <c r="L338" s="248"/>
      <c r="M338" s="248"/>
      <c r="N338" s="245"/>
      <c r="O338" s="245"/>
      <c r="P338" s="245"/>
      <c r="Q338" s="245"/>
      <c r="R338" s="245"/>
      <c r="S338" s="245"/>
      <c r="T338" s="249"/>
      <c r="U338" s="245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 t="s">
        <v>138</v>
      </c>
      <c r="AF338" s="153">
        <v>0</v>
      </c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</row>
    <row r="339" spans="1:60" outlineLevel="1" x14ac:dyDescent="0.2">
      <c r="A339" s="242">
        <v>145</v>
      </c>
      <c r="B339" s="243" t="s">
        <v>602</v>
      </c>
      <c r="C339" s="244" t="s">
        <v>603</v>
      </c>
      <c r="D339" s="245" t="s">
        <v>224</v>
      </c>
      <c r="E339" s="246">
        <v>51.6</v>
      </c>
      <c r="F339" s="247"/>
      <c r="G339" s="248">
        <f>ROUND(E339*F339,2)</f>
        <v>0</v>
      </c>
      <c r="H339" s="247"/>
      <c r="I339" s="248">
        <f>ROUND(E339*H339,2)</f>
        <v>0</v>
      </c>
      <c r="J339" s="247"/>
      <c r="K339" s="248">
        <f>ROUND(E339*J339,2)</f>
        <v>0</v>
      </c>
      <c r="L339" s="248">
        <v>21</v>
      </c>
      <c r="M339" s="248">
        <f>G339*(1+L339/100)</f>
        <v>0</v>
      </c>
      <c r="N339" s="245">
        <v>1.0300000000000001E-3</v>
      </c>
      <c r="O339" s="245">
        <f>ROUND(E339*N339,5)</f>
        <v>5.3150000000000003E-2</v>
      </c>
      <c r="P339" s="245">
        <v>0</v>
      </c>
      <c r="Q339" s="245">
        <f>ROUND(E339*P339,5)</f>
        <v>0</v>
      </c>
      <c r="R339" s="245"/>
      <c r="S339" s="245"/>
      <c r="T339" s="249">
        <v>0.24</v>
      </c>
      <c r="U339" s="245">
        <f>ROUND(E339*T339,2)</f>
        <v>12.38</v>
      </c>
      <c r="V339" s="153"/>
      <c r="W339" s="153"/>
      <c r="X339" s="153"/>
      <c r="Y339" s="153"/>
      <c r="Z339" s="153"/>
      <c r="AA339" s="153"/>
      <c r="AB339" s="153"/>
      <c r="AC339" s="153"/>
      <c r="AD339" s="153"/>
      <c r="AE339" s="153" t="s">
        <v>136</v>
      </c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</row>
    <row r="340" spans="1:60" outlineLevel="1" x14ac:dyDescent="0.2">
      <c r="A340" s="242"/>
      <c r="B340" s="243"/>
      <c r="C340" s="253" t="s">
        <v>604</v>
      </c>
      <c r="D340" s="254"/>
      <c r="E340" s="255"/>
      <c r="F340" s="256"/>
      <c r="G340" s="257"/>
      <c r="H340" s="248"/>
      <c r="I340" s="248"/>
      <c r="J340" s="248"/>
      <c r="K340" s="248"/>
      <c r="L340" s="248"/>
      <c r="M340" s="248"/>
      <c r="N340" s="245"/>
      <c r="O340" s="245"/>
      <c r="P340" s="245"/>
      <c r="Q340" s="245"/>
      <c r="R340" s="245"/>
      <c r="S340" s="245"/>
      <c r="T340" s="249"/>
      <c r="U340" s="245"/>
      <c r="V340" s="153"/>
      <c r="W340" s="153"/>
      <c r="X340" s="153"/>
      <c r="Y340" s="153"/>
      <c r="Z340" s="153"/>
      <c r="AA340" s="153"/>
      <c r="AB340" s="153"/>
      <c r="AC340" s="153"/>
      <c r="AD340" s="153"/>
      <c r="AE340" s="153" t="s">
        <v>218</v>
      </c>
      <c r="AF340" s="153"/>
      <c r="AG340" s="153"/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53"/>
      <c r="AW340" s="153"/>
      <c r="AX340" s="153"/>
      <c r="AY340" s="153"/>
      <c r="AZ340" s="153"/>
      <c r="BA340" s="154" t="str">
        <f>C340</f>
        <v>V barvě střešní krytiny</v>
      </c>
      <c r="BB340" s="153"/>
      <c r="BC340" s="153"/>
      <c r="BD340" s="153"/>
      <c r="BE340" s="153"/>
      <c r="BF340" s="153"/>
      <c r="BG340" s="153"/>
      <c r="BH340" s="153"/>
    </row>
    <row r="341" spans="1:60" outlineLevel="1" x14ac:dyDescent="0.2">
      <c r="A341" s="242"/>
      <c r="B341" s="243"/>
      <c r="C341" s="250" t="s">
        <v>605</v>
      </c>
      <c r="D341" s="251"/>
      <c r="E341" s="252">
        <v>51.6</v>
      </c>
      <c r="F341" s="248"/>
      <c r="G341" s="248"/>
      <c r="H341" s="248"/>
      <c r="I341" s="248"/>
      <c r="J341" s="248"/>
      <c r="K341" s="248"/>
      <c r="L341" s="248"/>
      <c r="M341" s="248"/>
      <c r="N341" s="245"/>
      <c r="O341" s="245"/>
      <c r="P341" s="245"/>
      <c r="Q341" s="245"/>
      <c r="R341" s="245"/>
      <c r="S341" s="245"/>
      <c r="T341" s="249"/>
      <c r="U341" s="245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 t="s">
        <v>138</v>
      </c>
      <c r="AF341" s="153">
        <v>0</v>
      </c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</row>
    <row r="342" spans="1:60" outlineLevel="1" x14ac:dyDescent="0.2">
      <c r="A342" s="242">
        <v>146</v>
      </c>
      <c r="B342" s="243" t="s">
        <v>606</v>
      </c>
      <c r="C342" s="244" t="s">
        <v>607</v>
      </c>
      <c r="D342" s="245" t="s">
        <v>224</v>
      </c>
      <c r="E342" s="246">
        <v>34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5">
        <v>1.3600000000000001E-3</v>
      </c>
      <c r="O342" s="245">
        <f>ROUND(E342*N342,5)</f>
        <v>4.6240000000000003E-2</v>
      </c>
      <c r="P342" s="245">
        <v>0</v>
      </c>
      <c r="Q342" s="245">
        <f>ROUND(E342*P342,5)</f>
        <v>0</v>
      </c>
      <c r="R342" s="245"/>
      <c r="S342" s="245"/>
      <c r="T342" s="249">
        <v>0.34</v>
      </c>
      <c r="U342" s="245">
        <f>ROUND(E342*T342,2)</f>
        <v>11.56</v>
      </c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 t="s">
        <v>136</v>
      </c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</row>
    <row r="343" spans="1:60" outlineLevel="1" x14ac:dyDescent="0.2">
      <c r="A343" s="242"/>
      <c r="B343" s="243"/>
      <c r="C343" s="253" t="s">
        <v>604</v>
      </c>
      <c r="D343" s="254"/>
      <c r="E343" s="255"/>
      <c r="F343" s="256"/>
      <c r="G343" s="257"/>
      <c r="H343" s="248"/>
      <c r="I343" s="248"/>
      <c r="J343" s="248"/>
      <c r="K343" s="248"/>
      <c r="L343" s="248"/>
      <c r="M343" s="248"/>
      <c r="N343" s="245"/>
      <c r="O343" s="245"/>
      <c r="P343" s="245"/>
      <c r="Q343" s="245"/>
      <c r="R343" s="245"/>
      <c r="S343" s="245"/>
      <c r="T343" s="249"/>
      <c r="U343" s="245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 t="s">
        <v>218</v>
      </c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4" t="str">
        <f>C343</f>
        <v>V barvě střešní krytiny</v>
      </c>
      <c r="BB343" s="153"/>
      <c r="BC343" s="153"/>
      <c r="BD343" s="153"/>
      <c r="BE343" s="153"/>
      <c r="BF343" s="153"/>
      <c r="BG343" s="153"/>
      <c r="BH343" s="153"/>
    </row>
    <row r="344" spans="1:60" outlineLevel="1" x14ac:dyDescent="0.2">
      <c r="A344" s="242"/>
      <c r="B344" s="243"/>
      <c r="C344" s="250" t="s">
        <v>608</v>
      </c>
      <c r="D344" s="251"/>
      <c r="E344" s="252">
        <v>19.8</v>
      </c>
      <c r="F344" s="248"/>
      <c r="G344" s="248"/>
      <c r="H344" s="248"/>
      <c r="I344" s="248"/>
      <c r="J344" s="248"/>
      <c r="K344" s="248"/>
      <c r="L344" s="248"/>
      <c r="M344" s="248"/>
      <c r="N344" s="245"/>
      <c r="O344" s="245"/>
      <c r="P344" s="245"/>
      <c r="Q344" s="245"/>
      <c r="R344" s="245"/>
      <c r="S344" s="245"/>
      <c r="T344" s="249"/>
      <c r="U344" s="245"/>
      <c r="V344" s="153"/>
      <c r="W344" s="153"/>
      <c r="X344" s="153"/>
      <c r="Y344" s="153"/>
      <c r="Z344" s="153"/>
      <c r="AA344" s="153"/>
      <c r="AB344" s="153"/>
      <c r="AC344" s="153"/>
      <c r="AD344" s="153"/>
      <c r="AE344" s="153" t="s">
        <v>138</v>
      </c>
      <c r="AF344" s="153">
        <v>0</v>
      </c>
      <c r="AG344" s="153"/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53"/>
      <c r="AW344" s="153"/>
      <c r="AX344" s="153"/>
      <c r="AY344" s="153"/>
      <c r="AZ344" s="153"/>
      <c r="BA344" s="153"/>
      <c r="BB344" s="153"/>
      <c r="BC344" s="153"/>
      <c r="BD344" s="153"/>
      <c r="BE344" s="153"/>
      <c r="BF344" s="153"/>
      <c r="BG344" s="153"/>
      <c r="BH344" s="153"/>
    </row>
    <row r="345" spans="1:60" outlineLevel="1" x14ac:dyDescent="0.2">
      <c r="A345" s="242"/>
      <c r="B345" s="243"/>
      <c r="C345" s="250" t="s">
        <v>609</v>
      </c>
      <c r="D345" s="251"/>
      <c r="E345" s="252">
        <v>14.2</v>
      </c>
      <c r="F345" s="248"/>
      <c r="G345" s="248"/>
      <c r="H345" s="248"/>
      <c r="I345" s="248"/>
      <c r="J345" s="248"/>
      <c r="K345" s="248"/>
      <c r="L345" s="248"/>
      <c r="M345" s="248"/>
      <c r="N345" s="245"/>
      <c r="O345" s="245"/>
      <c r="P345" s="245"/>
      <c r="Q345" s="245"/>
      <c r="R345" s="245"/>
      <c r="S345" s="245"/>
      <c r="T345" s="249"/>
      <c r="U345" s="245"/>
      <c r="V345" s="153"/>
      <c r="W345" s="153"/>
      <c r="X345" s="153"/>
      <c r="Y345" s="153"/>
      <c r="Z345" s="153"/>
      <c r="AA345" s="153"/>
      <c r="AB345" s="153"/>
      <c r="AC345" s="153"/>
      <c r="AD345" s="153"/>
      <c r="AE345" s="153" t="s">
        <v>138</v>
      </c>
      <c r="AF345" s="153">
        <v>0</v>
      </c>
      <c r="AG345" s="153"/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  <c r="AU345" s="153"/>
      <c r="AV345" s="153"/>
      <c r="AW345" s="153"/>
      <c r="AX345" s="153"/>
      <c r="AY345" s="153"/>
      <c r="AZ345" s="153"/>
      <c r="BA345" s="153"/>
      <c r="BB345" s="153"/>
      <c r="BC345" s="153"/>
      <c r="BD345" s="153"/>
      <c r="BE345" s="153"/>
      <c r="BF345" s="153"/>
      <c r="BG345" s="153"/>
      <c r="BH345" s="153"/>
    </row>
    <row r="346" spans="1:60" outlineLevel="1" x14ac:dyDescent="0.2">
      <c r="A346" s="242">
        <v>147</v>
      </c>
      <c r="B346" s="243" t="s">
        <v>610</v>
      </c>
      <c r="C346" s="244" t="s">
        <v>611</v>
      </c>
      <c r="D346" s="245" t="s">
        <v>224</v>
      </c>
      <c r="E346" s="246">
        <v>18</v>
      </c>
      <c r="F346" s="247"/>
      <c r="G346" s="248">
        <f>ROUND(E346*F346,2)</f>
        <v>0</v>
      </c>
      <c r="H346" s="247"/>
      <c r="I346" s="248">
        <f>ROUND(E346*H346,2)</f>
        <v>0</v>
      </c>
      <c r="J346" s="247"/>
      <c r="K346" s="248">
        <f>ROUND(E346*J346,2)</f>
        <v>0</v>
      </c>
      <c r="L346" s="248">
        <v>21</v>
      </c>
      <c r="M346" s="248">
        <f>G346*(1+L346/100)</f>
        <v>0</v>
      </c>
      <c r="N346" s="245">
        <v>0</v>
      </c>
      <c r="O346" s="245">
        <f>ROUND(E346*N346,5)</f>
        <v>0</v>
      </c>
      <c r="P346" s="245">
        <v>4.2599999999999999E-3</v>
      </c>
      <c r="Q346" s="245">
        <f>ROUND(E346*P346,5)</f>
        <v>7.6679999999999998E-2</v>
      </c>
      <c r="R346" s="245"/>
      <c r="S346" s="245"/>
      <c r="T346" s="249">
        <v>6.9000000000000006E-2</v>
      </c>
      <c r="U346" s="245">
        <f>ROUND(E346*T346,2)</f>
        <v>1.24</v>
      </c>
      <c r="V346" s="153"/>
      <c r="W346" s="153"/>
      <c r="X346" s="153"/>
      <c r="Y346" s="153"/>
      <c r="Z346" s="153"/>
      <c r="AA346" s="153"/>
      <c r="AB346" s="153"/>
      <c r="AC346" s="153"/>
      <c r="AD346" s="153"/>
      <c r="AE346" s="153" t="s">
        <v>136</v>
      </c>
      <c r="AF346" s="153"/>
      <c r="AG346" s="153"/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  <c r="AU346" s="153"/>
      <c r="AV346" s="153"/>
      <c r="AW346" s="153"/>
      <c r="AX346" s="153"/>
      <c r="AY346" s="153"/>
      <c r="AZ346" s="153"/>
      <c r="BA346" s="153"/>
      <c r="BB346" s="153"/>
      <c r="BC346" s="153"/>
      <c r="BD346" s="153"/>
      <c r="BE346" s="153"/>
      <c r="BF346" s="153"/>
      <c r="BG346" s="153"/>
      <c r="BH346" s="153"/>
    </row>
    <row r="347" spans="1:60" outlineLevel="1" x14ac:dyDescent="0.2">
      <c r="A347" s="242"/>
      <c r="B347" s="243"/>
      <c r="C347" s="250" t="s">
        <v>612</v>
      </c>
      <c r="D347" s="251"/>
      <c r="E347" s="252">
        <v>18</v>
      </c>
      <c r="F347" s="248"/>
      <c r="G347" s="248"/>
      <c r="H347" s="248"/>
      <c r="I347" s="248"/>
      <c r="J347" s="248"/>
      <c r="K347" s="248"/>
      <c r="L347" s="248"/>
      <c r="M347" s="248"/>
      <c r="N347" s="245"/>
      <c r="O347" s="245"/>
      <c r="P347" s="245"/>
      <c r="Q347" s="245"/>
      <c r="R347" s="245"/>
      <c r="S347" s="245"/>
      <c r="T347" s="249"/>
      <c r="U347" s="245"/>
      <c r="V347" s="153"/>
      <c r="W347" s="153"/>
      <c r="X347" s="153"/>
      <c r="Y347" s="153"/>
      <c r="Z347" s="153"/>
      <c r="AA347" s="153"/>
      <c r="AB347" s="153"/>
      <c r="AC347" s="153"/>
      <c r="AD347" s="153"/>
      <c r="AE347" s="153" t="s">
        <v>138</v>
      </c>
      <c r="AF347" s="153">
        <v>0</v>
      </c>
      <c r="AG347" s="153"/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  <c r="AU347" s="153"/>
      <c r="AV347" s="153"/>
      <c r="AW347" s="153"/>
      <c r="AX347" s="153"/>
      <c r="AY347" s="153"/>
      <c r="AZ347" s="153"/>
      <c r="BA347" s="153"/>
      <c r="BB347" s="153"/>
      <c r="BC347" s="153"/>
      <c r="BD347" s="153"/>
      <c r="BE347" s="153"/>
      <c r="BF347" s="153"/>
      <c r="BG347" s="153"/>
      <c r="BH347" s="153"/>
    </row>
    <row r="348" spans="1:60" outlineLevel="1" x14ac:dyDescent="0.2">
      <c r="A348" s="242">
        <v>148</v>
      </c>
      <c r="B348" s="243" t="s">
        <v>613</v>
      </c>
      <c r="C348" s="244" t="s">
        <v>614</v>
      </c>
      <c r="D348" s="245" t="s">
        <v>224</v>
      </c>
      <c r="E348" s="246">
        <v>61</v>
      </c>
      <c r="F348" s="247"/>
      <c r="G348" s="248">
        <f>ROUND(E348*F348,2)</f>
        <v>0</v>
      </c>
      <c r="H348" s="247"/>
      <c r="I348" s="248">
        <f>ROUND(E348*H348,2)</f>
        <v>0</v>
      </c>
      <c r="J348" s="247"/>
      <c r="K348" s="248">
        <f>ROUND(E348*J348,2)</f>
        <v>0</v>
      </c>
      <c r="L348" s="248">
        <v>21</v>
      </c>
      <c r="M348" s="248">
        <f>G348*(1+L348/100)</f>
        <v>0</v>
      </c>
      <c r="N348" s="245">
        <v>0</v>
      </c>
      <c r="O348" s="245">
        <f>ROUND(E348*N348,5)</f>
        <v>0</v>
      </c>
      <c r="P348" s="245">
        <v>3.3600000000000001E-3</v>
      </c>
      <c r="Q348" s="245">
        <f>ROUND(E348*P348,5)</f>
        <v>0.20496</v>
      </c>
      <c r="R348" s="245"/>
      <c r="S348" s="245"/>
      <c r="T348" s="249">
        <v>7.9350000000000004E-2</v>
      </c>
      <c r="U348" s="245">
        <f>ROUND(E348*T348,2)</f>
        <v>4.84</v>
      </c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 t="s">
        <v>136</v>
      </c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</row>
    <row r="349" spans="1:60" outlineLevel="1" x14ac:dyDescent="0.2">
      <c r="A349" s="242"/>
      <c r="B349" s="243"/>
      <c r="C349" s="250" t="s">
        <v>615</v>
      </c>
      <c r="D349" s="251"/>
      <c r="E349" s="252">
        <v>61</v>
      </c>
      <c r="F349" s="248"/>
      <c r="G349" s="248"/>
      <c r="H349" s="248"/>
      <c r="I349" s="248"/>
      <c r="J349" s="248"/>
      <c r="K349" s="248"/>
      <c r="L349" s="248"/>
      <c r="M349" s="248"/>
      <c r="N349" s="245"/>
      <c r="O349" s="245"/>
      <c r="P349" s="245"/>
      <c r="Q349" s="245"/>
      <c r="R349" s="245"/>
      <c r="S349" s="245"/>
      <c r="T349" s="249"/>
      <c r="U349" s="245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 t="s">
        <v>138</v>
      </c>
      <c r="AF349" s="153">
        <v>0</v>
      </c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</row>
    <row r="350" spans="1:60" outlineLevel="1" x14ac:dyDescent="0.2">
      <c r="A350" s="242">
        <v>149</v>
      </c>
      <c r="B350" s="243" t="s">
        <v>616</v>
      </c>
      <c r="C350" s="244" t="s">
        <v>617</v>
      </c>
      <c r="D350" s="245" t="s">
        <v>145</v>
      </c>
      <c r="E350" s="246">
        <v>6</v>
      </c>
      <c r="F350" s="247"/>
      <c r="G350" s="248">
        <f>ROUND(E350*F350,2)</f>
        <v>0</v>
      </c>
      <c r="H350" s="247"/>
      <c r="I350" s="248">
        <f>ROUND(E350*H350,2)</f>
        <v>0</v>
      </c>
      <c r="J350" s="247"/>
      <c r="K350" s="248">
        <f>ROUND(E350*J350,2)</f>
        <v>0</v>
      </c>
      <c r="L350" s="248">
        <v>21</v>
      </c>
      <c r="M350" s="248">
        <f>G350*(1+L350/100)</f>
        <v>0</v>
      </c>
      <c r="N350" s="245">
        <v>0</v>
      </c>
      <c r="O350" s="245">
        <f>ROUND(E350*N350,5)</f>
        <v>0</v>
      </c>
      <c r="P350" s="245">
        <v>2.0080000000000001E-2</v>
      </c>
      <c r="Q350" s="245">
        <f>ROUND(E350*P350,5)</f>
        <v>0.12048</v>
      </c>
      <c r="R350" s="245"/>
      <c r="S350" s="245"/>
      <c r="T350" s="249">
        <v>0.10580000000000001</v>
      </c>
      <c r="U350" s="245">
        <f>ROUND(E350*T350,2)</f>
        <v>0.63</v>
      </c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 t="s">
        <v>136</v>
      </c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</row>
    <row r="351" spans="1:60" ht="22.5" outlineLevel="1" x14ac:dyDescent="0.2">
      <c r="A351" s="242">
        <v>150</v>
      </c>
      <c r="B351" s="243" t="s">
        <v>618</v>
      </c>
      <c r="C351" s="244" t="s">
        <v>619</v>
      </c>
      <c r="D351" s="245" t="s">
        <v>224</v>
      </c>
      <c r="E351" s="246">
        <v>49.8</v>
      </c>
      <c r="F351" s="247"/>
      <c r="G351" s="248">
        <f>ROUND(E351*F351,2)</f>
        <v>0</v>
      </c>
      <c r="H351" s="247"/>
      <c r="I351" s="248">
        <f>ROUND(E351*H351,2)</f>
        <v>0</v>
      </c>
      <c r="J351" s="247"/>
      <c r="K351" s="248">
        <f>ROUND(E351*J351,2)</f>
        <v>0</v>
      </c>
      <c r="L351" s="248">
        <v>21</v>
      </c>
      <c r="M351" s="248">
        <f>G351*(1+L351/100)</f>
        <v>0</v>
      </c>
      <c r="N351" s="245">
        <v>0</v>
      </c>
      <c r="O351" s="245">
        <f>ROUND(E351*N351,5)</f>
        <v>0</v>
      </c>
      <c r="P351" s="245">
        <v>1.3500000000000001E-3</v>
      </c>
      <c r="Q351" s="245">
        <f>ROUND(E351*P351,5)</f>
        <v>6.7229999999999998E-2</v>
      </c>
      <c r="R351" s="245"/>
      <c r="S351" s="245"/>
      <c r="T351" s="249">
        <v>9.1999999999999998E-2</v>
      </c>
      <c r="U351" s="245">
        <f>ROUND(E351*T351,2)</f>
        <v>4.58</v>
      </c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 t="s">
        <v>136</v>
      </c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</row>
    <row r="352" spans="1:60" outlineLevel="1" x14ac:dyDescent="0.2">
      <c r="A352" s="242"/>
      <c r="B352" s="243"/>
      <c r="C352" s="250" t="s">
        <v>620</v>
      </c>
      <c r="D352" s="251"/>
      <c r="E352" s="252">
        <v>26.4</v>
      </c>
      <c r="F352" s="248"/>
      <c r="G352" s="248"/>
      <c r="H352" s="248"/>
      <c r="I352" s="248"/>
      <c r="J352" s="248"/>
      <c r="K352" s="248"/>
      <c r="L352" s="248"/>
      <c r="M352" s="248"/>
      <c r="N352" s="245"/>
      <c r="O352" s="245"/>
      <c r="P352" s="245"/>
      <c r="Q352" s="245"/>
      <c r="R352" s="245"/>
      <c r="S352" s="245"/>
      <c r="T352" s="249"/>
      <c r="U352" s="245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 t="s">
        <v>138</v>
      </c>
      <c r="AF352" s="153">
        <v>0</v>
      </c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</row>
    <row r="353" spans="1:60" outlineLevel="1" x14ac:dyDescent="0.2">
      <c r="A353" s="242"/>
      <c r="B353" s="243"/>
      <c r="C353" s="250" t="s">
        <v>621</v>
      </c>
      <c r="D353" s="251"/>
      <c r="E353" s="252">
        <v>3.4</v>
      </c>
      <c r="F353" s="248"/>
      <c r="G353" s="248"/>
      <c r="H353" s="248"/>
      <c r="I353" s="248"/>
      <c r="J353" s="248"/>
      <c r="K353" s="248"/>
      <c r="L353" s="248"/>
      <c r="M353" s="248"/>
      <c r="N353" s="245"/>
      <c r="O353" s="245"/>
      <c r="P353" s="245"/>
      <c r="Q353" s="245"/>
      <c r="R353" s="245"/>
      <c r="S353" s="245"/>
      <c r="T353" s="249"/>
      <c r="U353" s="245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 t="s">
        <v>138</v>
      </c>
      <c r="AF353" s="153">
        <v>0</v>
      </c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</row>
    <row r="354" spans="1:60" outlineLevel="1" x14ac:dyDescent="0.2">
      <c r="A354" s="242"/>
      <c r="B354" s="243"/>
      <c r="C354" s="250" t="s">
        <v>622</v>
      </c>
      <c r="D354" s="251"/>
      <c r="E354" s="252">
        <v>20</v>
      </c>
      <c r="F354" s="248"/>
      <c r="G354" s="248"/>
      <c r="H354" s="248"/>
      <c r="I354" s="248"/>
      <c r="J354" s="248"/>
      <c r="K354" s="248"/>
      <c r="L354" s="248"/>
      <c r="M354" s="248"/>
      <c r="N354" s="245"/>
      <c r="O354" s="245"/>
      <c r="P354" s="245"/>
      <c r="Q354" s="245"/>
      <c r="R354" s="245"/>
      <c r="S354" s="245"/>
      <c r="T354" s="249"/>
      <c r="U354" s="245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 t="s">
        <v>138</v>
      </c>
      <c r="AF354" s="153">
        <v>0</v>
      </c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</row>
    <row r="355" spans="1:60" outlineLevel="1" x14ac:dyDescent="0.2">
      <c r="A355" s="242">
        <v>151</v>
      </c>
      <c r="B355" s="243" t="s">
        <v>623</v>
      </c>
      <c r="C355" s="244" t="s">
        <v>624</v>
      </c>
      <c r="D355" s="245" t="s">
        <v>230</v>
      </c>
      <c r="E355" s="246">
        <v>0.81299999999999994</v>
      </c>
      <c r="F355" s="247"/>
      <c r="G355" s="248">
        <f>ROUND(E355*F355,2)</f>
        <v>0</v>
      </c>
      <c r="H355" s="247"/>
      <c r="I355" s="248">
        <f>ROUND(E355*H355,2)</f>
        <v>0</v>
      </c>
      <c r="J355" s="247"/>
      <c r="K355" s="248">
        <f>ROUND(E355*J355,2)</f>
        <v>0</v>
      </c>
      <c r="L355" s="248">
        <v>21</v>
      </c>
      <c r="M355" s="248">
        <f>G355*(1+L355/100)</f>
        <v>0</v>
      </c>
      <c r="N355" s="245">
        <v>0</v>
      </c>
      <c r="O355" s="245">
        <f>ROUND(E355*N355,5)</f>
        <v>0</v>
      </c>
      <c r="P355" s="245">
        <v>0</v>
      </c>
      <c r="Q355" s="245">
        <f>ROUND(E355*P355,5)</f>
        <v>0</v>
      </c>
      <c r="R355" s="245"/>
      <c r="S355" s="245"/>
      <c r="T355" s="249">
        <v>4.7370000000000001</v>
      </c>
      <c r="U355" s="245">
        <f>ROUND(E355*T355,2)</f>
        <v>3.85</v>
      </c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 t="s">
        <v>136</v>
      </c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</row>
    <row r="356" spans="1:60" x14ac:dyDescent="0.2">
      <c r="A356" s="258" t="s">
        <v>131</v>
      </c>
      <c r="B356" s="259" t="s">
        <v>83</v>
      </c>
      <c r="C356" s="260" t="s">
        <v>84</v>
      </c>
      <c r="D356" s="261"/>
      <c r="E356" s="262"/>
      <c r="F356" s="263"/>
      <c r="G356" s="263">
        <f>SUMIF(AE357:AE371,"&lt;&gt;NOR",G357:G371)</f>
        <v>0</v>
      </c>
      <c r="H356" s="263"/>
      <c r="I356" s="263">
        <f>SUM(I357:I371)</f>
        <v>0</v>
      </c>
      <c r="J356" s="263"/>
      <c r="K356" s="263">
        <f>SUM(K357:K371)</f>
        <v>0</v>
      </c>
      <c r="L356" s="263"/>
      <c r="M356" s="263">
        <f>SUM(M357:M371)</f>
        <v>0</v>
      </c>
      <c r="N356" s="261"/>
      <c r="O356" s="261">
        <f>SUM(O357:O371)</f>
        <v>15.10289</v>
      </c>
      <c r="P356" s="261"/>
      <c r="Q356" s="261">
        <f>SUM(Q357:Q371)</f>
        <v>14.349299999999999</v>
      </c>
      <c r="R356" s="261"/>
      <c r="S356" s="261"/>
      <c r="T356" s="264"/>
      <c r="U356" s="261">
        <f>SUM(U357:U371)</f>
        <v>295.88999999999993</v>
      </c>
      <c r="AE356" t="s">
        <v>132</v>
      </c>
    </row>
    <row r="357" spans="1:60" outlineLevel="1" x14ac:dyDescent="0.2">
      <c r="A357" s="242">
        <v>152</v>
      </c>
      <c r="B357" s="243" t="s">
        <v>625</v>
      </c>
      <c r="C357" s="244" t="s">
        <v>626</v>
      </c>
      <c r="D357" s="245" t="s">
        <v>135</v>
      </c>
      <c r="E357" s="246">
        <v>341.65</v>
      </c>
      <c r="F357" s="247"/>
      <c r="G357" s="248">
        <f>ROUND(E357*F357,2)</f>
        <v>0</v>
      </c>
      <c r="H357" s="247"/>
      <c r="I357" s="248">
        <f>ROUND(E357*H357,2)</f>
        <v>0</v>
      </c>
      <c r="J357" s="247"/>
      <c r="K357" s="248">
        <f>ROUND(E357*J357,2)</f>
        <v>0</v>
      </c>
      <c r="L357" s="248">
        <v>21</v>
      </c>
      <c r="M357" s="248">
        <f>G357*(1+L357/100)</f>
        <v>0</v>
      </c>
      <c r="N357" s="245">
        <v>0</v>
      </c>
      <c r="O357" s="245">
        <f>ROUND(E357*N357,5)</f>
        <v>0</v>
      </c>
      <c r="P357" s="245">
        <v>4.2000000000000003E-2</v>
      </c>
      <c r="Q357" s="245">
        <f>ROUND(E357*P357,5)</f>
        <v>14.349299999999999</v>
      </c>
      <c r="R357" s="245"/>
      <c r="S357" s="245"/>
      <c r="T357" s="249">
        <v>0.14199999999999999</v>
      </c>
      <c r="U357" s="245">
        <f>ROUND(E357*T357,2)</f>
        <v>48.51</v>
      </c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 t="s">
        <v>136</v>
      </c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</row>
    <row r="358" spans="1:60" outlineLevel="1" x14ac:dyDescent="0.2">
      <c r="A358" s="242"/>
      <c r="B358" s="243"/>
      <c r="C358" s="250" t="s">
        <v>627</v>
      </c>
      <c r="D358" s="251"/>
      <c r="E358" s="252">
        <v>341.65</v>
      </c>
      <c r="F358" s="248"/>
      <c r="G358" s="248"/>
      <c r="H358" s="248"/>
      <c r="I358" s="248"/>
      <c r="J358" s="248"/>
      <c r="K358" s="248"/>
      <c r="L358" s="248"/>
      <c r="M358" s="248"/>
      <c r="N358" s="245"/>
      <c r="O358" s="245"/>
      <c r="P358" s="245"/>
      <c r="Q358" s="245"/>
      <c r="R358" s="245"/>
      <c r="S358" s="245"/>
      <c r="T358" s="249"/>
      <c r="U358" s="245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 t="s">
        <v>138</v>
      </c>
      <c r="AF358" s="153">
        <v>0</v>
      </c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</row>
    <row r="359" spans="1:60" ht="22.5" outlineLevel="1" x14ac:dyDescent="0.2">
      <c r="A359" s="242">
        <v>153</v>
      </c>
      <c r="B359" s="243" t="s">
        <v>628</v>
      </c>
      <c r="C359" s="244" t="s">
        <v>629</v>
      </c>
      <c r="D359" s="245" t="s">
        <v>135</v>
      </c>
      <c r="E359" s="246">
        <v>325.14999999999998</v>
      </c>
      <c r="F359" s="247"/>
      <c r="G359" s="248">
        <f>ROUND(E359*F359,2)</f>
        <v>0</v>
      </c>
      <c r="H359" s="247"/>
      <c r="I359" s="248">
        <f>ROUND(E359*H359,2)</f>
        <v>0</v>
      </c>
      <c r="J359" s="247"/>
      <c r="K359" s="248">
        <f>ROUND(E359*J359,2)</f>
        <v>0</v>
      </c>
      <c r="L359" s="248">
        <v>21</v>
      </c>
      <c r="M359" s="248">
        <f>G359*(1+L359/100)</f>
        <v>0</v>
      </c>
      <c r="N359" s="245">
        <v>4.4609999999999997E-2</v>
      </c>
      <c r="O359" s="245">
        <f>ROUND(E359*N359,5)</f>
        <v>14.50494</v>
      </c>
      <c r="P359" s="245">
        <v>0</v>
      </c>
      <c r="Q359" s="245">
        <f>ROUND(E359*P359,5)</f>
        <v>0</v>
      </c>
      <c r="R359" s="245"/>
      <c r="S359" s="245"/>
      <c r="T359" s="249">
        <v>0.42299999999999999</v>
      </c>
      <c r="U359" s="245">
        <f>ROUND(E359*T359,2)</f>
        <v>137.54</v>
      </c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 t="s">
        <v>136</v>
      </c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</row>
    <row r="360" spans="1:60" ht="33.75" outlineLevel="1" x14ac:dyDescent="0.2">
      <c r="A360" s="242"/>
      <c r="B360" s="243"/>
      <c r="C360" s="253" t="s">
        <v>630</v>
      </c>
      <c r="D360" s="254"/>
      <c r="E360" s="255"/>
      <c r="F360" s="256"/>
      <c r="G360" s="257"/>
      <c r="H360" s="248"/>
      <c r="I360" s="248"/>
      <c r="J360" s="248"/>
      <c r="K360" s="248"/>
      <c r="L360" s="248"/>
      <c r="M360" s="248"/>
      <c r="N360" s="245"/>
      <c r="O360" s="245"/>
      <c r="P360" s="245"/>
      <c r="Q360" s="245"/>
      <c r="R360" s="245"/>
      <c r="S360" s="245"/>
      <c r="T360" s="249"/>
      <c r="U360" s="245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 t="s">
        <v>218</v>
      </c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4" t="str">
        <f>C360</f>
        <v>V položkách střech jsou zakalkulovány i náklady na tašky doplňkové, vyjma tašek krajních s ozubem a tašek z plastů. Započítat včetně tašek odvětrávacích v množství dle doporučení výrobce, stejně tak i tašky protisněhové.</v>
      </c>
      <c r="BB360" s="153"/>
      <c r="BC360" s="153"/>
      <c r="BD360" s="153"/>
      <c r="BE360" s="153"/>
      <c r="BF360" s="153"/>
      <c r="BG360" s="153"/>
      <c r="BH360" s="153"/>
    </row>
    <row r="361" spans="1:60" outlineLevel="1" x14ac:dyDescent="0.2">
      <c r="A361" s="242"/>
      <c r="B361" s="243"/>
      <c r="C361" s="250" t="s">
        <v>552</v>
      </c>
      <c r="D361" s="251"/>
      <c r="E361" s="252">
        <v>325.14999999999998</v>
      </c>
      <c r="F361" s="248"/>
      <c r="G361" s="248"/>
      <c r="H361" s="248"/>
      <c r="I361" s="248"/>
      <c r="J361" s="248"/>
      <c r="K361" s="248"/>
      <c r="L361" s="248"/>
      <c r="M361" s="248"/>
      <c r="N361" s="245"/>
      <c r="O361" s="245"/>
      <c r="P361" s="245"/>
      <c r="Q361" s="245"/>
      <c r="R361" s="245"/>
      <c r="S361" s="245"/>
      <c r="T361" s="249"/>
      <c r="U361" s="245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 t="s">
        <v>138</v>
      </c>
      <c r="AF361" s="153">
        <v>0</v>
      </c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</row>
    <row r="362" spans="1:60" ht="22.5" outlineLevel="1" x14ac:dyDescent="0.2">
      <c r="A362" s="242">
        <v>154</v>
      </c>
      <c r="B362" s="243" t="s">
        <v>631</v>
      </c>
      <c r="C362" s="244" t="s">
        <v>632</v>
      </c>
      <c r="D362" s="245" t="s">
        <v>224</v>
      </c>
      <c r="E362" s="246">
        <v>31.2</v>
      </c>
      <c r="F362" s="247"/>
      <c r="G362" s="248">
        <f>ROUND(E362*F362,2)</f>
        <v>0</v>
      </c>
      <c r="H362" s="247"/>
      <c r="I362" s="248">
        <f>ROUND(E362*H362,2)</f>
        <v>0</v>
      </c>
      <c r="J362" s="247"/>
      <c r="K362" s="248">
        <f>ROUND(E362*J362,2)</f>
        <v>0</v>
      </c>
      <c r="L362" s="248">
        <v>21</v>
      </c>
      <c r="M362" s="248">
        <f>G362*(1+L362/100)</f>
        <v>0</v>
      </c>
      <c r="N362" s="245">
        <v>1.342E-2</v>
      </c>
      <c r="O362" s="245">
        <f>ROUND(E362*N362,5)</f>
        <v>0.41870000000000002</v>
      </c>
      <c r="P362" s="245">
        <v>0</v>
      </c>
      <c r="Q362" s="245">
        <f>ROUND(E362*P362,5)</f>
        <v>0</v>
      </c>
      <c r="R362" s="245"/>
      <c r="S362" s="245"/>
      <c r="T362" s="249">
        <v>0.35</v>
      </c>
      <c r="U362" s="245">
        <f>ROUND(E362*T362,2)</f>
        <v>10.92</v>
      </c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 t="s">
        <v>136</v>
      </c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</row>
    <row r="363" spans="1:60" outlineLevel="1" x14ac:dyDescent="0.2">
      <c r="A363" s="242">
        <v>155</v>
      </c>
      <c r="B363" s="243" t="s">
        <v>633</v>
      </c>
      <c r="C363" s="244" t="s">
        <v>634</v>
      </c>
      <c r="D363" s="245" t="s">
        <v>224</v>
      </c>
      <c r="E363" s="246">
        <v>76.599999999999994</v>
      </c>
      <c r="F363" s="247"/>
      <c r="G363" s="248">
        <f>ROUND(E363*F363,2)</f>
        <v>0</v>
      </c>
      <c r="H363" s="247"/>
      <c r="I363" s="248">
        <f>ROUND(E363*H363,2)</f>
        <v>0</v>
      </c>
      <c r="J363" s="247"/>
      <c r="K363" s="248">
        <f>ROUND(E363*J363,2)</f>
        <v>0</v>
      </c>
      <c r="L363" s="248">
        <v>21</v>
      </c>
      <c r="M363" s="248">
        <f>G363*(1+L363/100)</f>
        <v>0</v>
      </c>
      <c r="N363" s="245">
        <v>4.8999999999999998E-4</v>
      </c>
      <c r="O363" s="245">
        <f>ROUND(E363*N363,5)</f>
        <v>3.7530000000000001E-2</v>
      </c>
      <c r="P363" s="245">
        <v>0</v>
      </c>
      <c r="Q363" s="245">
        <f>ROUND(E363*P363,5)</f>
        <v>0</v>
      </c>
      <c r="R363" s="245"/>
      <c r="S363" s="245"/>
      <c r="T363" s="249">
        <v>6.7000000000000004E-2</v>
      </c>
      <c r="U363" s="245">
        <f>ROUND(E363*T363,2)</f>
        <v>5.13</v>
      </c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 t="s">
        <v>136</v>
      </c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</row>
    <row r="364" spans="1:60" outlineLevel="1" x14ac:dyDescent="0.2">
      <c r="A364" s="242"/>
      <c r="B364" s="243"/>
      <c r="C364" s="250" t="s">
        <v>635</v>
      </c>
      <c r="D364" s="251"/>
      <c r="E364" s="252">
        <v>76.599999999999994</v>
      </c>
      <c r="F364" s="248"/>
      <c r="G364" s="248"/>
      <c r="H364" s="248"/>
      <c r="I364" s="248"/>
      <c r="J364" s="248"/>
      <c r="K364" s="248"/>
      <c r="L364" s="248"/>
      <c r="M364" s="248"/>
      <c r="N364" s="245"/>
      <c r="O364" s="245"/>
      <c r="P364" s="245"/>
      <c r="Q364" s="245"/>
      <c r="R364" s="245"/>
      <c r="S364" s="245"/>
      <c r="T364" s="249"/>
      <c r="U364" s="245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 t="s">
        <v>138</v>
      </c>
      <c r="AF364" s="153">
        <v>0</v>
      </c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</row>
    <row r="365" spans="1:60" outlineLevel="1" x14ac:dyDescent="0.2">
      <c r="A365" s="242">
        <v>156</v>
      </c>
      <c r="B365" s="243" t="s">
        <v>636</v>
      </c>
      <c r="C365" s="244" t="s">
        <v>637</v>
      </c>
      <c r="D365" s="245" t="s">
        <v>224</v>
      </c>
      <c r="E365" s="246">
        <v>12.8</v>
      </c>
      <c r="F365" s="247"/>
      <c r="G365" s="248">
        <f>ROUND(E365*F365,2)</f>
        <v>0</v>
      </c>
      <c r="H365" s="247"/>
      <c r="I365" s="248">
        <f>ROUND(E365*H365,2)</f>
        <v>0</v>
      </c>
      <c r="J365" s="247"/>
      <c r="K365" s="248">
        <f>ROUND(E365*J365,2)</f>
        <v>0</v>
      </c>
      <c r="L365" s="248">
        <v>21</v>
      </c>
      <c r="M365" s="248">
        <f>G365*(1+L365/100)</f>
        <v>0</v>
      </c>
      <c r="N365" s="245">
        <v>2.0000000000000002E-5</v>
      </c>
      <c r="O365" s="245">
        <f>ROUND(E365*N365,5)</f>
        <v>2.5999999999999998E-4</v>
      </c>
      <c r="P365" s="245">
        <v>0</v>
      </c>
      <c r="Q365" s="245">
        <f>ROUND(E365*P365,5)</f>
        <v>0</v>
      </c>
      <c r="R365" s="245"/>
      <c r="S365" s="245"/>
      <c r="T365" s="249">
        <v>0.35</v>
      </c>
      <c r="U365" s="245">
        <f>ROUND(E365*T365,2)</f>
        <v>4.4800000000000004</v>
      </c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 t="s">
        <v>136</v>
      </c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</row>
    <row r="366" spans="1:60" ht="22.5" outlineLevel="1" x14ac:dyDescent="0.2">
      <c r="A366" s="242">
        <v>157</v>
      </c>
      <c r="B366" s="243" t="s">
        <v>638</v>
      </c>
      <c r="C366" s="244" t="s">
        <v>639</v>
      </c>
      <c r="D366" s="245" t="s">
        <v>145</v>
      </c>
      <c r="E366" s="246">
        <v>12</v>
      </c>
      <c r="F366" s="247"/>
      <c r="G366" s="248">
        <f>ROUND(E366*F366,2)</f>
        <v>0</v>
      </c>
      <c r="H366" s="247"/>
      <c r="I366" s="248">
        <f>ROUND(E366*H366,2)</f>
        <v>0</v>
      </c>
      <c r="J366" s="247"/>
      <c r="K366" s="248">
        <f>ROUND(E366*J366,2)</f>
        <v>0</v>
      </c>
      <c r="L366" s="248">
        <v>21</v>
      </c>
      <c r="M366" s="248">
        <f>G366*(1+L366/100)</f>
        <v>0</v>
      </c>
      <c r="N366" s="245">
        <v>2.8E-3</v>
      </c>
      <c r="O366" s="245">
        <f>ROUND(E366*N366,5)</f>
        <v>3.3599999999999998E-2</v>
      </c>
      <c r="P366" s="245">
        <v>0</v>
      </c>
      <c r="Q366" s="245">
        <f>ROUND(E366*P366,5)</f>
        <v>0</v>
      </c>
      <c r="R366" s="245"/>
      <c r="S366" s="245"/>
      <c r="T366" s="249">
        <v>0.25</v>
      </c>
      <c r="U366" s="245">
        <f>ROUND(E366*T366,2)</f>
        <v>3</v>
      </c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 t="s">
        <v>136</v>
      </c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</row>
    <row r="367" spans="1:60" outlineLevel="1" x14ac:dyDescent="0.2">
      <c r="A367" s="242">
        <v>158</v>
      </c>
      <c r="B367" s="243" t="s">
        <v>640</v>
      </c>
      <c r="C367" s="244" t="s">
        <v>641</v>
      </c>
      <c r="D367" s="245" t="s">
        <v>224</v>
      </c>
      <c r="E367" s="246">
        <v>76.599999999999994</v>
      </c>
      <c r="F367" s="247"/>
      <c r="G367" s="248">
        <f>ROUND(E367*F367,2)</f>
        <v>0</v>
      </c>
      <c r="H367" s="247"/>
      <c r="I367" s="248">
        <f>ROUND(E367*H367,2)</f>
        <v>0</v>
      </c>
      <c r="J367" s="247"/>
      <c r="K367" s="248">
        <f>ROUND(E367*J367,2)</f>
        <v>0</v>
      </c>
      <c r="L367" s="248">
        <v>21</v>
      </c>
      <c r="M367" s="248">
        <f>G367*(1+L367/100)</f>
        <v>0</v>
      </c>
      <c r="N367" s="245">
        <v>1.2E-4</v>
      </c>
      <c r="O367" s="245">
        <f>ROUND(E367*N367,5)</f>
        <v>9.1900000000000003E-3</v>
      </c>
      <c r="P367" s="245">
        <v>0</v>
      </c>
      <c r="Q367" s="245">
        <f>ROUND(E367*P367,5)</f>
        <v>0</v>
      </c>
      <c r="R367" s="245"/>
      <c r="S367" s="245"/>
      <c r="T367" s="249">
        <v>6.7000000000000004E-2</v>
      </c>
      <c r="U367" s="245">
        <f>ROUND(E367*T367,2)</f>
        <v>5.13</v>
      </c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 t="s">
        <v>136</v>
      </c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</row>
    <row r="368" spans="1:60" outlineLevel="1" x14ac:dyDescent="0.2">
      <c r="A368" s="242">
        <v>159</v>
      </c>
      <c r="B368" s="243" t="s">
        <v>642</v>
      </c>
      <c r="C368" s="244" t="s">
        <v>643</v>
      </c>
      <c r="D368" s="245" t="s">
        <v>145</v>
      </c>
      <c r="E368" s="246">
        <v>1</v>
      </c>
      <c r="F368" s="247"/>
      <c r="G368" s="248">
        <f>ROUND(E368*F368,2)</f>
        <v>0</v>
      </c>
      <c r="H368" s="247"/>
      <c r="I368" s="248">
        <f>ROUND(E368*H368,2)</f>
        <v>0</v>
      </c>
      <c r="J368" s="247"/>
      <c r="K368" s="248">
        <f>ROUND(E368*J368,2)</f>
        <v>0</v>
      </c>
      <c r="L368" s="248">
        <v>21</v>
      </c>
      <c r="M368" s="248">
        <f>G368*(1+L368/100)</f>
        <v>0</v>
      </c>
      <c r="N368" s="245">
        <v>1.634E-2</v>
      </c>
      <c r="O368" s="245">
        <f>ROUND(E368*N368,5)</f>
        <v>1.634E-2</v>
      </c>
      <c r="P368" s="245">
        <v>0</v>
      </c>
      <c r="Q368" s="245">
        <f>ROUND(E368*P368,5)</f>
        <v>0</v>
      </c>
      <c r="R368" s="245"/>
      <c r="S368" s="245"/>
      <c r="T368" s="249">
        <v>0.32200000000000001</v>
      </c>
      <c r="U368" s="245">
        <f>ROUND(E368*T368,2)</f>
        <v>0.32</v>
      </c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 t="s">
        <v>136</v>
      </c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</row>
    <row r="369" spans="1:60" ht="22.5" outlineLevel="1" x14ac:dyDescent="0.2">
      <c r="A369" s="242">
        <v>160</v>
      </c>
      <c r="B369" s="243" t="s">
        <v>644</v>
      </c>
      <c r="C369" s="244" t="s">
        <v>645</v>
      </c>
      <c r="D369" s="245" t="s">
        <v>135</v>
      </c>
      <c r="E369" s="246">
        <v>457.38</v>
      </c>
      <c r="F369" s="247"/>
      <c r="G369" s="248">
        <f>ROUND(E369*F369,2)</f>
        <v>0</v>
      </c>
      <c r="H369" s="247"/>
      <c r="I369" s="248">
        <f>ROUND(E369*H369,2)</f>
        <v>0</v>
      </c>
      <c r="J369" s="247"/>
      <c r="K369" s="248">
        <f>ROUND(E369*J369,2)</f>
        <v>0</v>
      </c>
      <c r="L369" s="248">
        <v>21</v>
      </c>
      <c r="M369" s="248">
        <f>G369*(1+L369/100)</f>
        <v>0</v>
      </c>
      <c r="N369" s="245">
        <v>1.8000000000000001E-4</v>
      </c>
      <c r="O369" s="245">
        <f>ROUND(E369*N369,5)</f>
        <v>8.233E-2</v>
      </c>
      <c r="P369" s="245">
        <v>0</v>
      </c>
      <c r="Q369" s="245">
        <f>ROUND(E369*P369,5)</f>
        <v>0</v>
      </c>
      <c r="R369" s="245"/>
      <c r="S369" s="245"/>
      <c r="T369" s="249">
        <v>0.1</v>
      </c>
      <c r="U369" s="245">
        <f>ROUND(E369*T369,2)</f>
        <v>45.74</v>
      </c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 t="s">
        <v>136</v>
      </c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</row>
    <row r="370" spans="1:60" outlineLevel="1" x14ac:dyDescent="0.2">
      <c r="A370" s="242"/>
      <c r="B370" s="243"/>
      <c r="C370" s="250" t="s">
        <v>646</v>
      </c>
      <c r="D370" s="251"/>
      <c r="E370" s="252">
        <v>457.38</v>
      </c>
      <c r="F370" s="248"/>
      <c r="G370" s="248"/>
      <c r="H370" s="248"/>
      <c r="I370" s="248"/>
      <c r="J370" s="248"/>
      <c r="K370" s="248"/>
      <c r="L370" s="248"/>
      <c r="M370" s="248"/>
      <c r="N370" s="245"/>
      <c r="O370" s="245"/>
      <c r="P370" s="245"/>
      <c r="Q370" s="245"/>
      <c r="R370" s="245"/>
      <c r="S370" s="245"/>
      <c r="T370" s="249"/>
      <c r="U370" s="245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 t="s">
        <v>138</v>
      </c>
      <c r="AF370" s="153">
        <v>0</v>
      </c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</row>
    <row r="371" spans="1:60" outlineLevel="1" x14ac:dyDescent="0.2">
      <c r="A371" s="242">
        <v>161</v>
      </c>
      <c r="B371" s="243" t="s">
        <v>647</v>
      </c>
      <c r="C371" s="244" t="s">
        <v>648</v>
      </c>
      <c r="D371" s="245" t="s">
        <v>230</v>
      </c>
      <c r="E371" s="246">
        <v>15.08</v>
      </c>
      <c r="F371" s="247"/>
      <c r="G371" s="248">
        <f>ROUND(E371*F371,2)</f>
        <v>0</v>
      </c>
      <c r="H371" s="247"/>
      <c r="I371" s="248">
        <f>ROUND(E371*H371,2)</f>
        <v>0</v>
      </c>
      <c r="J371" s="247"/>
      <c r="K371" s="248">
        <f>ROUND(E371*J371,2)</f>
        <v>0</v>
      </c>
      <c r="L371" s="248">
        <v>21</v>
      </c>
      <c r="M371" s="248">
        <f>G371*(1+L371/100)</f>
        <v>0</v>
      </c>
      <c r="N371" s="245">
        <v>0</v>
      </c>
      <c r="O371" s="245">
        <f>ROUND(E371*N371,5)</f>
        <v>0</v>
      </c>
      <c r="P371" s="245">
        <v>0</v>
      </c>
      <c r="Q371" s="245">
        <f>ROUND(E371*P371,5)</f>
        <v>0</v>
      </c>
      <c r="R371" s="245"/>
      <c r="S371" s="245"/>
      <c r="T371" s="249">
        <v>2.3290000000000002</v>
      </c>
      <c r="U371" s="245">
        <f>ROUND(E371*T371,2)</f>
        <v>35.119999999999997</v>
      </c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 t="s">
        <v>136</v>
      </c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</row>
    <row r="372" spans="1:60" x14ac:dyDescent="0.2">
      <c r="A372" s="258" t="s">
        <v>131</v>
      </c>
      <c r="B372" s="259" t="s">
        <v>85</v>
      </c>
      <c r="C372" s="260" t="s">
        <v>86</v>
      </c>
      <c r="D372" s="261"/>
      <c r="E372" s="262"/>
      <c r="F372" s="263"/>
      <c r="G372" s="263">
        <f>SUMIF(AE373:AE406,"&lt;&gt;NOR",G373:G406)</f>
        <v>0</v>
      </c>
      <c r="H372" s="263"/>
      <c r="I372" s="263">
        <f>SUM(I373:I406)</f>
        <v>0</v>
      </c>
      <c r="J372" s="263"/>
      <c r="K372" s="263">
        <f>SUM(K373:K406)</f>
        <v>0</v>
      </c>
      <c r="L372" s="263"/>
      <c r="M372" s="263">
        <f>SUM(M373:M406)</f>
        <v>0</v>
      </c>
      <c r="N372" s="261"/>
      <c r="O372" s="261">
        <f>SUM(O373:O406)</f>
        <v>4.9451700000000001</v>
      </c>
      <c r="P372" s="261"/>
      <c r="Q372" s="261">
        <f>SUM(Q373:Q406)</f>
        <v>0.69599999999999995</v>
      </c>
      <c r="R372" s="261"/>
      <c r="S372" s="261"/>
      <c r="T372" s="264"/>
      <c r="U372" s="261">
        <f>SUM(U373:U406)</f>
        <v>396.76999999999992</v>
      </c>
      <c r="AE372" t="s">
        <v>132</v>
      </c>
    </row>
    <row r="373" spans="1:60" outlineLevel="1" x14ac:dyDescent="0.2">
      <c r="A373" s="242">
        <v>162</v>
      </c>
      <c r="B373" s="243" t="s">
        <v>649</v>
      </c>
      <c r="C373" s="244" t="s">
        <v>650</v>
      </c>
      <c r="D373" s="245" t="s">
        <v>145</v>
      </c>
      <c r="E373" s="246">
        <v>4</v>
      </c>
      <c r="F373" s="247"/>
      <c r="G373" s="248">
        <f t="shared" ref="G373:G379" si="7">ROUND(E373*F373,2)</f>
        <v>0</v>
      </c>
      <c r="H373" s="247"/>
      <c r="I373" s="248">
        <f t="shared" ref="I373:I379" si="8">ROUND(E373*H373,2)</f>
        <v>0</v>
      </c>
      <c r="J373" s="247"/>
      <c r="K373" s="248">
        <f t="shared" ref="K373:K379" si="9">ROUND(E373*J373,2)</f>
        <v>0</v>
      </c>
      <c r="L373" s="248">
        <v>21</v>
      </c>
      <c r="M373" s="248">
        <f t="shared" ref="M373:M379" si="10">G373*(1+L373/100)</f>
        <v>0</v>
      </c>
      <c r="N373" s="245">
        <v>0</v>
      </c>
      <c r="O373" s="245">
        <f t="shared" ref="O373:O379" si="11">ROUND(E373*N373,5)</f>
        <v>0</v>
      </c>
      <c r="P373" s="245">
        <v>0.17399999999999999</v>
      </c>
      <c r="Q373" s="245">
        <f t="shared" ref="Q373:Q379" si="12">ROUND(E373*P373,5)</f>
        <v>0.69599999999999995</v>
      </c>
      <c r="R373" s="245"/>
      <c r="S373" s="245"/>
      <c r="T373" s="249">
        <v>0.95</v>
      </c>
      <c r="U373" s="245">
        <f t="shared" ref="U373:U379" si="13">ROUND(E373*T373,2)</f>
        <v>3.8</v>
      </c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 t="s">
        <v>136</v>
      </c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</row>
    <row r="374" spans="1:60" outlineLevel="1" x14ac:dyDescent="0.2">
      <c r="A374" s="242">
        <v>163</v>
      </c>
      <c r="B374" s="243" t="s">
        <v>651</v>
      </c>
      <c r="C374" s="244" t="s">
        <v>652</v>
      </c>
      <c r="D374" s="245" t="s">
        <v>145</v>
      </c>
      <c r="E374" s="246">
        <v>8</v>
      </c>
      <c r="F374" s="247"/>
      <c r="G374" s="248">
        <f t="shared" si="7"/>
        <v>0</v>
      </c>
      <c r="H374" s="247"/>
      <c r="I374" s="248">
        <f t="shared" si="8"/>
        <v>0</v>
      </c>
      <c r="J374" s="247"/>
      <c r="K374" s="248">
        <f t="shared" si="9"/>
        <v>0</v>
      </c>
      <c r="L374" s="248">
        <v>21</v>
      </c>
      <c r="M374" s="248">
        <f t="shared" si="10"/>
        <v>0</v>
      </c>
      <c r="N374" s="245">
        <v>2.7999999999999998E-4</v>
      </c>
      <c r="O374" s="245">
        <f t="shared" si="11"/>
        <v>2.2399999999999998E-3</v>
      </c>
      <c r="P374" s="245">
        <v>0</v>
      </c>
      <c r="Q374" s="245">
        <f t="shared" si="12"/>
        <v>0</v>
      </c>
      <c r="R374" s="245"/>
      <c r="S374" s="245"/>
      <c r="T374" s="249">
        <v>3.528</v>
      </c>
      <c r="U374" s="245">
        <f t="shared" si="13"/>
        <v>28.22</v>
      </c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 t="s">
        <v>136</v>
      </c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</row>
    <row r="375" spans="1:60" ht="22.5" outlineLevel="1" x14ac:dyDescent="0.2">
      <c r="A375" s="242">
        <v>164</v>
      </c>
      <c r="B375" s="243" t="s">
        <v>653</v>
      </c>
      <c r="C375" s="244" t="s">
        <v>654</v>
      </c>
      <c r="D375" s="245" t="s">
        <v>145</v>
      </c>
      <c r="E375" s="246">
        <v>8</v>
      </c>
      <c r="F375" s="247"/>
      <c r="G375" s="248">
        <f t="shared" si="7"/>
        <v>0</v>
      </c>
      <c r="H375" s="247"/>
      <c r="I375" s="248">
        <f t="shared" si="8"/>
        <v>0</v>
      </c>
      <c r="J375" s="247"/>
      <c r="K375" s="248">
        <f t="shared" si="9"/>
        <v>0</v>
      </c>
      <c r="L375" s="248">
        <v>21</v>
      </c>
      <c r="M375" s="248">
        <f t="shared" si="10"/>
        <v>0</v>
      </c>
      <c r="N375" s="245">
        <v>4.1200000000000001E-2</v>
      </c>
      <c r="O375" s="245">
        <f t="shared" si="11"/>
        <v>0.3296</v>
      </c>
      <c r="P375" s="245">
        <v>0</v>
      </c>
      <c r="Q375" s="245">
        <f t="shared" si="12"/>
        <v>0</v>
      </c>
      <c r="R375" s="245"/>
      <c r="S375" s="245"/>
      <c r="T375" s="249">
        <v>0</v>
      </c>
      <c r="U375" s="245">
        <f t="shared" si="13"/>
        <v>0</v>
      </c>
      <c r="V375" s="153"/>
      <c r="W375" s="153"/>
      <c r="X375" s="153"/>
      <c r="Y375" s="153"/>
      <c r="Z375" s="153"/>
      <c r="AA375" s="153"/>
      <c r="AB375" s="153"/>
      <c r="AC375" s="153"/>
      <c r="AD375" s="153"/>
      <c r="AE375" s="153" t="s">
        <v>464</v>
      </c>
      <c r="AF375" s="153"/>
      <c r="AG375" s="153"/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  <c r="AU375" s="153"/>
      <c r="AV375" s="153"/>
      <c r="AW375" s="153"/>
      <c r="AX375" s="153"/>
      <c r="AY375" s="153"/>
      <c r="AZ375" s="153"/>
      <c r="BA375" s="153"/>
      <c r="BB375" s="153"/>
      <c r="BC375" s="153"/>
      <c r="BD375" s="153"/>
      <c r="BE375" s="153"/>
      <c r="BF375" s="153"/>
      <c r="BG375" s="153"/>
      <c r="BH375" s="153"/>
    </row>
    <row r="376" spans="1:60" outlineLevel="1" x14ac:dyDescent="0.2">
      <c r="A376" s="242">
        <v>165</v>
      </c>
      <c r="B376" s="243" t="s">
        <v>655</v>
      </c>
      <c r="C376" s="244" t="s">
        <v>656</v>
      </c>
      <c r="D376" s="245" t="s">
        <v>145</v>
      </c>
      <c r="E376" s="246">
        <v>19</v>
      </c>
      <c r="F376" s="247"/>
      <c r="G376" s="248">
        <f t="shared" si="7"/>
        <v>0</v>
      </c>
      <c r="H376" s="247"/>
      <c r="I376" s="248">
        <f t="shared" si="8"/>
        <v>0</v>
      </c>
      <c r="J376" s="247"/>
      <c r="K376" s="248">
        <f t="shared" si="9"/>
        <v>0</v>
      </c>
      <c r="L376" s="248">
        <v>21</v>
      </c>
      <c r="M376" s="248">
        <f t="shared" si="10"/>
        <v>0</v>
      </c>
      <c r="N376" s="245">
        <v>8.9999999999999998E-4</v>
      </c>
      <c r="O376" s="245">
        <f t="shared" si="11"/>
        <v>1.7100000000000001E-2</v>
      </c>
      <c r="P376" s="245">
        <v>0</v>
      </c>
      <c r="Q376" s="245">
        <f t="shared" si="12"/>
        <v>0</v>
      </c>
      <c r="R376" s="245"/>
      <c r="S376" s="245"/>
      <c r="T376" s="249">
        <v>2.29</v>
      </c>
      <c r="U376" s="245">
        <f t="shared" si="13"/>
        <v>43.51</v>
      </c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 t="s">
        <v>136</v>
      </c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</row>
    <row r="377" spans="1:60" outlineLevel="1" x14ac:dyDescent="0.2">
      <c r="A377" s="242">
        <v>166</v>
      </c>
      <c r="B377" s="243" t="s">
        <v>657</v>
      </c>
      <c r="C377" s="244" t="s">
        <v>658</v>
      </c>
      <c r="D377" s="245" t="s">
        <v>145</v>
      </c>
      <c r="E377" s="246">
        <v>11</v>
      </c>
      <c r="F377" s="247"/>
      <c r="G377" s="248">
        <f t="shared" si="7"/>
        <v>0</v>
      </c>
      <c r="H377" s="247"/>
      <c r="I377" s="248">
        <f t="shared" si="8"/>
        <v>0</v>
      </c>
      <c r="J377" s="247"/>
      <c r="K377" s="248">
        <f t="shared" si="9"/>
        <v>0</v>
      </c>
      <c r="L377" s="248">
        <v>21</v>
      </c>
      <c r="M377" s="248">
        <f t="shared" si="10"/>
        <v>0</v>
      </c>
      <c r="N377" s="245">
        <v>1.1999999999999999E-3</v>
      </c>
      <c r="O377" s="245">
        <f t="shared" si="11"/>
        <v>1.32E-2</v>
      </c>
      <c r="P377" s="245">
        <v>0</v>
      </c>
      <c r="Q377" s="245">
        <f t="shared" si="12"/>
        <v>0</v>
      </c>
      <c r="R377" s="245"/>
      <c r="S377" s="245"/>
      <c r="T377" s="249">
        <v>2.72</v>
      </c>
      <c r="U377" s="245">
        <f t="shared" si="13"/>
        <v>29.92</v>
      </c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 t="s">
        <v>136</v>
      </c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</row>
    <row r="378" spans="1:60" outlineLevel="1" x14ac:dyDescent="0.2">
      <c r="A378" s="242">
        <v>167</v>
      </c>
      <c r="B378" s="243" t="s">
        <v>659</v>
      </c>
      <c r="C378" s="244" t="s">
        <v>660</v>
      </c>
      <c r="D378" s="245" t="s">
        <v>145</v>
      </c>
      <c r="E378" s="246">
        <v>6</v>
      </c>
      <c r="F378" s="247"/>
      <c r="G378" s="248">
        <f t="shared" si="7"/>
        <v>0</v>
      </c>
      <c r="H378" s="247"/>
      <c r="I378" s="248">
        <f t="shared" si="8"/>
        <v>0</v>
      </c>
      <c r="J378" s="247"/>
      <c r="K378" s="248">
        <f t="shared" si="9"/>
        <v>0</v>
      </c>
      <c r="L378" s="248">
        <v>21</v>
      </c>
      <c r="M378" s="248">
        <f t="shared" si="10"/>
        <v>0</v>
      </c>
      <c r="N378" s="245">
        <v>1.65E-3</v>
      </c>
      <c r="O378" s="245">
        <f t="shared" si="11"/>
        <v>9.9000000000000008E-3</v>
      </c>
      <c r="P378" s="245">
        <v>0</v>
      </c>
      <c r="Q378" s="245">
        <f t="shared" si="12"/>
        <v>0</v>
      </c>
      <c r="R378" s="245"/>
      <c r="S378" s="245"/>
      <c r="T378" s="249">
        <v>3.05</v>
      </c>
      <c r="U378" s="245">
        <f t="shared" si="13"/>
        <v>18.3</v>
      </c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 t="s">
        <v>136</v>
      </c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</row>
    <row r="379" spans="1:60" outlineLevel="1" x14ac:dyDescent="0.2">
      <c r="A379" s="242">
        <v>168</v>
      </c>
      <c r="B379" s="243" t="s">
        <v>661</v>
      </c>
      <c r="C379" s="244" t="s">
        <v>662</v>
      </c>
      <c r="D379" s="245" t="s">
        <v>145</v>
      </c>
      <c r="E379" s="246">
        <v>13</v>
      </c>
      <c r="F379" s="247"/>
      <c r="G379" s="248">
        <f t="shared" si="7"/>
        <v>0</v>
      </c>
      <c r="H379" s="247"/>
      <c r="I379" s="248">
        <f t="shared" si="8"/>
        <v>0</v>
      </c>
      <c r="J379" s="247"/>
      <c r="K379" s="248">
        <f t="shared" si="9"/>
        <v>0</v>
      </c>
      <c r="L379" s="248">
        <v>21</v>
      </c>
      <c r="M379" s="248">
        <f t="shared" si="10"/>
        <v>0</v>
      </c>
      <c r="N379" s="245">
        <v>0</v>
      </c>
      <c r="O379" s="245">
        <f t="shared" si="11"/>
        <v>0</v>
      </c>
      <c r="P379" s="245">
        <v>0</v>
      </c>
      <c r="Q379" s="245">
        <f t="shared" si="12"/>
        <v>0</v>
      </c>
      <c r="R379" s="245"/>
      <c r="S379" s="245"/>
      <c r="T379" s="249">
        <v>1.56</v>
      </c>
      <c r="U379" s="245">
        <f t="shared" si="13"/>
        <v>20.28</v>
      </c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 t="s">
        <v>136</v>
      </c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</row>
    <row r="380" spans="1:60" outlineLevel="1" x14ac:dyDescent="0.2">
      <c r="A380" s="242"/>
      <c r="B380" s="243"/>
      <c r="C380" s="250" t="s">
        <v>663</v>
      </c>
      <c r="D380" s="251"/>
      <c r="E380" s="252">
        <v>13</v>
      </c>
      <c r="F380" s="248"/>
      <c r="G380" s="248"/>
      <c r="H380" s="248"/>
      <c r="I380" s="248"/>
      <c r="J380" s="248"/>
      <c r="K380" s="248"/>
      <c r="L380" s="248"/>
      <c r="M380" s="248"/>
      <c r="N380" s="245"/>
      <c r="O380" s="245"/>
      <c r="P380" s="245"/>
      <c r="Q380" s="245"/>
      <c r="R380" s="245"/>
      <c r="S380" s="245"/>
      <c r="T380" s="249"/>
      <c r="U380" s="245"/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 t="s">
        <v>138</v>
      </c>
      <c r="AF380" s="153">
        <v>0</v>
      </c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</row>
    <row r="381" spans="1:60" ht="22.5" outlineLevel="1" x14ac:dyDescent="0.2">
      <c r="A381" s="242">
        <v>169</v>
      </c>
      <c r="B381" s="243" t="s">
        <v>664</v>
      </c>
      <c r="C381" s="244" t="s">
        <v>665</v>
      </c>
      <c r="D381" s="245" t="s">
        <v>145</v>
      </c>
      <c r="E381" s="246">
        <v>6</v>
      </c>
      <c r="F381" s="247"/>
      <c r="G381" s="248">
        <f>ROUND(E381*F381,2)</f>
        <v>0</v>
      </c>
      <c r="H381" s="247"/>
      <c r="I381" s="248">
        <f>ROUND(E381*H381,2)</f>
        <v>0</v>
      </c>
      <c r="J381" s="247"/>
      <c r="K381" s="248">
        <f>ROUND(E381*J381,2)</f>
        <v>0</v>
      </c>
      <c r="L381" s="248">
        <v>21</v>
      </c>
      <c r="M381" s="248">
        <f>G381*(1+L381/100)</f>
        <v>0</v>
      </c>
      <c r="N381" s="245">
        <v>0.03</v>
      </c>
      <c r="O381" s="245">
        <f>ROUND(E381*N381,5)</f>
        <v>0.18</v>
      </c>
      <c r="P381" s="245">
        <v>0</v>
      </c>
      <c r="Q381" s="245">
        <f>ROUND(E381*P381,5)</f>
        <v>0</v>
      </c>
      <c r="R381" s="245"/>
      <c r="S381" s="245"/>
      <c r="T381" s="249">
        <v>0</v>
      </c>
      <c r="U381" s="245">
        <f>ROUND(E381*T381,2)</f>
        <v>0</v>
      </c>
      <c r="V381" s="153"/>
      <c r="W381" s="153"/>
      <c r="X381" s="153"/>
      <c r="Y381" s="153"/>
      <c r="Z381" s="153"/>
      <c r="AA381" s="153"/>
      <c r="AB381" s="153"/>
      <c r="AC381" s="153"/>
      <c r="AD381" s="153"/>
      <c r="AE381" s="153" t="s">
        <v>464</v>
      </c>
      <c r="AF381" s="153"/>
      <c r="AG381" s="153"/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</row>
    <row r="382" spans="1:60" outlineLevel="1" x14ac:dyDescent="0.2">
      <c r="A382" s="242">
        <v>170</v>
      </c>
      <c r="B382" s="243" t="s">
        <v>666</v>
      </c>
      <c r="C382" s="244" t="s">
        <v>667</v>
      </c>
      <c r="D382" s="245" t="s">
        <v>145</v>
      </c>
      <c r="E382" s="246">
        <v>2</v>
      </c>
      <c r="F382" s="247"/>
      <c r="G382" s="248">
        <f>ROUND(E382*F382,2)</f>
        <v>0</v>
      </c>
      <c r="H382" s="247"/>
      <c r="I382" s="248">
        <f>ROUND(E382*H382,2)</f>
        <v>0</v>
      </c>
      <c r="J382" s="247"/>
      <c r="K382" s="248">
        <f>ROUND(E382*J382,2)</f>
        <v>0</v>
      </c>
      <c r="L382" s="248">
        <v>21</v>
      </c>
      <c r="M382" s="248">
        <f>G382*(1+L382/100)</f>
        <v>0</v>
      </c>
      <c r="N382" s="245">
        <v>0</v>
      </c>
      <c r="O382" s="245">
        <f>ROUND(E382*N382,5)</f>
        <v>0</v>
      </c>
      <c r="P382" s="245">
        <v>0</v>
      </c>
      <c r="Q382" s="245">
        <f>ROUND(E382*P382,5)</f>
        <v>0</v>
      </c>
      <c r="R382" s="245"/>
      <c r="S382" s="245"/>
      <c r="T382" s="249">
        <v>1.63</v>
      </c>
      <c r="U382" s="245">
        <f>ROUND(E382*T382,2)</f>
        <v>3.26</v>
      </c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 t="s">
        <v>136</v>
      </c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</row>
    <row r="383" spans="1:60" ht="22.5" outlineLevel="1" x14ac:dyDescent="0.2">
      <c r="A383" s="242">
        <v>171</v>
      </c>
      <c r="B383" s="243" t="s">
        <v>668</v>
      </c>
      <c r="C383" s="244" t="s">
        <v>669</v>
      </c>
      <c r="D383" s="245" t="s">
        <v>145</v>
      </c>
      <c r="E383" s="246">
        <v>1</v>
      </c>
      <c r="F383" s="247"/>
      <c r="G383" s="248">
        <f>ROUND(E383*F383,2)</f>
        <v>0</v>
      </c>
      <c r="H383" s="247"/>
      <c r="I383" s="248">
        <f>ROUND(E383*H383,2)</f>
        <v>0</v>
      </c>
      <c r="J383" s="247"/>
      <c r="K383" s="248">
        <f>ROUND(E383*J383,2)</f>
        <v>0</v>
      </c>
      <c r="L383" s="248">
        <v>21</v>
      </c>
      <c r="M383" s="248">
        <f>G383*(1+L383/100)</f>
        <v>0</v>
      </c>
      <c r="N383" s="245">
        <v>3.3000000000000002E-2</v>
      </c>
      <c r="O383" s="245">
        <f>ROUND(E383*N383,5)</f>
        <v>3.3000000000000002E-2</v>
      </c>
      <c r="P383" s="245">
        <v>0</v>
      </c>
      <c r="Q383" s="245">
        <f>ROUND(E383*P383,5)</f>
        <v>0</v>
      </c>
      <c r="R383" s="245"/>
      <c r="S383" s="245"/>
      <c r="T383" s="249">
        <v>0</v>
      </c>
      <c r="U383" s="245">
        <f>ROUND(E383*T383,2)</f>
        <v>0</v>
      </c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 t="s">
        <v>464</v>
      </c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</row>
    <row r="384" spans="1:60" outlineLevel="1" x14ac:dyDescent="0.2">
      <c r="A384" s="242">
        <v>172</v>
      </c>
      <c r="B384" s="243" t="s">
        <v>670</v>
      </c>
      <c r="C384" s="244" t="s">
        <v>671</v>
      </c>
      <c r="D384" s="245" t="s">
        <v>145</v>
      </c>
      <c r="E384" s="246">
        <v>28</v>
      </c>
      <c r="F384" s="247"/>
      <c r="G384" s="248">
        <f>ROUND(E384*F384,2)</f>
        <v>0</v>
      </c>
      <c r="H384" s="247"/>
      <c r="I384" s="248">
        <f>ROUND(E384*H384,2)</f>
        <v>0</v>
      </c>
      <c r="J384" s="247"/>
      <c r="K384" s="248">
        <f>ROUND(E384*J384,2)</f>
        <v>0</v>
      </c>
      <c r="L384" s="248">
        <v>21</v>
      </c>
      <c r="M384" s="248">
        <f>G384*(1+L384/100)</f>
        <v>0</v>
      </c>
      <c r="N384" s="245">
        <v>0</v>
      </c>
      <c r="O384" s="245">
        <f>ROUND(E384*N384,5)</f>
        <v>0</v>
      </c>
      <c r="P384" s="245">
        <v>0</v>
      </c>
      <c r="Q384" s="245">
        <f>ROUND(E384*P384,5)</f>
        <v>0</v>
      </c>
      <c r="R384" s="245"/>
      <c r="S384" s="245"/>
      <c r="T384" s="249">
        <v>1.45</v>
      </c>
      <c r="U384" s="245">
        <f>ROUND(E384*T384,2)</f>
        <v>40.6</v>
      </c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 t="s">
        <v>136</v>
      </c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</row>
    <row r="385" spans="1:60" outlineLevel="1" x14ac:dyDescent="0.2">
      <c r="A385" s="242"/>
      <c r="B385" s="243"/>
      <c r="C385" s="250" t="s">
        <v>672</v>
      </c>
      <c r="D385" s="251"/>
      <c r="E385" s="252">
        <v>28</v>
      </c>
      <c r="F385" s="248"/>
      <c r="G385" s="248"/>
      <c r="H385" s="248"/>
      <c r="I385" s="248"/>
      <c r="J385" s="248"/>
      <c r="K385" s="248"/>
      <c r="L385" s="248"/>
      <c r="M385" s="248"/>
      <c r="N385" s="245"/>
      <c r="O385" s="245"/>
      <c r="P385" s="245"/>
      <c r="Q385" s="245"/>
      <c r="R385" s="245"/>
      <c r="S385" s="245"/>
      <c r="T385" s="249"/>
      <c r="U385" s="245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 t="s">
        <v>138</v>
      </c>
      <c r="AF385" s="153">
        <v>0</v>
      </c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</row>
    <row r="386" spans="1:60" outlineLevel="1" x14ac:dyDescent="0.2">
      <c r="A386" s="242">
        <v>173</v>
      </c>
      <c r="B386" s="243" t="s">
        <v>673</v>
      </c>
      <c r="C386" s="244" t="s">
        <v>674</v>
      </c>
      <c r="D386" s="245" t="s">
        <v>145</v>
      </c>
      <c r="E386" s="246">
        <v>13</v>
      </c>
      <c r="F386" s="247"/>
      <c r="G386" s="248">
        <f t="shared" ref="G386:G393" si="14">ROUND(E386*F386,2)</f>
        <v>0</v>
      </c>
      <c r="H386" s="247"/>
      <c r="I386" s="248">
        <f t="shared" ref="I386:I393" si="15">ROUND(E386*H386,2)</f>
        <v>0</v>
      </c>
      <c r="J386" s="247"/>
      <c r="K386" s="248">
        <f t="shared" ref="K386:K393" si="16">ROUND(E386*J386,2)</f>
        <v>0</v>
      </c>
      <c r="L386" s="248">
        <v>21</v>
      </c>
      <c r="M386" s="248">
        <f t="shared" ref="M386:M393" si="17">G386*(1+L386/100)</f>
        <v>0</v>
      </c>
      <c r="N386" s="245">
        <v>1.55E-2</v>
      </c>
      <c r="O386" s="245">
        <f t="shared" ref="O386:O393" si="18">ROUND(E386*N386,5)</f>
        <v>0.20150000000000001</v>
      </c>
      <c r="P386" s="245">
        <v>0</v>
      </c>
      <c r="Q386" s="245">
        <f t="shared" ref="Q386:Q393" si="19">ROUND(E386*P386,5)</f>
        <v>0</v>
      </c>
      <c r="R386" s="245"/>
      <c r="S386" s="245"/>
      <c r="T386" s="249">
        <v>0</v>
      </c>
      <c r="U386" s="245">
        <f t="shared" ref="U386:U393" si="20">ROUND(E386*T386,2)</f>
        <v>0</v>
      </c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 t="s">
        <v>464</v>
      </c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</row>
    <row r="387" spans="1:60" outlineLevel="1" x14ac:dyDescent="0.2">
      <c r="A387" s="242">
        <v>174</v>
      </c>
      <c r="B387" s="243" t="s">
        <v>675</v>
      </c>
      <c r="C387" s="244" t="s">
        <v>676</v>
      </c>
      <c r="D387" s="245" t="s">
        <v>145</v>
      </c>
      <c r="E387" s="246">
        <v>8</v>
      </c>
      <c r="F387" s="247"/>
      <c r="G387" s="248">
        <f t="shared" si="14"/>
        <v>0</v>
      </c>
      <c r="H387" s="247"/>
      <c r="I387" s="248">
        <f t="shared" si="15"/>
        <v>0</v>
      </c>
      <c r="J387" s="247"/>
      <c r="K387" s="248">
        <f t="shared" si="16"/>
        <v>0</v>
      </c>
      <c r="L387" s="248">
        <v>21</v>
      </c>
      <c r="M387" s="248">
        <f t="shared" si="17"/>
        <v>0</v>
      </c>
      <c r="N387" s="245">
        <v>1.6E-2</v>
      </c>
      <c r="O387" s="245">
        <f t="shared" si="18"/>
        <v>0.128</v>
      </c>
      <c r="P387" s="245">
        <v>0</v>
      </c>
      <c r="Q387" s="245">
        <f t="shared" si="19"/>
        <v>0</v>
      </c>
      <c r="R387" s="245"/>
      <c r="S387" s="245"/>
      <c r="T387" s="249">
        <v>0</v>
      </c>
      <c r="U387" s="245">
        <f t="shared" si="20"/>
        <v>0</v>
      </c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 t="s">
        <v>464</v>
      </c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</row>
    <row r="388" spans="1:60" outlineLevel="1" x14ac:dyDescent="0.2">
      <c r="A388" s="242">
        <v>175</v>
      </c>
      <c r="B388" s="243" t="s">
        <v>677</v>
      </c>
      <c r="C388" s="244" t="s">
        <v>678</v>
      </c>
      <c r="D388" s="245" t="s">
        <v>145</v>
      </c>
      <c r="E388" s="246">
        <v>6</v>
      </c>
      <c r="F388" s="247"/>
      <c r="G388" s="248">
        <f t="shared" si="14"/>
        <v>0</v>
      </c>
      <c r="H388" s="247"/>
      <c r="I388" s="248">
        <f t="shared" si="15"/>
        <v>0</v>
      </c>
      <c r="J388" s="247"/>
      <c r="K388" s="248">
        <f t="shared" si="16"/>
        <v>0</v>
      </c>
      <c r="L388" s="248">
        <v>21</v>
      </c>
      <c r="M388" s="248">
        <f t="shared" si="17"/>
        <v>0</v>
      </c>
      <c r="N388" s="245">
        <v>2.0500000000000001E-2</v>
      </c>
      <c r="O388" s="245">
        <f t="shared" si="18"/>
        <v>0.123</v>
      </c>
      <c r="P388" s="245">
        <v>0</v>
      </c>
      <c r="Q388" s="245">
        <f t="shared" si="19"/>
        <v>0</v>
      </c>
      <c r="R388" s="245"/>
      <c r="S388" s="245"/>
      <c r="T388" s="249">
        <v>0</v>
      </c>
      <c r="U388" s="245">
        <f t="shared" si="20"/>
        <v>0</v>
      </c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 t="s">
        <v>464</v>
      </c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</row>
    <row r="389" spans="1:60" outlineLevel="1" x14ac:dyDescent="0.2">
      <c r="A389" s="242">
        <v>176</v>
      </c>
      <c r="B389" s="243" t="s">
        <v>679</v>
      </c>
      <c r="C389" s="244" t="s">
        <v>680</v>
      </c>
      <c r="D389" s="245" t="s">
        <v>145</v>
      </c>
      <c r="E389" s="246">
        <v>4</v>
      </c>
      <c r="F389" s="247"/>
      <c r="G389" s="248">
        <f t="shared" si="14"/>
        <v>0</v>
      </c>
      <c r="H389" s="247"/>
      <c r="I389" s="248">
        <f t="shared" si="15"/>
        <v>0</v>
      </c>
      <c r="J389" s="247"/>
      <c r="K389" s="248">
        <f t="shared" si="16"/>
        <v>0</v>
      </c>
      <c r="L389" s="248">
        <v>21</v>
      </c>
      <c r="M389" s="248">
        <f t="shared" si="17"/>
        <v>0</v>
      </c>
      <c r="N389" s="245">
        <v>0</v>
      </c>
      <c r="O389" s="245">
        <f t="shared" si="18"/>
        <v>0</v>
      </c>
      <c r="P389" s="245">
        <v>0</v>
      </c>
      <c r="Q389" s="245">
        <f t="shared" si="19"/>
        <v>0</v>
      </c>
      <c r="R389" s="245"/>
      <c r="S389" s="245"/>
      <c r="T389" s="249">
        <v>1.5</v>
      </c>
      <c r="U389" s="245">
        <f t="shared" si="20"/>
        <v>6</v>
      </c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 t="s">
        <v>136</v>
      </c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</row>
    <row r="390" spans="1:60" outlineLevel="1" x14ac:dyDescent="0.2">
      <c r="A390" s="242">
        <v>177</v>
      </c>
      <c r="B390" s="243" t="s">
        <v>681</v>
      </c>
      <c r="C390" s="244" t="s">
        <v>682</v>
      </c>
      <c r="D390" s="245" t="s">
        <v>145</v>
      </c>
      <c r="E390" s="246">
        <v>1</v>
      </c>
      <c r="F390" s="247"/>
      <c r="G390" s="248">
        <f t="shared" si="14"/>
        <v>0</v>
      </c>
      <c r="H390" s="247"/>
      <c r="I390" s="248">
        <f t="shared" si="15"/>
        <v>0</v>
      </c>
      <c r="J390" s="247"/>
      <c r="K390" s="248">
        <f t="shared" si="16"/>
        <v>0</v>
      </c>
      <c r="L390" s="248">
        <v>21</v>
      </c>
      <c r="M390" s="248">
        <f t="shared" si="17"/>
        <v>0</v>
      </c>
      <c r="N390" s="245">
        <v>2.2499999999999999E-2</v>
      </c>
      <c r="O390" s="245">
        <f t="shared" si="18"/>
        <v>2.2499999999999999E-2</v>
      </c>
      <c r="P390" s="245">
        <v>0</v>
      </c>
      <c r="Q390" s="245">
        <f t="shared" si="19"/>
        <v>0</v>
      </c>
      <c r="R390" s="245"/>
      <c r="S390" s="245"/>
      <c r="T390" s="249">
        <v>0</v>
      </c>
      <c r="U390" s="245">
        <f t="shared" si="20"/>
        <v>0</v>
      </c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 t="s">
        <v>464</v>
      </c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</row>
    <row r="391" spans="1:60" outlineLevel="1" x14ac:dyDescent="0.2">
      <c r="A391" s="242">
        <v>178</v>
      </c>
      <c r="B391" s="243" t="s">
        <v>683</v>
      </c>
      <c r="C391" s="244" t="s">
        <v>684</v>
      </c>
      <c r="D391" s="245" t="s">
        <v>145</v>
      </c>
      <c r="E391" s="246">
        <v>3</v>
      </c>
      <c r="F391" s="247"/>
      <c r="G391" s="248">
        <f t="shared" si="14"/>
        <v>0</v>
      </c>
      <c r="H391" s="247"/>
      <c r="I391" s="248">
        <f t="shared" si="15"/>
        <v>0</v>
      </c>
      <c r="J391" s="247"/>
      <c r="K391" s="248">
        <f t="shared" si="16"/>
        <v>0</v>
      </c>
      <c r="L391" s="248">
        <v>21</v>
      </c>
      <c r="M391" s="248">
        <f t="shared" si="17"/>
        <v>0</v>
      </c>
      <c r="N391" s="245">
        <v>1.7500000000000002E-2</v>
      </c>
      <c r="O391" s="245">
        <f t="shared" si="18"/>
        <v>5.2499999999999998E-2</v>
      </c>
      <c r="P391" s="245">
        <v>0</v>
      </c>
      <c r="Q391" s="245">
        <f t="shared" si="19"/>
        <v>0</v>
      </c>
      <c r="R391" s="245"/>
      <c r="S391" s="245"/>
      <c r="T391" s="249">
        <v>0</v>
      </c>
      <c r="U391" s="245">
        <f t="shared" si="20"/>
        <v>0</v>
      </c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 t="s">
        <v>464</v>
      </c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</row>
    <row r="392" spans="1:60" outlineLevel="1" x14ac:dyDescent="0.2">
      <c r="A392" s="242">
        <v>179</v>
      </c>
      <c r="B392" s="243" t="s">
        <v>685</v>
      </c>
      <c r="C392" s="244" t="s">
        <v>686</v>
      </c>
      <c r="D392" s="245" t="s">
        <v>145</v>
      </c>
      <c r="E392" s="246">
        <v>19</v>
      </c>
      <c r="F392" s="247"/>
      <c r="G392" s="248">
        <f t="shared" si="14"/>
        <v>0</v>
      </c>
      <c r="H392" s="247"/>
      <c r="I392" s="248">
        <f t="shared" si="15"/>
        <v>0</v>
      </c>
      <c r="J392" s="247"/>
      <c r="K392" s="248">
        <f t="shared" si="16"/>
        <v>0</v>
      </c>
      <c r="L392" s="248">
        <v>21</v>
      </c>
      <c r="M392" s="248">
        <f t="shared" si="17"/>
        <v>0</v>
      </c>
      <c r="N392" s="245">
        <v>2.0000000000000002E-5</v>
      </c>
      <c r="O392" s="245">
        <f t="shared" si="18"/>
        <v>3.8000000000000002E-4</v>
      </c>
      <c r="P392" s="245">
        <v>0</v>
      </c>
      <c r="Q392" s="245">
        <f t="shared" si="19"/>
        <v>0</v>
      </c>
      <c r="R392" s="245"/>
      <c r="S392" s="245"/>
      <c r="T392" s="249">
        <v>4.0199999999999996</v>
      </c>
      <c r="U392" s="245">
        <f t="shared" si="20"/>
        <v>76.38</v>
      </c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 t="s">
        <v>136</v>
      </c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</row>
    <row r="393" spans="1:60" outlineLevel="1" x14ac:dyDescent="0.2">
      <c r="A393" s="242">
        <v>180</v>
      </c>
      <c r="B393" s="243" t="s">
        <v>687</v>
      </c>
      <c r="C393" s="244" t="s">
        <v>688</v>
      </c>
      <c r="D393" s="245" t="s">
        <v>145</v>
      </c>
      <c r="E393" s="246">
        <v>46</v>
      </c>
      <c r="F393" s="247"/>
      <c r="G393" s="248">
        <f t="shared" si="14"/>
        <v>0</v>
      </c>
      <c r="H393" s="247"/>
      <c r="I393" s="248">
        <f t="shared" si="15"/>
        <v>0</v>
      </c>
      <c r="J393" s="247"/>
      <c r="K393" s="248">
        <f t="shared" si="16"/>
        <v>0</v>
      </c>
      <c r="L393" s="248">
        <v>21</v>
      </c>
      <c r="M393" s="248">
        <f t="shared" si="17"/>
        <v>0</v>
      </c>
      <c r="N393" s="245">
        <v>0</v>
      </c>
      <c r="O393" s="245">
        <f t="shared" si="18"/>
        <v>0</v>
      </c>
      <c r="P393" s="245">
        <v>0</v>
      </c>
      <c r="Q393" s="245">
        <f t="shared" si="19"/>
        <v>0</v>
      </c>
      <c r="R393" s="245"/>
      <c r="S393" s="245"/>
      <c r="T393" s="249">
        <v>0.77500000000000002</v>
      </c>
      <c r="U393" s="245">
        <f t="shared" si="20"/>
        <v>35.65</v>
      </c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 t="s">
        <v>136</v>
      </c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</row>
    <row r="394" spans="1:60" outlineLevel="1" x14ac:dyDescent="0.2">
      <c r="A394" s="242"/>
      <c r="B394" s="243"/>
      <c r="C394" s="250" t="s">
        <v>689</v>
      </c>
      <c r="D394" s="251"/>
      <c r="E394" s="252">
        <v>46</v>
      </c>
      <c r="F394" s="248"/>
      <c r="G394" s="248"/>
      <c r="H394" s="248"/>
      <c r="I394" s="248"/>
      <c r="J394" s="248"/>
      <c r="K394" s="248"/>
      <c r="L394" s="248"/>
      <c r="M394" s="248"/>
      <c r="N394" s="245"/>
      <c r="O394" s="245"/>
      <c r="P394" s="245"/>
      <c r="Q394" s="245"/>
      <c r="R394" s="245"/>
      <c r="S394" s="245"/>
      <c r="T394" s="249"/>
      <c r="U394" s="245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 t="s">
        <v>138</v>
      </c>
      <c r="AF394" s="153">
        <v>0</v>
      </c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</row>
    <row r="395" spans="1:60" outlineLevel="1" x14ac:dyDescent="0.2">
      <c r="A395" s="242">
        <v>181</v>
      </c>
      <c r="B395" s="243" t="s">
        <v>690</v>
      </c>
      <c r="C395" s="244" t="s">
        <v>691</v>
      </c>
      <c r="D395" s="245" t="s">
        <v>145</v>
      </c>
      <c r="E395" s="246">
        <v>31</v>
      </c>
      <c r="F395" s="247"/>
      <c r="G395" s="248">
        <f>ROUND(E395*F395,2)</f>
        <v>0</v>
      </c>
      <c r="H395" s="247"/>
      <c r="I395" s="248">
        <f>ROUND(E395*H395,2)</f>
        <v>0</v>
      </c>
      <c r="J395" s="247"/>
      <c r="K395" s="248">
        <f>ROUND(E395*J395,2)</f>
        <v>0</v>
      </c>
      <c r="L395" s="248">
        <v>21</v>
      </c>
      <c r="M395" s="248">
        <f>G395*(1+L395/100)</f>
        <v>0</v>
      </c>
      <c r="N395" s="245">
        <v>7.5000000000000002E-4</v>
      </c>
      <c r="O395" s="245">
        <f>ROUND(E395*N395,5)</f>
        <v>2.325E-2</v>
      </c>
      <c r="P395" s="245">
        <v>0</v>
      </c>
      <c r="Q395" s="245">
        <f>ROUND(E395*P395,5)</f>
        <v>0</v>
      </c>
      <c r="R395" s="245"/>
      <c r="S395" s="245"/>
      <c r="T395" s="249">
        <v>0</v>
      </c>
      <c r="U395" s="245">
        <f>ROUND(E395*T395,2)</f>
        <v>0</v>
      </c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 t="s">
        <v>464</v>
      </c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</row>
    <row r="396" spans="1:60" outlineLevel="1" x14ac:dyDescent="0.2">
      <c r="A396" s="242"/>
      <c r="B396" s="243"/>
      <c r="C396" s="250" t="s">
        <v>692</v>
      </c>
      <c r="D396" s="251"/>
      <c r="E396" s="252">
        <v>31</v>
      </c>
      <c r="F396" s="248"/>
      <c r="G396" s="248"/>
      <c r="H396" s="248"/>
      <c r="I396" s="248"/>
      <c r="J396" s="248"/>
      <c r="K396" s="248"/>
      <c r="L396" s="248"/>
      <c r="M396" s="248"/>
      <c r="N396" s="245"/>
      <c r="O396" s="245"/>
      <c r="P396" s="245"/>
      <c r="Q396" s="245"/>
      <c r="R396" s="245"/>
      <c r="S396" s="245"/>
      <c r="T396" s="249"/>
      <c r="U396" s="245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 t="s">
        <v>138</v>
      </c>
      <c r="AF396" s="153">
        <v>0</v>
      </c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</row>
    <row r="397" spans="1:60" outlineLevel="1" x14ac:dyDescent="0.2">
      <c r="A397" s="242">
        <v>182</v>
      </c>
      <c r="B397" s="243" t="s">
        <v>693</v>
      </c>
      <c r="C397" s="244" t="s">
        <v>694</v>
      </c>
      <c r="D397" s="245" t="s">
        <v>145</v>
      </c>
      <c r="E397" s="246">
        <v>7</v>
      </c>
      <c r="F397" s="247"/>
      <c r="G397" s="248">
        <f t="shared" ref="G397:G406" si="21">ROUND(E397*F397,2)</f>
        <v>0</v>
      </c>
      <c r="H397" s="247"/>
      <c r="I397" s="248">
        <f t="shared" ref="I397:I406" si="22">ROUND(E397*H397,2)</f>
        <v>0</v>
      </c>
      <c r="J397" s="247"/>
      <c r="K397" s="248">
        <f t="shared" ref="K397:K406" si="23">ROUND(E397*J397,2)</f>
        <v>0</v>
      </c>
      <c r="L397" s="248">
        <v>21</v>
      </c>
      <c r="M397" s="248">
        <f t="shared" ref="M397:M406" si="24">G397*(1+L397/100)</f>
        <v>0</v>
      </c>
      <c r="N397" s="245">
        <v>0</v>
      </c>
      <c r="O397" s="245">
        <f t="shared" ref="O397:O406" si="25">ROUND(E397*N397,5)</f>
        <v>0</v>
      </c>
      <c r="P397" s="245">
        <v>0</v>
      </c>
      <c r="Q397" s="245">
        <f t="shared" ref="Q397:Q406" si="26">ROUND(E397*P397,5)</f>
        <v>0</v>
      </c>
      <c r="R397" s="245"/>
      <c r="S397" s="245"/>
      <c r="T397" s="249">
        <v>0</v>
      </c>
      <c r="U397" s="245">
        <f t="shared" ref="U397:U406" si="27">ROUND(E397*T397,2)</f>
        <v>0</v>
      </c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 t="s">
        <v>464</v>
      </c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</row>
    <row r="398" spans="1:60" outlineLevel="1" x14ac:dyDescent="0.2">
      <c r="A398" s="242">
        <v>183</v>
      </c>
      <c r="B398" s="243" t="s">
        <v>695</v>
      </c>
      <c r="C398" s="244" t="s">
        <v>696</v>
      </c>
      <c r="D398" s="245" t="s">
        <v>145</v>
      </c>
      <c r="E398" s="246">
        <v>8</v>
      </c>
      <c r="F398" s="247"/>
      <c r="G398" s="248">
        <f t="shared" si="21"/>
        <v>0</v>
      </c>
      <c r="H398" s="247"/>
      <c r="I398" s="248">
        <f t="shared" si="22"/>
        <v>0</v>
      </c>
      <c r="J398" s="247"/>
      <c r="K398" s="248">
        <f t="shared" si="23"/>
        <v>0</v>
      </c>
      <c r="L398" s="248">
        <v>21</v>
      </c>
      <c r="M398" s="248">
        <f t="shared" si="24"/>
        <v>0</v>
      </c>
      <c r="N398" s="245">
        <v>7.5000000000000002E-4</v>
      </c>
      <c r="O398" s="245">
        <f t="shared" si="25"/>
        <v>6.0000000000000001E-3</v>
      </c>
      <c r="P398" s="245">
        <v>0</v>
      </c>
      <c r="Q398" s="245">
        <f t="shared" si="26"/>
        <v>0</v>
      </c>
      <c r="R398" s="245"/>
      <c r="S398" s="245"/>
      <c r="T398" s="249">
        <v>0</v>
      </c>
      <c r="U398" s="245">
        <f t="shared" si="27"/>
        <v>0</v>
      </c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 t="s">
        <v>464</v>
      </c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</row>
    <row r="399" spans="1:60" outlineLevel="1" x14ac:dyDescent="0.2">
      <c r="A399" s="242">
        <v>184</v>
      </c>
      <c r="B399" s="243" t="s">
        <v>697</v>
      </c>
      <c r="C399" s="244" t="s">
        <v>698</v>
      </c>
      <c r="D399" s="245" t="s">
        <v>145</v>
      </c>
      <c r="E399" s="246">
        <v>11</v>
      </c>
      <c r="F399" s="247"/>
      <c r="G399" s="248">
        <f t="shared" si="21"/>
        <v>0</v>
      </c>
      <c r="H399" s="247"/>
      <c r="I399" s="248">
        <f t="shared" si="22"/>
        <v>0</v>
      </c>
      <c r="J399" s="247"/>
      <c r="K399" s="248">
        <f t="shared" si="23"/>
        <v>0</v>
      </c>
      <c r="L399" s="248">
        <v>21</v>
      </c>
      <c r="M399" s="248">
        <f t="shared" si="24"/>
        <v>0</v>
      </c>
      <c r="N399" s="245">
        <v>2.1999999999999999E-2</v>
      </c>
      <c r="O399" s="245">
        <f t="shared" si="25"/>
        <v>0.24199999999999999</v>
      </c>
      <c r="P399" s="245">
        <v>0</v>
      </c>
      <c r="Q399" s="245">
        <f t="shared" si="26"/>
        <v>0</v>
      </c>
      <c r="R399" s="245"/>
      <c r="S399" s="245"/>
      <c r="T399" s="249">
        <v>0</v>
      </c>
      <c r="U399" s="245">
        <f t="shared" si="27"/>
        <v>0</v>
      </c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 t="s">
        <v>464</v>
      </c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</row>
    <row r="400" spans="1:60" outlineLevel="1" x14ac:dyDescent="0.2">
      <c r="A400" s="242">
        <v>185</v>
      </c>
      <c r="B400" s="243" t="s">
        <v>699</v>
      </c>
      <c r="C400" s="244" t="s">
        <v>700</v>
      </c>
      <c r="D400" s="245" t="s">
        <v>145</v>
      </c>
      <c r="E400" s="246">
        <v>21</v>
      </c>
      <c r="F400" s="247"/>
      <c r="G400" s="248">
        <f t="shared" si="21"/>
        <v>0</v>
      </c>
      <c r="H400" s="247"/>
      <c r="I400" s="248">
        <f t="shared" si="22"/>
        <v>0</v>
      </c>
      <c r="J400" s="247"/>
      <c r="K400" s="248">
        <f t="shared" si="23"/>
        <v>0</v>
      </c>
      <c r="L400" s="248">
        <v>21</v>
      </c>
      <c r="M400" s="248">
        <f t="shared" si="24"/>
        <v>0</v>
      </c>
      <c r="N400" s="245">
        <v>4.4999999999999998E-2</v>
      </c>
      <c r="O400" s="245">
        <f t="shared" si="25"/>
        <v>0.94499999999999995</v>
      </c>
      <c r="P400" s="245">
        <v>0</v>
      </c>
      <c r="Q400" s="245">
        <f t="shared" si="26"/>
        <v>0</v>
      </c>
      <c r="R400" s="245"/>
      <c r="S400" s="245"/>
      <c r="T400" s="249">
        <v>0</v>
      </c>
      <c r="U400" s="245">
        <f t="shared" si="27"/>
        <v>0</v>
      </c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 t="s">
        <v>464</v>
      </c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  <c r="AV400" s="153"/>
      <c r="AW400" s="153"/>
      <c r="AX400" s="153"/>
      <c r="AY400" s="153"/>
      <c r="AZ400" s="153"/>
      <c r="BA400" s="153"/>
      <c r="BB400" s="153"/>
      <c r="BC400" s="153"/>
      <c r="BD400" s="153"/>
      <c r="BE400" s="153"/>
      <c r="BF400" s="153"/>
      <c r="BG400" s="153"/>
      <c r="BH400" s="153"/>
    </row>
    <row r="401" spans="1:60" outlineLevel="1" x14ac:dyDescent="0.2">
      <c r="A401" s="242">
        <v>186</v>
      </c>
      <c r="B401" s="243" t="s">
        <v>701</v>
      </c>
      <c r="C401" s="244" t="s">
        <v>702</v>
      </c>
      <c r="D401" s="245" t="s">
        <v>145</v>
      </c>
      <c r="E401" s="246">
        <v>7</v>
      </c>
      <c r="F401" s="247"/>
      <c r="G401" s="248">
        <f t="shared" si="21"/>
        <v>0</v>
      </c>
      <c r="H401" s="247"/>
      <c r="I401" s="248">
        <f t="shared" si="22"/>
        <v>0</v>
      </c>
      <c r="J401" s="247"/>
      <c r="K401" s="248">
        <f t="shared" si="23"/>
        <v>0</v>
      </c>
      <c r="L401" s="248">
        <v>21</v>
      </c>
      <c r="M401" s="248">
        <f t="shared" si="24"/>
        <v>0</v>
      </c>
      <c r="N401" s="245">
        <v>8.4000000000000005E-2</v>
      </c>
      <c r="O401" s="245">
        <f t="shared" si="25"/>
        <v>0.58799999999999997</v>
      </c>
      <c r="P401" s="245">
        <v>0</v>
      </c>
      <c r="Q401" s="245">
        <f t="shared" si="26"/>
        <v>0</v>
      </c>
      <c r="R401" s="245"/>
      <c r="S401" s="245"/>
      <c r="T401" s="249">
        <v>0</v>
      </c>
      <c r="U401" s="245">
        <f t="shared" si="27"/>
        <v>0</v>
      </c>
      <c r="V401" s="153"/>
      <c r="W401" s="153"/>
      <c r="X401" s="153"/>
      <c r="Y401" s="153"/>
      <c r="Z401" s="153"/>
      <c r="AA401" s="153"/>
      <c r="AB401" s="153"/>
      <c r="AC401" s="153"/>
      <c r="AD401" s="153"/>
      <c r="AE401" s="153" t="s">
        <v>464</v>
      </c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  <c r="AV401" s="153"/>
      <c r="AW401" s="153"/>
      <c r="AX401" s="153"/>
      <c r="AY401" s="153"/>
      <c r="AZ401" s="153"/>
      <c r="BA401" s="153"/>
      <c r="BB401" s="153"/>
      <c r="BC401" s="153"/>
      <c r="BD401" s="153"/>
      <c r="BE401" s="153"/>
      <c r="BF401" s="153"/>
      <c r="BG401" s="153"/>
      <c r="BH401" s="153"/>
    </row>
    <row r="402" spans="1:60" ht="22.5" outlineLevel="1" x14ac:dyDescent="0.2">
      <c r="A402" s="242">
        <v>187</v>
      </c>
      <c r="B402" s="243" t="s">
        <v>703</v>
      </c>
      <c r="C402" s="244" t="s">
        <v>704</v>
      </c>
      <c r="D402" s="245" t="s">
        <v>145</v>
      </c>
      <c r="E402" s="246">
        <v>4</v>
      </c>
      <c r="F402" s="247"/>
      <c r="G402" s="248">
        <f t="shared" si="21"/>
        <v>0</v>
      </c>
      <c r="H402" s="247"/>
      <c r="I402" s="248">
        <f t="shared" si="22"/>
        <v>0</v>
      </c>
      <c r="J402" s="247"/>
      <c r="K402" s="248">
        <f t="shared" si="23"/>
        <v>0</v>
      </c>
      <c r="L402" s="248">
        <v>21</v>
      </c>
      <c r="M402" s="248">
        <f t="shared" si="24"/>
        <v>0</v>
      </c>
      <c r="N402" s="245">
        <v>8.4000000000000005E-2</v>
      </c>
      <c r="O402" s="245">
        <f t="shared" si="25"/>
        <v>0.33600000000000002</v>
      </c>
      <c r="P402" s="245">
        <v>0</v>
      </c>
      <c r="Q402" s="245">
        <f t="shared" si="26"/>
        <v>0</v>
      </c>
      <c r="R402" s="245"/>
      <c r="S402" s="245"/>
      <c r="T402" s="249">
        <v>0</v>
      </c>
      <c r="U402" s="245">
        <f t="shared" si="27"/>
        <v>0</v>
      </c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 t="s">
        <v>464</v>
      </c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</row>
    <row r="403" spans="1:60" ht="22.5" outlineLevel="1" x14ac:dyDescent="0.2">
      <c r="A403" s="242">
        <v>188</v>
      </c>
      <c r="B403" s="243" t="s">
        <v>705</v>
      </c>
      <c r="C403" s="244" t="s">
        <v>706</v>
      </c>
      <c r="D403" s="245" t="s">
        <v>145</v>
      </c>
      <c r="E403" s="246">
        <v>6</v>
      </c>
      <c r="F403" s="247"/>
      <c r="G403" s="248">
        <f t="shared" si="21"/>
        <v>0</v>
      </c>
      <c r="H403" s="247"/>
      <c r="I403" s="248">
        <f t="shared" si="22"/>
        <v>0</v>
      </c>
      <c r="J403" s="247"/>
      <c r="K403" s="248">
        <f t="shared" si="23"/>
        <v>0</v>
      </c>
      <c r="L403" s="248">
        <v>21</v>
      </c>
      <c r="M403" s="248">
        <f t="shared" si="24"/>
        <v>0</v>
      </c>
      <c r="N403" s="245">
        <v>2.4E-2</v>
      </c>
      <c r="O403" s="245">
        <f t="shared" si="25"/>
        <v>0.14399999999999999</v>
      </c>
      <c r="P403" s="245">
        <v>0</v>
      </c>
      <c r="Q403" s="245">
        <f t="shared" si="26"/>
        <v>0</v>
      </c>
      <c r="R403" s="245"/>
      <c r="S403" s="245"/>
      <c r="T403" s="249">
        <v>0</v>
      </c>
      <c r="U403" s="245">
        <f t="shared" si="27"/>
        <v>0</v>
      </c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 t="s">
        <v>464</v>
      </c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</row>
    <row r="404" spans="1:60" ht="22.5" outlineLevel="1" x14ac:dyDescent="0.2">
      <c r="A404" s="242">
        <v>189</v>
      </c>
      <c r="B404" s="243" t="s">
        <v>707</v>
      </c>
      <c r="C404" s="244" t="s">
        <v>708</v>
      </c>
      <c r="D404" s="245" t="s">
        <v>145</v>
      </c>
      <c r="E404" s="246">
        <v>13</v>
      </c>
      <c r="F404" s="247"/>
      <c r="G404" s="248">
        <f t="shared" si="21"/>
        <v>0</v>
      </c>
      <c r="H404" s="247"/>
      <c r="I404" s="248">
        <f t="shared" si="22"/>
        <v>0</v>
      </c>
      <c r="J404" s="247"/>
      <c r="K404" s="248">
        <f t="shared" si="23"/>
        <v>0</v>
      </c>
      <c r="L404" s="248">
        <v>21</v>
      </c>
      <c r="M404" s="248">
        <f t="shared" si="24"/>
        <v>0</v>
      </c>
      <c r="N404" s="245">
        <v>0.02</v>
      </c>
      <c r="O404" s="245">
        <f t="shared" si="25"/>
        <v>0.26</v>
      </c>
      <c r="P404" s="245">
        <v>0</v>
      </c>
      <c r="Q404" s="245">
        <f t="shared" si="26"/>
        <v>0</v>
      </c>
      <c r="R404" s="245"/>
      <c r="S404" s="245"/>
      <c r="T404" s="249">
        <v>0</v>
      </c>
      <c r="U404" s="245">
        <f t="shared" si="27"/>
        <v>0</v>
      </c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 t="s">
        <v>464</v>
      </c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</row>
    <row r="405" spans="1:60" outlineLevel="1" x14ac:dyDescent="0.2">
      <c r="A405" s="242">
        <v>190</v>
      </c>
      <c r="B405" s="243" t="s">
        <v>709</v>
      </c>
      <c r="C405" s="244" t="s">
        <v>710</v>
      </c>
      <c r="D405" s="245" t="s">
        <v>145</v>
      </c>
      <c r="E405" s="246">
        <v>7</v>
      </c>
      <c r="F405" s="247"/>
      <c r="G405" s="248">
        <f t="shared" si="21"/>
        <v>0</v>
      </c>
      <c r="H405" s="247"/>
      <c r="I405" s="248">
        <f t="shared" si="22"/>
        <v>0</v>
      </c>
      <c r="J405" s="247"/>
      <c r="K405" s="248">
        <f t="shared" si="23"/>
        <v>0</v>
      </c>
      <c r="L405" s="248">
        <v>21</v>
      </c>
      <c r="M405" s="248">
        <f t="shared" si="24"/>
        <v>0</v>
      </c>
      <c r="N405" s="245">
        <v>0.184</v>
      </c>
      <c r="O405" s="245">
        <f t="shared" si="25"/>
        <v>1.288</v>
      </c>
      <c r="P405" s="245">
        <v>0</v>
      </c>
      <c r="Q405" s="245">
        <f t="shared" si="26"/>
        <v>0</v>
      </c>
      <c r="R405" s="245"/>
      <c r="S405" s="245"/>
      <c r="T405" s="249">
        <v>11.17347</v>
      </c>
      <c r="U405" s="245">
        <f t="shared" si="27"/>
        <v>78.209999999999994</v>
      </c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 t="s">
        <v>558</v>
      </c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</row>
    <row r="406" spans="1:60" outlineLevel="1" x14ac:dyDescent="0.2">
      <c r="A406" s="242">
        <v>191</v>
      </c>
      <c r="B406" s="243" t="s">
        <v>711</v>
      </c>
      <c r="C406" s="244" t="s">
        <v>712</v>
      </c>
      <c r="D406" s="245" t="s">
        <v>230</v>
      </c>
      <c r="E406" s="246">
        <v>5.22</v>
      </c>
      <c r="F406" s="247"/>
      <c r="G406" s="248">
        <f t="shared" si="21"/>
        <v>0</v>
      </c>
      <c r="H406" s="247"/>
      <c r="I406" s="248">
        <f t="shared" si="22"/>
        <v>0</v>
      </c>
      <c r="J406" s="247"/>
      <c r="K406" s="248">
        <f t="shared" si="23"/>
        <v>0</v>
      </c>
      <c r="L406" s="248">
        <v>21</v>
      </c>
      <c r="M406" s="248">
        <f t="shared" si="24"/>
        <v>0</v>
      </c>
      <c r="N406" s="245">
        <v>0</v>
      </c>
      <c r="O406" s="245">
        <f t="shared" si="25"/>
        <v>0</v>
      </c>
      <c r="P406" s="245">
        <v>0</v>
      </c>
      <c r="Q406" s="245">
        <f t="shared" si="26"/>
        <v>0</v>
      </c>
      <c r="R406" s="245"/>
      <c r="S406" s="245"/>
      <c r="T406" s="249">
        <v>2.4209999999999998</v>
      </c>
      <c r="U406" s="245">
        <f t="shared" si="27"/>
        <v>12.64</v>
      </c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 t="s">
        <v>136</v>
      </c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</row>
    <row r="407" spans="1:60" x14ac:dyDescent="0.2">
      <c r="A407" s="258" t="s">
        <v>131</v>
      </c>
      <c r="B407" s="259" t="s">
        <v>87</v>
      </c>
      <c r="C407" s="260" t="s">
        <v>88</v>
      </c>
      <c r="D407" s="261"/>
      <c r="E407" s="262"/>
      <c r="F407" s="263"/>
      <c r="G407" s="263">
        <f>SUMIF(AE408:AE429,"&lt;&gt;NOR",G408:G429)</f>
        <v>0</v>
      </c>
      <c r="H407" s="263"/>
      <c r="I407" s="263">
        <f>SUM(I408:I429)</f>
        <v>0</v>
      </c>
      <c r="J407" s="263"/>
      <c r="K407" s="263">
        <f>SUM(K408:K429)</f>
        <v>0</v>
      </c>
      <c r="L407" s="263"/>
      <c r="M407" s="263">
        <f>SUM(M408:M429)</f>
        <v>0</v>
      </c>
      <c r="N407" s="261"/>
      <c r="O407" s="261">
        <f>SUM(O408:O429)</f>
        <v>3.0615400000000004</v>
      </c>
      <c r="P407" s="261"/>
      <c r="Q407" s="261">
        <f>SUM(Q408:Q429)</f>
        <v>0</v>
      </c>
      <c r="R407" s="261"/>
      <c r="S407" s="261"/>
      <c r="T407" s="264"/>
      <c r="U407" s="261">
        <f>SUM(U408:U429)</f>
        <v>170.32000000000002</v>
      </c>
      <c r="AE407" t="s">
        <v>132</v>
      </c>
    </row>
    <row r="408" spans="1:60" ht="22.5" outlineLevel="1" x14ac:dyDescent="0.2">
      <c r="A408" s="242">
        <v>192</v>
      </c>
      <c r="B408" s="243" t="s">
        <v>713</v>
      </c>
      <c r="C408" s="244" t="s">
        <v>714</v>
      </c>
      <c r="D408" s="245" t="s">
        <v>135</v>
      </c>
      <c r="E408" s="246">
        <v>112.93</v>
      </c>
      <c r="F408" s="247"/>
      <c r="G408" s="248">
        <f>ROUND(E408*F408,2)</f>
        <v>0</v>
      </c>
      <c r="H408" s="247"/>
      <c r="I408" s="248">
        <f>ROUND(E408*H408,2)</f>
        <v>0</v>
      </c>
      <c r="J408" s="247"/>
      <c r="K408" s="248">
        <f>ROUND(E408*J408,2)</f>
        <v>0</v>
      </c>
      <c r="L408" s="248">
        <v>21</v>
      </c>
      <c r="M408" s="248">
        <f>G408*(1+L408/100)</f>
        <v>0</v>
      </c>
      <c r="N408" s="245">
        <v>3.2599999999999999E-3</v>
      </c>
      <c r="O408" s="245">
        <f>ROUND(E408*N408,5)</f>
        <v>0.36814999999999998</v>
      </c>
      <c r="P408" s="245">
        <v>0</v>
      </c>
      <c r="Q408" s="245">
        <f>ROUND(E408*P408,5)</f>
        <v>0</v>
      </c>
      <c r="R408" s="245"/>
      <c r="S408" s="245"/>
      <c r="T408" s="249">
        <v>0.97799999999999998</v>
      </c>
      <c r="U408" s="245">
        <f>ROUND(E408*T408,2)</f>
        <v>110.45</v>
      </c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 t="s">
        <v>136</v>
      </c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</row>
    <row r="409" spans="1:60" outlineLevel="1" x14ac:dyDescent="0.2">
      <c r="A409" s="242"/>
      <c r="B409" s="243"/>
      <c r="C409" s="250" t="s">
        <v>715</v>
      </c>
      <c r="D409" s="251"/>
      <c r="E409" s="252">
        <v>10.27</v>
      </c>
      <c r="F409" s="248"/>
      <c r="G409" s="248"/>
      <c r="H409" s="248"/>
      <c r="I409" s="248"/>
      <c r="J409" s="248"/>
      <c r="K409" s="248"/>
      <c r="L409" s="248"/>
      <c r="M409" s="248"/>
      <c r="N409" s="245"/>
      <c r="O409" s="245"/>
      <c r="P409" s="245"/>
      <c r="Q409" s="245"/>
      <c r="R409" s="245"/>
      <c r="S409" s="245"/>
      <c r="T409" s="249"/>
      <c r="U409" s="245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 t="s">
        <v>138</v>
      </c>
      <c r="AF409" s="153">
        <v>0</v>
      </c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</row>
    <row r="410" spans="1:60" outlineLevel="1" x14ac:dyDescent="0.2">
      <c r="A410" s="242"/>
      <c r="B410" s="243"/>
      <c r="C410" s="250" t="s">
        <v>716</v>
      </c>
      <c r="D410" s="251"/>
      <c r="E410" s="252">
        <v>15.68</v>
      </c>
      <c r="F410" s="248"/>
      <c r="G410" s="248"/>
      <c r="H410" s="248"/>
      <c r="I410" s="248"/>
      <c r="J410" s="248"/>
      <c r="K410" s="248"/>
      <c r="L410" s="248"/>
      <c r="M410" s="248"/>
      <c r="N410" s="245"/>
      <c r="O410" s="245"/>
      <c r="P410" s="245"/>
      <c r="Q410" s="245"/>
      <c r="R410" s="245"/>
      <c r="S410" s="245"/>
      <c r="T410" s="249"/>
      <c r="U410" s="245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 t="s">
        <v>138</v>
      </c>
      <c r="AF410" s="153">
        <v>0</v>
      </c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</row>
    <row r="411" spans="1:60" outlineLevel="1" x14ac:dyDescent="0.2">
      <c r="A411" s="242"/>
      <c r="B411" s="243"/>
      <c r="C411" s="250" t="s">
        <v>717</v>
      </c>
      <c r="D411" s="251"/>
      <c r="E411" s="252">
        <v>17.95</v>
      </c>
      <c r="F411" s="248"/>
      <c r="G411" s="248"/>
      <c r="H411" s="248"/>
      <c r="I411" s="248"/>
      <c r="J411" s="248"/>
      <c r="K411" s="248"/>
      <c r="L411" s="248"/>
      <c r="M411" s="248"/>
      <c r="N411" s="245"/>
      <c r="O411" s="245"/>
      <c r="P411" s="245"/>
      <c r="Q411" s="245"/>
      <c r="R411" s="245"/>
      <c r="S411" s="245"/>
      <c r="T411" s="249"/>
      <c r="U411" s="245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 t="s">
        <v>138</v>
      </c>
      <c r="AF411" s="153">
        <v>0</v>
      </c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</row>
    <row r="412" spans="1:60" outlineLevel="1" x14ac:dyDescent="0.2">
      <c r="A412" s="242"/>
      <c r="B412" s="243"/>
      <c r="C412" s="250" t="s">
        <v>718</v>
      </c>
      <c r="D412" s="251"/>
      <c r="E412" s="252">
        <v>21.87</v>
      </c>
      <c r="F412" s="248"/>
      <c r="G412" s="248"/>
      <c r="H412" s="248"/>
      <c r="I412" s="248"/>
      <c r="J412" s="248"/>
      <c r="K412" s="248"/>
      <c r="L412" s="248"/>
      <c r="M412" s="248"/>
      <c r="N412" s="245"/>
      <c r="O412" s="245"/>
      <c r="P412" s="245"/>
      <c r="Q412" s="245"/>
      <c r="R412" s="245"/>
      <c r="S412" s="245"/>
      <c r="T412" s="249"/>
      <c r="U412" s="245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 t="s">
        <v>138</v>
      </c>
      <c r="AF412" s="153">
        <v>0</v>
      </c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</row>
    <row r="413" spans="1:60" outlineLevel="1" x14ac:dyDescent="0.2">
      <c r="A413" s="242"/>
      <c r="B413" s="243"/>
      <c r="C413" s="250" t="s">
        <v>719</v>
      </c>
      <c r="D413" s="251"/>
      <c r="E413" s="252">
        <v>13.9</v>
      </c>
      <c r="F413" s="248"/>
      <c r="G413" s="248"/>
      <c r="H413" s="248"/>
      <c r="I413" s="248"/>
      <c r="J413" s="248"/>
      <c r="K413" s="248"/>
      <c r="L413" s="248"/>
      <c r="M413" s="248"/>
      <c r="N413" s="245"/>
      <c r="O413" s="245"/>
      <c r="P413" s="245"/>
      <c r="Q413" s="245"/>
      <c r="R413" s="245"/>
      <c r="S413" s="245"/>
      <c r="T413" s="249"/>
      <c r="U413" s="245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 t="s">
        <v>138</v>
      </c>
      <c r="AF413" s="153">
        <v>0</v>
      </c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</row>
    <row r="414" spans="1:60" outlineLevel="1" x14ac:dyDescent="0.2">
      <c r="A414" s="242"/>
      <c r="B414" s="243"/>
      <c r="C414" s="250" t="s">
        <v>720</v>
      </c>
      <c r="D414" s="251"/>
      <c r="E414" s="252">
        <v>25.92</v>
      </c>
      <c r="F414" s="248"/>
      <c r="G414" s="248"/>
      <c r="H414" s="248"/>
      <c r="I414" s="248"/>
      <c r="J414" s="248"/>
      <c r="K414" s="248"/>
      <c r="L414" s="248"/>
      <c r="M414" s="248"/>
      <c r="N414" s="245"/>
      <c r="O414" s="245"/>
      <c r="P414" s="245"/>
      <c r="Q414" s="245"/>
      <c r="R414" s="245"/>
      <c r="S414" s="245"/>
      <c r="T414" s="249"/>
      <c r="U414" s="245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 t="s">
        <v>138</v>
      </c>
      <c r="AF414" s="153">
        <v>0</v>
      </c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</row>
    <row r="415" spans="1:60" outlineLevel="1" x14ac:dyDescent="0.2">
      <c r="A415" s="242"/>
      <c r="B415" s="243"/>
      <c r="C415" s="250" t="s">
        <v>721</v>
      </c>
      <c r="D415" s="251"/>
      <c r="E415" s="252">
        <v>7.34</v>
      </c>
      <c r="F415" s="248"/>
      <c r="G415" s="248"/>
      <c r="H415" s="248"/>
      <c r="I415" s="248"/>
      <c r="J415" s="248"/>
      <c r="K415" s="248"/>
      <c r="L415" s="248"/>
      <c r="M415" s="248"/>
      <c r="N415" s="245"/>
      <c r="O415" s="245"/>
      <c r="P415" s="245"/>
      <c r="Q415" s="245"/>
      <c r="R415" s="245"/>
      <c r="S415" s="245"/>
      <c r="T415" s="249"/>
      <c r="U415" s="245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 t="s">
        <v>138</v>
      </c>
      <c r="AF415" s="153">
        <v>0</v>
      </c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</row>
    <row r="416" spans="1:60" outlineLevel="1" x14ac:dyDescent="0.2">
      <c r="A416" s="242">
        <v>193</v>
      </c>
      <c r="B416" s="243" t="s">
        <v>722</v>
      </c>
      <c r="C416" s="244" t="s">
        <v>723</v>
      </c>
      <c r="D416" s="245" t="s">
        <v>135</v>
      </c>
      <c r="E416" s="246">
        <v>118.5765</v>
      </c>
      <c r="F416" s="247"/>
      <c r="G416" s="248">
        <f>ROUND(E416*F416,2)</f>
        <v>0</v>
      </c>
      <c r="H416" s="247"/>
      <c r="I416" s="248">
        <f>ROUND(E416*H416,2)</f>
        <v>0</v>
      </c>
      <c r="J416" s="247"/>
      <c r="K416" s="248">
        <f>ROUND(E416*J416,2)</f>
        <v>0</v>
      </c>
      <c r="L416" s="248">
        <v>21</v>
      </c>
      <c r="M416" s="248">
        <f>G416*(1+L416/100)</f>
        <v>0</v>
      </c>
      <c r="N416" s="245">
        <v>1.9199999999999998E-2</v>
      </c>
      <c r="O416" s="245">
        <f>ROUND(E416*N416,5)</f>
        <v>2.2766700000000002</v>
      </c>
      <c r="P416" s="245">
        <v>0</v>
      </c>
      <c r="Q416" s="245">
        <f>ROUND(E416*P416,5)</f>
        <v>0</v>
      </c>
      <c r="R416" s="245"/>
      <c r="S416" s="245"/>
      <c r="T416" s="249">
        <v>0</v>
      </c>
      <c r="U416" s="245">
        <f>ROUND(E416*T416,2)</f>
        <v>0</v>
      </c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 t="s">
        <v>464</v>
      </c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53"/>
      <c r="AW416" s="153"/>
      <c r="AX416" s="153"/>
      <c r="AY416" s="153"/>
      <c r="AZ416" s="153"/>
      <c r="BA416" s="153"/>
      <c r="BB416" s="153"/>
      <c r="BC416" s="153"/>
      <c r="BD416" s="153"/>
      <c r="BE416" s="153"/>
      <c r="BF416" s="153"/>
      <c r="BG416" s="153"/>
      <c r="BH416" s="153"/>
    </row>
    <row r="417" spans="1:60" outlineLevel="1" x14ac:dyDescent="0.2">
      <c r="A417" s="242"/>
      <c r="B417" s="243"/>
      <c r="C417" s="250" t="s">
        <v>724</v>
      </c>
      <c r="D417" s="251"/>
      <c r="E417" s="252">
        <v>118.5765</v>
      </c>
      <c r="F417" s="248"/>
      <c r="G417" s="248"/>
      <c r="H417" s="248"/>
      <c r="I417" s="248"/>
      <c r="J417" s="248"/>
      <c r="K417" s="248"/>
      <c r="L417" s="248"/>
      <c r="M417" s="248"/>
      <c r="N417" s="245"/>
      <c r="O417" s="245"/>
      <c r="P417" s="245"/>
      <c r="Q417" s="245"/>
      <c r="R417" s="245"/>
      <c r="S417" s="245"/>
      <c r="T417" s="249"/>
      <c r="U417" s="245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 t="s">
        <v>138</v>
      </c>
      <c r="AF417" s="153">
        <v>0</v>
      </c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53"/>
      <c r="AW417" s="153"/>
      <c r="AX417" s="153"/>
      <c r="AY417" s="153"/>
      <c r="AZ417" s="153"/>
      <c r="BA417" s="153"/>
      <c r="BB417" s="153"/>
      <c r="BC417" s="153"/>
      <c r="BD417" s="153"/>
      <c r="BE417" s="153"/>
      <c r="BF417" s="153"/>
      <c r="BG417" s="153"/>
      <c r="BH417" s="153"/>
    </row>
    <row r="418" spans="1:60" outlineLevel="1" x14ac:dyDescent="0.2">
      <c r="A418" s="242">
        <v>194</v>
      </c>
      <c r="B418" s="243" t="s">
        <v>725</v>
      </c>
      <c r="C418" s="244" t="s">
        <v>726</v>
      </c>
      <c r="D418" s="245" t="s">
        <v>135</v>
      </c>
      <c r="E418" s="246">
        <v>112.93</v>
      </c>
      <c r="F418" s="247"/>
      <c r="G418" s="248">
        <f>ROUND(E418*F418,2)</f>
        <v>0</v>
      </c>
      <c r="H418" s="247"/>
      <c r="I418" s="248">
        <f>ROUND(E418*H418,2)</f>
        <v>0</v>
      </c>
      <c r="J418" s="247"/>
      <c r="K418" s="248">
        <f>ROUND(E418*J418,2)</f>
        <v>0</v>
      </c>
      <c r="L418" s="248">
        <v>21</v>
      </c>
      <c r="M418" s="248">
        <f>G418*(1+L418/100)</f>
        <v>0</v>
      </c>
      <c r="N418" s="245">
        <v>1.1E-4</v>
      </c>
      <c r="O418" s="245">
        <f>ROUND(E418*N418,5)</f>
        <v>1.242E-2</v>
      </c>
      <c r="P418" s="245">
        <v>0</v>
      </c>
      <c r="Q418" s="245">
        <f>ROUND(E418*P418,5)</f>
        <v>0</v>
      </c>
      <c r="R418" s="245"/>
      <c r="S418" s="245"/>
      <c r="T418" s="249">
        <v>0.05</v>
      </c>
      <c r="U418" s="245">
        <f>ROUND(E418*T418,2)</f>
        <v>5.65</v>
      </c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 t="s">
        <v>136</v>
      </c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</row>
    <row r="419" spans="1:60" outlineLevel="1" x14ac:dyDescent="0.2">
      <c r="A419" s="242">
        <v>195</v>
      </c>
      <c r="B419" s="243" t="s">
        <v>727</v>
      </c>
      <c r="C419" s="244" t="s">
        <v>728</v>
      </c>
      <c r="D419" s="245" t="s">
        <v>224</v>
      </c>
      <c r="E419" s="246">
        <v>213.35</v>
      </c>
      <c r="F419" s="247"/>
      <c r="G419" s="248">
        <f>ROUND(E419*F419,2)</f>
        <v>0</v>
      </c>
      <c r="H419" s="247"/>
      <c r="I419" s="248">
        <f>ROUND(E419*H419,2)</f>
        <v>0</v>
      </c>
      <c r="J419" s="247"/>
      <c r="K419" s="248">
        <f>ROUND(E419*J419,2)</f>
        <v>0</v>
      </c>
      <c r="L419" s="248">
        <v>21</v>
      </c>
      <c r="M419" s="248">
        <f>G419*(1+L419/100)</f>
        <v>0</v>
      </c>
      <c r="N419" s="245">
        <v>3.2000000000000003E-4</v>
      </c>
      <c r="O419" s="245">
        <f>ROUND(E419*N419,5)</f>
        <v>6.8269999999999997E-2</v>
      </c>
      <c r="P419" s="245">
        <v>0</v>
      </c>
      <c r="Q419" s="245">
        <f>ROUND(E419*P419,5)</f>
        <v>0</v>
      </c>
      <c r="R419" s="245"/>
      <c r="S419" s="245"/>
      <c r="T419" s="249">
        <v>0.23599999999999999</v>
      </c>
      <c r="U419" s="245">
        <f>ROUND(E419*T419,2)</f>
        <v>50.35</v>
      </c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 t="s">
        <v>136</v>
      </c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53"/>
      <c r="AW419" s="153"/>
      <c r="AX419" s="153"/>
      <c r="AY419" s="153"/>
      <c r="AZ419" s="153"/>
      <c r="BA419" s="153"/>
      <c r="BB419" s="153"/>
      <c r="BC419" s="153"/>
      <c r="BD419" s="153"/>
      <c r="BE419" s="153"/>
      <c r="BF419" s="153"/>
      <c r="BG419" s="153"/>
      <c r="BH419" s="153"/>
    </row>
    <row r="420" spans="1:60" outlineLevel="1" x14ac:dyDescent="0.2">
      <c r="A420" s="242"/>
      <c r="B420" s="243"/>
      <c r="C420" s="250" t="s">
        <v>729</v>
      </c>
      <c r="D420" s="251"/>
      <c r="E420" s="252">
        <v>61.8</v>
      </c>
      <c r="F420" s="248"/>
      <c r="G420" s="248"/>
      <c r="H420" s="248"/>
      <c r="I420" s="248"/>
      <c r="J420" s="248"/>
      <c r="K420" s="248"/>
      <c r="L420" s="248"/>
      <c r="M420" s="248"/>
      <c r="N420" s="245"/>
      <c r="O420" s="245"/>
      <c r="P420" s="245"/>
      <c r="Q420" s="245"/>
      <c r="R420" s="245"/>
      <c r="S420" s="245"/>
      <c r="T420" s="249"/>
      <c r="U420" s="245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 t="s">
        <v>138</v>
      </c>
      <c r="AF420" s="153">
        <v>0</v>
      </c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</row>
    <row r="421" spans="1:60" outlineLevel="1" x14ac:dyDescent="0.2">
      <c r="A421" s="242"/>
      <c r="B421" s="243"/>
      <c r="C421" s="250" t="s">
        <v>730</v>
      </c>
      <c r="D421" s="251"/>
      <c r="E421" s="252">
        <v>77.5</v>
      </c>
      <c r="F421" s="248"/>
      <c r="G421" s="248"/>
      <c r="H421" s="248"/>
      <c r="I421" s="248"/>
      <c r="J421" s="248"/>
      <c r="K421" s="248"/>
      <c r="L421" s="248"/>
      <c r="M421" s="248"/>
      <c r="N421" s="245"/>
      <c r="O421" s="245"/>
      <c r="P421" s="245"/>
      <c r="Q421" s="245"/>
      <c r="R421" s="245"/>
      <c r="S421" s="245"/>
      <c r="T421" s="249"/>
      <c r="U421" s="245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 t="s">
        <v>138</v>
      </c>
      <c r="AF421" s="153">
        <v>0</v>
      </c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</row>
    <row r="422" spans="1:60" outlineLevel="1" x14ac:dyDescent="0.2">
      <c r="A422" s="242"/>
      <c r="B422" s="243"/>
      <c r="C422" s="250" t="s">
        <v>731</v>
      </c>
      <c r="D422" s="251"/>
      <c r="E422" s="252">
        <v>63.1</v>
      </c>
      <c r="F422" s="248"/>
      <c r="G422" s="248"/>
      <c r="H422" s="248"/>
      <c r="I422" s="248"/>
      <c r="J422" s="248"/>
      <c r="K422" s="248"/>
      <c r="L422" s="248"/>
      <c r="M422" s="248"/>
      <c r="N422" s="245"/>
      <c r="O422" s="245"/>
      <c r="P422" s="245"/>
      <c r="Q422" s="245"/>
      <c r="R422" s="245"/>
      <c r="S422" s="245"/>
      <c r="T422" s="249"/>
      <c r="U422" s="245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 t="s">
        <v>138</v>
      </c>
      <c r="AF422" s="153">
        <v>0</v>
      </c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</row>
    <row r="423" spans="1:60" outlineLevel="1" x14ac:dyDescent="0.2">
      <c r="A423" s="242"/>
      <c r="B423" s="243"/>
      <c r="C423" s="250" t="s">
        <v>732</v>
      </c>
      <c r="D423" s="251"/>
      <c r="E423" s="252">
        <v>22</v>
      </c>
      <c r="F423" s="248"/>
      <c r="G423" s="248"/>
      <c r="H423" s="248"/>
      <c r="I423" s="248"/>
      <c r="J423" s="248"/>
      <c r="K423" s="248"/>
      <c r="L423" s="248"/>
      <c r="M423" s="248"/>
      <c r="N423" s="245"/>
      <c r="O423" s="245"/>
      <c r="P423" s="245"/>
      <c r="Q423" s="245"/>
      <c r="R423" s="245"/>
      <c r="S423" s="245"/>
      <c r="T423" s="249"/>
      <c r="U423" s="245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 t="s">
        <v>138</v>
      </c>
      <c r="AF423" s="153">
        <v>0</v>
      </c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</row>
    <row r="424" spans="1:60" outlineLevel="1" x14ac:dyDescent="0.2">
      <c r="A424" s="242"/>
      <c r="B424" s="243"/>
      <c r="C424" s="250" t="s">
        <v>733</v>
      </c>
      <c r="D424" s="251"/>
      <c r="E424" s="252">
        <v>89.9</v>
      </c>
      <c r="F424" s="248"/>
      <c r="G424" s="248"/>
      <c r="H424" s="248"/>
      <c r="I424" s="248"/>
      <c r="J424" s="248"/>
      <c r="K424" s="248"/>
      <c r="L424" s="248"/>
      <c r="M424" s="248"/>
      <c r="N424" s="245"/>
      <c r="O424" s="245"/>
      <c r="P424" s="245"/>
      <c r="Q424" s="245"/>
      <c r="R424" s="245"/>
      <c r="S424" s="245"/>
      <c r="T424" s="249"/>
      <c r="U424" s="245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 t="s">
        <v>138</v>
      </c>
      <c r="AF424" s="153">
        <v>0</v>
      </c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</row>
    <row r="425" spans="1:60" outlineLevel="1" x14ac:dyDescent="0.2">
      <c r="A425" s="242"/>
      <c r="B425" s="243"/>
      <c r="C425" s="250" t="s">
        <v>734</v>
      </c>
      <c r="D425" s="251"/>
      <c r="E425" s="252">
        <v>9.0500000000000007</v>
      </c>
      <c r="F425" s="248"/>
      <c r="G425" s="248"/>
      <c r="H425" s="248"/>
      <c r="I425" s="248"/>
      <c r="J425" s="248"/>
      <c r="K425" s="248"/>
      <c r="L425" s="248"/>
      <c r="M425" s="248"/>
      <c r="N425" s="245"/>
      <c r="O425" s="245"/>
      <c r="P425" s="245"/>
      <c r="Q425" s="245"/>
      <c r="R425" s="245"/>
      <c r="S425" s="245"/>
      <c r="T425" s="249"/>
      <c r="U425" s="245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 t="s">
        <v>138</v>
      </c>
      <c r="AF425" s="153">
        <v>0</v>
      </c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</row>
    <row r="426" spans="1:60" outlineLevel="1" x14ac:dyDescent="0.2">
      <c r="A426" s="242"/>
      <c r="B426" s="243"/>
      <c r="C426" s="250" t="s">
        <v>735</v>
      </c>
      <c r="D426" s="251"/>
      <c r="E426" s="252">
        <v>-110</v>
      </c>
      <c r="F426" s="248"/>
      <c r="G426" s="248"/>
      <c r="H426" s="248"/>
      <c r="I426" s="248"/>
      <c r="J426" s="248"/>
      <c r="K426" s="248"/>
      <c r="L426" s="248"/>
      <c r="M426" s="248"/>
      <c r="N426" s="245"/>
      <c r="O426" s="245"/>
      <c r="P426" s="245"/>
      <c r="Q426" s="245"/>
      <c r="R426" s="245"/>
      <c r="S426" s="245"/>
      <c r="T426" s="249"/>
      <c r="U426" s="245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 t="s">
        <v>138</v>
      </c>
      <c r="AF426" s="153">
        <v>0</v>
      </c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</row>
    <row r="427" spans="1:60" outlineLevel="1" x14ac:dyDescent="0.2">
      <c r="A427" s="242">
        <v>196</v>
      </c>
      <c r="B427" s="243" t="s">
        <v>736</v>
      </c>
      <c r="C427" s="244" t="s">
        <v>737</v>
      </c>
      <c r="D427" s="245" t="s">
        <v>145</v>
      </c>
      <c r="E427" s="246">
        <v>746.72500000000002</v>
      </c>
      <c r="F427" s="247"/>
      <c r="G427" s="248">
        <f>ROUND(E427*F427,2)</f>
        <v>0</v>
      </c>
      <c r="H427" s="247"/>
      <c r="I427" s="248">
        <f>ROUND(E427*H427,2)</f>
        <v>0</v>
      </c>
      <c r="J427" s="247"/>
      <c r="K427" s="248">
        <f>ROUND(E427*J427,2)</f>
        <v>0</v>
      </c>
      <c r="L427" s="248">
        <v>21</v>
      </c>
      <c r="M427" s="248">
        <f>G427*(1+L427/100)</f>
        <v>0</v>
      </c>
      <c r="N427" s="245">
        <v>4.4999999999999999E-4</v>
      </c>
      <c r="O427" s="245">
        <f>ROUND(E427*N427,5)</f>
        <v>0.33603</v>
      </c>
      <c r="P427" s="245">
        <v>0</v>
      </c>
      <c r="Q427" s="245">
        <f>ROUND(E427*P427,5)</f>
        <v>0</v>
      </c>
      <c r="R427" s="245"/>
      <c r="S427" s="245"/>
      <c r="T427" s="249">
        <v>0</v>
      </c>
      <c r="U427" s="245">
        <f>ROUND(E427*T427,2)</f>
        <v>0</v>
      </c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 t="s">
        <v>464</v>
      </c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</row>
    <row r="428" spans="1:60" outlineLevel="1" x14ac:dyDescent="0.2">
      <c r="A428" s="242"/>
      <c r="B428" s="243"/>
      <c r="C428" s="250" t="s">
        <v>738</v>
      </c>
      <c r="D428" s="251"/>
      <c r="E428" s="252">
        <v>746.72500000000002</v>
      </c>
      <c r="F428" s="248"/>
      <c r="G428" s="248"/>
      <c r="H428" s="248"/>
      <c r="I428" s="248"/>
      <c r="J428" s="248"/>
      <c r="K428" s="248"/>
      <c r="L428" s="248"/>
      <c r="M428" s="248"/>
      <c r="N428" s="245"/>
      <c r="O428" s="245"/>
      <c r="P428" s="245"/>
      <c r="Q428" s="245"/>
      <c r="R428" s="245"/>
      <c r="S428" s="245"/>
      <c r="T428" s="249"/>
      <c r="U428" s="245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 t="s">
        <v>138</v>
      </c>
      <c r="AF428" s="153">
        <v>0</v>
      </c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</row>
    <row r="429" spans="1:60" outlineLevel="1" x14ac:dyDescent="0.2">
      <c r="A429" s="242">
        <v>197</v>
      </c>
      <c r="B429" s="243" t="s">
        <v>739</v>
      </c>
      <c r="C429" s="244" t="s">
        <v>740</v>
      </c>
      <c r="D429" s="245" t="s">
        <v>230</v>
      </c>
      <c r="E429" s="246">
        <v>3.0615000000000001</v>
      </c>
      <c r="F429" s="247"/>
      <c r="G429" s="248">
        <f>ROUND(E429*F429,2)</f>
        <v>0</v>
      </c>
      <c r="H429" s="247"/>
      <c r="I429" s="248">
        <f>ROUND(E429*H429,2)</f>
        <v>0</v>
      </c>
      <c r="J429" s="247"/>
      <c r="K429" s="248">
        <f>ROUND(E429*J429,2)</f>
        <v>0</v>
      </c>
      <c r="L429" s="248">
        <v>21</v>
      </c>
      <c r="M429" s="248">
        <f>G429*(1+L429/100)</f>
        <v>0</v>
      </c>
      <c r="N429" s="245">
        <v>0</v>
      </c>
      <c r="O429" s="245">
        <f>ROUND(E429*N429,5)</f>
        <v>0</v>
      </c>
      <c r="P429" s="245">
        <v>0</v>
      </c>
      <c r="Q429" s="245">
        <f>ROUND(E429*P429,5)</f>
        <v>0</v>
      </c>
      <c r="R429" s="245"/>
      <c r="S429" s="245"/>
      <c r="T429" s="249">
        <v>1.2649999999999999</v>
      </c>
      <c r="U429" s="245">
        <f>ROUND(E429*T429,2)</f>
        <v>3.87</v>
      </c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 t="s">
        <v>136</v>
      </c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</row>
    <row r="430" spans="1:60" x14ac:dyDescent="0.2">
      <c r="A430" s="258" t="s">
        <v>131</v>
      </c>
      <c r="B430" s="259" t="s">
        <v>89</v>
      </c>
      <c r="C430" s="260" t="s">
        <v>90</v>
      </c>
      <c r="D430" s="261"/>
      <c r="E430" s="262"/>
      <c r="F430" s="263"/>
      <c r="G430" s="263">
        <f>SUMIF(AE431:AE448,"&lt;&gt;NOR",G431:G448)</f>
        <v>0</v>
      </c>
      <c r="H430" s="263"/>
      <c r="I430" s="263">
        <f>SUM(I431:I448)</f>
        <v>0</v>
      </c>
      <c r="J430" s="263"/>
      <c r="K430" s="263">
        <f>SUM(K431:K448)</f>
        <v>0</v>
      </c>
      <c r="L430" s="263"/>
      <c r="M430" s="263">
        <f>SUM(M431:M448)</f>
        <v>0</v>
      </c>
      <c r="N430" s="261"/>
      <c r="O430" s="261">
        <f>SUM(O431:O448)</f>
        <v>1.1714</v>
      </c>
      <c r="P430" s="261"/>
      <c r="Q430" s="261">
        <f>SUM(Q431:Q448)</f>
        <v>0.23832999999999999</v>
      </c>
      <c r="R430" s="261"/>
      <c r="S430" s="261"/>
      <c r="T430" s="264"/>
      <c r="U430" s="261">
        <f>SUM(U431:U448)</f>
        <v>208.77</v>
      </c>
      <c r="AE430" t="s">
        <v>132</v>
      </c>
    </row>
    <row r="431" spans="1:60" ht="22.5" outlineLevel="1" x14ac:dyDescent="0.2">
      <c r="A431" s="242">
        <v>198</v>
      </c>
      <c r="B431" s="243" t="s">
        <v>741</v>
      </c>
      <c r="C431" s="244" t="s">
        <v>742</v>
      </c>
      <c r="D431" s="245" t="s">
        <v>135</v>
      </c>
      <c r="E431" s="246">
        <v>238.33</v>
      </c>
      <c r="F431" s="247"/>
      <c r="G431" s="248">
        <f>ROUND(E431*F431,2)</f>
        <v>0</v>
      </c>
      <c r="H431" s="247"/>
      <c r="I431" s="248">
        <f>ROUND(E431*H431,2)</f>
        <v>0</v>
      </c>
      <c r="J431" s="247"/>
      <c r="K431" s="248">
        <f>ROUND(E431*J431,2)</f>
        <v>0</v>
      </c>
      <c r="L431" s="248">
        <v>21</v>
      </c>
      <c r="M431" s="248">
        <f>G431*(1+L431/100)</f>
        <v>0</v>
      </c>
      <c r="N431" s="245">
        <v>0</v>
      </c>
      <c r="O431" s="245">
        <f>ROUND(E431*N431,5)</f>
        <v>0</v>
      </c>
      <c r="P431" s="245">
        <v>1E-3</v>
      </c>
      <c r="Q431" s="245">
        <f>ROUND(E431*P431,5)</f>
        <v>0.23832999999999999</v>
      </c>
      <c r="R431" s="245"/>
      <c r="S431" s="245"/>
      <c r="T431" s="249">
        <v>0.115</v>
      </c>
      <c r="U431" s="245">
        <f>ROUND(E431*T431,2)</f>
        <v>27.41</v>
      </c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 t="s">
        <v>136</v>
      </c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</row>
    <row r="432" spans="1:60" outlineLevel="1" x14ac:dyDescent="0.2">
      <c r="A432" s="242"/>
      <c r="B432" s="243"/>
      <c r="C432" s="250" t="s">
        <v>743</v>
      </c>
      <c r="D432" s="251"/>
      <c r="E432" s="252">
        <v>64.63</v>
      </c>
      <c r="F432" s="248"/>
      <c r="G432" s="248"/>
      <c r="H432" s="248"/>
      <c r="I432" s="248"/>
      <c r="J432" s="248"/>
      <c r="K432" s="248"/>
      <c r="L432" s="248"/>
      <c r="M432" s="248"/>
      <c r="N432" s="245"/>
      <c r="O432" s="245"/>
      <c r="P432" s="245"/>
      <c r="Q432" s="245"/>
      <c r="R432" s="245"/>
      <c r="S432" s="245"/>
      <c r="T432" s="249"/>
      <c r="U432" s="245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 t="s">
        <v>138</v>
      </c>
      <c r="AF432" s="153">
        <v>0</v>
      </c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</row>
    <row r="433" spans="1:60" outlineLevel="1" x14ac:dyDescent="0.2">
      <c r="A433" s="242"/>
      <c r="B433" s="243"/>
      <c r="C433" s="250" t="s">
        <v>744</v>
      </c>
      <c r="D433" s="251"/>
      <c r="E433" s="252">
        <v>74.5</v>
      </c>
      <c r="F433" s="248"/>
      <c r="G433" s="248"/>
      <c r="H433" s="248"/>
      <c r="I433" s="248"/>
      <c r="J433" s="248"/>
      <c r="K433" s="248"/>
      <c r="L433" s="248"/>
      <c r="M433" s="248"/>
      <c r="N433" s="245"/>
      <c r="O433" s="245"/>
      <c r="P433" s="245"/>
      <c r="Q433" s="245"/>
      <c r="R433" s="245"/>
      <c r="S433" s="245"/>
      <c r="T433" s="249"/>
      <c r="U433" s="245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 t="s">
        <v>138</v>
      </c>
      <c r="AF433" s="153">
        <v>0</v>
      </c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</row>
    <row r="434" spans="1:60" outlineLevel="1" x14ac:dyDescent="0.2">
      <c r="A434" s="242"/>
      <c r="B434" s="243"/>
      <c r="C434" s="250" t="s">
        <v>745</v>
      </c>
      <c r="D434" s="251"/>
      <c r="E434" s="252">
        <v>99.2</v>
      </c>
      <c r="F434" s="248"/>
      <c r="G434" s="248"/>
      <c r="H434" s="248"/>
      <c r="I434" s="248"/>
      <c r="J434" s="248"/>
      <c r="K434" s="248"/>
      <c r="L434" s="248"/>
      <c r="M434" s="248"/>
      <c r="N434" s="245"/>
      <c r="O434" s="245"/>
      <c r="P434" s="245"/>
      <c r="Q434" s="245"/>
      <c r="R434" s="245"/>
      <c r="S434" s="245"/>
      <c r="T434" s="249"/>
      <c r="U434" s="245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 t="s">
        <v>138</v>
      </c>
      <c r="AF434" s="153">
        <v>0</v>
      </c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</row>
    <row r="435" spans="1:60" ht="22.5" outlineLevel="1" x14ac:dyDescent="0.2">
      <c r="A435" s="242">
        <v>199</v>
      </c>
      <c r="B435" s="243" t="s">
        <v>746</v>
      </c>
      <c r="C435" s="244" t="s">
        <v>747</v>
      </c>
      <c r="D435" s="245" t="s">
        <v>135</v>
      </c>
      <c r="E435" s="246">
        <v>337.91</v>
      </c>
      <c r="F435" s="247"/>
      <c r="G435" s="248">
        <f>ROUND(E435*F435,2)</f>
        <v>0</v>
      </c>
      <c r="H435" s="247"/>
      <c r="I435" s="248">
        <f>ROUND(E435*H435,2)</f>
        <v>0</v>
      </c>
      <c r="J435" s="247"/>
      <c r="K435" s="248">
        <f>ROUND(E435*J435,2)</f>
        <v>0</v>
      </c>
      <c r="L435" s="248">
        <v>21</v>
      </c>
      <c r="M435" s="248">
        <f>G435*(1+L435/100)</f>
        <v>0</v>
      </c>
      <c r="N435" s="245">
        <v>3.46E-3</v>
      </c>
      <c r="O435" s="245">
        <f>ROUND(E435*N435,5)</f>
        <v>1.16917</v>
      </c>
      <c r="P435" s="245">
        <v>0</v>
      </c>
      <c r="Q435" s="245">
        <f>ROUND(E435*P435,5)</f>
        <v>0</v>
      </c>
      <c r="R435" s="245"/>
      <c r="S435" s="245"/>
      <c r="T435" s="249">
        <v>0.38</v>
      </c>
      <c r="U435" s="245">
        <f>ROUND(E435*T435,2)</f>
        <v>128.41</v>
      </c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 t="s">
        <v>136</v>
      </c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53"/>
      <c r="AW435" s="153"/>
      <c r="AX435" s="153"/>
      <c r="AY435" s="153"/>
      <c r="AZ435" s="153"/>
      <c r="BA435" s="153"/>
      <c r="BB435" s="153"/>
      <c r="BC435" s="153"/>
      <c r="BD435" s="153"/>
      <c r="BE435" s="153"/>
      <c r="BF435" s="153"/>
      <c r="BG435" s="153"/>
      <c r="BH435" s="153"/>
    </row>
    <row r="436" spans="1:60" outlineLevel="1" x14ac:dyDescent="0.2">
      <c r="A436" s="242"/>
      <c r="B436" s="243"/>
      <c r="C436" s="250" t="s">
        <v>748</v>
      </c>
      <c r="D436" s="251"/>
      <c r="E436" s="252">
        <v>50.25</v>
      </c>
      <c r="F436" s="248"/>
      <c r="G436" s="248"/>
      <c r="H436" s="248"/>
      <c r="I436" s="248"/>
      <c r="J436" s="248"/>
      <c r="K436" s="248"/>
      <c r="L436" s="248"/>
      <c r="M436" s="248"/>
      <c r="N436" s="245"/>
      <c r="O436" s="245"/>
      <c r="P436" s="245"/>
      <c r="Q436" s="245"/>
      <c r="R436" s="245"/>
      <c r="S436" s="245"/>
      <c r="T436" s="249"/>
      <c r="U436" s="245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 t="s">
        <v>138</v>
      </c>
      <c r="AF436" s="153">
        <v>0</v>
      </c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</row>
    <row r="437" spans="1:60" outlineLevel="1" x14ac:dyDescent="0.2">
      <c r="A437" s="242"/>
      <c r="B437" s="243"/>
      <c r="C437" s="250" t="s">
        <v>749</v>
      </c>
      <c r="D437" s="251"/>
      <c r="E437" s="252">
        <v>53.26</v>
      </c>
      <c r="F437" s="248"/>
      <c r="G437" s="248"/>
      <c r="H437" s="248"/>
      <c r="I437" s="248"/>
      <c r="J437" s="248"/>
      <c r="K437" s="248"/>
      <c r="L437" s="248"/>
      <c r="M437" s="248"/>
      <c r="N437" s="245"/>
      <c r="O437" s="245"/>
      <c r="P437" s="245"/>
      <c r="Q437" s="245"/>
      <c r="R437" s="245"/>
      <c r="S437" s="245"/>
      <c r="T437" s="249"/>
      <c r="U437" s="245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 t="s">
        <v>138</v>
      </c>
      <c r="AF437" s="153">
        <v>0</v>
      </c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</row>
    <row r="438" spans="1:60" outlineLevel="1" x14ac:dyDescent="0.2">
      <c r="A438" s="242"/>
      <c r="B438" s="243"/>
      <c r="C438" s="250" t="s">
        <v>750</v>
      </c>
      <c r="D438" s="251"/>
      <c r="E438" s="252">
        <v>56.58</v>
      </c>
      <c r="F438" s="248"/>
      <c r="G438" s="248"/>
      <c r="H438" s="248"/>
      <c r="I438" s="248"/>
      <c r="J438" s="248"/>
      <c r="K438" s="248"/>
      <c r="L438" s="248"/>
      <c r="M438" s="248"/>
      <c r="N438" s="245"/>
      <c r="O438" s="245"/>
      <c r="P438" s="245"/>
      <c r="Q438" s="245"/>
      <c r="R438" s="245"/>
      <c r="S438" s="245"/>
      <c r="T438" s="249"/>
      <c r="U438" s="245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 t="s">
        <v>138</v>
      </c>
      <c r="AF438" s="153">
        <v>0</v>
      </c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</row>
    <row r="439" spans="1:60" outlineLevel="1" x14ac:dyDescent="0.2">
      <c r="A439" s="242"/>
      <c r="B439" s="243"/>
      <c r="C439" s="250" t="s">
        <v>751</v>
      </c>
      <c r="D439" s="251"/>
      <c r="E439" s="252">
        <v>42.39</v>
      </c>
      <c r="F439" s="248"/>
      <c r="G439" s="248"/>
      <c r="H439" s="248"/>
      <c r="I439" s="248"/>
      <c r="J439" s="248"/>
      <c r="K439" s="248"/>
      <c r="L439" s="248"/>
      <c r="M439" s="248"/>
      <c r="N439" s="245"/>
      <c r="O439" s="245"/>
      <c r="P439" s="245"/>
      <c r="Q439" s="245"/>
      <c r="R439" s="245"/>
      <c r="S439" s="245"/>
      <c r="T439" s="249"/>
      <c r="U439" s="245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 t="s">
        <v>138</v>
      </c>
      <c r="AF439" s="153">
        <v>0</v>
      </c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</row>
    <row r="440" spans="1:60" outlineLevel="1" x14ac:dyDescent="0.2">
      <c r="A440" s="242"/>
      <c r="B440" s="243"/>
      <c r="C440" s="250" t="s">
        <v>752</v>
      </c>
      <c r="D440" s="251"/>
      <c r="E440" s="252">
        <v>45.14</v>
      </c>
      <c r="F440" s="248"/>
      <c r="G440" s="248"/>
      <c r="H440" s="248"/>
      <c r="I440" s="248"/>
      <c r="J440" s="248"/>
      <c r="K440" s="248"/>
      <c r="L440" s="248"/>
      <c r="M440" s="248"/>
      <c r="N440" s="245"/>
      <c r="O440" s="245"/>
      <c r="P440" s="245"/>
      <c r="Q440" s="245"/>
      <c r="R440" s="245"/>
      <c r="S440" s="245"/>
      <c r="T440" s="249"/>
      <c r="U440" s="245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 t="s">
        <v>138</v>
      </c>
      <c r="AF440" s="153">
        <v>0</v>
      </c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</row>
    <row r="441" spans="1:60" outlineLevel="1" x14ac:dyDescent="0.2">
      <c r="A441" s="242"/>
      <c r="B441" s="243"/>
      <c r="C441" s="250" t="s">
        <v>753</v>
      </c>
      <c r="D441" s="251"/>
      <c r="E441" s="252">
        <v>37.049999999999997</v>
      </c>
      <c r="F441" s="248"/>
      <c r="G441" s="248"/>
      <c r="H441" s="248"/>
      <c r="I441" s="248"/>
      <c r="J441" s="248"/>
      <c r="K441" s="248"/>
      <c r="L441" s="248"/>
      <c r="M441" s="248"/>
      <c r="N441" s="245"/>
      <c r="O441" s="245"/>
      <c r="P441" s="245"/>
      <c r="Q441" s="245"/>
      <c r="R441" s="245"/>
      <c r="S441" s="245"/>
      <c r="T441" s="249"/>
      <c r="U441" s="245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 t="s">
        <v>138</v>
      </c>
      <c r="AF441" s="153">
        <v>0</v>
      </c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</row>
    <row r="442" spans="1:60" outlineLevel="1" x14ac:dyDescent="0.2">
      <c r="A442" s="242"/>
      <c r="B442" s="243"/>
      <c r="C442" s="250" t="s">
        <v>754</v>
      </c>
      <c r="D442" s="251"/>
      <c r="E442" s="252">
        <v>53.24</v>
      </c>
      <c r="F442" s="248"/>
      <c r="G442" s="248"/>
      <c r="H442" s="248"/>
      <c r="I442" s="248"/>
      <c r="J442" s="248"/>
      <c r="K442" s="248"/>
      <c r="L442" s="248"/>
      <c r="M442" s="248"/>
      <c r="N442" s="245"/>
      <c r="O442" s="245"/>
      <c r="P442" s="245"/>
      <c r="Q442" s="245"/>
      <c r="R442" s="245"/>
      <c r="S442" s="245"/>
      <c r="T442" s="249"/>
      <c r="U442" s="245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 t="s">
        <v>138</v>
      </c>
      <c r="AF442" s="153">
        <v>0</v>
      </c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</row>
    <row r="443" spans="1:60" outlineLevel="1" x14ac:dyDescent="0.2">
      <c r="A443" s="242">
        <v>200</v>
      </c>
      <c r="B443" s="243" t="s">
        <v>755</v>
      </c>
      <c r="C443" s="244" t="s">
        <v>756</v>
      </c>
      <c r="D443" s="245" t="s">
        <v>135</v>
      </c>
      <c r="E443" s="246">
        <v>337.91</v>
      </c>
      <c r="F443" s="247"/>
      <c r="G443" s="248">
        <f>ROUND(E443*F443,2)</f>
        <v>0</v>
      </c>
      <c r="H443" s="247"/>
      <c r="I443" s="248">
        <f>ROUND(E443*H443,2)</f>
        <v>0</v>
      </c>
      <c r="J443" s="247"/>
      <c r="K443" s="248">
        <f>ROUND(E443*J443,2)</f>
        <v>0</v>
      </c>
      <c r="L443" s="248">
        <v>21</v>
      </c>
      <c r="M443" s="248">
        <f>G443*(1+L443/100)</f>
        <v>0</v>
      </c>
      <c r="N443" s="245">
        <v>0</v>
      </c>
      <c r="O443" s="245">
        <f>ROUND(E443*N443,5)</f>
        <v>0</v>
      </c>
      <c r="P443" s="245">
        <v>0</v>
      </c>
      <c r="Q443" s="245">
        <f>ROUND(E443*P443,5)</f>
        <v>0</v>
      </c>
      <c r="R443" s="245"/>
      <c r="S443" s="245"/>
      <c r="T443" s="249">
        <v>0.14699999999999999</v>
      </c>
      <c r="U443" s="245">
        <f>ROUND(E443*T443,2)</f>
        <v>49.67</v>
      </c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 t="s">
        <v>136</v>
      </c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</row>
    <row r="444" spans="1:60" ht="22.5" outlineLevel="1" x14ac:dyDescent="0.2">
      <c r="A444" s="242">
        <v>201</v>
      </c>
      <c r="B444" s="243" t="s">
        <v>757</v>
      </c>
      <c r="C444" s="244" t="s">
        <v>758</v>
      </c>
      <c r="D444" s="245" t="s">
        <v>224</v>
      </c>
      <c r="E444" s="246">
        <v>13.1</v>
      </c>
      <c r="F444" s="247"/>
      <c r="G444" s="248">
        <f>ROUND(E444*F444,2)</f>
        <v>0</v>
      </c>
      <c r="H444" s="247"/>
      <c r="I444" s="248">
        <f>ROUND(E444*H444,2)</f>
        <v>0</v>
      </c>
      <c r="J444" s="247"/>
      <c r="K444" s="248">
        <f>ROUND(E444*J444,2)</f>
        <v>0</v>
      </c>
      <c r="L444" s="248">
        <v>21</v>
      </c>
      <c r="M444" s="248">
        <f>G444*(1+L444/100)</f>
        <v>0</v>
      </c>
      <c r="N444" s="245">
        <v>1.7000000000000001E-4</v>
      </c>
      <c r="O444" s="245">
        <f>ROUND(E444*N444,5)</f>
        <v>2.2300000000000002E-3</v>
      </c>
      <c r="P444" s="245">
        <v>0</v>
      </c>
      <c r="Q444" s="245">
        <f>ROUND(E444*P444,5)</f>
        <v>0</v>
      </c>
      <c r="R444" s="245"/>
      <c r="S444" s="245"/>
      <c r="T444" s="249">
        <v>0.152</v>
      </c>
      <c r="U444" s="245">
        <f>ROUND(E444*T444,2)</f>
        <v>1.99</v>
      </c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 t="s">
        <v>136</v>
      </c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</row>
    <row r="445" spans="1:60" outlineLevel="1" x14ac:dyDescent="0.2">
      <c r="A445" s="242"/>
      <c r="B445" s="243"/>
      <c r="C445" s="250" t="s">
        <v>759</v>
      </c>
      <c r="D445" s="251"/>
      <c r="E445" s="252">
        <v>2.7</v>
      </c>
      <c r="F445" s="248"/>
      <c r="G445" s="248"/>
      <c r="H445" s="248"/>
      <c r="I445" s="248"/>
      <c r="J445" s="248"/>
      <c r="K445" s="248"/>
      <c r="L445" s="248"/>
      <c r="M445" s="248"/>
      <c r="N445" s="245"/>
      <c r="O445" s="245"/>
      <c r="P445" s="245"/>
      <c r="Q445" s="245"/>
      <c r="R445" s="245"/>
      <c r="S445" s="245"/>
      <c r="T445" s="249"/>
      <c r="U445" s="245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 t="s">
        <v>138</v>
      </c>
      <c r="AF445" s="153">
        <v>0</v>
      </c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</row>
    <row r="446" spans="1:60" outlineLevel="1" x14ac:dyDescent="0.2">
      <c r="A446" s="242"/>
      <c r="B446" s="243"/>
      <c r="C446" s="250" t="s">
        <v>760</v>
      </c>
      <c r="D446" s="251"/>
      <c r="E446" s="252">
        <v>5.6</v>
      </c>
      <c r="F446" s="248"/>
      <c r="G446" s="248"/>
      <c r="H446" s="248"/>
      <c r="I446" s="248"/>
      <c r="J446" s="248"/>
      <c r="K446" s="248"/>
      <c r="L446" s="248"/>
      <c r="M446" s="248"/>
      <c r="N446" s="245"/>
      <c r="O446" s="245"/>
      <c r="P446" s="245"/>
      <c r="Q446" s="245"/>
      <c r="R446" s="245"/>
      <c r="S446" s="245"/>
      <c r="T446" s="249"/>
      <c r="U446" s="245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 t="s">
        <v>138</v>
      </c>
      <c r="AF446" s="153">
        <v>0</v>
      </c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</row>
    <row r="447" spans="1:60" outlineLevel="1" x14ac:dyDescent="0.2">
      <c r="A447" s="242"/>
      <c r="B447" s="243"/>
      <c r="C447" s="250" t="s">
        <v>761</v>
      </c>
      <c r="D447" s="251"/>
      <c r="E447" s="252">
        <v>4.8</v>
      </c>
      <c r="F447" s="248"/>
      <c r="G447" s="248"/>
      <c r="H447" s="248"/>
      <c r="I447" s="248"/>
      <c r="J447" s="248"/>
      <c r="K447" s="248"/>
      <c r="L447" s="248"/>
      <c r="M447" s="248"/>
      <c r="N447" s="245"/>
      <c r="O447" s="245"/>
      <c r="P447" s="245"/>
      <c r="Q447" s="245"/>
      <c r="R447" s="245"/>
      <c r="S447" s="245"/>
      <c r="T447" s="249"/>
      <c r="U447" s="245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 t="s">
        <v>138</v>
      </c>
      <c r="AF447" s="153">
        <v>0</v>
      </c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</row>
    <row r="448" spans="1:60" outlineLevel="1" x14ac:dyDescent="0.2">
      <c r="A448" s="242">
        <v>202</v>
      </c>
      <c r="B448" s="243" t="s">
        <v>762</v>
      </c>
      <c r="C448" s="244" t="s">
        <v>763</v>
      </c>
      <c r="D448" s="245" t="s">
        <v>230</v>
      </c>
      <c r="E448" s="246">
        <v>1.17</v>
      </c>
      <c r="F448" s="247"/>
      <c r="G448" s="248">
        <f>ROUND(E448*F448,2)</f>
        <v>0</v>
      </c>
      <c r="H448" s="247"/>
      <c r="I448" s="248">
        <f>ROUND(E448*H448,2)</f>
        <v>0</v>
      </c>
      <c r="J448" s="247"/>
      <c r="K448" s="248">
        <f>ROUND(E448*J448,2)</f>
        <v>0</v>
      </c>
      <c r="L448" s="248">
        <v>21</v>
      </c>
      <c r="M448" s="248">
        <f>G448*(1+L448/100)</f>
        <v>0</v>
      </c>
      <c r="N448" s="245">
        <v>0</v>
      </c>
      <c r="O448" s="245">
        <f>ROUND(E448*N448,5)</f>
        <v>0</v>
      </c>
      <c r="P448" s="245">
        <v>0</v>
      </c>
      <c r="Q448" s="245">
        <f>ROUND(E448*P448,5)</f>
        <v>0</v>
      </c>
      <c r="R448" s="245"/>
      <c r="S448" s="245"/>
      <c r="T448" s="249">
        <v>1.1020000000000001</v>
      </c>
      <c r="U448" s="245">
        <f>ROUND(E448*T448,2)</f>
        <v>1.29</v>
      </c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 t="s">
        <v>136</v>
      </c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</row>
    <row r="449" spans="1:60" x14ac:dyDescent="0.2">
      <c r="A449" s="258" t="s">
        <v>131</v>
      </c>
      <c r="B449" s="259" t="s">
        <v>91</v>
      </c>
      <c r="C449" s="260" t="s">
        <v>92</v>
      </c>
      <c r="D449" s="261"/>
      <c r="E449" s="262"/>
      <c r="F449" s="263"/>
      <c r="G449" s="263">
        <f>SUMIF(AE450:AE463,"&lt;&gt;NOR",G450:G463)</f>
        <v>0</v>
      </c>
      <c r="H449" s="263"/>
      <c r="I449" s="263">
        <f>SUM(I450:I463)</f>
        <v>0</v>
      </c>
      <c r="J449" s="263"/>
      <c r="K449" s="263">
        <f>SUM(K450:K463)</f>
        <v>0</v>
      </c>
      <c r="L449" s="263"/>
      <c r="M449" s="263">
        <f>SUM(M450:M463)</f>
        <v>0</v>
      </c>
      <c r="N449" s="261"/>
      <c r="O449" s="261">
        <f>SUM(O450:O463)</f>
        <v>3.11097</v>
      </c>
      <c r="P449" s="261"/>
      <c r="Q449" s="261">
        <f>SUM(Q450:Q463)</f>
        <v>0</v>
      </c>
      <c r="R449" s="261"/>
      <c r="S449" s="261"/>
      <c r="T449" s="264"/>
      <c r="U449" s="261">
        <f>SUM(U450:U463)</f>
        <v>227.73000000000002</v>
      </c>
      <c r="AE449" t="s">
        <v>132</v>
      </c>
    </row>
    <row r="450" spans="1:60" ht="22.5" outlineLevel="1" x14ac:dyDescent="0.2">
      <c r="A450" s="242">
        <v>203</v>
      </c>
      <c r="B450" s="243" t="s">
        <v>764</v>
      </c>
      <c r="C450" s="244" t="s">
        <v>765</v>
      </c>
      <c r="D450" s="245" t="s">
        <v>135</v>
      </c>
      <c r="E450" s="246">
        <v>190.27199999999999</v>
      </c>
      <c r="F450" s="247"/>
      <c r="G450" s="248">
        <f>ROUND(E450*F450,2)</f>
        <v>0</v>
      </c>
      <c r="H450" s="247"/>
      <c r="I450" s="248">
        <f>ROUND(E450*H450,2)</f>
        <v>0</v>
      </c>
      <c r="J450" s="247"/>
      <c r="K450" s="248">
        <f>ROUND(E450*J450,2)</f>
        <v>0</v>
      </c>
      <c r="L450" s="248">
        <v>21</v>
      </c>
      <c r="M450" s="248">
        <f>G450*(1+L450/100)</f>
        <v>0</v>
      </c>
      <c r="N450" s="245">
        <v>3.0899999999999999E-3</v>
      </c>
      <c r="O450" s="245">
        <f>ROUND(E450*N450,5)</f>
        <v>0.58794000000000002</v>
      </c>
      <c r="P450" s="245">
        <v>0</v>
      </c>
      <c r="Q450" s="245">
        <f>ROUND(E450*P450,5)</f>
        <v>0</v>
      </c>
      <c r="R450" s="245"/>
      <c r="S450" s="245"/>
      <c r="T450" s="249">
        <v>1.1259999999999999</v>
      </c>
      <c r="U450" s="245">
        <f>ROUND(E450*T450,2)</f>
        <v>214.25</v>
      </c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 t="s">
        <v>136</v>
      </c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</row>
    <row r="451" spans="1:60" ht="22.5" outlineLevel="1" x14ac:dyDescent="0.2">
      <c r="A451" s="242"/>
      <c r="B451" s="243"/>
      <c r="C451" s="250" t="s">
        <v>766</v>
      </c>
      <c r="D451" s="251"/>
      <c r="E451" s="252">
        <v>29.61</v>
      </c>
      <c r="F451" s="248"/>
      <c r="G451" s="248"/>
      <c r="H451" s="248"/>
      <c r="I451" s="248"/>
      <c r="J451" s="248"/>
      <c r="K451" s="248"/>
      <c r="L451" s="248"/>
      <c r="M451" s="248"/>
      <c r="N451" s="245"/>
      <c r="O451" s="245"/>
      <c r="P451" s="245"/>
      <c r="Q451" s="245"/>
      <c r="R451" s="245"/>
      <c r="S451" s="245"/>
      <c r="T451" s="249"/>
      <c r="U451" s="245"/>
      <c r="V451" s="153"/>
      <c r="W451" s="153"/>
      <c r="X451" s="153"/>
      <c r="Y451" s="153"/>
      <c r="Z451" s="153"/>
      <c r="AA451" s="153"/>
      <c r="AB451" s="153"/>
      <c r="AC451" s="153"/>
      <c r="AD451" s="153"/>
      <c r="AE451" s="153" t="s">
        <v>138</v>
      </c>
      <c r="AF451" s="153">
        <v>0</v>
      </c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53"/>
      <c r="BD451" s="153"/>
      <c r="BE451" s="153"/>
      <c r="BF451" s="153"/>
      <c r="BG451" s="153"/>
      <c r="BH451" s="153"/>
    </row>
    <row r="452" spans="1:60" ht="22.5" outlineLevel="1" x14ac:dyDescent="0.2">
      <c r="A452" s="242"/>
      <c r="B452" s="243"/>
      <c r="C452" s="250" t="s">
        <v>767</v>
      </c>
      <c r="D452" s="251"/>
      <c r="E452" s="252">
        <v>25.67</v>
      </c>
      <c r="F452" s="248"/>
      <c r="G452" s="248"/>
      <c r="H452" s="248"/>
      <c r="I452" s="248"/>
      <c r="J452" s="248"/>
      <c r="K452" s="248"/>
      <c r="L452" s="248"/>
      <c r="M452" s="248"/>
      <c r="N452" s="245"/>
      <c r="O452" s="245"/>
      <c r="P452" s="245"/>
      <c r="Q452" s="245"/>
      <c r="R452" s="245"/>
      <c r="S452" s="245"/>
      <c r="T452" s="249"/>
      <c r="U452" s="245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 t="s">
        <v>138</v>
      </c>
      <c r="AF452" s="153">
        <v>0</v>
      </c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</row>
    <row r="453" spans="1:60" outlineLevel="1" x14ac:dyDescent="0.2">
      <c r="A453" s="242"/>
      <c r="B453" s="243"/>
      <c r="C453" s="250" t="s">
        <v>768</v>
      </c>
      <c r="D453" s="251"/>
      <c r="E453" s="252">
        <v>26.16</v>
      </c>
      <c r="F453" s="248"/>
      <c r="G453" s="248"/>
      <c r="H453" s="248"/>
      <c r="I453" s="248"/>
      <c r="J453" s="248"/>
      <c r="K453" s="248"/>
      <c r="L453" s="248"/>
      <c r="M453" s="248"/>
      <c r="N453" s="245"/>
      <c r="O453" s="245"/>
      <c r="P453" s="245"/>
      <c r="Q453" s="245"/>
      <c r="R453" s="245"/>
      <c r="S453" s="245"/>
      <c r="T453" s="249"/>
      <c r="U453" s="245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 t="s">
        <v>138</v>
      </c>
      <c r="AF453" s="153">
        <v>0</v>
      </c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53"/>
      <c r="BD453" s="153"/>
      <c r="BE453" s="153"/>
      <c r="BF453" s="153"/>
      <c r="BG453" s="153"/>
      <c r="BH453" s="153"/>
    </row>
    <row r="454" spans="1:60" outlineLevel="1" x14ac:dyDescent="0.2">
      <c r="A454" s="242"/>
      <c r="B454" s="243"/>
      <c r="C454" s="250" t="s">
        <v>769</v>
      </c>
      <c r="D454" s="251"/>
      <c r="E454" s="252">
        <v>26.6</v>
      </c>
      <c r="F454" s="248"/>
      <c r="G454" s="248"/>
      <c r="H454" s="248"/>
      <c r="I454" s="248"/>
      <c r="J454" s="248"/>
      <c r="K454" s="248"/>
      <c r="L454" s="248"/>
      <c r="M454" s="248"/>
      <c r="N454" s="245"/>
      <c r="O454" s="245"/>
      <c r="P454" s="245"/>
      <c r="Q454" s="245"/>
      <c r="R454" s="245"/>
      <c r="S454" s="245"/>
      <c r="T454" s="249"/>
      <c r="U454" s="245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 t="s">
        <v>138</v>
      </c>
      <c r="AF454" s="153">
        <v>0</v>
      </c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</row>
    <row r="455" spans="1:60" outlineLevel="1" x14ac:dyDescent="0.2">
      <c r="A455" s="242"/>
      <c r="B455" s="243"/>
      <c r="C455" s="250" t="s">
        <v>770</v>
      </c>
      <c r="D455" s="251"/>
      <c r="E455" s="252">
        <v>11.32</v>
      </c>
      <c r="F455" s="248"/>
      <c r="G455" s="248"/>
      <c r="H455" s="248"/>
      <c r="I455" s="248"/>
      <c r="J455" s="248"/>
      <c r="K455" s="248"/>
      <c r="L455" s="248"/>
      <c r="M455" s="248"/>
      <c r="N455" s="245"/>
      <c r="O455" s="245"/>
      <c r="P455" s="245"/>
      <c r="Q455" s="245"/>
      <c r="R455" s="245"/>
      <c r="S455" s="245"/>
      <c r="T455" s="249"/>
      <c r="U455" s="245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 t="s">
        <v>138</v>
      </c>
      <c r="AF455" s="153">
        <v>0</v>
      </c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</row>
    <row r="456" spans="1:60" outlineLevel="1" x14ac:dyDescent="0.2">
      <c r="A456" s="242"/>
      <c r="B456" s="243"/>
      <c r="C456" s="250" t="s">
        <v>771</v>
      </c>
      <c r="D456" s="251"/>
      <c r="E456" s="252">
        <v>18.399999999999999</v>
      </c>
      <c r="F456" s="248"/>
      <c r="G456" s="248"/>
      <c r="H456" s="248"/>
      <c r="I456" s="248"/>
      <c r="J456" s="248"/>
      <c r="K456" s="248"/>
      <c r="L456" s="248"/>
      <c r="M456" s="248"/>
      <c r="N456" s="245"/>
      <c r="O456" s="245"/>
      <c r="P456" s="245"/>
      <c r="Q456" s="245"/>
      <c r="R456" s="245"/>
      <c r="S456" s="245"/>
      <c r="T456" s="249"/>
      <c r="U456" s="245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 t="s">
        <v>138</v>
      </c>
      <c r="AF456" s="153">
        <v>0</v>
      </c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</row>
    <row r="457" spans="1:60" outlineLevel="1" x14ac:dyDescent="0.2">
      <c r="A457" s="242"/>
      <c r="B457" s="243"/>
      <c r="C457" s="250" t="s">
        <v>772</v>
      </c>
      <c r="D457" s="251"/>
      <c r="E457" s="252">
        <v>19.920000000000002</v>
      </c>
      <c r="F457" s="248"/>
      <c r="G457" s="248"/>
      <c r="H457" s="248"/>
      <c r="I457" s="248"/>
      <c r="J457" s="248"/>
      <c r="K457" s="248"/>
      <c r="L457" s="248"/>
      <c r="M457" s="248"/>
      <c r="N457" s="245"/>
      <c r="O457" s="245"/>
      <c r="P457" s="245"/>
      <c r="Q457" s="245"/>
      <c r="R457" s="245"/>
      <c r="S457" s="245"/>
      <c r="T457" s="249"/>
      <c r="U457" s="245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 t="s">
        <v>138</v>
      </c>
      <c r="AF457" s="153">
        <v>0</v>
      </c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</row>
    <row r="458" spans="1:60" outlineLevel="1" x14ac:dyDescent="0.2">
      <c r="A458" s="242"/>
      <c r="B458" s="243"/>
      <c r="C458" s="250" t="s">
        <v>773</v>
      </c>
      <c r="D458" s="251"/>
      <c r="E458" s="252">
        <v>22</v>
      </c>
      <c r="F458" s="248"/>
      <c r="G458" s="248"/>
      <c r="H458" s="248"/>
      <c r="I458" s="248"/>
      <c r="J458" s="248"/>
      <c r="K458" s="248"/>
      <c r="L458" s="248"/>
      <c r="M458" s="248"/>
      <c r="N458" s="245"/>
      <c r="O458" s="245"/>
      <c r="P458" s="245"/>
      <c r="Q458" s="245"/>
      <c r="R458" s="245"/>
      <c r="S458" s="245"/>
      <c r="T458" s="249"/>
      <c r="U458" s="245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 t="s">
        <v>138</v>
      </c>
      <c r="AF458" s="153">
        <v>0</v>
      </c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</row>
    <row r="459" spans="1:60" outlineLevel="1" x14ac:dyDescent="0.2">
      <c r="A459" s="242"/>
      <c r="B459" s="243"/>
      <c r="C459" s="250" t="s">
        <v>774</v>
      </c>
      <c r="D459" s="251"/>
      <c r="E459" s="252">
        <v>10.592000000000001</v>
      </c>
      <c r="F459" s="248"/>
      <c r="G459" s="248"/>
      <c r="H459" s="248"/>
      <c r="I459" s="248"/>
      <c r="J459" s="248"/>
      <c r="K459" s="248"/>
      <c r="L459" s="248"/>
      <c r="M459" s="248"/>
      <c r="N459" s="245"/>
      <c r="O459" s="245"/>
      <c r="P459" s="245"/>
      <c r="Q459" s="245"/>
      <c r="R459" s="245"/>
      <c r="S459" s="245"/>
      <c r="T459" s="249"/>
      <c r="U459" s="245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 t="s">
        <v>138</v>
      </c>
      <c r="AF459" s="153">
        <v>0</v>
      </c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</row>
    <row r="460" spans="1:60" outlineLevel="1" x14ac:dyDescent="0.2">
      <c r="A460" s="242">
        <v>204</v>
      </c>
      <c r="B460" s="243" t="s">
        <v>775</v>
      </c>
      <c r="C460" s="244" t="s">
        <v>776</v>
      </c>
      <c r="D460" s="245" t="s">
        <v>135</v>
      </c>
      <c r="E460" s="246">
        <v>199.78559999999999</v>
      </c>
      <c r="F460" s="247"/>
      <c r="G460" s="248">
        <f>ROUND(E460*F460,2)</f>
        <v>0</v>
      </c>
      <c r="H460" s="247"/>
      <c r="I460" s="248">
        <f>ROUND(E460*H460,2)</f>
        <v>0</v>
      </c>
      <c r="J460" s="247"/>
      <c r="K460" s="248">
        <f>ROUND(E460*J460,2)</f>
        <v>0</v>
      </c>
      <c r="L460" s="248">
        <v>21</v>
      </c>
      <c r="M460" s="248">
        <f>G460*(1+L460/100)</f>
        <v>0</v>
      </c>
      <c r="N460" s="245">
        <v>1.26E-2</v>
      </c>
      <c r="O460" s="245">
        <f>ROUND(E460*N460,5)</f>
        <v>2.5173000000000001</v>
      </c>
      <c r="P460" s="245">
        <v>0</v>
      </c>
      <c r="Q460" s="245">
        <f>ROUND(E460*P460,5)</f>
        <v>0</v>
      </c>
      <c r="R460" s="245"/>
      <c r="S460" s="245"/>
      <c r="T460" s="249">
        <v>0</v>
      </c>
      <c r="U460" s="245">
        <f>ROUND(E460*T460,2)</f>
        <v>0</v>
      </c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 t="s">
        <v>464</v>
      </c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</row>
    <row r="461" spans="1:60" outlineLevel="1" x14ac:dyDescent="0.2">
      <c r="A461" s="242"/>
      <c r="B461" s="243"/>
      <c r="C461" s="250" t="s">
        <v>777</v>
      </c>
      <c r="D461" s="251"/>
      <c r="E461" s="252">
        <v>199.78559999999999</v>
      </c>
      <c r="F461" s="248"/>
      <c r="G461" s="248"/>
      <c r="H461" s="248"/>
      <c r="I461" s="248"/>
      <c r="J461" s="248"/>
      <c r="K461" s="248"/>
      <c r="L461" s="248"/>
      <c r="M461" s="248"/>
      <c r="N461" s="245"/>
      <c r="O461" s="245"/>
      <c r="P461" s="245"/>
      <c r="Q461" s="245"/>
      <c r="R461" s="245"/>
      <c r="S461" s="245"/>
      <c r="T461" s="249"/>
      <c r="U461" s="245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 t="s">
        <v>138</v>
      </c>
      <c r="AF461" s="153">
        <v>0</v>
      </c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</row>
    <row r="462" spans="1:60" outlineLevel="1" x14ac:dyDescent="0.2">
      <c r="A462" s="242">
        <v>205</v>
      </c>
      <c r="B462" s="243" t="s">
        <v>778</v>
      </c>
      <c r="C462" s="244" t="s">
        <v>779</v>
      </c>
      <c r="D462" s="245" t="s">
        <v>135</v>
      </c>
      <c r="E462" s="246">
        <v>191</v>
      </c>
      <c r="F462" s="247"/>
      <c r="G462" s="248">
        <f>ROUND(E462*F462,2)</f>
        <v>0</v>
      </c>
      <c r="H462" s="247"/>
      <c r="I462" s="248">
        <f>ROUND(E462*H462,2)</f>
        <v>0</v>
      </c>
      <c r="J462" s="247"/>
      <c r="K462" s="248">
        <f>ROUND(E462*J462,2)</f>
        <v>0</v>
      </c>
      <c r="L462" s="248">
        <v>21</v>
      </c>
      <c r="M462" s="248">
        <f>G462*(1+L462/100)</f>
        <v>0</v>
      </c>
      <c r="N462" s="245">
        <v>3.0000000000000001E-5</v>
      </c>
      <c r="O462" s="245">
        <f>ROUND(E462*N462,5)</f>
        <v>5.7299999999999999E-3</v>
      </c>
      <c r="P462" s="245">
        <v>0</v>
      </c>
      <c r="Q462" s="245">
        <f>ROUND(E462*P462,5)</f>
        <v>0</v>
      </c>
      <c r="R462" s="245"/>
      <c r="S462" s="245"/>
      <c r="T462" s="249">
        <v>0.05</v>
      </c>
      <c r="U462" s="245">
        <f>ROUND(E462*T462,2)</f>
        <v>9.5500000000000007</v>
      </c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 t="s">
        <v>136</v>
      </c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</row>
    <row r="463" spans="1:60" outlineLevel="1" x14ac:dyDescent="0.2">
      <c r="A463" s="242">
        <v>206</v>
      </c>
      <c r="B463" s="243" t="s">
        <v>780</v>
      </c>
      <c r="C463" s="244" t="s">
        <v>781</v>
      </c>
      <c r="D463" s="245" t="s">
        <v>230</v>
      </c>
      <c r="E463" s="246">
        <v>3.11</v>
      </c>
      <c r="F463" s="247"/>
      <c r="G463" s="248">
        <f>ROUND(E463*F463,2)</f>
        <v>0</v>
      </c>
      <c r="H463" s="247"/>
      <c r="I463" s="248">
        <f>ROUND(E463*H463,2)</f>
        <v>0</v>
      </c>
      <c r="J463" s="247"/>
      <c r="K463" s="248">
        <f>ROUND(E463*J463,2)</f>
        <v>0</v>
      </c>
      <c r="L463" s="248">
        <v>21</v>
      </c>
      <c r="M463" s="248">
        <f>G463*(1+L463/100)</f>
        <v>0</v>
      </c>
      <c r="N463" s="245">
        <v>0</v>
      </c>
      <c r="O463" s="245">
        <f>ROUND(E463*N463,5)</f>
        <v>0</v>
      </c>
      <c r="P463" s="245">
        <v>0</v>
      </c>
      <c r="Q463" s="245">
        <f>ROUND(E463*P463,5)</f>
        <v>0</v>
      </c>
      <c r="R463" s="245"/>
      <c r="S463" s="245"/>
      <c r="T463" s="249">
        <v>1.2649999999999999</v>
      </c>
      <c r="U463" s="245">
        <f>ROUND(E463*T463,2)</f>
        <v>3.93</v>
      </c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 t="s">
        <v>136</v>
      </c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</row>
    <row r="464" spans="1:60" x14ac:dyDescent="0.2">
      <c r="A464" s="258" t="s">
        <v>131</v>
      </c>
      <c r="B464" s="259" t="s">
        <v>93</v>
      </c>
      <c r="C464" s="260" t="s">
        <v>94</v>
      </c>
      <c r="D464" s="261"/>
      <c r="E464" s="262"/>
      <c r="F464" s="263"/>
      <c r="G464" s="263">
        <f>SUMIF(AE465:AE466,"&lt;&gt;NOR",G465:G466)</f>
        <v>0</v>
      </c>
      <c r="H464" s="263"/>
      <c r="I464" s="263">
        <f>SUM(I465:I466)</f>
        <v>0</v>
      </c>
      <c r="J464" s="263"/>
      <c r="K464" s="263">
        <f>SUM(K465:K466)</f>
        <v>0</v>
      </c>
      <c r="L464" s="263"/>
      <c r="M464" s="263">
        <f>SUM(M465:M466)</f>
        <v>0</v>
      </c>
      <c r="N464" s="261"/>
      <c r="O464" s="261">
        <f>SUM(O465:O466)</f>
        <v>1.1339999999999999E-2</v>
      </c>
      <c r="P464" s="261"/>
      <c r="Q464" s="261">
        <f>SUM(Q465:Q466)</f>
        <v>0</v>
      </c>
      <c r="R464" s="261"/>
      <c r="S464" s="261"/>
      <c r="T464" s="264"/>
      <c r="U464" s="261">
        <f>SUM(U465:U466)</f>
        <v>4.7300000000000004</v>
      </c>
      <c r="AE464" t="s">
        <v>132</v>
      </c>
    </row>
    <row r="465" spans="1:60" outlineLevel="1" x14ac:dyDescent="0.2">
      <c r="A465" s="242">
        <v>207</v>
      </c>
      <c r="B465" s="243" t="s">
        <v>782</v>
      </c>
      <c r="C465" s="244" t="s">
        <v>783</v>
      </c>
      <c r="D465" s="245" t="s">
        <v>135</v>
      </c>
      <c r="E465" s="246">
        <v>32.4</v>
      </c>
      <c r="F465" s="247"/>
      <c r="G465" s="248">
        <f>ROUND(E465*F465,2)</f>
        <v>0</v>
      </c>
      <c r="H465" s="247"/>
      <c r="I465" s="248">
        <f>ROUND(E465*H465,2)</f>
        <v>0</v>
      </c>
      <c r="J465" s="247"/>
      <c r="K465" s="248">
        <f>ROUND(E465*J465,2)</f>
        <v>0</v>
      </c>
      <c r="L465" s="248">
        <v>21</v>
      </c>
      <c r="M465" s="248">
        <f>G465*(1+L465/100)</f>
        <v>0</v>
      </c>
      <c r="N465" s="245">
        <v>3.5E-4</v>
      </c>
      <c r="O465" s="245">
        <f>ROUND(E465*N465,5)</f>
        <v>1.1339999999999999E-2</v>
      </c>
      <c r="P465" s="245">
        <v>0</v>
      </c>
      <c r="Q465" s="245">
        <f>ROUND(E465*P465,5)</f>
        <v>0</v>
      </c>
      <c r="R465" s="245"/>
      <c r="S465" s="245"/>
      <c r="T465" s="249">
        <v>0.14599999999999999</v>
      </c>
      <c r="U465" s="245">
        <f>ROUND(E465*T465,2)</f>
        <v>4.7300000000000004</v>
      </c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 t="s">
        <v>136</v>
      </c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</row>
    <row r="466" spans="1:60" outlineLevel="1" x14ac:dyDescent="0.2">
      <c r="A466" s="242"/>
      <c r="B466" s="243"/>
      <c r="C466" s="250" t="s">
        <v>784</v>
      </c>
      <c r="D466" s="251"/>
      <c r="E466" s="252">
        <v>32.4</v>
      </c>
      <c r="F466" s="248"/>
      <c r="G466" s="248"/>
      <c r="H466" s="248"/>
      <c r="I466" s="248"/>
      <c r="J466" s="248"/>
      <c r="K466" s="248"/>
      <c r="L466" s="248"/>
      <c r="M466" s="248"/>
      <c r="N466" s="245"/>
      <c r="O466" s="245"/>
      <c r="P466" s="245"/>
      <c r="Q466" s="245"/>
      <c r="R466" s="245"/>
      <c r="S466" s="245"/>
      <c r="T466" s="249"/>
      <c r="U466" s="245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 t="s">
        <v>138</v>
      </c>
      <c r="AF466" s="153">
        <v>0</v>
      </c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</row>
    <row r="467" spans="1:60" x14ac:dyDescent="0.2">
      <c r="A467" s="258" t="s">
        <v>131</v>
      </c>
      <c r="B467" s="259" t="s">
        <v>95</v>
      </c>
      <c r="C467" s="260" t="s">
        <v>96</v>
      </c>
      <c r="D467" s="261"/>
      <c r="E467" s="262"/>
      <c r="F467" s="263"/>
      <c r="G467" s="263">
        <f>SUMIF(AE468:AE477,"&lt;&gt;NOR",G468:G477)</f>
        <v>0</v>
      </c>
      <c r="H467" s="263"/>
      <c r="I467" s="263">
        <f>SUM(I468:I477)</f>
        <v>0</v>
      </c>
      <c r="J467" s="263"/>
      <c r="K467" s="263">
        <f>SUM(K468:K477)</f>
        <v>0</v>
      </c>
      <c r="L467" s="263"/>
      <c r="M467" s="263">
        <f>SUM(M468:M477)</f>
        <v>0</v>
      </c>
      <c r="N467" s="261"/>
      <c r="O467" s="261">
        <f>SUM(O468:O477)</f>
        <v>0.45630999999999999</v>
      </c>
      <c r="P467" s="261"/>
      <c r="Q467" s="261">
        <f>SUM(Q468:Q477)</f>
        <v>0</v>
      </c>
      <c r="R467" s="261"/>
      <c r="S467" s="261"/>
      <c r="T467" s="264"/>
      <c r="U467" s="261">
        <f>SUM(U468:U477)</f>
        <v>252.89999999999998</v>
      </c>
      <c r="AE467" t="s">
        <v>132</v>
      </c>
    </row>
    <row r="468" spans="1:60" outlineLevel="1" x14ac:dyDescent="0.2">
      <c r="A468" s="242">
        <v>208</v>
      </c>
      <c r="B468" s="243" t="s">
        <v>785</v>
      </c>
      <c r="C468" s="244" t="s">
        <v>786</v>
      </c>
      <c r="D468" s="245" t="s">
        <v>135</v>
      </c>
      <c r="E468" s="246">
        <v>1598.48</v>
      </c>
      <c r="F468" s="247"/>
      <c r="G468" s="248">
        <f>ROUND(E468*F468,2)</f>
        <v>0</v>
      </c>
      <c r="H468" s="247"/>
      <c r="I468" s="248">
        <f>ROUND(E468*H468,2)</f>
        <v>0</v>
      </c>
      <c r="J468" s="247"/>
      <c r="K468" s="248">
        <f>ROUND(E468*J468,2)</f>
        <v>0</v>
      </c>
      <c r="L468" s="248">
        <v>21</v>
      </c>
      <c r="M468" s="248">
        <f>G468*(1+L468/100)</f>
        <v>0</v>
      </c>
      <c r="N468" s="245">
        <v>2.0000000000000001E-4</v>
      </c>
      <c r="O468" s="245">
        <f>ROUND(E468*N468,5)</f>
        <v>0.31969999999999998</v>
      </c>
      <c r="P468" s="245">
        <v>0</v>
      </c>
      <c r="Q468" s="245">
        <f>ROUND(E468*P468,5)</f>
        <v>0</v>
      </c>
      <c r="R468" s="245"/>
      <c r="S468" s="245"/>
      <c r="T468" s="249">
        <v>0.10664999999999999</v>
      </c>
      <c r="U468" s="245">
        <f>ROUND(E468*T468,2)</f>
        <v>170.48</v>
      </c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 t="s">
        <v>136</v>
      </c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</row>
    <row r="469" spans="1:60" outlineLevel="1" x14ac:dyDescent="0.2">
      <c r="A469" s="242"/>
      <c r="B469" s="243"/>
      <c r="C469" s="250" t="s">
        <v>787</v>
      </c>
      <c r="D469" s="251"/>
      <c r="E469" s="252">
        <v>193.2</v>
      </c>
      <c r="F469" s="248"/>
      <c r="G469" s="248"/>
      <c r="H469" s="248"/>
      <c r="I469" s="248"/>
      <c r="J469" s="248"/>
      <c r="K469" s="248"/>
      <c r="L469" s="248"/>
      <c r="M469" s="248"/>
      <c r="N469" s="245"/>
      <c r="O469" s="245"/>
      <c r="P469" s="245"/>
      <c r="Q469" s="245"/>
      <c r="R469" s="245"/>
      <c r="S469" s="245"/>
      <c r="T469" s="249"/>
      <c r="U469" s="245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 t="s">
        <v>138</v>
      </c>
      <c r="AF469" s="153">
        <v>0</v>
      </c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</row>
    <row r="470" spans="1:60" outlineLevel="1" x14ac:dyDescent="0.2">
      <c r="A470" s="242"/>
      <c r="B470" s="243"/>
      <c r="C470" s="250" t="s">
        <v>788</v>
      </c>
      <c r="D470" s="251"/>
      <c r="E470" s="252">
        <v>578.24</v>
      </c>
      <c r="F470" s="248"/>
      <c r="G470" s="248"/>
      <c r="H470" s="248"/>
      <c r="I470" s="248"/>
      <c r="J470" s="248"/>
      <c r="K470" s="248"/>
      <c r="L470" s="248"/>
      <c r="M470" s="248"/>
      <c r="N470" s="245"/>
      <c r="O470" s="245"/>
      <c r="P470" s="245"/>
      <c r="Q470" s="245"/>
      <c r="R470" s="245"/>
      <c r="S470" s="245"/>
      <c r="T470" s="249"/>
      <c r="U470" s="245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 t="s">
        <v>138</v>
      </c>
      <c r="AF470" s="153">
        <v>0</v>
      </c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</row>
    <row r="471" spans="1:60" outlineLevel="1" x14ac:dyDescent="0.2">
      <c r="A471" s="242"/>
      <c r="B471" s="243"/>
      <c r="C471" s="250" t="s">
        <v>789</v>
      </c>
      <c r="D471" s="251"/>
      <c r="E471" s="252">
        <v>193.2</v>
      </c>
      <c r="F471" s="248"/>
      <c r="G471" s="248"/>
      <c r="H471" s="248"/>
      <c r="I471" s="248"/>
      <c r="J471" s="248"/>
      <c r="K471" s="248"/>
      <c r="L471" s="248"/>
      <c r="M471" s="248"/>
      <c r="N471" s="245"/>
      <c r="O471" s="245"/>
      <c r="P471" s="245"/>
      <c r="Q471" s="245"/>
      <c r="R471" s="245"/>
      <c r="S471" s="245"/>
      <c r="T471" s="249"/>
      <c r="U471" s="245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 t="s">
        <v>138</v>
      </c>
      <c r="AF471" s="153">
        <v>0</v>
      </c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</row>
    <row r="472" spans="1:60" outlineLevel="1" x14ac:dyDescent="0.2">
      <c r="A472" s="242"/>
      <c r="B472" s="243"/>
      <c r="C472" s="250" t="s">
        <v>790</v>
      </c>
      <c r="D472" s="251"/>
      <c r="E472" s="252">
        <v>633.84</v>
      </c>
      <c r="F472" s="248"/>
      <c r="G472" s="248"/>
      <c r="H472" s="248"/>
      <c r="I472" s="248"/>
      <c r="J472" s="248"/>
      <c r="K472" s="248"/>
      <c r="L472" s="248"/>
      <c r="M472" s="248"/>
      <c r="N472" s="245"/>
      <c r="O472" s="245"/>
      <c r="P472" s="245"/>
      <c r="Q472" s="245"/>
      <c r="R472" s="245"/>
      <c r="S472" s="245"/>
      <c r="T472" s="249"/>
      <c r="U472" s="245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 t="s">
        <v>138</v>
      </c>
      <c r="AF472" s="153">
        <v>0</v>
      </c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</row>
    <row r="473" spans="1:60" outlineLevel="1" x14ac:dyDescent="0.2">
      <c r="A473" s="242">
        <v>209</v>
      </c>
      <c r="B473" s="243" t="s">
        <v>791</v>
      </c>
      <c r="C473" s="244" t="s">
        <v>792</v>
      </c>
      <c r="D473" s="245" t="s">
        <v>135</v>
      </c>
      <c r="E473" s="246">
        <v>689.1</v>
      </c>
      <c r="F473" s="247"/>
      <c r="G473" s="248">
        <f>ROUND(E473*F473,2)</f>
        <v>0</v>
      </c>
      <c r="H473" s="247"/>
      <c r="I473" s="248">
        <f>ROUND(E473*H473,2)</f>
        <v>0</v>
      </c>
      <c r="J473" s="247"/>
      <c r="K473" s="248">
        <f>ROUND(E473*J473,2)</f>
        <v>0</v>
      </c>
      <c r="L473" s="248">
        <v>21</v>
      </c>
      <c r="M473" s="248">
        <f>G473*(1+L473/100)</f>
        <v>0</v>
      </c>
      <c r="N473" s="245">
        <v>6.9999999999999994E-5</v>
      </c>
      <c r="O473" s="245">
        <f>ROUND(E473*N473,5)</f>
        <v>4.8239999999999998E-2</v>
      </c>
      <c r="P473" s="245">
        <v>0</v>
      </c>
      <c r="Q473" s="245">
        <f>ROUND(E473*P473,5)</f>
        <v>0</v>
      </c>
      <c r="R473" s="245"/>
      <c r="S473" s="245"/>
      <c r="T473" s="249">
        <v>3.2480000000000002E-2</v>
      </c>
      <c r="U473" s="245">
        <f>ROUND(E473*T473,2)</f>
        <v>22.38</v>
      </c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 t="s">
        <v>136</v>
      </c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</row>
    <row r="474" spans="1:60" outlineLevel="1" x14ac:dyDescent="0.2">
      <c r="A474" s="242"/>
      <c r="B474" s="243"/>
      <c r="C474" s="250" t="s">
        <v>793</v>
      </c>
      <c r="D474" s="251"/>
      <c r="E474" s="252">
        <v>217.5</v>
      </c>
      <c r="F474" s="248"/>
      <c r="G474" s="248"/>
      <c r="H474" s="248"/>
      <c r="I474" s="248"/>
      <c r="J474" s="248"/>
      <c r="K474" s="248"/>
      <c r="L474" s="248"/>
      <c r="M474" s="248"/>
      <c r="N474" s="245"/>
      <c r="O474" s="245"/>
      <c r="P474" s="245"/>
      <c r="Q474" s="245"/>
      <c r="R474" s="245"/>
      <c r="S474" s="245"/>
      <c r="T474" s="249"/>
      <c r="U474" s="245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 t="s">
        <v>138</v>
      </c>
      <c r="AF474" s="153">
        <v>0</v>
      </c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</row>
    <row r="475" spans="1:60" outlineLevel="1" x14ac:dyDescent="0.2">
      <c r="A475" s="242"/>
      <c r="B475" s="243"/>
      <c r="C475" s="250" t="s">
        <v>794</v>
      </c>
      <c r="D475" s="251"/>
      <c r="E475" s="252">
        <v>292.2</v>
      </c>
      <c r="F475" s="248"/>
      <c r="G475" s="248"/>
      <c r="H475" s="248"/>
      <c r="I475" s="248"/>
      <c r="J475" s="248"/>
      <c r="K475" s="248"/>
      <c r="L475" s="248"/>
      <c r="M475" s="248"/>
      <c r="N475" s="245"/>
      <c r="O475" s="245"/>
      <c r="P475" s="245"/>
      <c r="Q475" s="245"/>
      <c r="R475" s="245"/>
      <c r="S475" s="245"/>
      <c r="T475" s="249"/>
      <c r="U475" s="245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 t="s">
        <v>138</v>
      </c>
      <c r="AF475" s="153">
        <v>0</v>
      </c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</row>
    <row r="476" spans="1:60" outlineLevel="1" x14ac:dyDescent="0.2">
      <c r="A476" s="242"/>
      <c r="B476" s="243"/>
      <c r="C476" s="250" t="s">
        <v>795</v>
      </c>
      <c r="D476" s="251"/>
      <c r="E476" s="252">
        <v>179.4</v>
      </c>
      <c r="F476" s="248"/>
      <c r="G476" s="248"/>
      <c r="H476" s="248"/>
      <c r="I476" s="248"/>
      <c r="J476" s="248"/>
      <c r="K476" s="248"/>
      <c r="L476" s="248"/>
      <c r="M476" s="248"/>
      <c r="N476" s="245"/>
      <c r="O476" s="245"/>
      <c r="P476" s="245"/>
      <c r="Q476" s="245"/>
      <c r="R476" s="245"/>
      <c r="S476" s="245"/>
      <c r="T476" s="249"/>
      <c r="U476" s="245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 t="s">
        <v>138</v>
      </c>
      <c r="AF476" s="153">
        <v>0</v>
      </c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</row>
    <row r="477" spans="1:60" outlineLevel="1" x14ac:dyDescent="0.2">
      <c r="A477" s="242">
        <v>210</v>
      </c>
      <c r="B477" s="243" t="s">
        <v>796</v>
      </c>
      <c r="C477" s="244" t="s">
        <v>797</v>
      </c>
      <c r="D477" s="245" t="s">
        <v>135</v>
      </c>
      <c r="E477" s="246">
        <v>589.1</v>
      </c>
      <c r="F477" s="247"/>
      <c r="G477" s="248">
        <f>ROUND(E477*F477,2)</f>
        <v>0</v>
      </c>
      <c r="H477" s="247"/>
      <c r="I477" s="248">
        <f>ROUND(E477*H477,2)</f>
        <v>0</v>
      </c>
      <c r="J477" s="247"/>
      <c r="K477" s="248">
        <f>ROUND(E477*J477,2)</f>
        <v>0</v>
      </c>
      <c r="L477" s="248">
        <v>21</v>
      </c>
      <c r="M477" s="248">
        <f>G477*(1+L477/100)</f>
        <v>0</v>
      </c>
      <c r="N477" s="245">
        <v>1.4999999999999999E-4</v>
      </c>
      <c r="O477" s="245">
        <f>ROUND(E477*N477,5)</f>
        <v>8.8370000000000004E-2</v>
      </c>
      <c r="P477" s="245">
        <v>0</v>
      </c>
      <c r="Q477" s="245">
        <f>ROUND(E477*P477,5)</f>
        <v>0</v>
      </c>
      <c r="R477" s="245"/>
      <c r="S477" s="245"/>
      <c r="T477" s="249">
        <v>0.10191</v>
      </c>
      <c r="U477" s="245">
        <f>ROUND(E477*T477,2)</f>
        <v>60.04</v>
      </c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 t="s">
        <v>136</v>
      </c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</row>
    <row r="478" spans="1:60" x14ac:dyDescent="0.2">
      <c r="A478" s="258" t="s">
        <v>131</v>
      </c>
      <c r="B478" s="259" t="s">
        <v>97</v>
      </c>
      <c r="C478" s="260" t="s">
        <v>98</v>
      </c>
      <c r="D478" s="261"/>
      <c r="E478" s="262"/>
      <c r="F478" s="263"/>
      <c r="G478" s="263">
        <f>SUMIF(AE479:AE482,"&lt;&gt;NOR",G479:G482)</f>
        <v>0</v>
      </c>
      <c r="H478" s="263"/>
      <c r="I478" s="263">
        <f>SUM(I479:I482)</f>
        <v>0</v>
      </c>
      <c r="J478" s="263"/>
      <c r="K478" s="263">
        <f>SUM(K479:K482)</f>
        <v>0</v>
      </c>
      <c r="L478" s="263"/>
      <c r="M478" s="263">
        <f>SUM(M479:M482)</f>
        <v>0</v>
      </c>
      <c r="N478" s="261"/>
      <c r="O478" s="261">
        <f>SUM(O479:O482)</f>
        <v>0.22423000000000001</v>
      </c>
      <c r="P478" s="261"/>
      <c r="Q478" s="261">
        <f>SUM(Q479:Q482)</f>
        <v>0</v>
      </c>
      <c r="R478" s="261"/>
      <c r="S478" s="261"/>
      <c r="T478" s="264"/>
      <c r="U478" s="261">
        <f>SUM(U479:U482)</f>
        <v>17.61</v>
      </c>
      <c r="AE478" t="s">
        <v>132</v>
      </c>
    </row>
    <row r="479" spans="1:60" ht="22.5" outlineLevel="1" x14ac:dyDescent="0.2">
      <c r="A479" s="242">
        <v>211</v>
      </c>
      <c r="B479" s="243" t="s">
        <v>798</v>
      </c>
      <c r="C479" s="244" t="s">
        <v>799</v>
      </c>
      <c r="D479" s="245" t="s">
        <v>135</v>
      </c>
      <c r="E479" s="246">
        <v>58.7</v>
      </c>
      <c r="F479" s="247"/>
      <c r="G479" s="248">
        <f>ROUND(E479*F479,2)</f>
        <v>0</v>
      </c>
      <c r="H479" s="247"/>
      <c r="I479" s="248">
        <f>ROUND(E479*H479,2)</f>
        <v>0</v>
      </c>
      <c r="J479" s="247"/>
      <c r="K479" s="248">
        <f>ROUND(E479*J479,2)</f>
        <v>0</v>
      </c>
      <c r="L479" s="248">
        <v>21</v>
      </c>
      <c r="M479" s="248">
        <f>G479*(1+L479/100)</f>
        <v>0</v>
      </c>
      <c r="N479" s="245">
        <v>3.82E-3</v>
      </c>
      <c r="O479" s="245">
        <f>ROUND(E479*N479,5)</f>
        <v>0.22423000000000001</v>
      </c>
      <c r="P479" s="245">
        <v>0</v>
      </c>
      <c r="Q479" s="245">
        <f>ROUND(E479*P479,5)</f>
        <v>0</v>
      </c>
      <c r="R479" s="245"/>
      <c r="S479" s="245"/>
      <c r="T479" s="249">
        <v>0.3</v>
      </c>
      <c r="U479" s="245">
        <f>ROUND(E479*T479,2)</f>
        <v>17.61</v>
      </c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 t="s">
        <v>136</v>
      </c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</row>
    <row r="480" spans="1:60" outlineLevel="1" x14ac:dyDescent="0.2">
      <c r="A480" s="242"/>
      <c r="B480" s="243"/>
      <c r="C480" s="250" t="s">
        <v>800</v>
      </c>
      <c r="D480" s="251"/>
      <c r="E480" s="252">
        <v>43.7</v>
      </c>
      <c r="F480" s="248"/>
      <c r="G480" s="248"/>
      <c r="H480" s="248"/>
      <c r="I480" s="248"/>
      <c r="J480" s="248"/>
      <c r="K480" s="248"/>
      <c r="L480" s="248"/>
      <c r="M480" s="248"/>
      <c r="N480" s="245"/>
      <c r="O480" s="245"/>
      <c r="P480" s="245"/>
      <c r="Q480" s="245"/>
      <c r="R480" s="245"/>
      <c r="S480" s="245"/>
      <c r="T480" s="249"/>
      <c r="U480" s="245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 t="s">
        <v>138</v>
      </c>
      <c r="AF480" s="153">
        <v>0</v>
      </c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</row>
    <row r="481" spans="1:60" outlineLevel="1" x14ac:dyDescent="0.2">
      <c r="A481" s="242"/>
      <c r="B481" s="243"/>
      <c r="C481" s="250" t="s">
        <v>801</v>
      </c>
      <c r="D481" s="251"/>
      <c r="E481" s="252">
        <v>6</v>
      </c>
      <c r="F481" s="248"/>
      <c r="G481" s="248"/>
      <c r="H481" s="248"/>
      <c r="I481" s="248"/>
      <c r="J481" s="248"/>
      <c r="K481" s="248"/>
      <c r="L481" s="248"/>
      <c r="M481" s="248"/>
      <c r="N481" s="245"/>
      <c r="O481" s="245"/>
      <c r="P481" s="245"/>
      <c r="Q481" s="245"/>
      <c r="R481" s="245"/>
      <c r="S481" s="245"/>
      <c r="T481" s="249"/>
      <c r="U481" s="245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 t="s">
        <v>138</v>
      </c>
      <c r="AF481" s="153">
        <v>0</v>
      </c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</row>
    <row r="482" spans="1:60" outlineLevel="1" x14ac:dyDescent="0.2">
      <c r="A482" s="242"/>
      <c r="B482" s="243"/>
      <c r="C482" s="250" t="s">
        <v>802</v>
      </c>
      <c r="D482" s="251"/>
      <c r="E482" s="252">
        <v>9</v>
      </c>
      <c r="F482" s="248"/>
      <c r="G482" s="248"/>
      <c r="H482" s="248"/>
      <c r="I482" s="248"/>
      <c r="J482" s="248"/>
      <c r="K482" s="248"/>
      <c r="L482" s="248"/>
      <c r="M482" s="248"/>
      <c r="N482" s="245"/>
      <c r="O482" s="245"/>
      <c r="P482" s="245"/>
      <c r="Q482" s="245"/>
      <c r="R482" s="245"/>
      <c r="S482" s="245"/>
      <c r="T482" s="249"/>
      <c r="U482" s="245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 t="s">
        <v>138</v>
      </c>
      <c r="AF482" s="153">
        <v>0</v>
      </c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</row>
    <row r="483" spans="1:60" x14ac:dyDescent="0.2">
      <c r="A483" s="258" t="s">
        <v>131</v>
      </c>
      <c r="B483" s="259" t="s">
        <v>99</v>
      </c>
      <c r="C483" s="260" t="s">
        <v>100</v>
      </c>
      <c r="D483" s="261"/>
      <c r="E483" s="262"/>
      <c r="F483" s="263"/>
      <c r="G483" s="263">
        <f>SUMIF(AE484:AE498,"&lt;&gt;NOR",G484:G498)</f>
        <v>0</v>
      </c>
      <c r="H483" s="263"/>
      <c r="I483" s="263">
        <f>SUM(I484:I498)</f>
        <v>0</v>
      </c>
      <c r="J483" s="263"/>
      <c r="K483" s="263">
        <f>SUM(K484:K498)</f>
        <v>0</v>
      </c>
      <c r="L483" s="263"/>
      <c r="M483" s="263">
        <f>SUM(M484:M498)</f>
        <v>0</v>
      </c>
      <c r="N483" s="261"/>
      <c r="O483" s="261">
        <f>SUM(O484:O498)</f>
        <v>0</v>
      </c>
      <c r="P483" s="261"/>
      <c r="Q483" s="261">
        <f>SUM(Q484:Q498)</f>
        <v>0</v>
      </c>
      <c r="R483" s="261"/>
      <c r="S483" s="261"/>
      <c r="T483" s="264"/>
      <c r="U483" s="261">
        <f>SUM(U484:U498)</f>
        <v>17.079999999999998</v>
      </c>
      <c r="AE483" t="s">
        <v>132</v>
      </c>
    </row>
    <row r="484" spans="1:60" outlineLevel="1" x14ac:dyDescent="0.2">
      <c r="A484" s="242">
        <v>212</v>
      </c>
      <c r="B484" s="243" t="s">
        <v>803</v>
      </c>
      <c r="C484" s="244" t="s">
        <v>804</v>
      </c>
      <c r="D484" s="245" t="s">
        <v>145</v>
      </c>
      <c r="E484" s="246">
        <v>3</v>
      </c>
      <c r="F484" s="247"/>
      <c r="G484" s="248">
        <f t="shared" ref="G484:G498" si="28">ROUND(E484*F484,2)</f>
        <v>0</v>
      </c>
      <c r="H484" s="247"/>
      <c r="I484" s="248">
        <f t="shared" ref="I484:I498" si="29">ROUND(E484*H484,2)</f>
        <v>0</v>
      </c>
      <c r="J484" s="247"/>
      <c r="K484" s="248">
        <f t="shared" ref="K484:K498" si="30">ROUND(E484*J484,2)</f>
        <v>0</v>
      </c>
      <c r="L484" s="248">
        <v>21</v>
      </c>
      <c r="M484" s="248">
        <f t="shared" ref="M484:M498" si="31">G484*(1+L484/100)</f>
        <v>0</v>
      </c>
      <c r="N484" s="245">
        <v>0</v>
      </c>
      <c r="O484" s="245">
        <f t="shared" ref="O484:O498" si="32">ROUND(E484*N484,5)</f>
        <v>0</v>
      </c>
      <c r="P484" s="245">
        <v>0</v>
      </c>
      <c r="Q484" s="245">
        <f t="shared" ref="Q484:Q498" si="33">ROUND(E484*P484,5)</f>
        <v>0</v>
      </c>
      <c r="R484" s="245"/>
      <c r="S484" s="245"/>
      <c r="T484" s="249">
        <v>0.20166999999999999</v>
      </c>
      <c r="U484" s="245">
        <f t="shared" ref="U484:U498" si="34">ROUND(E484*T484,2)</f>
        <v>0.61</v>
      </c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 t="s">
        <v>136</v>
      </c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</row>
    <row r="485" spans="1:60" outlineLevel="1" x14ac:dyDescent="0.2">
      <c r="A485" s="242">
        <v>213</v>
      </c>
      <c r="B485" s="243" t="s">
        <v>805</v>
      </c>
      <c r="C485" s="244" t="s">
        <v>806</v>
      </c>
      <c r="D485" s="245" t="s">
        <v>145</v>
      </c>
      <c r="E485" s="246">
        <v>4</v>
      </c>
      <c r="F485" s="247"/>
      <c r="G485" s="248">
        <f t="shared" si="28"/>
        <v>0</v>
      </c>
      <c r="H485" s="247"/>
      <c r="I485" s="248">
        <f t="shared" si="29"/>
        <v>0</v>
      </c>
      <c r="J485" s="247"/>
      <c r="K485" s="248">
        <f t="shared" si="30"/>
        <v>0</v>
      </c>
      <c r="L485" s="248">
        <v>21</v>
      </c>
      <c r="M485" s="248">
        <f t="shared" si="31"/>
        <v>0</v>
      </c>
      <c r="N485" s="245">
        <v>0</v>
      </c>
      <c r="O485" s="245">
        <f t="shared" si="32"/>
        <v>0</v>
      </c>
      <c r="P485" s="245">
        <v>0</v>
      </c>
      <c r="Q485" s="245">
        <f t="shared" si="33"/>
        <v>0</v>
      </c>
      <c r="R485" s="245"/>
      <c r="S485" s="245"/>
      <c r="T485" s="249">
        <v>0.26700000000000002</v>
      </c>
      <c r="U485" s="245">
        <f t="shared" si="34"/>
        <v>1.07</v>
      </c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 t="s">
        <v>136</v>
      </c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</row>
    <row r="486" spans="1:60" outlineLevel="1" x14ac:dyDescent="0.2">
      <c r="A486" s="242">
        <v>214</v>
      </c>
      <c r="B486" s="243" t="s">
        <v>807</v>
      </c>
      <c r="C486" s="244" t="s">
        <v>808</v>
      </c>
      <c r="D486" s="245" t="s">
        <v>145</v>
      </c>
      <c r="E486" s="246">
        <v>1</v>
      </c>
      <c r="F486" s="247"/>
      <c r="G486" s="248">
        <f t="shared" si="28"/>
        <v>0</v>
      </c>
      <c r="H486" s="247"/>
      <c r="I486" s="248">
        <f t="shared" si="29"/>
        <v>0</v>
      </c>
      <c r="J486" s="247"/>
      <c r="K486" s="248">
        <f t="shared" si="30"/>
        <v>0</v>
      </c>
      <c r="L486" s="248">
        <v>21</v>
      </c>
      <c r="M486" s="248">
        <f t="shared" si="31"/>
        <v>0</v>
      </c>
      <c r="N486" s="245">
        <v>0</v>
      </c>
      <c r="O486" s="245">
        <f t="shared" si="32"/>
        <v>0</v>
      </c>
      <c r="P486" s="245">
        <v>0</v>
      </c>
      <c r="Q486" s="245">
        <f t="shared" si="33"/>
        <v>0</v>
      </c>
      <c r="R486" s="245"/>
      <c r="S486" s="245"/>
      <c r="T486" s="249">
        <v>4.3666700000000001</v>
      </c>
      <c r="U486" s="245">
        <f t="shared" si="34"/>
        <v>4.37</v>
      </c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 t="s">
        <v>136</v>
      </c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</row>
    <row r="487" spans="1:60" outlineLevel="1" x14ac:dyDescent="0.2">
      <c r="A487" s="242">
        <v>215</v>
      </c>
      <c r="B487" s="243" t="s">
        <v>809</v>
      </c>
      <c r="C487" s="244" t="s">
        <v>810</v>
      </c>
      <c r="D487" s="245" t="s">
        <v>145</v>
      </c>
      <c r="E487" s="246">
        <v>2</v>
      </c>
      <c r="F487" s="247"/>
      <c r="G487" s="248">
        <f t="shared" si="28"/>
        <v>0</v>
      </c>
      <c r="H487" s="247"/>
      <c r="I487" s="248">
        <f t="shared" si="29"/>
        <v>0</v>
      </c>
      <c r="J487" s="247"/>
      <c r="K487" s="248">
        <f t="shared" si="30"/>
        <v>0</v>
      </c>
      <c r="L487" s="248">
        <v>21</v>
      </c>
      <c r="M487" s="248">
        <f t="shared" si="31"/>
        <v>0</v>
      </c>
      <c r="N487" s="245">
        <v>0</v>
      </c>
      <c r="O487" s="245">
        <f t="shared" si="32"/>
        <v>0</v>
      </c>
      <c r="P487" s="245">
        <v>0</v>
      </c>
      <c r="Q487" s="245">
        <f t="shared" si="33"/>
        <v>0</v>
      </c>
      <c r="R487" s="245"/>
      <c r="S487" s="245"/>
      <c r="T487" s="249">
        <v>0.25</v>
      </c>
      <c r="U487" s="245">
        <f t="shared" si="34"/>
        <v>0.5</v>
      </c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 t="s">
        <v>136</v>
      </c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</row>
    <row r="488" spans="1:60" ht="22.5" outlineLevel="1" x14ac:dyDescent="0.2">
      <c r="A488" s="242">
        <v>216</v>
      </c>
      <c r="B488" s="243" t="s">
        <v>811</v>
      </c>
      <c r="C488" s="244" t="s">
        <v>996</v>
      </c>
      <c r="D488" s="245" t="s">
        <v>145</v>
      </c>
      <c r="E488" s="246">
        <v>1</v>
      </c>
      <c r="F488" s="247"/>
      <c r="G488" s="248">
        <f t="shared" si="28"/>
        <v>0</v>
      </c>
      <c r="H488" s="247"/>
      <c r="I488" s="248">
        <f t="shared" si="29"/>
        <v>0</v>
      </c>
      <c r="J488" s="247"/>
      <c r="K488" s="248">
        <f t="shared" si="30"/>
        <v>0</v>
      </c>
      <c r="L488" s="248">
        <v>21</v>
      </c>
      <c r="M488" s="248">
        <f t="shared" si="31"/>
        <v>0</v>
      </c>
      <c r="N488" s="245">
        <v>0</v>
      </c>
      <c r="O488" s="245">
        <f t="shared" si="32"/>
        <v>0</v>
      </c>
      <c r="P488" s="245">
        <v>0</v>
      </c>
      <c r="Q488" s="245">
        <f t="shared" si="33"/>
        <v>0</v>
      </c>
      <c r="R488" s="245"/>
      <c r="S488" s="245"/>
      <c r="T488" s="249">
        <v>0.54732999999999998</v>
      </c>
      <c r="U488" s="245">
        <f t="shared" si="34"/>
        <v>0.55000000000000004</v>
      </c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 t="s">
        <v>136</v>
      </c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</row>
    <row r="489" spans="1:60" ht="22.5" outlineLevel="1" x14ac:dyDescent="0.2">
      <c r="A489" s="242">
        <v>217</v>
      </c>
      <c r="B489" s="243" t="s">
        <v>812</v>
      </c>
      <c r="C489" s="244" t="s">
        <v>995</v>
      </c>
      <c r="D489" s="245" t="s">
        <v>145</v>
      </c>
      <c r="E489" s="246">
        <v>1</v>
      </c>
      <c r="F489" s="247"/>
      <c r="G489" s="248">
        <f t="shared" si="28"/>
        <v>0</v>
      </c>
      <c r="H489" s="247"/>
      <c r="I489" s="248">
        <f t="shared" si="29"/>
        <v>0</v>
      </c>
      <c r="J489" s="247"/>
      <c r="K489" s="248">
        <f t="shared" si="30"/>
        <v>0</v>
      </c>
      <c r="L489" s="248">
        <v>21</v>
      </c>
      <c r="M489" s="248">
        <f t="shared" si="31"/>
        <v>0</v>
      </c>
      <c r="N489" s="245">
        <v>0</v>
      </c>
      <c r="O489" s="245">
        <f t="shared" si="32"/>
        <v>0</v>
      </c>
      <c r="P489" s="245">
        <v>0</v>
      </c>
      <c r="Q489" s="245">
        <f t="shared" si="33"/>
        <v>0</v>
      </c>
      <c r="R489" s="245"/>
      <c r="S489" s="245"/>
      <c r="T489" s="249">
        <v>0.64</v>
      </c>
      <c r="U489" s="245">
        <f t="shared" si="34"/>
        <v>0.64</v>
      </c>
      <c r="V489" s="153"/>
      <c r="W489" s="153"/>
      <c r="X489" s="153"/>
      <c r="Y489" s="153"/>
      <c r="Z489" s="153"/>
      <c r="AA489" s="153"/>
      <c r="AB489" s="153"/>
      <c r="AC489" s="153"/>
      <c r="AD489" s="153"/>
      <c r="AE489" s="153" t="s">
        <v>136</v>
      </c>
      <c r="AF489" s="153"/>
      <c r="AG489" s="153"/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3"/>
      <c r="BA489" s="153"/>
      <c r="BB489" s="153"/>
      <c r="BC489" s="153"/>
      <c r="BD489" s="153"/>
      <c r="BE489" s="153"/>
      <c r="BF489" s="153"/>
      <c r="BG489" s="153"/>
      <c r="BH489" s="153"/>
    </row>
    <row r="490" spans="1:60" outlineLevel="1" x14ac:dyDescent="0.2">
      <c r="A490" s="242">
        <v>218</v>
      </c>
      <c r="B490" s="243" t="s">
        <v>813</v>
      </c>
      <c r="C490" s="244" t="s">
        <v>814</v>
      </c>
      <c r="D490" s="245" t="s">
        <v>145</v>
      </c>
      <c r="E490" s="246">
        <v>1</v>
      </c>
      <c r="F490" s="247"/>
      <c r="G490" s="248">
        <f t="shared" si="28"/>
        <v>0</v>
      </c>
      <c r="H490" s="247"/>
      <c r="I490" s="248">
        <f t="shared" si="29"/>
        <v>0</v>
      </c>
      <c r="J490" s="247"/>
      <c r="K490" s="248">
        <f t="shared" si="30"/>
        <v>0</v>
      </c>
      <c r="L490" s="248">
        <v>21</v>
      </c>
      <c r="M490" s="248">
        <f t="shared" si="31"/>
        <v>0</v>
      </c>
      <c r="N490" s="245">
        <v>0</v>
      </c>
      <c r="O490" s="245">
        <f t="shared" si="32"/>
        <v>0</v>
      </c>
      <c r="P490" s="245">
        <v>0</v>
      </c>
      <c r="Q490" s="245">
        <f t="shared" si="33"/>
        <v>0</v>
      </c>
      <c r="R490" s="245"/>
      <c r="S490" s="245"/>
      <c r="T490" s="249">
        <v>0.35199999999999998</v>
      </c>
      <c r="U490" s="245">
        <f t="shared" si="34"/>
        <v>0.35</v>
      </c>
      <c r="V490" s="153"/>
      <c r="W490" s="153"/>
      <c r="X490" s="153"/>
      <c r="Y490" s="153"/>
      <c r="Z490" s="153"/>
      <c r="AA490" s="153"/>
      <c r="AB490" s="153"/>
      <c r="AC490" s="153"/>
      <c r="AD490" s="153"/>
      <c r="AE490" s="153" t="s">
        <v>136</v>
      </c>
      <c r="AF490" s="153"/>
      <c r="AG490" s="153"/>
      <c r="AH490" s="153"/>
      <c r="AI490" s="153"/>
      <c r="AJ490" s="153"/>
      <c r="AK490" s="153"/>
      <c r="AL490" s="153"/>
      <c r="AM490" s="153"/>
      <c r="AN490" s="153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3"/>
      <c r="BA490" s="153"/>
      <c r="BB490" s="153"/>
      <c r="BC490" s="153"/>
      <c r="BD490" s="153"/>
      <c r="BE490" s="153"/>
      <c r="BF490" s="153"/>
      <c r="BG490" s="153"/>
      <c r="BH490" s="153"/>
    </row>
    <row r="491" spans="1:60" outlineLevel="1" x14ac:dyDescent="0.2">
      <c r="A491" s="242">
        <v>219</v>
      </c>
      <c r="B491" s="243" t="s">
        <v>815</v>
      </c>
      <c r="C491" s="244" t="s">
        <v>816</v>
      </c>
      <c r="D491" s="245" t="s">
        <v>145</v>
      </c>
      <c r="E491" s="246">
        <v>1</v>
      </c>
      <c r="F491" s="247"/>
      <c r="G491" s="248">
        <f t="shared" si="28"/>
        <v>0</v>
      </c>
      <c r="H491" s="247"/>
      <c r="I491" s="248">
        <f t="shared" si="29"/>
        <v>0</v>
      </c>
      <c r="J491" s="247"/>
      <c r="K491" s="248">
        <f t="shared" si="30"/>
        <v>0</v>
      </c>
      <c r="L491" s="248">
        <v>21</v>
      </c>
      <c r="M491" s="248">
        <f t="shared" si="31"/>
        <v>0</v>
      </c>
      <c r="N491" s="245">
        <v>0</v>
      </c>
      <c r="O491" s="245">
        <f t="shared" si="32"/>
        <v>0</v>
      </c>
      <c r="P491" s="245">
        <v>0</v>
      </c>
      <c r="Q491" s="245">
        <f t="shared" si="33"/>
        <v>0</v>
      </c>
      <c r="R491" s="245"/>
      <c r="S491" s="245"/>
      <c r="T491" s="249">
        <v>0.51866999999999996</v>
      </c>
      <c r="U491" s="245">
        <f t="shared" si="34"/>
        <v>0.52</v>
      </c>
      <c r="V491" s="153"/>
      <c r="W491" s="153"/>
      <c r="X491" s="153"/>
      <c r="Y491" s="153"/>
      <c r="Z491" s="153"/>
      <c r="AA491" s="153"/>
      <c r="AB491" s="153"/>
      <c r="AC491" s="153"/>
      <c r="AD491" s="153"/>
      <c r="AE491" s="153" t="s">
        <v>136</v>
      </c>
      <c r="AF491" s="153"/>
      <c r="AG491" s="153"/>
      <c r="AH491" s="153"/>
      <c r="AI491" s="153"/>
      <c r="AJ491" s="153"/>
      <c r="AK491" s="153"/>
      <c r="AL491" s="153"/>
      <c r="AM491" s="153"/>
      <c r="AN491" s="153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3"/>
      <c r="BA491" s="153"/>
      <c r="BB491" s="153"/>
      <c r="BC491" s="153"/>
      <c r="BD491" s="153"/>
      <c r="BE491" s="153"/>
      <c r="BF491" s="153"/>
      <c r="BG491" s="153"/>
      <c r="BH491" s="153"/>
    </row>
    <row r="492" spans="1:60" outlineLevel="1" x14ac:dyDescent="0.2">
      <c r="A492" s="242">
        <v>220</v>
      </c>
      <c r="B492" s="243" t="s">
        <v>817</v>
      </c>
      <c r="C492" s="244" t="s">
        <v>818</v>
      </c>
      <c r="D492" s="245" t="s">
        <v>145</v>
      </c>
      <c r="E492" s="246">
        <v>1</v>
      </c>
      <c r="F492" s="247"/>
      <c r="G492" s="248">
        <f t="shared" si="28"/>
        <v>0</v>
      </c>
      <c r="H492" s="247"/>
      <c r="I492" s="248">
        <f t="shared" si="29"/>
        <v>0</v>
      </c>
      <c r="J492" s="247"/>
      <c r="K492" s="248">
        <f t="shared" si="30"/>
        <v>0</v>
      </c>
      <c r="L492" s="248">
        <v>21</v>
      </c>
      <c r="M492" s="248">
        <f t="shared" si="31"/>
        <v>0</v>
      </c>
      <c r="N492" s="245">
        <v>0</v>
      </c>
      <c r="O492" s="245">
        <f t="shared" si="32"/>
        <v>0</v>
      </c>
      <c r="P492" s="245">
        <v>0</v>
      </c>
      <c r="Q492" s="245">
        <f t="shared" si="33"/>
        <v>0</v>
      </c>
      <c r="R492" s="245"/>
      <c r="S492" s="245"/>
      <c r="T492" s="249">
        <v>0.39750000000000002</v>
      </c>
      <c r="U492" s="245">
        <f t="shared" si="34"/>
        <v>0.4</v>
      </c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 t="s">
        <v>136</v>
      </c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</row>
    <row r="493" spans="1:60" outlineLevel="1" x14ac:dyDescent="0.2">
      <c r="A493" s="242">
        <v>221</v>
      </c>
      <c r="B493" s="243" t="s">
        <v>819</v>
      </c>
      <c r="C493" s="244" t="s">
        <v>820</v>
      </c>
      <c r="D493" s="245" t="s">
        <v>145</v>
      </c>
      <c r="E493" s="246">
        <v>1</v>
      </c>
      <c r="F493" s="247"/>
      <c r="G493" s="248">
        <f t="shared" si="28"/>
        <v>0</v>
      </c>
      <c r="H493" s="247"/>
      <c r="I493" s="248">
        <f t="shared" si="29"/>
        <v>0</v>
      </c>
      <c r="J493" s="247"/>
      <c r="K493" s="248">
        <f t="shared" si="30"/>
        <v>0</v>
      </c>
      <c r="L493" s="248">
        <v>21</v>
      </c>
      <c r="M493" s="248">
        <f t="shared" si="31"/>
        <v>0</v>
      </c>
      <c r="N493" s="245">
        <v>0</v>
      </c>
      <c r="O493" s="245">
        <f t="shared" si="32"/>
        <v>0</v>
      </c>
      <c r="P493" s="245">
        <v>0</v>
      </c>
      <c r="Q493" s="245">
        <f t="shared" si="33"/>
        <v>0</v>
      </c>
      <c r="R493" s="245"/>
      <c r="S493" s="245"/>
      <c r="T493" s="249">
        <v>0.38500000000000001</v>
      </c>
      <c r="U493" s="245">
        <f t="shared" si="34"/>
        <v>0.39</v>
      </c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 t="s">
        <v>136</v>
      </c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</row>
    <row r="494" spans="1:60" outlineLevel="1" x14ac:dyDescent="0.2">
      <c r="A494" s="242">
        <v>222</v>
      </c>
      <c r="B494" s="243" t="s">
        <v>821</v>
      </c>
      <c r="C494" s="244" t="s">
        <v>822</v>
      </c>
      <c r="D494" s="245" t="s">
        <v>145</v>
      </c>
      <c r="E494" s="246">
        <v>7</v>
      </c>
      <c r="F494" s="247"/>
      <c r="G494" s="248">
        <f t="shared" si="28"/>
        <v>0</v>
      </c>
      <c r="H494" s="247"/>
      <c r="I494" s="248">
        <f t="shared" si="29"/>
        <v>0</v>
      </c>
      <c r="J494" s="247"/>
      <c r="K494" s="248">
        <f t="shared" si="30"/>
        <v>0</v>
      </c>
      <c r="L494" s="248">
        <v>21</v>
      </c>
      <c r="M494" s="248">
        <f t="shared" si="31"/>
        <v>0</v>
      </c>
      <c r="N494" s="245">
        <v>0</v>
      </c>
      <c r="O494" s="245">
        <f t="shared" si="32"/>
        <v>0</v>
      </c>
      <c r="P494" s="245">
        <v>0</v>
      </c>
      <c r="Q494" s="245">
        <f t="shared" si="33"/>
        <v>0</v>
      </c>
      <c r="R494" s="245"/>
      <c r="S494" s="245"/>
      <c r="T494" s="249">
        <v>0.1115</v>
      </c>
      <c r="U494" s="245">
        <f t="shared" si="34"/>
        <v>0.78</v>
      </c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 t="s">
        <v>136</v>
      </c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</row>
    <row r="495" spans="1:60" outlineLevel="1" x14ac:dyDescent="0.2">
      <c r="A495" s="242">
        <v>223</v>
      </c>
      <c r="B495" s="243" t="s">
        <v>823</v>
      </c>
      <c r="C495" s="244" t="s">
        <v>824</v>
      </c>
      <c r="D495" s="245" t="s">
        <v>145</v>
      </c>
      <c r="E495" s="246">
        <v>7</v>
      </c>
      <c r="F495" s="247"/>
      <c r="G495" s="248">
        <f t="shared" si="28"/>
        <v>0</v>
      </c>
      <c r="H495" s="247"/>
      <c r="I495" s="248">
        <f t="shared" si="29"/>
        <v>0</v>
      </c>
      <c r="J495" s="247"/>
      <c r="K495" s="248">
        <f t="shared" si="30"/>
        <v>0</v>
      </c>
      <c r="L495" s="248">
        <v>21</v>
      </c>
      <c r="M495" s="248">
        <f t="shared" si="31"/>
        <v>0</v>
      </c>
      <c r="N495" s="245">
        <v>0</v>
      </c>
      <c r="O495" s="245">
        <f t="shared" si="32"/>
        <v>0</v>
      </c>
      <c r="P495" s="245">
        <v>0</v>
      </c>
      <c r="Q495" s="245">
        <f t="shared" si="33"/>
        <v>0</v>
      </c>
      <c r="R495" s="245"/>
      <c r="S495" s="245"/>
      <c r="T495" s="249">
        <v>0.1115</v>
      </c>
      <c r="U495" s="245">
        <f t="shared" si="34"/>
        <v>0.78</v>
      </c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 t="s">
        <v>136</v>
      </c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</row>
    <row r="496" spans="1:60" outlineLevel="1" x14ac:dyDescent="0.2">
      <c r="A496" s="242">
        <v>224</v>
      </c>
      <c r="B496" s="243" t="s">
        <v>825</v>
      </c>
      <c r="C496" s="244" t="s">
        <v>826</v>
      </c>
      <c r="D496" s="245" t="s">
        <v>145</v>
      </c>
      <c r="E496" s="246">
        <v>1</v>
      </c>
      <c r="F496" s="247"/>
      <c r="G496" s="248">
        <f t="shared" si="28"/>
        <v>0</v>
      </c>
      <c r="H496" s="247"/>
      <c r="I496" s="248">
        <f t="shared" si="29"/>
        <v>0</v>
      </c>
      <c r="J496" s="247"/>
      <c r="K496" s="248">
        <f t="shared" si="30"/>
        <v>0</v>
      </c>
      <c r="L496" s="248">
        <v>21</v>
      </c>
      <c r="M496" s="248">
        <f t="shared" si="31"/>
        <v>0</v>
      </c>
      <c r="N496" s="245">
        <v>0</v>
      </c>
      <c r="O496" s="245">
        <f t="shared" si="32"/>
        <v>0</v>
      </c>
      <c r="P496" s="245">
        <v>0</v>
      </c>
      <c r="Q496" s="245">
        <f t="shared" si="33"/>
        <v>0</v>
      </c>
      <c r="R496" s="245"/>
      <c r="S496" s="245"/>
      <c r="T496" s="249">
        <v>0.16667000000000001</v>
      </c>
      <c r="U496" s="245">
        <f t="shared" si="34"/>
        <v>0.17</v>
      </c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 t="s">
        <v>136</v>
      </c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</row>
    <row r="497" spans="1:60" outlineLevel="1" x14ac:dyDescent="0.2">
      <c r="A497" s="242">
        <v>225</v>
      </c>
      <c r="B497" s="243" t="s">
        <v>827</v>
      </c>
      <c r="C497" s="244" t="s">
        <v>828</v>
      </c>
      <c r="D497" s="245" t="s">
        <v>145</v>
      </c>
      <c r="E497" s="246">
        <v>1</v>
      </c>
      <c r="F497" s="247"/>
      <c r="G497" s="248">
        <f t="shared" si="28"/>
        <v>0</v>
      </c>
      <c r="H497" s="247"/>
      <c r="I497" s="248">
        <f t="shared" si="29"/>
        <v>0</v>
      </c>
      <c r="J497" s="247"/>
      <c r="K497" s="248">
        <f t="shared" si="30"/>
        <v>0</v>
      </c>
      <c r="L497" s="248">
        <v>21</v>
      </c>
      <c r="M497" s="248">
        <f t="shared" si="31"/>
        <v>0</v>
      </c>
      <c r="N497" s="245">
        <v>0</v>
      </c>
      <c r="O497" s="245">
        <f t="shared" si="32"/>
        <v>0</v>
      </c>
      <c r="P497" s="245">
        <v>0</v>
      </c>
      <c r="Q497" s="245">
        <f t="shared" si="33"/>
        <v>0</v>
      </c>
      <c r="R497" s="245"/>
      <c r="S497" s="245"/>
      <c r="T497" s="249">
        <v>3.5</v>
      </c>
      <c r="U497" s="245">
        <f t="shared" si="34"/>
        <v>3.5</v>
      </c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 t="s">
        <v>136</v>
      </c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</row>
    <row r="498" spans="1:60" outlineLevel="1" x14ac:dyDescent="0.2">
      <c r="A498" s="242">
        <v>226</v>
      </c>
      <c r="B498" s="243" t="s">
        <v>829</v>
      </c>
      <c r="C498" s="244" t="s">
        <v>830</v>
      </c>
      <c r="D498" s="245" t="s">
        <v>145</v>
      </c>
      <c r="E498" s="246">
        <v>7</v>
      </c>
      <c r="F498" s="247"/>
      <c r="G498" s="248">
        <f t="shared" si="28"/>
        <v>0</v>
      </c>
      <c r="H498" s="247"/>
      <c r="I498" s="248">
        <f t="shared" si="29"/>
        <v>0</v>
      </c>
      <c r="J498" s="247"/>
      <c r="K498" s="248">
        <f t="shared" si="30"/>
        <v>0</v>
      </c>
      <c r="L498" s="248">
        <v>21</v>
      </c>
      <c r="M498" s="248">
        <f t="shared" si="31"/>
        <v>0</v>
      </c>
      <c r="N498" s="245">
        <v>0</v>
      </c>
      <c r="O498" s="245">
        <f t="shared" si="32"/>
        <v>0</v>
      </c>
      <c r="P498" s="245">
        <v>0</v>
      </c>
      <c r="Q498" s="245">
        <f t="shared" si="33"/>
        <v>0</v>
      </c>
      <c r="R498" s="245"/>
      <c r="S498" s="245"/>
      <c r="T498" s="249">
        <v>0.35</v>
      </c>
      <c r="U498" s="245">
        <f t="shared" si="34"/>
        <v>2.4500000000000002</v>
      </c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 t="s">
        <v>136</v>
      </c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</row>
    <row r="499" spans="1:60" x14ac:dyDescent="0.2">
      <c r="A499" s="258" t="s">
        <v>131</v>
      </c>
      <c r="B499" s="259" t="s">
        <v>101</v>
      </c>
      <c r="C499" s="260" t="s">
        <v>102</v>
      </c>
      <c r="D499" s="261"/>
      <c r="E499" s="262"/>
      <c r="F499" s="263"/>
      <c r="G499" s="263">
        <f>SUMIF(AE500:AE584,"&lt;&gt;NOR",G500:G584)</f>
        <v>0</v>
      </c>
      <c r="H499" s="263"/>
      <c r="I499" s="263">
        <f>SUM(I500:I584)</f>
        <v>0</v>
      </c>
      <c r="J499" s="263"/>
      <c r="K499" s="263">
        <f>SUM(K500:K584)</f>
        <v>0</v>
      </c>
      <c r="L499" s="263"/>
      <c r="M499" s="263">
        <f>SUM(M500:M584)</f>
        <v>0</v>
      </c>
      <c r="N499" s="261"/>
      <c r="O499" s="261">
        <f>SUM(O500:O584)</f>
        <v>1.7083200000000001</v>
      </c>
      <c r="P499" s="261"/>
      <c r="Q499" s="261">
        <f>SUM(Q500:Q584)</f>
        <v>0</v>
      </c>
      <c r="R499" s="261"/>
      <c r="S499" s="261"/>
      <c r="T499" s="264"/>
      <c r="U499" s="261">
        <f>SUM(U500:U584)</f>
        <v>788.81</v>
      </c>
      <c r="AE499" t="s">
        <v>132</v>
      </c>
    </row>
    <row r="500" spans="1:60" outlineLevel="1" x14ac:dyDescent="0.2">
      <c r="A500" s="242">
        <v>227</v>
      </c>
      <c r="B500" s="243" t="s">
        <v>831</v>
      </c>
      <c r="C500" s="244" t="s">
        <v>832</v>
      </c>
      <c r="D500" s="245" t="s">
        <v>145</v>
      </c>
      <c r="E500" s="246">
        <v>9</v>
      </c>
      <c r="F500" s="247"/>
      <c r="G500" s="248">
        <f t="shared" ref="G500:G506" si="35">ROUND(E500*F500,2)</f>
        <v>0</v>
      </c>
      <c r="H500" s="247"/>
      <c r="I500" s="248">
        <f t="shared" ref="I500:I506" si="36">ROUND(E500*H500,2)</f>
        <v>0</v>
      </c>
      <c r="J500" s="247"/>
      <c r="K500" s="248">
        <f t="shared" ref="K500:K506" si="37">ROUND(E500*J500,2)</f>
        <v>0</v>
      </c>
      <c r="L500" s="248">
        <v>21</v>
      </c>
      <c r="M500" s="248">
        <f t="shared" ref="M500:M506" si="38">G500*(1+L500/100)</f>
        <v>0</v>
      </c>
      <c r="N500" s="245">
        <v>0</v>
      </c>
      <c r="O500" s="245">
        <f t="shared" ref="O500:O506" si="39">ROUND(E500*N500,5)</f>
        <v>0</v>
      </c>
      <c r="P500" s="245">
        <v>0</v>
      </c>
      <c r="Q500" s="245">
        <f t="shared" ref="Q500:Q506" si="40">ROUND(E500*P500,5)</f>
        <v>0</v>
      </c>
      <c r="R500" s="245"/>
      <c r="S500" s="245"/>
      <c r="T500" s="249">
        <v>1</v>
      </c>
      <c r="U500" s="245">
        <f t="shared" ref="U500:U506" si="41">ROUND(E500*T500,2)</f>
        <v>9</v>
      </c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 t="s">
        <v>136</v>
      </c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</row>
    <row r="501" spans="1:60" outlineLevel="1" x14ac:dyDescent="0.2">
      <c r="A501" s="242">
        <v>228</v>
      </c>
      <c r="B501" s="243" t="s">
        <v>833</v>
      </c>
      <c r="C501" s="244" t="s">
        <v>834</v>
      </c>
      <c r="D501" s="245" t="s">
        <v>145</v>
      </c>
      <c r="E501" s="246">
        <v>8</v>
      </c>
      <c r="F501" s="247"/>
      <c r="G501" s="248">
        <f t="shared" si="35"/>
        <v>0</v>
      </c>
      <c r="H501" s="247"/>
      <c r="I501" s="248">
        <f t="shared" si="36"/>
        <v>0</v>
      </c>
      <c r="J501" s="247"/>
      <c r="K501" s="248">
        <f t="shared" si="37"/>
        <v>0</v>
      </c>
      <c r="L501" s="248">
        <v>21</v>
      </c>
      <c r="M501" s="248">
        <f t="shared" si="38"/>
        <v>0</v>
      </c>
      <c r="N501" s="245">
        <v>2.7499999999999998E-3</v>
      </c>
      <c r="O501" s="245">
        <f t="shared" si="39"/>
        <v>2.1999999999999999E-2</v>
      </c>
      <c r="P501" s="245">
        <v>0</v>
      </c>
      <c r="Q501" s="245">
        <f t="shared" si="40"/>
        <v>0</v>
      </c>
      <c r="R501" s="245"/>
      <c r="S501" s="245"/>
      <c r="T501" s="249">
        <v>0</v>
      </c>
      <c r="U501" s="245">
        <f t="shared" si="41"/>
        <v>0</v>
      </c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 t="s">
        <v>464</v>
      </c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</row>
    <row r="502" spans="1:60" outlineLevel="1" x14ac:dyDescent="0.2">
      <c r="A502" s="242">
        <v>229</v>
      </c>
      <c r="B502" s="243" t="s">
        <v>835</v>
      </c>
      <c r="C502" s="244" t="s">
        <v>836</v>
      </c>
      <c r="D502" s="245" t="s">
        <v>145</v>
      </c>
      <c r="E502" s="246">
        <v>1</v>
      </c>
      <c r="F502" s="247"/>
      <c r="G502" s="248">
        <f t="shared" si="35"/>
        <v>0</v>
      </c>
      <c r="H502" s="247"/>
      <c r="I502" s="248">
        <f t="shared" si="36"/>
        <v>0</v>
      </c>
      <c r="J502" s="247"/>
      <c r="K502" s="248">
        <f t="shared" si="37"/>
        <v>0</v>
      </c>
      <c r="L502" s="248">
        <v>21</v>
      </c>
      <c r="M502" s="248">
        <f t="shared" si="38"/>
        <v>0</v>
      </c>
      <c r="N502" s="245">
        <v>7.5999999999999998E-2</v>
      </c>
      <c r="O502" s="245">
        <f t="shared" si="39"/>
        <v>7.5999999999999998E-2</v>
      </c>
      <c r="P502" s="245">
        <v>0</v>
      </c>
      <c r="Q502" s="245">
        <f t="shared" si="40"/>
        <v>0</v>
      </c>
      <c r="R502" s="245"/>
      <c r="S502" s="245"/>
      <c r="T502" s="249">
        <v>0</v>
      </c>
      <c r="U502" s="245">
        <f t="shared" si="41"/>
        <v>0</v>
      </c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 t="s">
        <v>464</v>
      </c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</row>
    <row r="503" spans="1:60" outlineLevel="1" x14ac:dyDescent="0.2">
      <c r="A503" s="242">
        <v>230</v>
      </c>
      <c r="B503" s="243" t="s">
        <v>837</v>
      </c>
      <c r="C503" s="244" t="s">
        <v>838</v>
      </c>
      <c r="D503" s="245" t="s">
        <v>145</v>
      </c>
      <c r="E503" s="246">
        <v>357</v>
      </c>
      <c r="F503" s="247"/>
      <c r="G503" s="248">
        <f t="shared" si="35"/>
        <v>0</v>
      </c>
      <c r="H503" s="247"/>
      <c r="I503" s="248">
        <f t="shared" si="36"/>
        <v>0</v>
      </c>
      <c r="J503" s="247"/>
      <c r="K503" s="248">
        <f t="shared" si="37"/>
        <v>0</v>
      </c>
      <c r="L503" s="248">
        <v>21</v>
      </c>
      <c r="M503" s="248">
        <f t="shared" si="38"/>
        <v>0</v>
      </c>
      <c r="N503" s="245">
        <v>0</v>
      </c>
      <c r="O503" s="245">
        <f t="shared" si="39"/>
        <v>0</v>
      </c>
      <c r="P503" s="245">
        <v>0</v>
      </c>
      <c r="Q503" s="245">
        <f t="shared" si="40"/>
        <v>0</v>
      </c>
      <c r="R503" s="245"/>
      <c r="S503" s="245"/>
      <c r="T503" s="249">
        <v>0.15</v>
      </c>
      <c r="U503" s="245">
        <f t="shared" si="41"/>
        <v>53.55</v>
      </c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 t="s">
        <v>136</v>
      </c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</row>
    <row r="504" spans="1:60" outlineLevel="1" x14ac:dyDescent="0.2">
      <c r="A504" s="242">
        <v>231</v>
      </c>
      <c r="B504" s="243" t="s">
        <v>839</v>
      </c>
      <c r="C504" s="244" t="s">
        <v>840</v>
      </c>
      <c r="D504" s="245" t="s">
        <v>145</v>
      </c>
      <c r="E504" s="246">
        <v>151</v>
      </c>
      <c r="F504" s="247"/>
      <c r="G504" s="248">
        <f t="shared" si="35"/>
        <v>0</v>
      </c>
      <c r="H504" s="247"/>
      <c r="I504" s="248">
        <f t="shared" si="36"/>
        <v>0</v>
      </c>
      <c r="J504" s="247"/>
      <c r="K504" s="248">
        <f t="shared" si="37"/>
        <v>0</v>
      </c>
      <c r="L504" s="248">
        <v>21</v>
      </c>
      <c r="M504" s="248">
        <f t="shared" si="38"/>
        <v>0</v>
      </c>
      <c r="N504" s="245">
        <v>0</v>
      </c>
      <c r="O504" s="245">
        <f t="shared" si="39"/>
        <v>0</v>
      </c>
      <c r="P504" s="245">
        <v>0</v>
      </c>
      <c r="Q504" s="245">
        <f t="shared" si="40"/>
        <v>0</v>
      </c>
      <c r="R504" s="245"/>
      <c r="S504" s="245"/>
      <c r="T504" s="249">
        <v>0.125</v>
      </c>
      <c r="U504" s="245">
        <f t="shared" si="41"/>
        <v>18.88</v>
      </c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 t="s">
        <v>136</v>
      </c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</row>
    <row r="505" spans="1:60" outlineLevel="1" x14ac:dyDescent="0.2">
      <c r="A505" s="242">
        <v>232</v>
      </c>
      <c r="B505" s="243" t="s">
        <v>841</v>
      </c>
      <c r="C505" s="244" t="s">
        <v>842</v>
      </c>
      <c r="D505" s="245" t="s">
        <v>145</v>
      </c>
      <c r="E505" s="246">
        <v>34</v>
      </c>
      <c r="F505" s="247"/>
      <c r="G505" s="248">
        <f t="shared" si="35"/>
        <v>0</v>
      </c>
      <c r="H505" s="247"/>
      <c r="I505" s="248">
        <f t="shared" si="36"/>
        <v>0</v>
      </c>
      <c r="J505" s="247"/>
      <c r="K505" s="248">
        <f t="shared" si="37"/>
        <v>0</v>
      </c>
      <c r="L505" s="248">
        <v>21</v>
      </c>
      <c r="M505" s="248">
        <f t="shared" si="38"/>
        <v>0</v>
      </c>
      <c r="N505" s="245">
        <v>0</v>
      </c>
      <c r="O505" s="245">
        <f t="shared" si="39"/>
        <v>0</v>
      </c>
      <c r="P505" s="245">
        <v>0</v>
      </c>
      <c r="Q505" s="245">
        <f t="shared" si="40"/>
        <v>0</v>
      </c>
      <c r="R505" s="245"/>
      <c r="S505" s="245"/>
      <c r="T505" s="249">
        <v>0.06</v>
      </c>
      <c r="U505" s="245">
        <f t="shared" si="41"/>
        <v>2.04</v>
      </c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 t="s">
        <v>136</v>
      </c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</row>
    <row r="506" spans="1:60" ht="22.5" outlineLevel="1" x14ac:dyDescent="0.2">
      <c r="A506" s="242">
        <v>233</v>
      </c>
      <c r="B506" s="243" t="s">
        <v>843</v>
      </c>
      <c r="C506" s="244" t="s">
        <v>844</v>
      </c>
      <c r="D506" s="245" t="s">
        <v>145</v>
      </c>
      <c r="E506" s="246">
        <v>1</v>
      </c>
      <c r="F506" s="247"/>
      <c r="G506" s="248">
        <f t="shared" si="35"/>
        <v>0</v>
      </c>
      <c r="H506" s="247"/>
      <c r="I506" s="248">
        <f t="shared" si="36"/>
        <v>0</v>
      </c>
      <c r="J506" s="247"/>
      <c r="K506" s="248">
        <f t="shared" si="37"/>
        <v>0</v>
      </c>
      <c r="L506" s="248">
        <v>21</v>
      </c>
      <c r="M506" s="248">
        <f t="shared" si="38"/>
        <v>0</v>
      </c>
      <c r="N506" s="245">
        <v>0</v>
      </c>
      <c r="O506" s="245">
        <f t="shared" si="39"/>
        <v>0</v>
      </c>
      <c r="P506" s="245">
        <v>0</v>
      </c>
      <c r="Q506" s="245">
        <f t="shared" si="40"/>
        <v>0</v>
      </c>
      <c r="R506" s="245"/>
      <c r="S506" s="245"/>
      <c r="T506" s="249">
        <v>0</v>
      </c>
      <c r="U506" s="245">
        <f t="shared" si="41"/>
        <v>0</v>
      </c>
      <c r="V506" s="153"/>
      <c r="W506" s="153"/>
      <c r="X506" s="153"/>
      <c r="Y506" s="153"/>
      <c r="Z506" s="153"/>
      <c r="AA506" s="153"/>
      <c r="AB506" s="153"/>
      <c r="AC506" s="153"/>
      <c r="AD506" s="153"/>
      <c r="AE506" s="153" t="s">
        <v>464</v>
      </c>
      <c r="AF506" s="153"/>
      <c r="AG506" s="153"/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  <c r="AU506" s="153"/>
      <c r="AV506" s="153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</row>
    <row r="507" spans="1:60" outlineLevel="1" x14ac:dyDescent="0.2">
      <c r="A507" s="242"/>
      <c r="B507" s="243"/>
      <c r="C507" s="253" t="s">
        <v>845</v>
      </c>
      <c r="D507" s="254"/>
      <c r="E507" s="255"/>
      <c r="F507" s="256"/>
      <c r="G507" s="257"/>
      <c r="H507" s="248"/>
      <c r="I507" s="248"/>
      <c r="J507" s="248"/>
      <c r="K507" s="248"/>
      <c r="L507" s="248"/>
      <c r="M507" s="248"/>
      <c r="N507" s="245"/>
      <c r="O507" s="245"/>
      <c r="P507" s="245"/>
      <c r="Q507" s="245"/>
      <c r="R507" s="245"/>
      <c r="S507" s="245"/>
      <c r="T507" s="249"/>
      <c r="U507" s="245"/>
      <c r="V507" s="153"/>
      <c r="W507" s="153"/>
      <c r="X507" s="153"/>
      <c r="Y507" s="153"/>
      <c r="Z507" s="153"/>
      <c r="AA507" s="153"/>
      <c r="AB507" s="153"/>
      <c r="AC507" s="153"/>
      <c r="AD507" s="153"/>
      <c r="AE507" s="153" t="s">
        <v>218</v>
      </c>
      <c r="AF507" s="153"/>
      <c r="AG507" s="153"/>
      <c r="AH507" s="153"/>
      <c r="AI507" s="153"/>
      <c r="AJ507" s="153"/>
      <c r="AK507" s="153"/>
      <c r="AL507" s="153"/>
      <c r="AM507" s="153"/>
      <c r="AN507" s="153"/>
      <c r="AO507" s="153"/>
      <c r="AP507" s="153"/>
      <c r="AQ507" s="153"/>
      <c r="AR507" s="153"/>
      <c r="AS507" s="153"/>
      <c r="AT507" s="153"/>
      <c r="AU507" s="153"/>
      <c r="AV507" s="153"/>
      <c r="AW507" s="153"/>
      <c r="AX507" s="153"/>
      <c r="AY507" s="153"/>
      <c r="AZ507" s="153"/>
      <c r="BA507" s="154" t="str">
        <f>C507</f>
        <v>Včetně nápisů "TOTAL STOP" a "VYPNI JEN V NEBEZPEČÍ"</v>
      </c>
      <c r="BB507" s="153"/>
      <c r="BC507" s="153"/>
      <c r="BD507" s="153"/>
      <c r="BE507" s="153"/>
      <c r="BF507" s="153"/>
      <c r="BG507" s="153"/>
      <c r="BH507" s="153"/>
    </row>
    <row r="508" spans="1:60" outlineLevel="1" x14ac:dyDescent="0.2">
      <c r="A508" s="242">
        <v>234</v>
      </c>
      <c r="B508" s="243" t="s">
        <v>846</v>
      </c>
      <c r="C508" s="265" t="s">
        <v>847</v>
      </c>
      <c r="D508" s="245" t="s">
        <v>145</v>
      </c>
      <c r="E508" s="266">
        <v>1</v>
      </c>
      <c r="F508" s="247"/>
      <c r="G508" s="248">
        <f t="shared" ref="G508:G514" si="42">ROUND(E508*F508,2)</f>
        <v>0</v>
      </c>
      <c r="H508" s="247"/>
      <c r="I508" s="248">
        <f t="shared" ref="I508:I514" si="43">ROUND(E508*H508,2)</f>
        <v>0</v>
      </c>
      <c r="J508" s="247"/>
      <c r="K508" s="248">
        <f t="shared" ref="K508:K514" si="44">ROUND(E508*J508,2)</f>
        <v>0</v>
      </c>
      <c r="L508" s="248">
        <v>21</v>
      </c>
      <c r="M508" s="248">
        <f t="shared" ref="M508:M514" si="45">G508*(1+L508/100)</f>
        <v>0</v>
      </c>
      <c r="N508" s="245">
        <v>0</v>
      </c>
      <c r="O508" s="245">
        <f t="shared" ref="O508:O514" si="46">ROUND(E508*N508,5)</f>
        <v>0</v>
      </c>
      <c r="P508" s="245">
        <v>0</v>
      </c>
      <c r="Q508" s="245">
        <f t="shared" ref="Q508:Q514" si="47">ROUND(E508*P508,5)</f>
        <v>0</v>
      </c>
      <c r="R508" s="245"/>
      <c r="S508" s="245"/>
      <c r="T508" s="249">
        <v>2</v>
      </c>
      <c r="U508" s="245">
        <f t="shared" ref="U508:U514" si="48">ROUND(E508*T508,2)</f>
        <v>2</v>
      </c>
      <c r="V508" s="153"/>
      <c r="W508" s="153"/>
      <c r="X508" s="153"/>
      <c r="Y508" s="153"/>
      <c r="Z508" s="153"/>
      <c r="AA508" s="153"/>
      <c r="AB508" s="153"/>
      <c r="AC508" s="153"/>
      <c r="AD508" s="153"/>
      <c r="AE508" s="153" t="s">
        <v>136</v>
      </c>
      <c r="AF508" s="153"/>
      <c r="AG508" s="153"/>
      <c r="AH508" s="153"/>
      <c r="AI508" s="153"/>
      <c r="AJ508" s="153"/>
      <c r="AK508" s="153"/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53"/>
      <c r="AX508" s="153"/>
      <c r="AY508" s="153"/>
      <c r="AZ508" s="153"/>
      <c r="BA508" s="153"/>
      <c r="BB508" s="153"/>
      <c r="BC508" s="153"/>
      <c r="BD508" s="153"/>
      <c r="BE508" s="153"/>
      <c r="BF508" s="153"/>
      <c r="BG508" s="153"/>
      <c r="BH508" s="153"/>
    </row>
    <row r="509" spans="1:60" outlineLevel="1" x14ac:dyDescent="0.2">
      <c r="A509" s="242">
        <v>235</v>
      </c>
      <c r="B509" s="243" t="s">
        <v>848</v>
      </c>
      <c r="C509" s="265" t="s">
        <v>849</v>
      </c>
      <c r="D509" s="245" t="s">
        <v>145</v>
      </c>
      <c r="E509" s="266">
        <v>1</v>
      </c>
      <c r="F509" s="247"/>
      <c r="G509" s="248">
        <f t="shared" si="42"/>
        <v>0</v>
      </c>
      <c r="H509" s="247"/>
      <c r="I509" s="248">
        <f t="shared" si="43"/>
        <v>0</v>
      </c>
      <c r="J509" s="247"/>
      <c r="K509" s="248">
        <f t="shared" si="44"/>
        <v>0</v>
      </c>
      <c r="L509" s="248">
        <v>21</v>
      </c>
      <c r="M509" s="248">
        <f t="shared" si="45"/>
        <v>0</v>
      </c>
      <c r="N509" s="245">
        <v>3.65E-3</v>
      </c>
      <c r="O509" s="245">
        <f t="shared" si="46"/>
        <v>3.65E-3</v>
      </c>
      <c r="P509" s="245">
        <v>0</v>
      </c>
      <c r="Q509" s="245">
        <f t="shared" si="47"/>
        <v>0</v>
      </c>
      <c r="R509" s="245"/>
      <c r="S509" s="245"/>
      <c r="T509" s="249">
        <v>0</v>
      </c>
      <c r="U509" s="245">
        <f t="shared" si="48"/>
        <v>0</v>
      </c>
      <c r="V509" s="153"/>
      <c r="W509" s="153"/>
      <c r="X509" s="153"/>
      <c r="Y509" s="153"/>
      <c r="Z509" s="153"/>
      <c r="AA509" s="153"/>
      <c r="AB509" s="153"/>
      <c r="AC509" s="153"/>
      <c r="AD509" s="153"/>
      <c r="AE509" s="153" t="s">
        <v>464</v>
      </c>
      <c r="AF509" s="153"/>
      <c r="AG509" s="153"/>
      <c r="AH509" s="153"/>
      <c r="AI509" s="153"/>
      <c r="AJ509" s="153"/>
      <c r="AK509" s="153"/>
      <c r="AL509" s="153"/>
      <c r="AM509" s="153"/>
      <c r="AN509" s="153"/>
      <c r="AO509" s="153"/>
      <c r="AP509" s="153"/>
      <c r="AQ509" s="153"/>
      <c r="AR509" s="153"/>
      <c r="AS509" s="153"/>
      <c r="AT509" s="153"/>
      <c r="AU509" s="153"/>
      <c r="AV509" s="153"/>
      <c r="AW509" s="153"/>
      <c r="AX509" s="153"/>
      <c r="AY509" s="153"/>
      <c r="AZ509" s="153"/>
      <c r="BA509" s="153"/>
      <c r="BB509" s="153"/>
      <c r="BC509" s="153"/>
      <c r="BD509" s="153"/>
      <c r="BE509" s="153"/>
      <c r="BF509" s="153"/>
      <c r="BG509" s="153"/>
      <c r="BH509" s="153"/>
    </row>
    <row r="510" spans="1:60" outlineLevel="1" x14ac:dyDescent="0.2">
      <c r="A510" s="242">
        <v>236</v>
      </c>
      <c r="B510" s="243" t="s">
        <v>850</v>
      </c>
      <c r="C510" s="244" t="s">
        <v>851</v>
      </c>
      <c r="D510" s="245" t="s">
        <v>145</v>
      </c>
      <c r="E510" s="246">
        <v>7</v>
      </c>
      <c r="F510" s="247"/>
      <c r="G510" s="248">
        <f t="shared" si="42"/>
        <v>0</v>
      </c>
      <c r="H510" s="247"/>
      <c r="I510" s="248">
        <f t="shared" si="43"/>
        <v>0</v>
      </c>
      <c r="J510" s="247"/>
      <c r="K510" s="248">
        <f t="shared" si="44"/>
        <v>0</v>
      </c>
      <c r="L510" s="248">
        <v>21</v>
      </c>
      <c r="M510" s="248">
        <f t="shared" si="45"/>
        <v>0</v>
      </c>
      <c r="N510" s="245">
        <v>1.0000000000000001E-5</v>
      </c>
      <c r="O510" s="245">
        <f t="shared" si="46"/>
        <v>6.9999999999999994E-5</v>
      </c>
      <c r="P510" s="245">
        <v>0</v>
      </c>
      <c r="Q510" s="245">
        <f t="shared" si="47"/>
        <v>0</v>
      </c>
      <c r="R510" s="245"/>
      <c r="S510" s="245"/>
      <c r="T510" s="249">
        <v>0</v>
      </c>
      <c r="U510" s="245">
        <f t="shared" si="48"/>
        <v>0</v>
      </c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 t="s">
        <v>464</v>
      </c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</row>
    <row r="511" spans="1:60" outlineLevel="1" x14ac:dyDescent="0.2">
      <c r="A511" s="242">
        <v>237</v>
      </c>
      <c r="B511" s="243" t="s">
        <v>852</v>
      </c>
      <c r="C511" s="244" t="s">
        <v>853</v>
      </c>
      <c r="D511" s="245" t="s">
        <v>145</v>
      </c>
      <c r="E511" s="246">
        <v>5</v>
      </c>
      <c r="F511" s="247"/>
      <c r="G511" s="248">
        <f t="shared" si="42"/>
        <v>0</v>
      </c>
      <c r="H511" s="247"/>
      <c r="I511" s="248">
        <f t="shared" si="43"/>
        <v>0</v>
      </c>
      <c r="J511" s="247"/>
      <c r="K511" s="248">
        <f t="shared" si="44"/>
        <v>0</v>
      </c>
      <c r="L511" s="248">
        <v>21</v>
      </c>
      <c r="M511" s="248">
        <f t="shared" si="45"/>
        <v>0</v>
      </c>
      <c r="N511" s="245">
        <v>0</v>
      </c>
      <c r="O511" s="245">
        <f t="shared" si="46"/>
        <v>0</v>
      </c>
      <c r="P511" s="245">
        <v>0</v>
      </c>
      <c r="Q511" s="245">
        <f t="shared" si="47"/>
        <v>0</v>
      </c>
      <c r="R511" s="245"/>
      <c r="S511" s="245"/>
      <c r="T511" s="249">
        <v>0.32500000000000001</v>
      </c>
      <c r="U511" s="245">
        <f t="shared" si="48"/>
        <v>1.63</v>
      </c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 t="s">
        <v>136</v>
      </c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</row>
    <row r="512" spans="1:60" outlineLevel="1" x14ac:dyDescent="0.2">
      <c r="A512" s="242">
        <v>238</v>
      </c>
      <c r="B512" s="243" t="s">
        <v>854</v>
      </c>
      <c r="C512" s="244" t="s">
        <v>855</v>
      </c>
      <c r="D512" s="245" t="s">
        <v>145</v>
      </c>
      <c r="E512" s="246">
        <v>99</v>
      </c>
      <c r="F512" s="247"/>
      <c r="G512" s="248">
        <f t="shared" si="42"/>
        <v>0</v>
      </c>
      <c r="H512" s="247"/>
      <c r="I512" s="248">
        <f t="shared" si="43"/>
        <v>0</v>
      </c>
      <c r="J512" s="247"/>
      <c r="K512" s="248">
        <f t="shared" si="44"/>
        <v>0</v>
      </c>
      <c r="L512" s="248">
        <v>21</v>
      </c>
      <c r="M512" s="248">
        <f t="shared" si="45"/>
        <v>0</v>
      </c>
      <c r="N512" s="245">
        <v>0</v>
      </c>
      <c r="O512" s="245">
        <f t="shared" si="46"/>
        <v>0</v>
      </c>
      <c r="P512" s="245">
        <v>0</v>
      </c>
      <c r="Q512" s="245">
        <f t="shared" si="47"/>
        <v>0</v>
      </c>
      <c r="R512" s="245"/>
      <c r="S512" s="245"/>
      <c r="T512" s="249">
        <v>0.30567</v>
      </c>
      <c r="U512" s="245">
        <f t="shared" si="48"/>
        <v>30.26</v>
      </c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 t="s">
        <v>136</v>
      </c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</row>
    <row r="513" spans="1:60" ht="22.5" outlineLevel="1" x14ac:dyDescent="0.2">
      <c r="A513" s="242">
        <v>239</v>
      </c>
      <c r="B513" s="243" t="s">
        <v>856</v>
      </c>
      <c r="C513" s="244" t="s">
        <v>857</v>
      </c>
      <c r="D513" s="245" t="s">
        <v>145</v>
      </c>
      <c r="E513" s="246">
        <v>12</v>
      </c>
      <c r="F513" s="247"/>
      <c r="G513" s="248">
        <f t="shared" si="42"/>
        <v>0</v>
      </c>
      <c r="H513" s="247"/>
      <c r="I513" s="248">
        <f t="shared" si="43"/>
        <v>0</v>
      </c>
      <c r="J513" s="247"/>
      <c r="K513" s="248">
        <f t="shared" si="44"/>
        <v>0</v>
      </c>
      <c r="L513" s="248">
        <v>21</v>
      </c>
      <c r="M513" s="248">
        <f t="shared" si="45"/>
        <v>0</v>
      </c>
      <c r="N513" s="245">
        <v>4.0000000000000003E-5</v>
      </c>
      <c r="O513" s="245">
        <f t="shared" si="46"/>
        <v>4.8000000000000001E-4</v>
      </c>
      <c r="P513" s="245">
        <v>0</v>
      </c>
      <c r="Q513" s="245">
        <f t="shared" si="47"/>
        <v>0</v>
      </c>
      <c r="R513" s="245"/>
      <c r="S513" s="245"/>
      <c r="T513" s="249">
        <v>0</v>
      </c>
      <c r="U513" s="245">
        <f t="shared" si="48"/>
        <v>0</v>
      </c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 t="s">
        <v>464</v>
      </c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</row>
    <row r="514" spans="1:60" outlineLevel="1" x14ac:dyDescent="0.2">
      <c r="A514" s="242">
        <v>240</v>
      </c>
      <c r="B514" s="243" t="s">
        <v>858</v>
      </c>
      <c r="C514" s="244" t="s">
        <v>859</v>
      </c>
      <c r="D514" s="245" t="s">
        <v>145</v>
      </c>
      <c r="E514" s="246">
        <v>87</v>
      </c>
      <c r="F514" s="247"/>
      <c r="G514" s="248">
        <f t="shared" si="42"/>
        <v>0</v>
      </c>
      <c r="H514" s="247"/>
      <c r="I514" s="248">
        <f t="shared" si="43"/>
        <v>0</v>
      </c>
      <c r="J514" s="247"/>
      <c r="K514" s="248">
        <f t="shared" si="44"/>
        <v>0</v>
      </c>
      <c r="L514" s="248">
        <v>21</v>
      </c>
      <c r="M514" s="248">
        <f t="shared" si="45"/>
        <v>0</v>
      </c>
      <c r="N514" s="245">
        <v>5.0000000000000002E-5</v>
      </c>
      <c r="O514" s="245">
        <f t="shared" si="46"/>
        <v>4.3499999999999997E-3</v>
      </c>
      <c r="P514" s="245">
        <v>0</v>
      </c>
      <c r="Q514" s="245">
        <f t="shared" si="47"/>
        <v>0</v>
      </c>
      <c r="R514" s="245"/>
      <c r="S514" s="245"/>
      <c r="T514" s="249">
        <v>0</v>
      </c>
      <c r="U514" s="245">
        <f t="shared" si="48"/>
        <v>0</v>
      </c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 t="s">
        <v>464</v>
      </c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</row>
    <row r="515" spans="1:60" outlineLevel="1" x14ac:dyDescent="0.2">
      <c r="A515" s="242"/>
      <c r="B515" s="243"/>
      <c r="C515" s="250" t="s">
        <v>860</v>
      </c>
      <c r="D515" s="251"/>
      <c r="E515" s="252">
        <v>30</v>
      </c>
      <c r="F515" s="248"/>
      <c r="G515" s="248"/>
      <c r="H515" s="248"/>
      <c r="I515" s="248"/>
      <c r="J515" s="248"/>
      <c r="K515" s="248"/>
      <c r="L515" s="248"/>
      <c r="M515" s="248"/>
      <c r="N515" s="245"/>
      <c r="O515" s="245"/>
      <c r="P515" s="245"/>
      <c r="Q515" s="245"/>
      <c r="R515" s="245"/>
      <c r="S515" s="245"/>
      <c r="T515" s="249"/>
      <c r="U515" s="245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 t="s">
        <v>138</v>
      </c>
      <c r="AF515" s="153">
        <v>0</v>
      </c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</row>
    <row r="516" spans="1:60" outlineLevel="1" x14ac:dyDescent="0.2">
      <c r="A516" s="242"/>
      <c r="B516" s="243"/>
      <c r="C516" s="250" t="s">
        <v>861</v>
      </c>
      <c r="D516" s="251"/>
      <c r="E516" s="252">
        <v>28</v>
      </c>
      <c r="F516" s="248"/>
      <c r="G516" s="248"/>
      <c r="H516" s="248"/>
      <c r="I516" s="248"/>
      <c r="J516" s="248"/>
      <c r="K516" s="248"/>
      <c r="L516" s="248"/>
      <c r="M516" s="248"/>
      <c r="N516" s="245"/>
      <c r="O516" s="245"/>
      <c r="P516" s="245"/>
      <c r="Q516" s="245"/>
      <c r="R516" s="245"/>
      <c r="S516" s="245"/>
      <c r="T516" s="249"/>
      <c r="U516" s="245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 t="s">
        <v>138</v>
      </c>
      <c r="AF516" s="153">
        <v>0</v>
      </c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</row>
    <row r="517" spans="1:60" outlineLevel="1" x14ac:dyDescent="0.2">
      <c r="A517" s="242"/>
      <c r="B517" s="243"/>
      <c r="C517" s="250" t="s">
        <v>862</v>
      </c>
      <c r="D517" s="251"/>
      <c r="E517" s="252">
        <v>27</v>
      </c>
      <c r="F517" s="248"/>
      <c r="G517" s="248"/>
      <c r="H517" s="248"/>
      <c r="I517" s="248"/>
      <c r="J517" s="248"/>
      <c r="K517" s="248"/>
      <c r="L517" s="248"/>
      <c r="M517" s="248"/>
      <c r="N517" s="245"/>
      <c r="O517" s="245"/>
      <c r="P517" s="245"/>
      <c r="Q517" s="245"/>
      <c r="R517" s="245"/>
      <c r="S517" s="245"/>
      <c r="T517" s="249"/>
      <c r="U517" s="245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 t="s">
        <v>138</v>
      </c>
      <c r="AF517" s="153">
        <v>0</v>
      </c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</row>
    <row r="518" spans="1:60" outlineLevel="1" x14ac:dyDescent="0.2">
      <c r="A518" s="242"/>
      <c r="B518" s="243"/>
      <c r="C518" s="250" t="s">
        <v>863</v>
      </c>
      <c r="D518" s="251"/>
      <c r="E518" s="252">
        <v>2</v>
      </c>
      <c r="F518" s="248"/>
      <c r="G518" s="248"/>
      <c r="H518" s="248"/>
      <c r="I518" s="248"/>
      <c r="J518" s="248"/>
      <c r="K518" s="248"/>
      <c r="L518" s="248"/>
      <c r="M518" s="248"/>
      <c r="N518" s="245"/>
      <c r="O518" s="245"/>
      <c r="P518" s="245"/>
      <c r="Q518" s="245"/>
      <c r="R518" s="245"/>
      <c r="S518" s="245"/>
      <c r="T518" s="249"/>
      <c r="U518" s="245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 t="s">
        <v>138</v>
      </c>
      <c r="AF518" s="153">
        <v>0</v>
      </c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</row>
    <row r="519" spans="1:60" outlineLevel="1" x14ac:dyDescent="0.2">
      <c r="A519" s="242">
        <v>241</v>
      </c>
      <c r="B519" s="243" t="s">
        <v>864</v>
      </c>
      <c r="C519" s="244" t="s">
        <v>865</v>
      </c>
      <c r="D519" s="245" t="s">
        <v>145</v>
      </c>
      <c r="E519" s="246">
        <v>146</v>
      </c>
      <c r="F519" s="247"/>
      <c r="G519" s="248">
        <f>ROUND(E519*F519,2)</f>
        <v>0</v>
      </c>
      <c r="H519" s="247"/>
      <c r="I519" s="248">
        <f>ROUND(E519*H519,2)</f>
        <v>0</v>
      </c>
      <c r="J519" s="247"/>
      <c r="K519" s="248">
        <f>ROUND(E519*J519,2)</f>
        <v>0</v>
      </c>
      <c r="L519" s="248">
        <v>21</v>
      </c>
      <c r="M519" s="248">
        <f>G519*(1+L519/100)</f>
        <v>0</v>
      </c>
      <c r="N519" s="245">
        <v>0</v>
      </c>
      <c r="O519" s="245">
        <f>ROUND(E519*N519,5)</f>
        <v>0</v>
      </c>
      <c r="P519" s="245">
        <v>0</v>
      </c>
      <c r="Q519" s="245">
        <f>ROUND(E519*P519,5)</f>
        <v>0</v>
      </c>
      <c r="R519" s="245"/>
      <c r="S519" s="245"/>
      <c r="T519" s="249">
        <v>0.26</v>
      </c>
      <c r="U519" s="245">
        <f>ROUND(E519*T519,2)</f>
        <v>37.96</v>
      </c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 t="s">
        <v>136</v>
      </c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</row>
    <row r="520" spans="1:60" outlineLevel="1" x14ac:dyDescent="0.2">
      <c r="A520" s="242"/>
      <c r="B520" s="243"/>
      <c r="C520" s="250" t="s">
        <v>866</v>
      </c>
      <c r="D520" s="251"/>
      <c r="E520" s="252">
        <v>146</v>
      </c>
      <c r="F520" s="248"/>
      <c r="G520" s="248"/>
      <c r="H520" s="248"/>
      <c r="I520" s="248"/>
      <c r="J520" s="248"/>
      <c r="K520" s="248"/>
      <c r="L520" s="248"/>
      <c r="M520" s="248"/>
      <c r="N520" s="245"/>
      <c r="O520" s="245"/>
      <c r="P520" s="245"/>
      <c r="Q520" s="245"/>
      <c r="R520" s="245"/>
      <c r="S520" s="245"/>
      <c r="T520" s="249"/>
      <c r="U520" s="245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 t="s">
        <v>138</v>
      </c>
      <c r="AF520" s="153">
        <v>0</v>
      </c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</row>
    <row r="521" spans="1:60" outlineLevel="1" x14ac:dyDescent="0.2">
      <c r="A521" s="242">
        <v>242</v>
      </c>
      <c r="B521" s="243" t="s">
        <v>867</v>
      </c>
      <c r="C521" s="244" t="s">
        <v>868</v>
      </c>
      <c r="D521" s="245" t="s">
        <v>145</v>
      </c>
      <c r="E521" s="246">
        <v>32</v>
      </c>
      <c r="F521" s="247"/>
      <c r="G521" s="248">
        <f>ROUND(E521*F521,2)</f>
        <v>0</v>
      </c>
      <c r="H521" s="247"/>
      <c r="I521" s="248">
        <f>ROUND(E521*H521,2)</f>
        <v>0</v>
      </c>
      <c r="J521" s="247"/>
      <c r="K521" s="248">
        <f>ROUND(E521*J521,2)</f>
        <v>0</v>
      </c>
      <c r="L521" s="248">
        <v>21</v>
      </c>
      <c r="M521" s="248">
        <f>G521*(1+L521/100)</f>
        <v>0</v>
      </c>
      <c r="N521" s="245">
        <v>1.0000000000000001E-5</v>
      </c>
      <c r="O521" s="245">
        <f>ROUND(E521*N521,5)</f>
        <v>3.2000000000000003E-4</v>
      </c>
      <c r="P521" s="245">
        <v>0</v>
      </c>
      <c r="Q521" s="245">
        <f>ROUND(E521*P521,5)</f>
        <v>0</v>
      </c>
      <c r="R521" s="245"/>
      <c r="S521" s="245"/>
      <c r="T521" s="249">
        <v>0</v>
      </c>
      <c r="U521" s="245">
        <f>ROUND(E521*T521,2)</f>
        <v>0</v>
      </c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 t="s">
        <v>464</v>
      </c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</row>
    <row r="522" spans="1:60" outlineLevel="1" x14ac:dyDescent="0.2">
      <c r="A522" s="242"/>
      <c r="B522" s="243"/>
      <c r="C522" s="250" t="s">
        <v>869</v>
      </c>
      <c r="D522" s="251"/>
      <c r="E522" s="252">
        <v>19</v>
      </c>
      <c r="F522" s="248"/>
      <c r="G522" s="248"/>
      <c r="H522" s="248"/>
      <c r="I522" s="248"/>
      <c r="J522" s="248"/>
      <c r="K522" s="248"/>
      <c r="L522" s="248"/>
      <c r="M522" s="248"/>
      <c r="N522" s="245"/>
      <c r="O522" s="245"/>
      <c r="P522" s="245"/>
      <c r="Q522" s="245"/>
      <c r="R522" s="245"/>
      <c r="S522" s="245"/>
      <c r="T522" s="249"/>
      <c r="U522" s="245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 t="s">
        <v>138</v>
      </c>
      <c r="AF522" s="153">
        <v>0</v>
      </c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</row>
    <row r="523" spans="1:60" outlineLevel="1" x14ac:dyDescent="0.2">
      <c r="A523" s="242"/>
      <c r="B523" s="243"/>
      <c r="C523" s="250" t="s">
        <v>870</v>
      </c>
      <c r="D523" s="251"/>
      <c r="E523" s="252">
        <v>13</v>
      </c>
      <c r="F523" s="248"/>
      <c r="G523" s="248"/>
      <c r="H523" s="248"/>
      <c r="I523" s="248"/>
      <c r="J523" s="248"/>
      <c r="K523" s="248"/>
      <c r="L523" s="248"/>
      <c r="M523" s="248"/>
      <c r="N523" s="245"/>
      <c r="O523" s="245"/>
      <c r="P523" s="245"/>
      <c r="Q523" s="245"/>
      <c r="R523" s="245"/>
      <c r="S523" s="245"/>
      <c r="T523" s="249"/>
      <c r="U523" s="245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 t="s">
        <v>138</v>
      </c>
      <c r="AF523" s="153">
        <v>0</v>
      </c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</row>
    <row r="524" spans="1:60" outlineLevel="1" x14ac:dyDescent="0.2">
      <c r="A524" s="242">
        <v>243</v>
      </c>
      <c r="B524" s="243" t="s">
        <v>871</v>
      </c>
      <c r="C524" s="244" t="s">
        <v>872</v>
      </c>
      <c r="D524" s="245" t="s">
        <v>145</v>
      </c>
      <c r="E524" s="246">
        <v>114</v>
      </c>
      <c r="F524" s="247"/>
      <c r="G524" s="248">
        <f>ROUND(E524*F524,2)</f>
        <v>0</v>
      </c>
      <c r="H524" s="247"/>
      <c r="I524" s="248">
        <f>ROUND(E524*H524,2)</f>
        <v>0</v>
      </c>
      <c r="J524" s="247"/>
      <c r="K524" s="248">
        <f>ROUND(E524*J524,2)</f>
        <v>0</v>
      </c>
      <c r="L524" s="248">
        <v>21</v>
      </c>
      <c r="M524" s="248">
        <f>G524*(1+L524/100)</f>
        <v>0</v>
      </c>
      <c r="N524" s="245">
        <v>1.0000000000000001E-5</v>
      </c>
      <c r="O524" s="245">
        <f>ROUND(E524*N524,5)</f>
        <v>1.14E-3</v>
      </c>
      <c r="P524" s="245">
        <v>0</v>
      </c>
      <c r="Q524" s="245">
        <f>ROUND(E524*P524,5)</f>
        <v>0</v>
      </c>
      <c r="R524" s="245"/>
      <c r="S524" s="245"/>
      <c r="T524" s="249">
        <v>0</v>
      </c>
      <c r="U524" s="245">
        <f>ROUND(E524*T524,2)</f>
        <v>0</v>
      </c>
      <c r="V524" s="153"/>
      <c r="W524" s="153"/>
      <c r="X524" s="153"/>
      <c r="Y524" s="153"/>
      <c r="Z524" s="153"/>
      <c r="AA524" s="153"/>
      <c r="AB524" s="153"/>
      <c r="AC524" s="153"/>
      <c r="AD524" s="153"/>
      <c r="AE524" s="153" t="s">
        <v>464</v>
      </c>
      <c r="AF524" s="153"/>
      <c r="AG524" s="153"/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  <c r="AV524" s="153"/>
      <c r="AW524" s="153"/>
      <c r="AX524" s="153"/>
      <c r="AY524" s="153"/>
      <c r="AZ524" s="153"/>
      <c r="BA524" s="153"/>
      <c r="BB524" s="153"/>
      <c r="BC524" s="153"/>
      <c r="BD524" s="153"/>
      <c r="BE524" s="153"/>
      <c r="BF524" s="153"/>
      <c r="BG524" s="153"/>
      <c r="BH524" s="153"/>
    </row>
    <row r="525" spans="1:60" outlineLevel="1" x14ac:dyDescent="0.2">
      <c r="A525" s="242"/>
      <c r="B525" s="243"/>
      <c r="C525" s="250" t="s">
        <v>873</v>
      </c>
      <c r="D525" s="251"/>
      <c r="E525" s="252">
        <v>29</v>
      </c>
      <c r="F525" s="248"/>
      <c r="G525" s="248"/>
      <c r="H525" s="248"/>
      <c r="I525" s="248"/>
      <c r="J525" s="248"/>
      <c r="K525" s="248"/>
      <c r="L525" s="248"/>
      <c r="M525" s="248"/>
      <c r="N525" s="245"/>
      <c r="O525" s="245"/>
      <c r="P525" s="245"/>
      <c r="Q525" s="245"/>
      <c r="R525" s="245"/>
      <c r="S525" s="245"/>
      <c r="T525" s="249"/>
      <c r="U525" s="245"/>
      <c r="V525" s="153"/>
      <c r="W525" s="153"/>
      <c r="X525" s="153"/>
      <c r="Y525" s="153"/>
      <c r="Z525" s="153"/>
      <c r="AA525" s="153"/>
      <c r="AB525" s="153"/>
      <c r="AC525" s="153"/>
      <c r="AD525" s="153"/>
      <c r="AE525" s="153" t="s">
        <v>138</v>
      </c>
      <c r="AF525" s="153">
        <v>0</v>
      </c>
      <c r="AG525" s="153"/>
      <c r="AH525" s="153"/>
      <c r="AI525" s="153"/>
      <c r="AJ525" s="153"/>
      <c r="AK525" s="153"/>
      <c r="AL525" s="153"/>
      <c r="AM525" s="153"/>
      <c r="AN525" s="153"/>
      <c r="AO525" s="153"/>
      <c r="AP525" s="153"/>
      <c r="AQ525" s="153"/>
      <c r="AR525" s="153"/>
      <c r="AS525" s="153"/>
      <c r="AT525" s="153"/>
      <c r="AU525" s="153"/>
      <c r="AV525" s="153"/>
      <c r="AW525" s="153"/>
      <c r="AX525" s="153"/>
      <c r="AY525" s="153"/>
      <c r="AZ525" s="153"/>
      <c r="BA525" s="153"/>
      <c r="BB525" s="153"/>
      <c r="BC525" s="153"/>
      <c r="BD525" s="153"/>
      <c r="BE525" s="153"/>
      <c r="BF525" s="153"/>
      <c r="BG525" s="153"/>
      <c r="BH525" s="153"/>
    </row>
    <row r="526" spans="1:60" outlineLevel="1" x14ac:dyDescent="0.2">
      <c r="A526" s="242"/>
      <c r="B526" s="243"/>
      <c r="C526" s="250" t="s">
        <v>874</v>
      </c>
      <c r="D526" s="251"/>
      <c r="E526" s="252">
        <v>47</v>
      </c>
      <c r="F526" s="248"/>
      <c r="G526" s="248"/>
      <c r="H526" s="248"/>
      <c r="I526" s="248"/>
      <c r="J526" s="248"/>
      <c r="K526" s="248"/>
      <c r="L526" s="248"/>
      <c r="M526" s="248"/>
      <c r="N526" s="245"/>
      <c r="O526" s="245"/>
      <c r="P526" s="245"/>
      <c r="Q526" s="245"/>
      <c r="R526" s="245"/>
      <c r="S526" s="245"/>
      <c r="T526" s="249"/>
      <c r="U526" s="245"/>
      <c r="V526" s="153"/>
      <c r="W526" s="153"/>
      <c r="X526" s="153"/>
      <c r="Y526" s="153"/>
      <c r="Z526" s="153"/>
      <c r="AA526" s="153"/>
      <c r="AB526" s="153"/>
      <c r="AC526" s="153"/>
      <c r="AD526" s="153"/>
      <c r="AE526" s="153" t="s">
        <v>138</v>
      </c>
      <c r="AF526" s="153">
        <v>0</v>
      </c>
      <c r="AG526" s="153"/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  <c r="AU526" s="153"/>
      <c r="AV526" s="153"/>
      <c r="AW526" s="153"/>
      <c r="AX526" s="153"/>
      <c r="AY526" s="153"/>
      <c r="AZ526" s="153"/>
      <c r="BA526" s="153"/>
      <c r="BB526" s="153"/>
      <c r="BC526" s="153"/>
      <c r="BD526" s="153"/>
      <c r="BE526" s="153"/>
      <c r="BF526" s="153"/>
      <c r="BG526" s="153"/>
      <c r="BH526" s="153"/>
    </row>
    <row r="527" spans="1:60" outlineLevel="1" x14ac:dyDescent="0.2">
      <c r="A527" s="242"/>
      <c r="B527" s="243"/>
      <c r="C527" s="250" t="s">
        <v>875</v>
      </c>
      <c r="D527" s="251"/>
      <c r="E527" s="252">
        <v>36</v>
      </c>
      <c r="F527" s="248"/>
      <c r="G527" s="248"/>
      <c r="H527" s="248"/>
      <c r="I527" s="248"/>
      <c r="J527" s="248"/>
      <c r="K527" s="248"/>
      <c r="L527" s="248"/>
      <c r="M527" s="248"/>
      <c r="N527" s="245"/>
      <c r="O527" s="245"/>
      <c r="P527" s="245"/>
      <c r="Q527" s="245"/>
      <c r="R527" s="245"/>
      <c r="S527" s="245"/>
      <c r="T527" s="249"/>
      <c r="U527" s="245"/>
      <c r="V527" s="153"/>
      <c r="W527" s="153"/>
      <c r="X527" s="153"/>
      <c r="Y527" s="153"/>
      <c r="Z527" s="153"/>
      <c r="AA527" s="153"/>
      <c r="AB527" s="153"/>
      <c r="AC527" s="153"/>
      <c r="AD527" s="153"/>
      <c r="AE527" s="153" t="s">
        <v>138</v>
      </c>
      <c r="AF527" s="153">
        <v>0</v>
      </c>
      <c r="AG527" s="153"/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  <c r="AV527" s="153"/>
      <c r="AW527" s="153"/>
      <c r="AX527" s="153"/>
      <c r="AY527" s="153"/>
      <c r="AZ527" s="153"/>
      <c r="BA527" s="153"/>
      <c r="BB527" s="153"/>
      <c r="BC527" s="153"/>
      <c r="BD527" s="153"/>
      <c r="BE527" s="153"/>
      <c r="BF527" s="153"/>
      <c r="BG527" s="153"/>
      <c r="BH527" s="153"/>
    </row>
    <row r="528" spans="1:60" outlineLevel="1" x14ac:dyDescent="0.2">
      <c r="A528" s="242"/>
      <c r="B528" s="243"/>
      <c r="C528" s="250" t="s">
        <v>863</v>
      </c>
      <c r="D528" s="251"/>
      <c r="E528" s="252">
        <v>2</v>
      </c>
      <c r="F528" s="248"/>
      <c r="G528" s="248"/>
      <c r="H528" s="248"/>
      <c r="I528" s="248"/>
      <c r="J528" s="248"/>
      <c r="K528" s="248"/>
      <c r="L528" s="248"/>
      <c r="M528" s="248"/>
      <c r="N528" s="245"/>
      <c r="O528" s="245"/>
      <c r="P528" s="245"/>
      <c r="Q528" s="245"/>
      <c r="R528" s="245"/>
      <c r="S528" s="245"/>
      <c r="T528" s="249"/>
      <c r="U528" s="245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 t="s">
        <v>138</v>
      </c>
      <c r="AF528" s="153">
        <v>0</v>
      </c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</row>
    <row r="529" spans="1:60" outlineLevel="1" x14ac:dyDescent="0.2">
      <c r="A529" s="242">
        <v>244</v>
      </c>
      <c r="B529" s="243" t="s">
        <v>876</v>
      </c>
      <c r="C529" s="244" t="s">
        <v>877</v>
      </c>
      <c r="D529" s="245" t="s">
        <v>145</v>
      </c>
      <c r="E529" s="246">
        <v>8</v>
      </c>
      <c r="F529" s="247"/>
      <c r="G529" s="248">
        <f t="shared" ref="G529:G537" si="49">ROUND(E529*F529,2)</f>
        <v>0</v>
      </c>
      <c r="H529" s="247"/>
      <c r="I529" s="248">
        <f t="shared" ref="I529:I537" si="50">ROUND(E529*H529,2)</f>
        <v>0</v>
      </c>
      <c r="J529" s="247"/>
      <c r="K529" s="248">
        <f t="shared" ref="K529:K537" si="51">ROUND(E529*J529,2)</f>
        <v>0</v>
      </c>
      <c r="L529" s="248">
        <v>21</v>
      </c>
      <c r="M529" s="248">
        <f t="shared" ref="M529:M537" si="52">G529*(1+L529/100)</f>
        <v>0</v>
      </c>
      <c r="N529" s="245">
        <v>0</v>
      </c>
      <c r="O529" s="245">
        <f t="shared" ref="O529:O537" si="53">ROUND(E529*N529,5)</f>
        <v>0</v>
      </c>
      <c r="P529" s="245">
        <v>0</v>
      </c>
      <c r="Q529" s="245">
        <f t="shared" ref="Q529:Q537" si="54">ROUND(E529*P529,5)</f>
        <v>0</v>
      </c>
      <c r="R529" s="245"/>
      <c r="S529" s="245"/>
      <c r="T529" s="249">
        <v>0.51</v>
      </c>
      <c r="U529" s="245">
        <f t="shared" ref="U529:U537" si="55">ROUND(E529*T529,2)</f>
        <v>4.08</v>
      </c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 t="s">
        <v>136</v>
      </c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</row>
    <row r="530" spans="1:60" ht="22.5" outlineLevel="1" x14ac:dyDescent="0.2">
      <c r="A530" s="242">
        <v>245</v>
      </c>
      <c r="B530" s="243" t="s">
        <v>878</v>
      </c>
      <c r="C530" s="244" t="s">
        <v>879</v>
      </c>
      <c r="D530" s="245" t="s">
        <v>145</v>
      </c>
      <c r="E530" s="246">
        <v>8</v>
      </c>
      <c r="F530" s="247"/>
      <c r="G530" s="248">
        <f t="shared" si="49"/>
        <v>0</v>
      </c>
      <c r="H530" s="247"/>
      <c r="I530" s="248">
        <f t="shared" si="50"/>
        <v>0</v>
      </c>
      <c r="J530" s="247"/>
      <c r="K530" s="248">
        <f t="shared" si="51"/>
        <v>0</v>
      </c>
      <c r="L530" s="248">
        <v>21</v>
      </c>
      <c r="M530" s="248">
        <f t="shared" si="52"/>
        <v>0</v>
      </c>
      <c r="N530" s="245">
        <v>1E-4</v>
      </c>
      <c r="O530" s="245">
        <f t="shared" si="53"/>
        <v>8.0000000000000004E-4</v>
      </c>
      <c r="P530" s="245">
        <v>0</v>
      </c>
      <c r="Q530" s="245">
        <f t="shared" si="54"/>
        <v>0</v>
      </c>
      <c r="R530" s="245"/>
      <c r="S530" s="245"/>
      <c r="T530" s="249">
        <v>0</v>
      </c>
      <c r="U530" s="245">
        <f t="shared" si="55"/>
        <v>0</v>
      </c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 t="s">
        <v>464</v>
      </c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</row>
    <row r="531" spans="1:60" outlineLevel="1" x14ac:dyDescent="0.2">
      <c r="A531" s="242">
        <v>246</v>
      </c>
      <c r="B531" s="243" t="s">
        <v>880</v>
      </c>
      <c r="C531" s="244" t="s">
        <v>881</v>
      </c>
      <c r="D531" s="245" t="s">
        <v>145</v>
      </c>
      <c r="E531" s="246">
        <v>8</v>
      </c>
      <c r="F531" s="247"/>
      <c r="G531" s="248">
        <f t="shared" si="49"/>
        <v>0</v>
      </c>
      <c r="H531" s="247"/>
      <c r="I531" s="248">
        <f t="shared" si="50"/>
        <v>0</v>
      </c>
      <c r="J531" s="247"/>
      <c r="K531" s="248">
        <f t="shared" si="51"/>
        <v>0</v>
      </c>
      <c r="L531" s="248">
        <v>21</v>
      </c>
      <c r="M531" s="248">
        <f t="shared" si="52"/>
        <v>0</v>
      </c>
      <c r="N531" s="245">
        <v>2.0000000000000001E-4</v>
      </c>
      <c r="O531" s="245">
        <f t="shared" si="53"/>
        <v>1.6000000000000001E-3</v>
      </c>
      <c r="P531" s="245">
        <v>0</v>
      </c>
      <c r="Q531" s="245">
        <f t="shared" si="54"/>
        <v>0</v>
      </c>
      <c r="R531" s="245"/>
      <c r="S531" s="245"/>
      <c r="T531" s="249">
        <v>0</v>
      </c>
      <c r="U531" s="245">
        <f t="shared" si="55"/>
        <v>0</v>
      </c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 t="s">
        <v>464</v>
      </c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</row>
    <row r="532" spans="1:60" outlineLevel="1" x14ac:dyDescent="0.2">
      <c r="A532" s="242">
        <v>247</v>
      </c>
      <c r="B532" s="243" t="s">
        <v>882</v>
      </c>
      <c r="C532" s="244" t="s">
        <v>883</v>
      </c>
      <c r="D532" s="245" t="s">
        <v>145</v>
      </c>
      <c r="E532" s="246">
        <v>1</v>
      </c>
      <c r="F532" s="247"/>
      <c r="G532" s="248">
        <f t="shared" si="49"/>
        <v>0</v>
      </c>
      <c r="H532" s="247"/>
      <c r="I532" s="248">
        <f t="shared" si="50"/>
        <v>0</v>
      </c>
      <c r="J532" s="247"/>
      <c r="K532" s="248">
        <f t="shared" si="51"/>
        <v>0</v>
      </c>
      <c r="L532" s="248">
        <v>21</v>
      </c>
      <c r="M532" s="248">
        <f t="shared" si="52"/>
        <v>0</v>
      </c>
      <c r="N532" s="245">
        <v>2.0000000000000001E-4</v>
      </c>
      <c r="O532" s="245">
        <f t="shared" si="53"/>
        <v>2.0000000000000001E-4</v>
      </c>
      <c r="P532" s="245">
        <v>0</v>
      </c>
      <c r="Q532" s="245">
        <f t="shared" si="54"/>
        <v>0</v>
      </c>
      <c r="R532" s="245"/>
      <c r="S532" s="245"/>
      <c r="T532" s="249">
        <v>0</v>
      </c>
      <c r="U532" s="245">
        <f t="shared" si="55"/>
        <v>0</v>
      </c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 t="s">
        <v>464</v>
      </c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</row>
    <row r="533" spans="1:60" outlineLevel="1" x14ac:dyDescent="0.2">
      <c r="A533" s="242">
        <v>248</v>
      </c>
      <c r="B533" s="243" t="s">
        <v>884</v>
      </c>
      <c r="C533" s="244" t="s">
        <v>885</v>
      </c>
      <c r="D533" s="245" t="s">
        <v>145</v>
      </c>
      <c r="E533" s="246">
        <v>7</v>
      </c>
      <c r="F533" s="247"/>
      <c r="G533" s="248">
        <f t="shared" si="49"/>
        <v>0</v>
      </c>
      <c r="H533" s="247"/>
      <c r="I533" s="248">
        <f t="shared" si="50"/>
        <v>0</v>
      </c>
      <c r="J533" s="247"/>
      <c r="K533" s="248">
        <f t="shared" si="51"/>
        <v>0</v>
      </c>
      <c r="L533" s="248">
        <v>21</v>
      </c>
      <c r="M533" s="248">
        <f t="shared" si="52"/>
        <v>0</v>
      </c>
      <c r="N533" s="245">
        <v>0</v>
      </c>
      <c r="O533" s="245">
        <f t="shared" si="53"/>
        <v>0</v>
      </c>
      <c r="P533" s="245">
        <v>0</v>
      </c>
      <c r="Q533" s="245">
        <f t="shared" si="54"/>
        <v>0</v>
      </c>
      <c r="R533" s="245"/>
      <c r="S533" s="245"/>
      <c r="T533" s="249">
        <v>0</v>
      </c>
      <c r="U533" s="245">
        <f t="shared" si="55"/>
        <v>0</v>
      </c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 t="s">
        <v>464</v>
      </c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</row>
    <row r="534" spans="1:60" outlineLevel="1" x14ac:dyDescent="0.2">
      <c r="A534" s="242">
        <v>249</v>
      </c>
      <c r="B534" s="243" t="s">
        <v>886</v>
      </c>
      <c r="C534" s="244" t="s">
        <v>887</v>
      </c>
      <c r="D534" s="245" t="s">
        <v>145</v>
      </c>
      <c r="E534" s="246">
        <v>1</v>
      </c>
      <c r="F534" s="247"/>
      <c r="G534" s="248">
        <f t="shared" si="49"/>
        <v>0</v>
      </c>
      <c r="H534" s="247"/>
      <c r="I534" s="248">
        <f t="shared" si="50"/>
        <v>0</v>
      </c>
      <c r="J534" s="247"/>
      <c r="K534" s="248">
        <f t="shared" si="51"/>
        <v>0</v>
      </c>
      <c r="L534" s="248">
        <v>21</v>
      </c>
      <c r="M534" s="248">
        <f t="shared" si="52"/>
        <v>0</v>
      </c>
      <c r="N534" s="245">
        <v>1.25E-3</v>
      </c>
      <c r="O534" s="245">
        <f t="shared" si="53"/>
        <v>1.25E-3</v>
      </c>
      <c r="P534" s="245">
        <v>0</v>
      </c>
      <c r="Q534" s="245">
        <f t="shared" si="54"/>
        <v>0</v>
      </c>
      <c r="R534" s="245"/>
      <c r="S534" s="245"/>
      <c r="T534" s="249">
        <v>0</v>
      </c>
      <c r="U534" s="245">
        <f t="shared" si="55"/>
        <v>0</v>
      </c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 t="s">
        <v>464</v>
      </c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</row>
    <row r="535" spans="1:60" outlineLevel="1" x14ac:dyDescent="0.2">
      <c r="A535" s="242">
        <v>250</v>
      </c>
      <c r="B535" s="243" t="s">
        <v>888</v>
      </c>
      <c r="C535" s="244" t="s">
        <v>889</v>
      </c>
      <c r="D535" s="245" t="s">
        <v>224</v>
      </c>
      <c r="E535" s="246">
        <v>150</v>
      </c>
      <c r="F535" s="247"/>
      <c r="G535" s="248">
        <f t="shared" si="49"/>
        <v>0</v>
      </c>
      <c r="H535" s="247"/>
      <c r="I535" s="248">
        <f t="shared" si="50"/>
        <v>0</v>
      </c>
      <c r="J535" s="247"/>
      <c r="K535" s="248">
        <f t="shared" si="51"/>
        <v>0</v>
      </c>
      <c r="L535" s="248">
        <v>21</v>
      </c>
      <c r="M535" s="248">
        <f t="shared" si="52"/>
        <v>0</v>
      </c>
      <c r="N535" s="245">
        <v>1.1E-4</v>
      </c>
      <c r="O535" s="245">
        <f t="shared" si="53"/>
        <v>1.6500000000000001E-2</v>
      </c>
      <c r="P535" s="245">
        <v>0</v>
      </c>
      <c r="Q535" s="245">
        <f t="shared" si="54"/>
        <v>0</v>
      </c>
      <c r="R535" s="245"/>
      <c r="S535" s="245"/>
      <c r="T535" s="249">
        <v>0</v>
      </c>
      <c r="U535" s="245">
        <f t="shared" si="55"/>
        <v>0</v>
      </c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 t="s">
        <v>464</v>
      </c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</row>
    <row r="536" spans="1:60" outlineLevel="1" x14ac:dyDescent="0.2">
      <c r="A536" s="242">
        <v>251</v>
      </c>
      <c r="B536" s="243" t="s">
        <v>890</v>
      </c>
      <c r="C536" s="244" t="s">
        <v>891</v>
      </c>
      <c r="D536" s="245" t="s">
        <v>224</v>
      </c>
      <c r="E536" s="246">
        <v>25</v>
      </c>
      <c r="F536" s="247"/>
      <c r="G536" s="248">
        <f t="shared" si="49"/>
        <v>0</v>
      </c>
      <c r="H536" s="247"/>
      <c r="I536" s="248">
        <f t="shared" si="50"/>
        <v>0</v>
      </c>
      <c r="J536" s="247"/>
      <c r="K536" s="248">
        <f t="shared" si="51"/>
        <v>0</v>
      </c>
      <c r="L536" s="248">
        <v>21</v>
      </c>
      <c r="M536" s="248">
        <f t="shared" si="52"/>
        <v>0</v>
      </c>
      <c r="N536" s="245">
        <v>1.3999999999999999E-4</v>
      </c>
      <c r="O536" s="245">
        <f t="shared" si="53"/>
        <v>3.5000000000000001E-3</v>
      </c>
      <c r="P536" s="245">
        <v>0</v>
      </c>
      <c r="Q536" s="245">
        <f t="shared" si="54"/>
        <v>0</v>
      </c>
      <c r="R536" s="245"/>
      <c r="S536" s="245"/>
      <c r="T536" s="249">
        <v>0</v>
      </c>
      <c r="U536" s="245">
        <f t="shared" si="55"/>
        <v>0</v>
      </c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 t="s">
        <v>464</v>
      </c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</row>
    <row r="537" spans="1:60" ht="22.5" outlineLevel="1" x14ac:dyDescent="0.2">
      <c r="A537" s="242">
        <v>252</v>
      </c>
      <c r="B537" s="243" t="s">
        <v>892</v>
      </c>
      <c r="C537" s="244" t="s">
        <v>893</v>
      </c>
      <c r="D537" s="245" t="s">
        <v>145</v>
      </c>
      <c r="E537" s="266">
        <v>76</v>
      </c>
      <c r="F537" s="247"/>
      <c r="G537" s="248">
        <f t="shared" si="49"/>
        <v>0</v>
      </c>
      <c r="H537" s="247"/>
      <c r="I537" s="248">
        <f t="shared" si="50"/>
        <v>0</v>
      </c>
      <c r="J537" s="247"/>
      <c r="K537" s="248">
        <f t="shared" si="51"/>
        <v>0</v>
      </c>
      <c r="L537" s="248">
        <v>21</v>
      </c>
      <c r="M537" s="248">
        <f t="shared" si="52"/>
        <v>0</v>
      </c>
      <c r="N537" s="245">
        <v>0</v>
      </c>
      <c r="O537" s="245">
        <f t="shared" si="53"/>
        <v>0</v>
      </c>
      <c r="P537" s="245">
        <v>0</v>
      </c>
      <c r="Q537" s="245">
        <f t="shared" si="54"/>
        <v>0</v>
      </c>
      <c r="R537" s="245"/>
      <c r="S537" s="245"/>
      <c r="T537" s="249">
        <v>0.34</v>
      </c>
      <c r="U537" s="245">
        <f t="shared" si="55"/>
        <v>25.84</v>
      </c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 t="s">
        <v>136</v>
      </c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</row>
    <row r="538" spans="1:60" outlineLevel="1" x14ac:dyDescent="0.2">
      <c r="A538" s="242"/>
      <c r="B538" s="243"/>
      <c r="C538" s="267" t="s">
        <v>894</v>
      </c>
      <c r="D538" s="251"/>
      <c r="E538" s="252">
        <v>14</v>
      </c>
      <c r="F538" s="248"/>
      <c r="G538" s="248"/>
      <c r="H538" s="248"/>
      <c r="I538" s="248"/>
      <c r="J538" s="248"/>
      <c r="K538" s="248"/>
      <c r="L538" s="248"/>
      <c r="M538" s="248"/>
      <c r="N538" s="245"/>
      <c r="O538" s="245"/>
      <c r="P538" s="245"/>
      <c r="Q538" s="245"/>
      <c r="R538" s="245"/>
      <c r="S538" s="245"/>
      <c r="T538" s="249"/>
      <c r="U538" s="245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 t="s">
        <v>138</v>
      </c>
      <c r="AF538" s="153">
        <v>0</v>
      </c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</row>
    <row r="539" spans="1:60" outlineLevel="1" x14ac:dyDescent="0.2">
      <c r="A539" s="242"/>
      <c r="B539" s="243"/>
      <c r="C539" s="267" t="s">
        <v>895</v>
      </c>
      <c r="D539" s="251"/>
      <c r="E539" s="252">
        <v>25</v>
      </c>
      <c r="F539" s="248"/>
      <c r="G539" s="248"/>
      <c r="H539" s="248"/>
      <c r="I539" s="248"/>
      <c r="J539" s="248"/>
      <c r="K539" s="248"/>
      <c r="L539" s="248"/>
      <c r="M539" s="248"/>
      <c r="N539" s="245"/>
      <c r="O539" s="245"/>
      <c r="P539" s="245"/>
      <c r="Q539" s="245"/>
      <c r="R539" s="245"/>
      <c r="S539" s="245"/>
      <c r="T539" s="249"/>
      <c r="U539" s="245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 t="s">
        <v>138</v>
      </c>
      <c r="AF539" s="153">
        <v>0</v>
      </c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</row>
    <row r="540" spans="1:60" outlineLevel="1" x14ac:dyDescent="0.2">
      <c r="A540" s="242"/>
      <c r="B540" s="243"/>
      <c r="C540" s="267" t="s">
        <v>896</v>
      </c>
      <c r="D540" s="251"/>
      <c r="E540" s="252">
        <v>37</v>
      </c>
      <c r="F540" s="248"/>
      <c r="G540" s="248"/>
      <c r="H540" s="248"/>
      <c r="I540" s="248"/>
      <c r="J540" s="248"/>
      <c r="K540" s="248"/>
      <c r="L540" s="248"/>
      <c r="M540" s="248"/>
      <c r="N540" s="245"/>
      <c r="O540" s="245"/>
      <c r="P540" s="245"/>
      <c r="Q540" s="245"/>
      <c r="R540" s="245"/>
      <c r="S540" s="245"/>
      <c r="T540" s="249"/>
      <c r="U540" s="245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 t="s">
        <v>138</v>
      </c>
      <c r="AF540" s="153">
        <v>0</v>
      </c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</row>
    <row r="541" spans="1:60" ht="22.5" outlineLevel="1" x14ac:dyDescent="0.2">
      <c r="A541" s="242">
        <v>253</v>
      </c>
      <c r="B541" s="243" t="s">
        <v>897</v>
      </c>
      <c r="C541" s="244" t="s">
        <v>898</v>
      </c>
      <c r="D541" s="245" t="s">
        <v>145</v>
      </c>
      <c r="E541" s="266">
        <v>16</v>
      </c>
      <c r="F541" s="247"/>
      <c r="G541" s="248">
        <f>ROUND(E541*F541,2)</f>
        <v>0</v>
      </c>
      <c r="H541" s="247"/>
      <c r="I541" s="248">
        <f>ROUND(E541*H541,2)</f>
        <v>0</v>
      </c>
      <c r="J541" s="247"/>
      <c r="K541" s="248">
        <f>ROUND(E541*J541,2)</f>
        <v>0</v>
      </c>
      <c r="L541" s="248">
        <v>21</v>
      </c>
      <c r="M541" s="248">
        <f>G541*(1+L541/100)</f>
        <v>0</v>
      </c>
      <c r="N541" s="245">
        <v>0</v>
      </c>
      <c r="O541" s="245">
        <f>ROUND(E541*N541,5)</f>
        <v>0</v>
      </c>
      <c r="P541" s="245">
        <v>0</v>
      </c>
      <c r="Q541" s="245">
        <f>ROUND(E541*P541,5)</f>
        <v>0</v>
      </c>
      <c r="R541" s="245"/>
      <c r="S541" s="245"/>
      <c r="T541" s="249">
        <v>0.76</v>
      </c>
      <c r="U541" s="245">
        <f>ROUND(E541*T541,2)</f>
        <v>12.16</v>
      </c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 t="s">
        <v>136</v>
      </c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</row>
    <row r="542" spans="1:60" outlineLevel="1" x14ac:dyDescent="0.2">
      <c r="A542" s="242"/>
      <c r="B542" s="243"/>
      <c r="C542" s="267" t="s">
        <v>899</v>
      </c>
      <c r="D542" s="251"/>
      <c r="E542" s="252">
        <v>8</v>
      </c>
      <c r="F542" s="248"/>
      <c r="G542" s="248"/>
      <c r="H542" s="248"/>
      <c r="I542" s="248"/>
      <c r="J542" s="248"/>
      <c r="K542" s="248"/>
      <c r="L542" s="248"/>
      <c r="M542" s="248"/>
      <c r="N542" s="245"/>
      <c r="O542" s="245"/>
      <c r="P542" s="245"/>
      <c r="Q542" s="245"/>
      <c r="R542" s="245"/>
      <c r="S542" s="245"/>
      <c r="T542" s="249"/>
      <c r="U542" s="245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 t="s">
        <v>138</v>
      </c>
      <c r="AF542" s="153">
        <v>0</v>
      </c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</row>
    <row r="543" spans="1:60" outlineLevel="1" x14ac:dyDescent="0.2">
      <c r="A543" s="242"/>
      <c r="B543" s="243"/>
      <c r="C543" s="267" t="s">
        <v>900</v>
      </c>
      <c r="D543" s="251"/>
      <c r="E543" s="252">
        <v>8</v>
      </c>
      <c r="F543" s="248"/>
      <c r="G543" s="248"/>
      <c r="H543" s="248"/>
      <c r="I543" s="248"/>
      <c r="J543" s="248"/>
      <c r="K543" s="248"/>
      <c r="L543" s="248"/>
      <c r="M543" s="248"/>
      <c r="N543" s="245"/>
      <c r="O543" s="245"/>
      <c r="P543" s="245"/>
      <c r="Q543" s="245"/>
      <c r="R543" s="245"/>
      <c r="S543" s="245"/>
      <c r="T543" s="249"/>
      <c r="U543" s="245"/>
      <c r="V543" s="153"/>
      <c r="W543" s="153"/>
      <c r="X543" s="153"/>
      <c r="Y543" s="153"/>
      <c r="Z543" s="153"/>
      <c r="AA543" s="153"/>
      <c r="AB543" s="153"/>
      <c r="AC543" s="153"/>
      <c r="AD543" s="153"/>
      <c r="AE543" s="153" t="s">
        <v>138</v>
      </c>
      <c r="AF543" s="153">
        <v>0</v>
      </c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  <c r="AV543" s="153"/>
      <c r="AW543" s="153"/>
      <c r="AX543" s="153"/>
      <c r="AY543" s="153"/>
      <c r="AZ543" s="153"/>
      <c r="BA543" s="153"/>
      <c r="BB543" s="153"/>
      <c r="BC543" s="153"/>
      <c r="BD543" s="153"/>
      <c r="BE543" s="153"/>
      <c r="BF543" s="153"/>
      <c r="BG543" s="153"/>
      <c r="BH543" s="153"/>
    </row>
    <row r="544" spans="1:60" outlineLevel="1" x14ac:dyDescent="0.2">
      <c r="A544" s="242">
        <v>254</v>
      </c>
      <c r="B544" s="243" t="s">
        <v>901</v>
      </c>
      <c r="C544" s="265" t="s">
        <v>902</v>
      </c>
      <c r="D544" s="245" t="s">
        <v>145</v>
      </c>
      <c r="E544" s="246">
        <v>8</v>
      </c>
      <c r="F544" s="247"/>
      <c r="G544" s="248">
        <f>ROUND(E544*F544,2)</f>
        <v>0</v>
      </c>
      <c r="H544" s="247"/>
      <c r="I544" s="248">
        <f>ROUND(E544*H544,2)</f>
        <v>0</v>
      </c>
      <c r="J544" s="247"/>
      <c r="K544" s="248">
        <f>ROUND(E544*J544,2)</f>
        <v>0</v>
      </c>
      <c r="L544" s="248">
        <v>21</v>
      </c>
      <c r="M544" s="248">
        <f>G544*(1+L544/100)</f>
        <v>0</v>
      </c>
      <c r="N544" s="245">
        <v>0</v>
      </c>
      <c r="O544" s="245">
        <f>ROUND(E544*N544,5)</f>
        <v>0</v>
      </c>
      <c r="P544" s="245">
        <v>0</v>
      </c>
      <c r="Q544" s="245">
        <f>ROUND(E544*P544,5)</f>
        <v>0</v>
      </c>
      <c r="R544" s="245"/>
      <c r="S544" s="245"/>
      <c r="T544" s="249">
        <v>0.62</v>
      </c>
      <c r="U544" s="245">
        <f>ROUND(E544*T544,2)</f>
        <v>4.96</v>
      </c>
      <c r="V544" s="153"/>
      <c r="W544" s="153"/>
      <c r="X544" s="153"/>
      <c r="Y544" s="153"/>
      <c r="Z544" s="153"/>
      <c r="AA544" s="153"/>
      <c r="AB544" s="153"/>
      <c r="AC544" s="153"/>
      <c r="AD544" s="153"/>
      <c r="AE544" s="153" t="s">
        <v>136</v>
      </c>
      <c r="AF544" s="153"/>
      <c r="AG544" s="153"/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3"/>
      <c r="AT544" s="153"/>
      <c r="AU544" s="153"/>
      <c r="AV544" s="153"/>
      <c r="AW544" s="153"/>
      <c r="AX544" s="153"/>
      <c r="AY544" s="153"/>
      <c r="AZ544" s="153"/>
      <c r="BA544" s="153"/>
      <c r="BB544" s="153"/>
      <c r="BC544" s="153"/>
      <c r="BD544" s="153"/>
      <c r="BE544" s="153"/>
      <c r="BF544" s="153"/>
      <c r="BG544" s="153"/>
      <c r="BH544" s="153"/>
    </row>
    <row r="545" spans="1:60" outlineLevel="1" x14ac:dyDescent="0.2">
      <c r="A545" s="242">
        <v>255</v>
      </c>
      <c r="B545" s="243" t="s">
        <v>903</v>
      </c>
      <c r="C545" s="265" t="s">
        <v>904</v>
      </c>
      <c r="D545" s="245" t="s">
        <v>145</v>
      </c>
      <c r="E545" s="246">
        <v>8</v>
      </c>
      <c r="F545" s="247"/>
      <c r="G545" s="248">
        <f>ROUND(E545*F545,2)</f>
        <v>0</v>
      </c>
      <c r="H545" s="247"/>
      <c r="I545" s="248">
        <f>ROUND(E545*H545,2)</f>
        <v>0</v>
      </c>
      <c r="J545" s="247"/>
      <c r="K545" s="248">
        <f>ROUND(E545*J545,2)</f>
        <v>0</v>
      </c>
      <c r="L545" s="248">
        <v>21</v>
      </c>
      <c r="M545" s="248">
        <f>G545*(1+L545/100)</f>
        <v>0</v>
      </c>
      <c r="N545" s="245">
        <v>2.7E-4</v>
      </c>
      <c r="O545" s="245">
        <f>ROUND(E545*N545,5)</f>
        <v>2.16E-3</v>
      </c>
      <c r="P545" s="245">
        <v>0</v>
      </c>
      <c r="Q545" s="245">
        <f>ROUND(E545*P545,5)</f>
        <v>0</v>
      </c>
      <c r="R545" s="245"/>
      <c r="S545" s="245"/>
      <c r="T545" s="249">
        <v>0</v>
      </c>
      <c r="U545" s="245">
        <f>ROUND(E545*T545,2)</f>
        <v>0</v>
      </c>
      <c r="V545" s="153"/>
      <c r="W545" s="153"/>
      <c r="X545" s="153"/>
      <c r="Y545" s="153"/>
      <c r="Z545" s="153"/>
      <c r="AA545" s="153"/>
      <c r="AB545" s="153"/>
      <c r="AC545" s="153"/>
      <c r="AD545" s="153"/>
      <c r="AE545" s="153" t="s">
        <v>464</v>
      </c>
      <c r="AF545" s="153"/>
      <c r="AG545" s="153"/>
      <c r="AH545" s="153"/>
      <c r="AI545" s="153"/>
      <c r="AJ545" s="153"/>
      <c r="AK545" s="153"/>
      <c r="AL545" s="153"/>
      <c r="AM545" s="153"/>
      <c r="AN545" s="153"/>
      <c r="AO545" s="153"/>
      <c r="AP545" s="153"/>
      <c r="AQ545" s="153"/>
      <c r="AR545" s="153"/>
      <c r="AS545" s="153"/>
      <c r="AT545" s="153"/>
      <c r="AU545" s="153"/>
      <c r="AV545" s="153"/>
      <c r="AW545" s="153"/>
      <c r="AX545" s="153"/>
      <c r="AY545" s="153"/>
      <c r="AZ545" s="153"/>
      <c r="BA545" s="153"/>
      <c r="BB545" s="153"/>
      <c r="BC545" s="153"/>
      <c r="BD545" s="153"/>
      <c r="BE545" s="153"/>
      <c r="BF545" s="153"/>
      <c r="BG545" s="153"/>
      <c r="BH545" s="153"/>
    </row>
    <row r="546" spans="1:60" outlineLevel="1" x14ac:dyDescent="0.2">
      <c r="A546" s="242">
        <v>256</v>
      </c>
      <c r="B546" s="243" t="s">
        <v>905</v>
      </c>
      <c r="C546" s="244" t="s">
        <v>906</v>
      </c>
      <c r="D546" s="245" t="s">
        <v>145</v>
      </c>
      <c r="E546" s="246">
        <v>93</v>
      </c>
      <c r="F546" s="247"/>
      <c r="G546" s="248">
        <f>ROUND(E546*F546,2)</f>
        <v>0</v>
      </c>
      <c r="H546" s="247"/>
      <c r="I546" s="248">
        <f>ROUND(E546*H546,2)</f>
        <v>0</v>
      </c>
      <c r="J546" s="247"/>
      <c r="K546" s="248">
        <f>ROUND(E546*J546,2)</f>
        <v>0</v>
      </c>
      <c r="L546" s="248">
        <v>21</v>
      </c>
      <c r="M546" s="248">
        <f>G546*(1+L546/100)</f>
        <v>0</v>
      </c>
      <c r="N546" s="245">
        <v>0</v>
      </c>
      <c r="O546" s="245">
        <f>ROUND(E546*N546,5)</f>
        <v>0</v>
      </c>
      <c r="P546" s="245">
        <v>0</v>
      </c>
      <c r="Q546" s="245">
        <f>ROUND(E546*P546,5)</f>
        <v>0</v>
      </c>
      <c r="R546" s="245"/>
      <c r="S546" s="245"/>
      <c r="T546" s="249">
        <v>0.54749999999999999</v>
      </c>
      <c r="U546" s="245">
        <f>ROUND(E546*T546,2)</f>
        <v>50.92</v>
      </c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 t="s">
        <v>136</v>
      </c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</row>
    <row r="547" spans="1:60" outlineLevel="1" x14ac:dyDescent="0.2">
      <c r="A547" s="242">
        <v>257</v>
      </c>
      <c r="B547" s="243" t="s">
        <v>907</v>
      </c>
      <c r="C547" s="244" t="s">
        <v>908</v>
      </c>
      <c r="D547" s="245" t="s">
        <v>145</v>
      </c>
      <c r="E547" s="246">
        <v>75</v>
      </c>
      <c r="F547" s="247"/>
      <c r="G547" s="248">
        <f>ROUND(E547*F547,2)</f>
        <v>0</v>
      </c>
      <c r="H547" s="247"/>
      <c r="I547" s="248">
        <f>ROUND(E547*H547,2)</f>
        <v>0</v>
      </c>
      <c r="J547" s="247"/>
      <c r="K547" s="248">
        <f>ROUND(E547*J547,2)</f>
        <v>0</v>
      </c>
      <c r="L547" s="248">
        <v>21</v>
      </c>
      <c r="M547" s="248">
        <f>G547*(1+L547/100)</f>
        <v>0</v>
      </c>
      <c r="N547" s="245">
        <v>5.0000000000000001E-3</v>
      </c>
      <c r="O547" s="245">
        <f>ROUND(E547*N547,5)</f>
        <v>0.375</v>
      </c>
      <c r="P547" s="245">
        <v>0</v>
      </c>
      <c r="Q547" s="245">
        <f>ROUND(E547*P547,5)</f>
        <v>0</v>
      </c>
      <c r="R547" s="245"/>
      <c r="S547" s="245"/>
      <c r="T547" s="249">
        <v>0</v>
      </c>
      <c r="U547" s="245">
        <f>ROUND(E547*T547,2)</f>
        <v>0</v>
      </c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 t="s">
        <v>464</v>
      </c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</row>
    <row r="548" spans="1:60" outlineLevel="1" x14ac:dyDescent="0.2">
      <c r="A548" s="242">
        <v>258</v>
      </c>
      <c r="B548" s="243" t="s">
        <v>909</v>
      </c>
      <c r="C548" s="244" t="s">
        <v>910</v>
      </c>
      <c r="D548" s="245" t="s">
        <v>145</v>
      </c>
      <c r="E548" s="266">
        <v>13</v>
      </c>
      <c r="F548" s="247"/>
      <c r="G548" s="248">
        <f>ROUND(E548*F548,2)</f>
        <v>0</v>
      </c>
      <c r="H548" s="247"/>
      <c r="I548" s="248">
        <f>ROUND(E548*H548,2)</f>
        <v>0</v>
      </c>
      <c r="J548" s="247"/>
      <c r="K548" s="248">
        <f>ROUND(E548*J548,2)</f>
        <v>0</v>
      </c>
      <c r="L548" s="248">
        <v>21</v>
      </c>
      <c r="M548" s="248">
        <f>G548*(1+L548/100)</f>
        <v>0</v>
      </c>
      <c r="N548" s="245">
        <v>1.1000000000000001E-3</v>
      </c>
      <c r="O548" s="245">
        <f>ROUND(E548*N548,5)</f>
        <v>1.43E-2</v>
      </c>
      <c r="P548" s="245">
        <v>0</v>
      </c>
      <c r="Q548" s="245">
        <f>ROUND(E548*P548,5)</f>
        <v>0</v>
      </c>
      <c r="R548" s="245"/>
      <c r="S548" s="245"/>
      <c r="T548" s="249">
        <v>0</v>
      </c>
      <c r="U548" s="245">
        <f>ROUND(E548*T548,2)</f>
        <v>0</v>
      </c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 t="s">
        <v>464</v>
      </c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</row>
    <row r="549" spans="1:60" ht="22.5" outlineLevel="1" x14ac:dyDescent="0.2">
      <c r="A549" s="242"/>
      <c r="B549" s="243"/>
      <c r="C549" s="253" t="s">
        <v>911</v>
      </c>
      <c r="D549" s="254"/>
      <c r="E549" s="255"/>
      <c r="F549" s="256"/>
      <c r="G549" s="257"/>
      <c r="H549" s="248"/>
      <c r="I549" s="248"/>
      <c r="J549" s="248"/>
      <c r="K549" s="248"/>
      <c r="L549" s="248"/>
      <c r="M549" s="248"/>
      <c r="N549" s="245"/>
      <c r="O549" s="245"/>
      <c r="P549" s="245"/>
      <c r="Q549" s="245"/>
      <c r="R549" s="245"/>
      <c r="S549" s="245"/>
      <c r="T549" s="249"/>
      <c r="U549" s="245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 t="s">
        <v>218</v>
      </c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4" t="str">
        <f>C549</f>
        <v>Nouzové osvětlení únikových cest se zdrojem v osvětlovacím tělese. Doba činnosti nouzového osvětlení minimálně 60 minut.</v>
      </c>
      <c r="BB549" s="153"/>
      <c r="BC549" s="153"/>
      <c r="BD549" s="153"/>
      <c r="BE549" s="153"/>
      <c r="BF549" s="153"/>
      <c r="BG549" s="153"/>
      <c r="BH549" s="153"/>
    </row>
    <row r="550" spans="1:60" outlineLevel="1" x14ac:dyDescent="0.2">
      <c r="A550" s="242">
        <v>259</v>
      </c>
      <c r="B550" s="243" t="s">
        <v>912</v>
      </c>
      <c r="C550" s="265" t="s">
        <v>913</v>
      </c>
      <c r="D550" s="245" t="s">
        <v>145</v>
      </c>
      <c r="E550" s="266">
        <v>5</v>
      </c>
      <c r="F550" s="247"/>
      <c r="G550" s="248">
        <f t="shared" ref="G550:G576" si="56">ROUND(E550*F550,2)</f>
        <v>0</v>
      </c>
      <c r="H550" s="247"/>
      <c r="I550" s="248">
        <f t="shared" ref="I550:I576" si="57">ROUND(E550*H550,2)</f>
        <v>0</v>
      </c>
      <c r="J550" s="247"/>
      <c r="K550" s="248">
        <f t="shared" ref="K550:K576" si="58">ROUND(E550*J550,2)</f>
        <v>0</v>
      </c>
      <c r="L550" s="248">
        <v>21</v>
      </c>
      <c r="M550" s="248">
        <f t="shared" ref="M550:M576" si="59">G550*(1+L550/100)</f>
        <v>0</v>
      </c>
      <c r="N550" s="245">
        <v>1.5E-3</v>
      </c>
      <c r="O550" s="245">
        <f t="shared" ref="O550:O576" si="60">ROUND(E550*N550,5)</f>
        <v>7.4999999999999997E-3</v>
      </c>
      <c r="P550" s="245">
        <v>0</v>
      </c>
      <c r="Q550" s="245">
        <f t="shared" ref="Q550:Q576" si="61">ROUND(E550*P550,5)</f>
        <v>0</v>
      </c>
      <c r="R550" s="245"/>
      <c r="S550" s="245"/>
      <c r="T550" s="249">
        <v>0</v>
      </c>
      <c r="U550" s="245">
        <f t="shared" ref="U550:U576" si="62">ROUND(E550*T550,2)</f>
        <v>0</v>
      </c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 t="s">
        <v>464</v>
      </c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</row>
    <row r="551" spans="1:60" outlineLevel="1" x14ac:dyDescent="0.2">
      <c r="A551" s="242">
        <v>260</v>
      </c>
      <c r="B551" s="243" t="s">
        <v>914</v>
      </c>
      <c r="C551" s="265" t="s">
        <v>915</v>
      </c>
      <c r="D551" s="245" t="s">
        <v>145</v>
      </c>
      <c r="E551" s="266">
        <v>12</v>
      </c>
      <c r="F551" s="247"/>
      <c r="G551" s="248">
        <f t="shared" si="56"/>
        <v>0</v>
      </c>
      <c r="H551" s="247"/>
      <c r="I551" s="248">
        <f t="shared" si="57"/>
        <v>0</v>
      </c>
      <c r="J551" s="247"/>
      <c r="K551" s="248">
        <f t="shared" si="58"/>
        <v>0</v>
      </c>
      <c r="L551" s="248">
        <v>21</v>
      </c>
      <c r="M551" s="248">
        <f t="shared" si="59"/>
        <v>0</v>
      </c>
      <c r="N551" s="245">
        <v>0</v>
      </c>
      <c r="O551" s="245">
        <f t="shared" si="60"/>
        <v>0</v>
      </c>
      <c r="P551" s="245">
        <v>0</v>
      </c>
      <c r="Q551" s="245">
        <f t="shared" si="61"/>
        <v>0</v>
      </c>
      <c r="R551" s="245"/>
      <c r="S551" s="245"/>
      <c r="T551" s="249">
        <v>0.9</v>
      </c>
      <c r="U551" s="245">
        <f t="shared" si="62"/>
        <v>10.8</v>
      </c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 t="s">
        <v>136</v>
      </c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</row>
    <row r="552" spans="1:60" outlineLevel="1" x14ac:dyDescent="0.2">
      <c r="A552" s="242">
        <v>261</v>
      </c>
      <c r="B552" s="243" t="s">
        <v>916</v>
      </c>
      <c r="C552" s="265" t="s">
        <v>917</v>
      </c>
      <c r="D552" s="245" t="s">
        <v>145</v>
      </c>
      <c r="E552" s="266">
        <v>12</v>
      </c>
      <c r="F552" s="247"/>
      <c r="G552" s="248">
        <f t="shared" si="56"/>
        <v>0</v>
      </c>
      <c r="H552" s="247"/>
      <c r="I552" s="248">
        <f t="shared" si="57"/>
        <v>0</v>
      </c>
      <c r="J552" s="247"/>
      <c r="K552" s="248">
        <f t="shared" si="58"/>
        <v>0</v>
      </c>
      <c r="L552" s="248">
        <v>21</v>
      </c>
      <c r="M552" s="248">
        <f t="shared" si="59"/>
        <v>0</v>
      </c>
      <c r="N552" s="245">
        <v>1.0000000000000001E-5</v>
      </c>
      <c r="O552" s="245">
        <f t="shared" si="60"/>
        <v>1.2E-4</v>
      </c>
      <c r="P552" s="245">
        <v>0</v>
      </c>
      <c r="Q552" s="245">
        <f t="shared" si="61"/>
        <v>0</v>
      </c>
      <c r="R552" s="245"/>
      <c r="S552" s="245"/>
      <c r="T552" s="249">
        <v>0</v>
      </c>
      <c r="U552" s="245">
        <f t="shared" si="62"/>
        <v>0</v>
      </c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 t="s">
        <v>464</v>
      </c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</row>
    <row r="553" spans="1:60" outlineLevel="1" x14ac:dyDescent="0.2">
      <c r="A553" s="242">
        <v>262</v>
      </c>
      <c r="B553" s="243" t="s">
        <v>918</v>
      </c>
      <c r="C553" s="244" t="s">
        <v>919</v>
      </c>
      <c r="D553" s="245" t="s">
        <v>224</v>
      </c>
      <c r="E553" s="246">
        <v>95</v>
      </c>
      <c r="F553" s="247"/>
      <c r="G553" s="248">
        <f t="shared" si="56"/>
        <v>0</v>
      </c>
      <c r="H553" s="247"/>
      <c r="I553" s="248">
        <f t="shared" si="57"/>
        <v>0</v>
      </c>
      <c r="J553" s="247"/>
      <c r="K553" s="248">
        <f t="shared" si="58"/>
        <v>0</v>
      </c>
      <c r="L553" s="248">
        <v>21</v>
      </c>
      <c r="M553" s="248">
        <f t="shared" si="59"/>
        <v>0</v>
      </c>
      <c r="N553" s="245">
        <v>0</v>
      </c>
      <c r="O553" s="245">
        <f t="shared" si="60"/>
        <v>0</v>
      </c>
      <c r="P553" s="245">
        <v>0</v>
      </c>
      <c r="Q553" s="245">
        <f t="shared" si="61"/>
        <v>0</v>
      </c>
      <c r="R553" s="245"/>
      <c r="S553" s="245"/>
      <c r="T553" s="249">
        <v>0.12</v>
      </c>
      <c r="U553" s="245">
        <f t="shared" si="62"/>
        <v>11.4</v>
      </c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 t="s">
        <v>136</v>
      </c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</row>
    <row r="554" spans="1:60" outlineLevel="1" x14ac:dyDescent="0.2">
      <c r="A554" s="242">
        <v>263</v>
      </c>
      <c r="B554" s="243" t="s">
        <v>920</v>
      </c>
      <c r="C554" s="244" t="s">
        <v>921</v>
      </c>
      <c r="D554" s="245" t="s">
        <v>224</v>
      </c>
      <c r="E554" s="246">
        <v>32</v>
      </c>
      <c r="F554" s="247"/>
      <c r="G554" s="248">
        <f t="shared" si="56"/>
        <v>0</v>
      </c>
      <c r="H554" s="247"/>
      <c r="I554" s="248">
        <f t="shared" si="57"/>
        <v>0</v>
      </c>
      <c r="J554" s="247"/>
      <c r="K554" s="248">
        <f t="shared" si="58"/>
        <v>0</v>
      </c>
      <c r="L554" s="248">
        <v>21</v>
      </c>
      <c r="M554" s="248">
        <f t="shared" si="59"/>
        <v>0</v>
      </c>
      <c r="N554" s="245">
        <v>0</v>
      </c>
      <c r="O554" s="245">
        <f t="shared" si="60"/>
        <v>0</v>
      </c>
      <c r="P554" s="245">
        <v>0</v>
      </c>
      <c r="Q554" s="245">
        <f t="shared" si="61"/>
        <v>0</v>
      </c>
      <c r="R554" s="245"/>
      <c r="S554" s="245"/>
      <c r="T554" s="249">
        <v>0.16</v>
      </c>
      <c r="U554" s="245">
        <f t="shared" si="62"/>
        <v>5.12</v>
      </c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 t="s">
        <v>136</v>
      </c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</row>
    <row r="555" spans="1:60" ht="22.5" outlineLevel="1" x14ac:dyDescent="0.2">
      <c r="A555" s="242">
        <v>264</v>
      </c>
      <c r="B555" s="243" t="s">
        <v>922</v>
      </c>
      <c r="C555" s="244" t="s">
        <v>923</v>
      </c>
      <c r="D555" s="245" t="s">
        <v>224</v>
      </c>
      <c r="E555" s="246">
        <v>126</v>
      </c>
      <c r="F555" s="247"/>
      <c r="G555" s="248">
        <f t="shared" si="56"/>
        <v>0</v>
      </c>
      <c r="H555" s="247"/>
      <c r="I555" s="248">
        <f t="shared" si="57"/>
        <v>0</v>
      </c>
      <c r="J555" s="247"/>
      <c r="K555" s="248">
        <f t="shared" si="58"/>
        <v>0</v>
      </c>
      <c r="L555" s="248">
        <v>21</v>
      </c>
      <c r="M555" s="248">
        <f t="shared" si="59"/>
        <v>0</v>
      </c>
      <c r="N555" s="245">
        <v>0</v>
      </c>
      <c r="O555" s="245">
        <f t="shared" si="60"/>
        <v>0</v>
      </c>
      <c r="P555" s="245">
        <v>0</v>
      </c>
      <c r="Q555" s="245">
        <f t="shared" si="61"/>
        <v>0</v>
      </c>
      <c r="R555" s="245"/>
      <c r="S555" s="245"/>
      <c r="T555" s="249">
        <v>0.49717</v>
      </c>
      <c r="U555" s="245">
        <f t="shared" si="62"/>
        <v>62.64</v>
      </c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 t="s">
        <v>136</v>
      </c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</row>
    <row r="556" spans="1:60" outlineLevel="1" x14ac:dyDescent="0.2">
      <c r="A556" s="242">
        <v>265</v>
      </c>
      <c r="B556" s="243" t="s">
        <v>924</v>
      </c>
      <c r="C556" s="244" t="s">
        <v>925</v>
      </c>
      <c r="D556" s="245" t="s">
        <v>145</v>
      </c>
      <c r="E556" s="246">
        <v>45</v>
      </c>
      <c r="F556" s="247"/>
      <c r="G556" s="248">
        <f t="shared" si="56"/>
        <v>0</v>
      </c>
      <c r="H556" s="247"/>
      <c r="I556" s="248">
        <f t="shared" si="57"/>
        <v>0</v>
      </c>
      <c r="J556" s="247"/>
      <c r="K556" s="248">
        <f t="shared" si="58"/>
        <v>0</v>
      </c>
      <c r="L556" s="248">
        <v>21</v>
      </c>
      <c r="M556" s="248">
        <f t="shared" si="59"/>
        <v>0</v>
      </c>
      <c r="N556" s="245">
        <v>0</v>
      </c>
      <c r="O556" s="245">
        <f t="shared" si="60"/>
        <v>0</v>
      </c>
      <c r="P556" s="245">
        <v>0</v>
      </c>
      <c r="Q556" s="245">
        <f t="shared" si="61"/>
        <v>0</v>
      </c>
      <c r="R556" s="245"/>
      <c r="S556" s="245"/>
      <c r="T556" s="249">
        <v>0.24399999999999999</v>
      </c>
      <c r="U556" s="245">
        <f t="shared" si="62"/>
        <v>10.98</v>
      </c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 t="s">
        <v>136</v>
      </c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</row>
    <row r="557" spans="1:60" outlineLevel="1" x14ac:dyDescent="0.2">
      <c r="A557" s="242">
        <v>266</v>
      </c>
      <c r="B557" s="243" t="s">
        <v>926</v>
      </c>
      <c r="C557" s="244" t="s">
        <v>927</v>
      </c>
      <c r="D557" s="245" t="s">
        <v>145</v>
      </c>
      <c r="E557" s="246">
        <v>8</v>
      </c>
      <c r="F557" s="247"/>
      <c r="G557" s="248">
        <f t="shared" si="56"/>
        <v>0</v>
      </c>
      <c r="H557" s="247"/>
      <c r="I557" s="248">
        <f t="shared" si="57"/>
        <v>0</v>
      </c>
      <c r="J557" s="247"/>
      <c r="K557" s="248">
        <f t="shared" si="58"/>
        <v>0</v>
      </c>
      <c r="L557" s="248">
        <v>21</v>
      </c>
      <c r="M557" s="248">
        <f t="shared" si="59"/>
        <v>0</v>
      </c>
      <c r="N557" s="245">
        <v>0</v>
      </c>
      <c r="O557" s="245">
        <f t="shared" si="60"/>
        <v>0</v>
      </c>
      <c r="P557" s="245">
        <v>0</v>
      </c>
      <c r="Q557" s="245">
        <f t="shared" si="61"/>
        <v>0</v>
      </c>
      <c r="R557" s="245"/>
      <c r="S557" s="245"/>
      <c r="T557" s="249">
        <v>0.871</v>
      </c>
      <c r="U557" s="245">
        <f t="shared" si="62"/>
        <v>6.97</v>
      </c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 t="s">
        <v>136</v>
      </c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</row>
    <row r="558" spans="1:60" outlineLevel="1" x14ac:dyDescent="0.2">
      <c r="A558" s="242">
        <v>267</v>
      </c>
      <c r="B558" s="243" t="s">
        <v>928</v>
      </c>
      <c r="C558" s="244" t="s">
        <v>929</v>
      </c>
      <c r="D558" s="245" t="s">
        <v>145</v>
      </c>
      <c r="E558" s="246">
        <v>8</v>
      </c>
      <c r="F558" s="247"/>
      <c r="G558" s="248">
        <f t="shared" si="56"/>
        <v>0</v>
      </c>
      <c r="H558" s="247"/>
      <c r="I558" s="248">
        <f t="shared" si="57"/>
        <v>0</v>
      </c>
      <c r="J558" s="247"/>
      <c r="K558" s="248">
        <f t="shared" si="58"/>
        <v>0</v>
      </c>
      <c r="L558" s="248">
        <v>21</v>
      </c>
      <c r="M558" s="248">
        <f t="shared" si="59"/>
        <v>0</v>
      </c>
      <c r="N558" s="245">
        <v>0</v>
      </c>
      <c r="O558" s="245">
        <f t="shared" si="60"/>
        <v>0</v>
      </c>
      <c r="P558" s="245">
        <v>0</v>
      </c>
      <c r="Q558" s="245">
        <f t="shared" si="61"/>
        <v>0</v>
      </c>
      <c r="R558" s="245"/>
      <c r="S558" s="245"/>
      <c r="T558" s="249">
        <v>0.11</v>
      </c>
      <c r="U558" s="245">
        <f t="shared" si="62"/>
        <v>0.88</v>
      </c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 t="s">
        <v>136</v>
      </c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</row>
    <row r="559" spans="1:60" outlineLevel="1" x14ac:dyDescent="0.2">
      <c r="A559" s="242">
        <v>268</v>
      </c>
      <c r="B559" s="243" t="s">
        <v>930</v>
      </c>
      <c r="C559" s="244" t="s">
        <v>931</v>
      </c>
      <c r="D559" s="245" t="s">
        <v>145</v>
      </c>
      <c r="E559" s="246">
        <v>4</v>
      </c>
      <c r="F559" s="247"/>
      <c r="G559" s="248">
        <f t="shared" si="56"/>
        <v>0</v>
      </c>
      <c r="H559" s="247"/>
      <c r="I559" s="248">
        <f t="shared" si="57"/>
        <v>0</v>
      </c>
      <c r="J559" s="247"/>
      <c r="K559" s="248">
        <f t="shared" si="58"/>
        <v>0</v>
      </c>
      <c r="L559" s="248">
        <v>21</v>
      </c>
      <c r="M559" s="248">
        <f t="shared" si="59"/>
        <v>0</v>
      </c>
      <c r="N559" s="245">
        <v>0</v>
      </c>
      <c r="O559" s="245">
        <f t="shared" si="60"/>
        <v>0</v>
      </c>
      <c r="P559" s="245">
        <v>0</v>
      </c>
      <c r="Q559" s="245">
        <f t="shared" si="61"/>
        <v>0</v>
      </c>
      <c r="R559" s="245"/>
      <c r="S559" s="245"/>
      <c r="T559" s="249">
        <v>1.7733300000000001</v>
      </c>
      <c r="U559" s="245">
        <f t="shared" si="62"/>
        <v>7.09</v>
      </c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 t="s">
        <v>136</v>
      </c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</row>
    <row r="560" spans="1:60" outlineLevel="1" x14ac:dyDescent="0.2">
      <c r="A560" s="242">
        <v>269</v>
      </c>
      <c r="B560" s="243" t="s">
        <v>932</v>
      </c>
      <c r="C560" s="244" t="s">
        <v>933</v>
      </c>
      <c r="D560" s="245" t="s">
        <v>145</v>
      </c>
      <c r="E560" s="246">
        <v>8</v>
      </c>
      <c r="F560" s="247"/>
      <c r="G560" s="248">
        <f t="shared" si="56"/>
        <v>0</v>
      </c>
      <c r="H560" s="247"/>
      <c r="I560" s="248">
        <f t="shared" si="57"/>
        <v>0</v>
      </c>
      <c r="J560" s="247"/>
      <c r="K560" s="248">
        <f t="shared" si="58"/>
        <v>0</v>
      </c>
      <c r="L560" s="248">
        <v>21</v>
      </c>
      <c r="M560" s="248">
        <f t="shared" si="59"/>
        <v>0</v>
      </c>
      <c r="N560" s="245">
        <v>0</v>
      </c>
      <c r="O560" s="245">
        <f t="shared" si="60"/>
        <v>0</v>
      </c>
      <c r="P560" s="245">
        <v>0</v>
      </c>
      <c r="Q560" s="245">
        <f t="shared" si="61"/>
        <v>0</v>
      </c>
      <c r="R560" s="245"/>
      <c r="S560" s="245"/>
      <c r="T560" s="249">
        <v>0.63</v>
      </c>
      <c r="U560" s="245">
        <f t="shared" si="62"/>
        <v>5.04</v>
      </c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 t="s">
        <v>136</v>
      </c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</row>
    <row r="561" spans="1:60" outlineLevel="1" x14ac:dyDescent="0.2">
      <c r="A561" s="242">
        <v>270</v>
      </c>
      <c r="B561" s="243" t="s">
        <v>934</v>
      </c>
      <c r="C561" s="244" t="s">
        <v>935</v>
      </c>
      <c r="D561" s="245" t="s">
        <v>224</v>
      </c>
      <c r="E561" s="246">
        <v>110</v>
      </c>
      <c r="F561" s="247"/>
      <c r="G561" s="248">
        <f t="shared" si="56"/>
        <v>0</v>
      </c>
      <c r="H561" s="247"/>
      <c r="I561" s="248">
        <f t="shared" si="57"/>
        <v>0</v>
      </c>
      <c r="J561" s="247"/>
      <c r="K561" s="248">
        <f t="shared" si="58"/>
        <v>0</v>
      </c>
      <c r="L561" s="248">
        <v>21</v>
      </c>
      <c r="M561" s="248">
        <f t="shared" si="59"/>
        <v>0</v>
      </c>
      <c r="N561" s="245">
        <v>0</v>
      </c>
      <c r="O561" s="245">
        <f t="shared" si="60"/>
        <v>0</v>
      </c>
      <c r="P561" s="245">
        <v>0</v>
      </c>
      <c r="Q561" s="245">
        <f t="shared" si="61"/>
        <v>0</v>
      </c>
      <c r="R561" s="245"/>
      <c r="S561" s="245"/>
      <c r="T561" s="249">
        <v>0.04</v>
      </c>
      <c r="U561" s="245">
        <f t="shared" si="62"/>
        <v>4.4000000000000004</v>
      </c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 t="s">
        <v>136</v>
      </c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</row>
    <row r="562" spans="1:60" outlineLevel="1" x14ac:dyDescent="0.2">
      <c r="A562" s="242">
        <v>271</v>
      </c>
      <c r="B562" s="243" t="s">
        <v>936</v>
      </c>
      <c r="C562" s="244" t="s">
        <v>937</v>
      </c>
      <c r="D562" s="245" t="s">
        <v>224</v>
      </c>
      <c r="E562" s="246">
        <v>110</v>
      </c>
      <c r="F562" s="247"/>
      <c r="G562" s="248">
        <f t="shared" si="56"/>
        <v>0</v>
      </c>
      <c r="H562" s="247"/>
      <c r="I562" s="248">
        <f t="shared" si="57"/>
        <v>0</v>
      </c>
      <c r="J562" s="247"/>
      <c r="K562" s="248">
        <f t="shared" si="58"/>
        <v>0</v>
      </c>
      <c r="L562" s="248">
        <v>21</v>
      </c>
      <c r="M562" s="248">
        <f t="shared" si="59"/>
        <v>0</v>
      </c>
      <c r="N562" s="245">
        <v>0</v>
      </c>
      <c r="O562" s="245">
        <f t="shared" si="60"/>
        <v>0</v>
      </c>
      <c r="P562" s="245">
        <v>0</v>
      </c>
      <c r="Q562" s="245">
        <f t="shared" si="61"/>
        <v>0</v>
      </c>
      <c r="R562" s="245"/>
      <c r="S562" s="245"/>
      <c r="T562" s="249">
        <v>0</v>
      </c>
      <c r="U562" s="245">
        <f t="shared" si="62"/>
        <v>0</v>
      </c>
      <c r="V562" s="153"/>
      <c r="W562" s="153"/>
      <c r="X562" s="153"/>
      <c r="Y562" s="153"/>
      <c r="Z562" s="153"/>
      <c r="AA562" s="153"/>
      <c r="AB562" s="153"/>
      <c r="AC562" s="153"/>
      <c r="AD562" s="153"/>
      <c r="AE562" s="153" t="s">
        <v>464</v>
      </c>
      <c r="AF562" s="153"/>
      <c r="AG562" s="153"/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  <c r="AV562" s="153"/>
      <c r="AW562" s="153"/>
      <c r="AX562" s="153"/>
      <c r="AY562" s="153"/>
      <c r="AZ562" s="153"/>
      <c r="BA562" s="153"/>
      <c r="BB562" s="153"/>
      <c r="BC562" s="153"/>
      <c r="BD562" s="153"/>
      <c r="BE562" s="153"/>
      <c r="BF562" s="153"/>
      <c r="BG562" s="153"/>
      <c r="BH562" s="153"/>
    </row>
    <row r="563" spans="1:60" outlineLevel="1" x14ac:dyDescent="0.2">
      <c r="A563" s="242">
        <v>272</v>
      </c>
      <c r="B563" s="243" t="s">
        <v>938</v>
      </c>
      <c r="C563" s="244" t="s">
        <v>939</v>
      </c>
      <c r="D563" s="245" t="s">
        <v>224</v>
      </c>
      <c r="E563" s="246">
        <v>200</v>
      </c>
      <c r="F563" s="247"/>
      <c r="G563" s="248">
        <f t="shared" si="56"/>
        <v>0</v>
      </c>
      <c r="H563" s="247"/>
      <c r="I563" s="248">
        <f t="shared" si="57"/>
        <v>0</v>
      </c>
      <c r="J563" s="247"/>
      <c r="K563" s="248">
        <f t="shared" si="58"/>
        <v>0</v>
      </c>
      <c r="L563" s="248">
        <v>21</v>
      </c>
      <c r="M563" s="248">
        <f t="shared" si="59"/>
        <v>0</v>
      </c>
      <c r="N563" s="245">
        <v>0</v>
      </c>
      <c r="O563" s="245">
        <f t="shared" si="60"/>
        <v>0</v>
      </c>
      <c r="P563" s="245">
        <v>0</v>
      </c>
      <c r="Q563" s="245">
        <f t="shared" si="61"/>
        <v>0</v>
      </c>
      <c r="R563" s="245"/>
      <c r="S563" s="245"/>
      <c r="T563" s="249">
        <v>0</v>
      </c>
      <c r="U563" s="245">
        <f t="shared" si="62"/>
        <v>0</v>
      </c>
      <c r="V563" s="153"/>
      <c r="W563" s="153"/>
      <c r="X563" s="153"/>
      <c r="Y563" s="153"/>
      <c r="Z563" s="153"/>
      <c r="AA563" s="153"/>
      <c r="AB563" s="153"/>
      <c r="AC563" s="153"/>
      <c r="AD563" s="153"/>
      <c r="AE563" s="153" t="s">
        <v>464</v>
      </c>
      <c r="AF563" s="153"/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  <c r="AV563" s="153"/>
      <c r="AW563" s="153"/>
      <c r="AX563" s="153"/>
      <c r="AY563" s="153"/>
      <c r="AZ563" s="153"/>
      <c r="BA563" s="153"/>
      <c r="BB563" s="153"/>
      <c r="BC563" s="153"/>
      <c r="BD563" s="153"/>
      <c r="BE563" s="153"/>
      <c r="BF563" s="153"/>
      <c r="BG563" s="153"/>
      <c r="BH563" s="153"/>
    </row>
    <row r="564" spans="1:60" outlineLevel="1" x14ac:dyDescent="0.2">
      <c r="A564" s="242">
        <v>273</v>
      </c>
      <c r="B564" s="243" t="s">
        <v>940</v>
      </c>
      <c r="C564" s="244" t="s">
        <v>941</v>
      </c>
      <c r="D564" s="245" t="s">
        <v>224</v>
      </c>
      <c r="E564" s="246">
        <v>3200</v>
      </c>
      <c r="F564" s="247"/>
      <c r="G564" s="248">
        <f t="shared" si="56"/>
        <v>0</v>
      </c>
      <c r="H564" s="247"/>
      <c r="I564" s="248">
        <f t="shared" si="57"/>
        <v>0</v>
      </c>
      <c r="J564" s="247"/>
      <c r="K564" s="248">
        <f t="shared" si="58"/>
        <v>0</v>
      </c>
      <c r="L564" s="248">
        <v>21</v>
      </c>
      <c r="M564" s="248">
        <f t="shared" si="59"/>
        <v>0</v>
      </c>
      <c r="N564" s="245">
        <v>0</v>
      </c>
      <c r="O564" s="245">
        <f t="shared" si="60"/>
        <v>0</v>
      </c>
      <c r="P564" s="245">
        <v>0</v>
      </c>
      <c r="Q564" s="245">
        <f t="shared" si="61"/>
        <v>0</v>
      </c>
      <c r="R564" s="245"/>
      <c r="S564" s="245"/>
      <c r="T564" s="249">
        <v>6.4000000000000001E-2</v>
      </c>
      <c r="U564" s="245">
        <f t="shared" si="62"/>
        <v>204.8</v>
      </c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 t="s">
        <v>136</v>
      </c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</row>
    <row r="565" spans="1:60" outlineLevel="1" x14ac:dyDescent="0.2">
      <c r="A565" s="242">
        <v>274</v>
      </c>
      <c r="B565" s="243" t="s">
        <v>942</v>
      </c>
      <c r="C565" s="244" t="s">
        <v>943</v>
      </c>
      <c r="D565" s="245" t="s">
        <v>224</v>
      </c>
      <c r="E565" s="246">
        <v>3760</v>
      </c>
      <c r="F565" s="247"/>
      <c r="G565" s="248">
        <f t="shared" si="56"/>
        <v>0</v>
      </c>
      <c r="H565" s="247"/>
      <c r="I565" s="248">
        <f t="shared" si="57"/>
        <v>0</v>
      </c>
      <c r="J565" s="247"/>
      <c r="K565" s="248">
        <f t="shared" si="58"/>
        <v>0</v>
      </c>
      <c r="L565" s="248">
        <v>21</v>
      </c>
      <c r="M565" s="248">
        <f t="shared" si="59"/>
        <v>0</v>
      </c>
      <c r="N565" s="245">
        <v>1.6000000000000001E-4</v>
      </c>
      <c r="O565" s="245">
        <f t="shared" si="60"/>
        <v>0.60160000000000002</v>
      </c>
      <c r="P565" s="245">
        <v>0</v>
      </c>
      <c r="Q565" s="245">
        <f t="shared" si="61"/>
        <v>0</v>
      </c>
      <c r="R565" s="245"/>
      <c r="S565" s="245"/>
      <c r="T565" s="249">
        <v>0</v>
      </c>
      <c r="U565" s="245">
        <f t="shared" si="62"/>
        <v>0</v>
      </c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 t="s">
        <v>464</v>
      </c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</row>
    <row r="566" spans="1:60" outlineLevel="1" x14ac:dyDescent="0.2">
      <c r="A566" s="242">
        <v>275</v>
      </c>
      <c r="B566" s="243" t="s">
        <v>944</v>
      </c>
      <c r="C566" s="244" t="s">
        <v>945</v>
      </c>
      <c r="D566" s="245" t="s">
        <v>224</v>
      </c>
      <c r="E566" s="246">
        <v>1300</v>
      </c>
      <c r="F566" s="247"/>
      <c r="G566" s="248">
        <f t="shared" si="56"/>
        <v>0</v>
      </c>
      <c r="H566" s="247"/>
      <c r="I566" s="248">
        <f t="shared" si="57"/>
        <v>0</v>
      </c>
      <c r="J566" s="247"/>
      <c r="K566" s="248">
        <f t="shared" si="58"/>
        <v>0</v>
      </c>
      <c r="L566" s="248">
        <v>21</v>
      </c>
      <c r="M566" s="248">
        <f t="shared" si="59"/>
        <v>0</v>
      </c>
      <c r="N566" s="245">
        <v>0</v>
      </c>
      <c r="O566" s="245">
        <f t="shared" si="60"/>
        <v>0</v>
      </c>
      <c r="P566" s="245">
        <v>0</v>
      </c>
      <c r="Q566" s="245">
        <f t="shared" si="61"/>
        <v>0</v>
      </c>
      <c r="R566" s="245"/>
      <c r="S566" s="245"/>
      <c r="T566" s="249">
        <v>6.4149999999999999E-2</v>
      </c>
      <c r="U566" s="245">
        <f t="shared" si="62"/>
        <v>83.4</v>
      </c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 t="s">
        <v>136</v>
      </c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</row>
    <row r="567" spans="1:60" outlineLevel="1" x14ac:dyDescent="0.2">
      <c r="A567" s="242">
        <v>276</v>
      </c>
      <c r="B567" s="243" t="s">
        <v>946</v>
      </c>
      <c r="C567" s="244" t="s">
        <v>947</v>
      </c>
      <c r="D567" s="245" t="s">
        <v>224</v>
      </c>
      <c r="E567" s="246">
        <v>1720</v>
      </c>
      <c r="F567" s="247"/>
      <c r="G567" s="248">
        <f t="shared" si="56"/>
        <v>0</v>
      </c>
      <c r="H567" s="247"/>
      <c r="I567" s="248">
        <f t="shared" si="57"/>
        <v>0</v>
      </c>
      <c r="J567" s="247"/>
      <c r="K567" s="248">
        <f t="shared" si="58"/>
        <v>0</v>
      </c>
      <c r="L567" s="248">
        <v>21</v>
      </c>
      <c r="M567" s="248">
        <f t="shared" si="59"/>
        <v>0</v>
      </c>
      <c r="N567" s="245">
        <v>2.0000000000000001E-4</v>
      </c>
      <c r="O567" s="245">
        <f t="shared" si="60"/>
        <v>0.34399999999999997</v>
      </c>
      <c r="P567" s="245">
        <v>0</v>
      </c>
      <c r="Q567" s="245">
        <f t="shared" si="61"/>
        <v>0</v>
      </c>
      <c r="R567" s="245"/>
      <c r="S567" s="245"/>
      <c r="T567" s="249">
        <v>0</v>
      </c>
      <c r="U567" s="245">
        <f t="shared" si="62"/>
        <v>0</v>
      </c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 t="s">
        <v>464</v>
      </c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</row>
    <row r="568" spans="1:60" outlineLevel="1" x14ac:dyDescent="0.2">
      <c r="A568" s="242">
        <v>277</v>
      </c>
      <c r="B568" s="243" t="s">
        <v>948</v>
      </c>
      <c r="C568" s="244" t="s">
        <v>949</v>
      </c>
      <c r="D568" s="245" t="s">
        <v>224</v>
      </c>
      <c r="E568" s="246">
        <v>120</v>
      </c>
      <c r="F568" s="247"/>
      <c r="G568" s="248">
        <f t="shared" si="56"/>
        <v>0</v>
      </c>
      <c r="H568" s="247"/>
      <c r="I568" s="248">
        <f t="shared" si="57"/>
        <v>0</v>
      </c>
      <c r="J568" s="247"/>
      <c r="K568" s="248">
        <f t="shared" si="58"/>
        <v>0</v>
      </c>
      <c r="L568" s="248">
        <v>21</v>
      </c>
      <c r="M568" s="248">
        <f t="shared" si="59"/>
        <v>0</v>
      </c>
      <c r="N568" s="245">
        <v>0</v>
      </c>
      <c r="O568" s="245">
        <f t="shared" si="60"/>
        <v>0</v>
      </c>
      <c r="P568" s="245">
        <v>0</v>
      </c>
      <c r="Q568" s="245">
        <f t="shared" si="61"/>
        <v>0</v>
      </c>
      <c r="R568" s="245"/>
      <c r="S568" s="245"/>
      <c r="T568" s="249">
        <v>9.1999999999999998E-2</v>
      </c>
      <c r="U568" s="245">
        <f t="shared" si="62"/>
        <v>11.04</v>
      </c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 t="s">
        <v>136</v>
      </c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</row>
    <row r="569" spans="1:60" outlineLevel="1" x14ac:dyDescent="0.2">
      <c r="A569" s="242">
        <v>278</v>
      </c>
      <c r="B569" s="243" t="s">
        <v>950</v>
      </c>
      <c r="C569" s="244" t="s">
        <v>951</v>
      </c>
      <c r="D569" s="245" t="s">
        <v>224</v>
      </c>
      <c r="E569" s="246">
        <v>135</v>
      </c>
      <c r="F569" s="247"/>
      <c r="G569" s="248">
        <f t="shared" si="56"/>
        <v>0</v>
      </c>
      <c r="H569" s="247"/>
      <c r="I569" s="248">
        <f t="shared" si="57"/>
        <v>0</v>
      </c>
      <c r="J569" s="247"/>
      <c r="K569" s="248">
        <f t="shared" si="58"/>
        <v>0</v>
      </c>
      <c r="L569" s="248">
        <v>21</v>
      </c>
      <c r="M569" s="248">
        <f t="shared" si="59"/>
        <v>0</v>
      </c>
      <c r="N569" s="245">
        <v>2.9999999999999997E-4</v>
      </c>
      <c r="O569" s="245">
        <f t="shared" si="60"/>
        <v>4.0500000000000001E-2</v>
      </c>
      <c r="P569" s="245">
        <v>0</v>
      </c>
      <c r="Q569" s="245">
        <f t="shared" si="61"/>
        <v>0</v>
      </c>
      <c r="R569" s="245"/>
      <c r="S569" s="245"/>
      <c r="T569" s="249">
        <v>0</v>
      </c>
      <c r="U569" s="245">
        <f t="shared" si="62"/>
        <v>0</v>
      </c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 t="s">
        <v>464</v>
      </c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</row>
    <row r="570" spans="1:60" outlineLevel="1" x14ac:dyDescent="0.2">
      <c r="A570" s="242">
        <v>279</v>
      </c>
      <c r="B570" s="243" t="s">
        <v>952</v>
      </c>
      <c r="C570" s="244" t="s">
        <v>953</v>
      </c>
      <c r="D570" s="245" t="s">
        <v>224</v>
      </c>
      <c r="E570" s="246">
        <v>160</v>
      </c>
      <c r="F570" s="247"/>
      <c r="G570" s="248">
        <f t="shared" si="56"/>
        <v>0</v>
      </c>
      <c r="H570" s="247"/>
      <c r="I570" s="248">
        <f t="shared" si="57"/>
        <v>0</v>
      </c>
      <c r="J570" s="247"/>
      <c r="K570" s="248">
        <f t="shared" si="58"/>
        <v>0</v>
      </c>
      <c r="L570" s="248">
        <v>21</v>
      </c>
      <c r="M570" s="248">
        <f t="shared" si="59"/>
        <v>0</v>
      </c>
      <c r="N570" s="245">
        <v>0</v>
      </c>
      <c r="O570" s="245">
        <f t="shared" si="60"/>
        <v>0</v>
      </c>
      <c r="P570" s="245">
        <v>0</v>
      </c>
      <c r="Q570" s="245">
        <f t="shared" si="61"/>
        <v>0</v>
      </c>
      <c r="R570" s="245"/>
      <c r="S570" s="245"/>
      <c r="T570" s="249">
        <v>9.4E-2</v>
      </c>
      <c r="U570" s="245">
        <f t="shared" si="62"/>
        <v>15.04</v>
      </c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 t="s">
        <v>136</v>
      </c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</row>
    <row r="571" spans="1:60" outlineLevel="1" x14ac:dyDescent="0.2">
      <c r="A571" s="242">
        <v>280</v>
      </c>
      <c r="B571" s="243" t="s">
        <v>954</v>
      </c>
      <c r="C571" s="244" t="s">
        <v>955</v>
      </c>
      <c r="D571" s="245" t="s">
        <v>224</v>
      </c>
      <c r="E571" s="246">
        <v>176</v>
      </c>
      <c r="F571" s="247"/>
      <c r="G571" s="248">
        <f t="shared" si="56"/>
        <v>0</v>
      </c>
      <c r="H571" s="247"/>
      <c r="I571" s="248">
        <f t="shared" si="57"/>
        <v>0</v>
      </c>
      <c r="J571" s="247"/>
      <c r="K571" s="248">
        <f t="shared" si="58"/>
        <v>0</v>
      </c>
      <c r="L571" s="248">
        <v>21</v>
      </c>
      <c r="M571" s="248">
        <f t="shared" si="59"/>
        <v>0</v>
      </c>
      <c r="N571" s="245">
        <v>5.2999999999999998E-4</v>
      </c>
      <c r="O571" s="245">
        <f t="shared" si="60"/>
        <v>9.3280000000000002E-2</v>
      </c>
      <c r="P571" s="245">
        <v>0</v>
      </c>
      <c r="Q571" s="245">
        <f t="shared" si="61"/>
        <v>0</v>
      </c>
      <c r="R571" s="245"/>
      <c r="S571" s="245"/>
      <c r="T571" s="249">
        <v>0</v>
      </c>
      <c r="U571" s="245">
        <f t="shared" si="62"/>
        <v>0</v>
      </c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 t="s">
        <v>464</v>
      </c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</row>
    <row r="572" spans="1:60" outlineLevel="1" x14ac:dyDescent="0.2">
      <c r="A572" s="242">
        <v>281</v>
      </c>
      <c r="B572" s="243" t="s">
        <v>956</v>
      </c>
      <c r="C572" s="244" t="s">
        <v>957</v>
      </c>
      <c r="D572" s="245" t="s">
        <v>224</v>
      </c>
      <c r="E572" s="246">
        <v>560</v>
      </c>
      <c r="F572" s="247"/>
      <c r="G572" s="248">
        <f t="shared" si="56"/>
        <v>0</v>
      </c>
      <c r="H572" s="247"/>
      <c r="I572" s="248">
        <f t="shared" si="57"/>
        <v>0</v>
      </c>
      <c r="J572" s="247"/>
      <c r="K572" s="248">
        <f t="shared" si="58"/>
        <v>0</v>
      </c>
      <c r="L572" s="248">
        <v>21</v>
      </c>
      <c r="M572" s="248">
        <f t="shared" si="59"/>
        <v>0</v>
      </c>
      <c r="N572" s="245">
        <v>0</v>
      </c>
      <c r="O572" s="245">
        <f t="shared" si="60"/>
        <v>0</v>
      </c>
      <c r="P572" s="245">
        <v>0</v>
      </c>
      <c r="Q572" s="245">
        <f t="shared" si="61"/>
        <v>0</v>
      </c>
      <c r="R572" s="245"/>
      <c r="S572" s="245"/>
      <c r="T572" s="249">
        <v>9.5000000000000001E-2</v>
      </c>
      <c r="U572" s="245">
        <f t="shared" si="62"/>
        <v>53.2</v>
      </c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 t="s">
        <v>136</v>
      </c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</row>
    <row r="573" spans="1:60" outlineLevel="1" x14ac:dyDescent="0.2">
      <c r="A573" s="242">
        <v>282</v>
      </c>
      <c r="B573" s="243" t="s">
        <v>958</v>
      </c>
      <c r="C573" s="244" t="s">
        <v>959</v>
      </c>
      <c r="D573" s="245" t="s">
        <v>224</v>
      </c>
      <c r="E573" s="246">
        <v>420</v>
      </c>
      <c r="F573" s="247"/>
      <c r="G573" s="248">
        <f t="shared" si="56"/>
        <v>0</v>
      </c>
      <c r="H573" s="247"/>
      <c r="I573" s="248">
        <f t="shared" si="57"/>
        <v>0</v>
      </c>
      <c r="J573" s="247"/>
      <c r="K573" s="248">
        <f t="shared" si="58"/>
        <v>0</v>
      </c>
      <c r="L573" s="248">
        <v>21</v>
      </c>
      <c r="M573" s="248">
        <f t="shared" si="59"/>
        <v>0</v>
      </c>
      <c r="N573" s="245">
        <v>0</v>
      </c>
      <c r="O573" s="245">
        <f t="shared" si="60"/>
        <v>0</v>
      </c>
      <c r="P573" s="245">
        <v>0</v>
      </c>
      <c r="Q573" s="245">
        <f t="shared" si="61"/>
        <v>0</v>
      </c>
      <c r="R573" s="245"/>
      <c r="S573" s="245"/>
      <c r="T573" s="249">
        <v>9.5000000000000001E-2</v>
      </c>
      <c r="U573" s="245">
        <f t="shared" si="62"/>
        <v>39.9</v>
      </c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 t="s">
        <v>136</v>
      </c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</row>
    <row r="574" spans="1:60" outlineLevel="1" x14ac:dyDescent="0.2">
      <c r="A574" s="242">
        <v>283</v>
      </c>
      <c r="B574" s="243" t="s">
        <v>960</v>
      </c>
      <c r="C574" s="244" t="s">
        <v>961</v>
      </c>
      <c r="D574" s="245" t="s">
        <v>224</v>
      </c>
      <c r="E574" s="246">
        <v>15</v>
      </c>
      <c r="F574" s="247"/>
      <c r="G574" s="248">
        <f t="shared" si="56"/>
        <v>0</v>
      </c>
      <c r="H574" s="247"/>
      <c r="I574" s="248">
        <f t="shared" si="57"/>
        <v>0</v>
      </c>
      <c r="J574" s="247"/>
      <c r="K574" s="248">
        <f t="shared" si="58"/>
        <v>0</v>
      </c>
      <c r="L574" s="248">
        <v>21</v>
      </c>
      <c r="M574" s="248">
        <f t="shared" si="59"/>
        <v>0</v>
      </c>
      <c r="N574" s="245">
        <v>0</v>
      </c>
      <c r="O574" s="245">
        <f t="shared" si="60"/>
        <v>0</v>
      </c>
      <c r="P574" s="245">
        <v>0</v>
      </c>
      <c r="Q574" s="245">
        <f t="shared" si="61"/>
        <v>0</v>
      </c>
      <c r="R574" s="245"/>
      <c r="S574" s="245"/>
      <c r="T574" s="249">
        <v>9.5000000000000001E-2</v>
      </c>
      <c r="U574" s="245">
        <f t="shared" si="62"/>
        <v>1.43</v>
      </c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 t="s">
        <v>136</v>
      </c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</row>
    <row r="575" spans="1:60" outlineLevel="1" x14ac:dyDescent="0.2">
      <c r="A575" s="242">
        <v>284</v>
      </c>
      <c r="B575" s="243" t="s">
        <v>962</v>
      </c>
      <c r="C575" s="244" t="s">
        <v>963</v>
      </c>
      <c r="D575" s="245" t="s">
        <v>224</v>
      </c>
      <c r="E575" s="246">
        <v>14</v>
      </c>
      <c r="F575" s="247"/>
      <c r="G575" s="248">
        <f t="shared" si="56"/>
        <v>0</v>
      </c>
      <c r="H575" s="247"/>
      <c r="I575" s="248">
        <f t="shared" si="57"/>
        <v>0</v>
      </c>
      <c r="J575" s="247"/>
      <c r="K575" s="248">
        <f t="shared" si="58"/>
        <v>0</v>
      </c>
      <c r="L575" s="248">
        <v>21</v>
      </c>
      <c r="M575" s="248">
        <f t="shared" si="59"/>
        <v>0</v>
      </c>
      <c r="N575" s="245">
        <v>0</v>
      </c>
      <c r="O575" s="245">
        <f t="shared" si="60"/>
        <v>0</v>
      </c>
      <c r="P575" s="245">
        <v>0</v>
      </c>
      <c r="Q575" s="245">
        <f t="shared" si="61"/>
        <v>0</v>
      </c>
      <c r="R575" s="245"/>
      <c r="S575" s="245"/>
      <c r="T575" s="249">
        <v>0.1</v>
      </c>
      <c r="U575" s="245">
        <f t="shared" si="62"/>
        <v>1.4</v>
      </c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 t="s">
        <v>136</v>
      </c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</row>
    <row r="576" spans="1:60" ht="22.5" outlineLevel="1" x14ac:dyDescent="0.2">
      <c r="A576" s="242">
        <v>285</v>
      </c>
      <c r="B576" s="243" t="s">
        <v>964</v>
      </c>
      <c r="C576" s="244" t="s">
        <v>965</v>
      </c>
      <c r="D576" s="245" t="s">
        <v>145</v>
      </c>
      <c r="E576" s="246">
        <v>7</v>
      </c>
      <c r="F576" s="247"/>
      <c r="G576" s="248">
        <f t="shared" si="56"/>
        <v>0</v>
      </c>
      <c r="H576" s="247"/>
      <c r="I576" s="248">
        <f t="shared" si="57"/>
        <v>0</v>
      </c>
      <c r="J576" s="247"/>
      <c r="K576" s="248">
        <f t="shared" si="58"/>
        <v>0</v>
      </c>
      <c r="L576" s="248">
        <v>21</v>
      </c>
      <c r="M576" s="248">
        <f t="shared" si="59"/>
        <v>0</v>
      </c>
      <c r="N576" s="245">
        <v>6.0000000000000001E-3</v>
      </c>
      <c r="O576" s="245">
        <f t="shared" si="60"/>
        <v>4.2000000000000003E-2</v>
      </c>
      <c r="P576" s="245">
        <v>0</v>
      </c>
      <c r="Q576" s="245">
        <f t="shared" si="61"/>
        <v>0</v>
      </c>
      <c r="R576" s="245"/>
      <c r="S576" s="245"/>
      <c r="T576" s="249">
        <v>0</v>
      </c>
      <c r="U576" s="245">
        <f t="shared" si="62"/>
        <v>0</v>
      </c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 t="s">
        <v>464</v>
      </c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</row>
    <row r="577" spans="1:60" ht="22.5" outlineLevel="1" x14ac:dyDescent="0.2">
      <c r="A577" s="242"/>
      <c r="B577" s="243"/>
      <c r="C577" s="253" t="s">
        <v>966</v>
      </c>
      <c r="D577" s="254"/>
      <c r="E577" s="255"/>
      <c r="F577" s="256"/>
      <c r="G577" s="257"/>
      <c r="H577" s="248"/>
      <c r="I577" s="248"/>
      <c r="J577" s="248"/>
      <c r="K577" s="248"/>
      <c r="L577" s="248"/>
      <c r="M577" s="248"/>
      <c r="N577" s="245"/>
      <c r="O577" s="245"/>
      <c r="P577" s="245"/>
      <c r="Q577" s="245"/>
      <c r="R577" s="245"/>
      <c r="S577" s="245"/>
      <c r="T577" s="249"/>
      <c r="U577" s="245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 t="s">
        <v>218</v>
      </c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4" t="str">
        <f>C577</f>
        <v>Sporák o rezměrech cca 50x60x85 cm, sklokeramická deska se 4 varnými zónami cca 2 x 1,7 kW a 2 x 1,2 kW, energetická třída A. Elektrická trouba o objemu cca 68 l. Program na čištění prostoru trouby.</v>
      </c>
      <c r="BB577" s="153"/>
      <c r="BC577" s="153"/>
      <c r="BD577" s="153"/>
      <c r="BE577" s="153"/>
      <c r="BF577" s="153"/>
      <c r="BG577" s="153"/>
      <c r="BH577" s="153"/>
    </row>
    <row r="578" spans="1:60" ht="22.5" outlineLevel="1" x14ac:dyDescent="0.2">
      <c r="A578" s="242">
        <v>286</v>
      </c>
      <c r="B578" s="243" t="s">
        <v>967</v>
      </c>
      <c r="C578" s="244" t="s">
        <v>968</v>
      </c>
      <c r="D578" s="245" t="s">
        <v>145</v>
      </c>
      <c r="E578" s="246">
        <v>4</v>
      </c>
      <c r="F578" s="247"/>
      <c r="G578" s="248">
        <f>ROUND(E578*F578,2)</f>
        <v>0</v>
      </c>
      <c r="H578" s="247"/>
      <c r="I578" s="248">
        <f>ROUND(E578*H578,2)</f>
        <v>0</v>
      </c>
      <c r="J578" s="247"/>
      <c r="K578" s="248">
        <f>ROUND(E578*J578,2)</f>
        <v>0</v>
      </c>
      <c r="L578" s="248">
        <v>21</v>
      </c>
      <c r="M578" s="248">
        <f>G578*(1+L578/100)</f>
        <v>0</v>
      </c>
      <c r="N578" s="245">
        <v>8.0000000000000002E-3</v>
      </c>
      <c r="O578" s="245">
        <f>ROUND(E578*N578,5)</f>
        <v>3.2000000000000001E-2</v>
      </c>
      <c r="P578" s="245">
        <v>0</v>
      </c>
      <c r="Q578" s="245">
        <f>ROUND(E578*P578,5)</f>
        <v>0</v>
      </c>
      <c r="R578" s="245"/>
      <c r="S578" s="245"/>
      <c r="T578" s="249">
        <v>0</v>
      </c>
      <c r="U578" s="245">
        <f>ROUND(E578*T578,2)</f>
        <v>0</v>
      </c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 t="s">
        <v>464</v>
      </c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</row>
    <row r="579" spans="1:60" ht="22.5" outlineLevel="1" x14ac:dyDescent="0.2">
      <c r="A579" s="242"/>
      <c r="B579" s="243"/>
      <c r="C579" s="253" t="s">
        <v>969</v>
      </c>
      <c r="D579" s="254"/>
      <c r="E579" s="255"/>
      <c r="F579" s="256"/>
      <c r="G579" s="257"/>
      <c r="H579" s="248"/>
      <c r="I579" s="248"/>
      <c r="J579" s="248"/>
      <c r="K579" s="248"/>
      <c r="L579" s="248"/>
      <c r="M579" s="248"/>
      <c r="N579" s="245"/>
      <c r="O579" s="245"/>
      <c r="P579" s="245"/>
      <c r="Q579" s="245"/>
      <c r="R579" s="245"/>
      <c r="S579" s="245"/>
      <c r="T579" s="249"/>
      <c r="U579" s="245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 t="s">
        <v>218</v>
      </c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4" t="str">
        <f>C579</f>
        <v>Odsavač par nad kuchyňský sporák š. 50 cm bílý. Výkon cca 178 m3/hod. 3 rychlosti, LED osvětlení, omyvatelné kovové filtry. Včetně napojení na odtah přes obvodovou zeď.</v>
      </c>
      <c r="BB579" s="153"/>
      <c r="BC579" s="153"/>
      <c r="BD579" s="153"/>
      <c r="BE579" s="153"/>
      <c r="BF579" s="153"/>
      <c r="BG579" s="153"/>
      <c r="BH579" s="153"/>
    </row>
    <row r="580" spans="1:60" ht="22.5" outlineLevel="1" x14ac:dyDescent="0.2">
      <c r="A580" s="242">
        <v>287</v>
      </c>
      <c r="B580" s="243" t="s">
        <v>970</v>
      </c>
      <c r="C580" s="244" t="s">
        <v>971</v>
      </c>
      <c r="D580" s="245" t="s">
        <v>145</v>
      </c>
      <c r="E580" s="246">
        <v>3</v>
      </c>
      <c r="F580" s="247"/>
      <c r="G580" s="248">
        <f>ROUND(E580*F580,2)</f>
        <v>0</v>
      </c>
      <c r="H580" s="247"/>
      <c r="I580" s="248">
        <f>ROUND(E580*H580,2)</f>
        <v>0</v>
      </c>
      <c r="J580" s="247"/>
      <c r="K580" s="248">
        <f>ROUND(E580*J580,2)</f>
        <v>0</v>
      </c>
      <c r="L580" s="248">
        <v>21</v>
      </c>
      <c r="M580" s="248">
        <f>G580*(1+L580/100)</f>
        <v>0</v>
      </c>
      <c r="N580" s="245">
        <v>8.0000000000000002E-3</v>
      </c>
      <c r="O580" s="245">
        <f>ROUND(E580*N580,5)</f>
        <v>2.4E-2</v>
      </c>
      <c r="P580" s="245">
        <v>0</v>
      </c>
      <c r="Q580" s="245">
        <f>ROUND(E580*P580,5)</f>
        <v>0</v>
      </c>
      <c r="R580" s="245"/>
      <c r="S580" s="245"/>
      <c r="T580" s="249">
        <v>0</v>
      </c>
      <c r="U580" s="245">
        <f>ROUND(E580*T580,2)</f>
        <v>0</v>
      </c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 t="s">
        <v>464</v>
      </c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</row>
    <row r="581" spans="1:60" ht="22.5" outlineLevel="1" x14ac:dyDescent="0.2">
      <c r="A581" s="242"/>
      <c r="B581" s="243"/>
      <c r="C581" s="253" t="s">
        <v>972</v>
      </c>
      <c r="D581" s="254"/>
      <c r="E581" s="255"/>
      <c r="F581" s="256"/>
      <c r="G581" s="257"/>
      <c r="H581" s="248"/>
      <c r="I581" s="248"/>
      <c r="J581" s="248"/>
      <c r="K581" s="248"/>
      <c r="L581" s="248"/>
      <c r="M581" s="248"/>
      <c r="N581" s="245"/>
      <c r="O581" s="245"/>
      <c r="P581" s="245"/>
      <c r="Q581" s="245"/>
      <c r="R581" s="245"/>
      <c r="S581" s="245"/>
      <c r="T581" s="249"/>
      <c r="U581" s="245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 t="s">
        <v>218</v>
      </c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4" t="str">
        <f>C581</f>
        <v>Odsavač par nad kuchyňský sporák š. 50 cm bílý. Výkon cca 178 m3/hod. 3 rychlosti, LED osvětlení, omyvatelné kovové filtry. Včetně dodávky vkládaných uhlíkových filtrů pro recirkulaci.</v>
      </c>
      <c r="BB581" s="153"/>
      <c r="BC581" s="153"/>
      <c r="BD581" s="153"/>
      <c r="BE581" s="153"/>
      <c r="BF581" s="153"/>
      <c r="BG581" s="153"/>
      <c r="BH581" s="153"/>
    </row>
    <row r="582" spans="1:60" outlineLevel="1" x14ac:dyDescent="0.2">
      <c r="A582" s="242">
        <v>288</v>
      </c>
      <c r="B582" s="243" t="s">
        <v>973</v>
      </c>
      <c r="C582" s="244" t="s">
        <v>974</v>
      </c>
      <c r="D582" s="245" t="s">
        <v>145</v>
      </c>
      <c r="E582" s="246">
        <v>15</v>
      </c>
      <c r="F582" s="247"/>
      <c r="G582" s="248">
        <f>ROUND(E582*F582,2)</f>
        <v>0</v>
      </c>
      <c r="H582" s="247"/>
      <c r="I582" s="248">
        <f>ROUND(E582*H582,2)</f>
        <v>0</v>
      </c>
      <c r="J582" s="247"/>
      <c r="K582" s="248">
        <f>ROUND(E582*J582,2)</f>
        <v>0</v>
      </c>
      <c r="L582" s="248">
        <v>21</v>
      </c>
      <c r="M582" s="248">
        <f>G582*(1+L582/100)</f>
        <v>0</v>
      </c>
      <c r="N582" s="245">
        <v>0</v>
      </c>
      <c r="O582" s="245">
        <f>ROUND(E582*N582,5)</f>
        <v>0</v>
      </c>
      <c r="P582" s="245">
        <v>0</v>
      </c>
      <c r="Q582" s="245">
        <f>ROUND(E582*P582,5)</f>
        <v>0</v>
      </c>
      <c r="R582" s="245"/>
      <c r="S582" s="245"/>
      <c r="T582" s="249">
        <v>0</v>
      </c>
      <c r="U582" s="245">
        <f>ROUND(E582*T582,2)</f>
        <v>0</v>
      </c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 t="s">
        <v>464</v>
      </c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</row>
    <row r="583" spans="1:60" ht="22.5" outlineLevel="1" x14ac:dyDescent="0.2">
      <c r="A583" s="242"/>
      <c r="B583" s="243"/>
      <c r="C583" s="253" t="s">
        <v>975</v>
      </c>
      <c r="D583" s="254"/>
      <c r="E583" s="255"/>
      <c r="F583" s="256"/>
      <c r="G583" s="257"/>
      <c r="H583" s="248"/>
      <c r="I583" s="248"/>
      <c r="J583" s="248"/>
      <c r="K583" s="248"/>
      <c r="L583" s="248"/>
      <c r="M583" s="248"/>
      <c r="N583" s="245"/>
      <c r="O583" s="245"/>
      <c r="P583" s="245"/>
      <c r="Q583" s="245"/>
      <c r="R583" s="245"/>
      <c r="S583" s="245"/>
      <c r="T583" s="249"/>
      <c r="U583" s="245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 t="s">
        <v>218</v>
      </c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4" t="str">
        <f>C583</f>
        <v>Elektrický nástěnný ventilátor barvy bílé, výkon cca 100 m3/h, vč. zpětné klapky. Vč. nastavitelného doběhu a zpoždění. Připojit na instalaci osvětlení místnosti.</v>
      </c>
      <c r="BB583" s="153"/>
      <c r="BC583" s="153"/>
      <c r="BD583" s="153"/>
      <c r="BE583" s="153"/>
      <c r="BF583" s="153"/>
      <c r="BG583" s="153"/>
      <c r="BH583" s="153"/>
    </row>
    <row r="584" spans="1:60" ht="22.5" outlineLevel="1" x14ac:dyDescent="0.2">
      <c r="A584" s="242">
        <v>289</v>
      </c>
      <c r="B584" s="243" t="s">
        <v>976</v>
      </c>
      <c r="C584" s="244" t="s">
        <v>977</v>
      </c>
      <c r="D584" s="245" t="s">
        <v>145</v>
      </c>
      <c r="E584" s="246">
        <v>11</v>
      </c>
      <c r="F584" s="247"/>
      <c r="G584" s="248">
        <f>ROUND(E584*F584,2)</f>
        <v>0</v>
      </c>
      <c r="H584" s="247"/>
      <c r="I584" s="248">
        <f>ROUND(E584*H584,2)</f>
        <v>0</v>
      </c>
      <c r="J584" s="247"/>
      <c r="K584" s="248">
        <f>ROUND(E584*J584,2)</f>
        <v>0</v>
      </c>
      <c r="L584" s="248">
        <v>21</v>
      </c>
      <c r="M584" s="248">
        <f>G584*(1+L584/100)</f>
        <v>0</v>
      </c>
      <c r="N584" s="245">
        <v>0</v>
      </c>
      <c r="O584" s="245">
        <f>ROUND(E584*N584,5)</f>
        <v>0</v>
      </c>
      <c r="P584" s="245">
        <v>0</v>
      </c>
      <c r="Q584" s="245">
        <f>ROUND(E584*P584,5)</f>
        <v>0</v>
      </c>
      <c r="R584" s="245"/>
      <c r="S584" s="245"/>
      <c r="T584" s="249">
        <v>0</v>
      </c>
      <c r="U584" s="245">
        <f>ROUND(E584*T584,2)</f>
        <v>0</v>
      </c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 t="s">
        <v>464</v>
      </c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</row>
    <row r="585" spans="1:60" x14ac:dyDescent="0.2">
      <c r="A585" s="258" t="s">
        <v>131</v>
      </c>
      <c r="B585" s="259" t="s">
        <v>103</v>
      </c>
      <c r="C585" s="260" t="s">
        <v>104</v>
      </c>
      <c r="D585" s="261"/>
      <c r="E585" s="262"/>
      <c r="F585" s="263"/>
      <c r="G585" s="263">
        <f>SUMIF(AE586:AE588,"&lt;&gt;NOR",G586:G588)</f>
        <v>0</v>
      </c>
      <c r="H585" s="263"/>
      <c r="I585" s="263">
        <f>SUM(I586:I588)</f>
        <v>0</v>
      </c>
      <c r="J585" s="263"/>
      <c r="K585" s="263">
        <f>SUM(K586:K588)</f>
        <v>0</v>
      </c>
      <c r="L585" s="263"/>
      <c r="M585" s="263">
        <f>SUM(M586:M588)</f>
        <v>0</v>
      </c>
      <c r="N585" s="261"/>
      <c r="O585" s="261">
        <f>SUM(O586:O588)</f>
        <v>0</v>
      </c>
      <c r="P585" s="261"/>
      <c r="Q585" s="261">
        <f>SUM(Q586:Q588)</f>
        <v>0</v>
      </c>
      <c r="R585" s="261"/>
      <c r="S585" s="261"/>
      <c r="T585" s="264"/>
      <c r="U585" s="261">
        <f>SUM(U586:U588)</f>
        <v>0</v>
      </c>
      <c r="AE585" t="s">
        <v>132</v>
      </c>
    </row>
    <row r="586" spans="1:60" ht="22.5" outlineLevel="1" x14ac:dyDescent="0.2">
      <c r="A586" s="242">
        <v>290</v>
      </c>
      <c r="B586" s="243" t="s">
        <v>978</v>
      </c>
      <c r="C586" s="244" t="s">
        <v>979</v>
      </c>
      <c r="D586" s="245" t="s">
        <v>980</v>
      </c>
      <c r="E586" s="246">
        <v>1</v>
      </c>
      <c r="F586" s="247"/>
      <c r="G586" s="248">
        <f>ROUND(E586*F586,2)</f>
        <v>0</v>
      </c>
      <c r="H586" s="247"/>
      <c r="I586" s="248">
        <f>ROUND(E586*H586,2)</f>
        <v>0</v>
      </c>
      <c r="J586" s="247"/>
      <c r="K586" s="248">
        <f>ROUND(E586*J586,2)</f>
        <v>0</v>
      </c>
      <c r="L586" s="248">
        <v>21</v>
      </c>
      <c r="M586" s="248">
        <f>G586*(1+L586/100)</f>
        <v>0</v>
      </c>
      <c r="N586" s="245">
        <v>0</v>
      </c>
      <c r="O586" s="245">
        <f>ROUND(E586*N586,5)</f>
        <v>0</v>
      </c>
      <c r="P586" s="245">
        <v>0</v>
      </c>
      <c r="Q586" s="245">
        <f>ROUND(E586*P586,5)</f>
        <v>0</v>
      </c>
      <c r="R586" s="245"/>
      <c r="S586" s="245"/>
      <c r="T586" s="249">
        <v>0</v>
      </c>
      <c r="U586" s="245">
        <f>ROUND(E586*T586,2)</f>
        <v>0</v>
      </c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 t="s">
        <v>136</v>
      </c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</row>
    <row r="587" spans="1:60" outlineLevel="1" x14ac:dyDescent="0.2">
      <c r="A587" s="242">
        <v>291</v>
      </c>
      <c r="B587" s="243" t="s">
        <v>981</v>
      </c>
      <c r="C587" s="244" t="s">
        <v>982</v>
      </c>
      <c r="D587" s="245" t="s">
        <v>980</v>
      </c>
      <c r="E587" s="246">
        <v>1</v>
      </c>
      <c r="F587" s="247"/>
      <c r="G587" s="248">
        <f>ROUND(E587*F587,2)</f>
        <v>0</v>
      </c>
      <c r="H587" s="247"/>
      <c r="I587" s="248">
        <f>ROUND(E587*H587,2)</f>
        <v>0</v>
      </c>
      <c r="J587" s="247"/>
      <c r="K587" s="248">
        <f>ROUND(E587*J587,2)</f>
        <v>0</v>
      </c>
      <c r="L587" s="248">
        <v>21</v>
      </c>
      <c r="M587" s="248">
        <f>G587*(1+L587/100)</f>
        <v>0</v>
      </c>
      <c r="N587" s="245">
        <v>0</v>
      </c>
      <c r="O587" s="245">
        <f>ROUND(E587*N587,5)</f>
        <v>0</v>
      </c>
      <c r="P587" s="245">
        <v>0</v>
      </c>
      <c r="Q587" s="245">
        <f>ROUND(E587*P587,5)</f>
        <v>0</v>
      </c>
      <c r="R587" s="245"/>
      <c r="S587" s="245"/>
      <c r="T587" s="249">
        <v>0</v>
      </c>
      <c r="U587" s="245">
        <f>ROUND(E587*T587,2)</f>
        <v>0</v>
      </c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 t="s">
        <v>136</v>
      </c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</row>
    <row r="588" spans="1:60" ht="22.5" outlineLevel="1" x14ac:dyDescent="0.2">
      <c r="A588" s="242">
        <v>292</v>
      </c>
      <c r="B588" s="243" t="s">
        <v>983</v>
      </c>
      <c r="C588" s="244" t="s">
        <v>984</v>
      </c>
      <c r="D588" s="245" t="s">
        <v>980</v>
      </c>
      <c r="E588" s="246">
        <v>1</v>
      </c>
      <c r="F588" s="247"/>
      <c r="G588" s="248">
        <f>ROUND(E588*F588,2)</f>
        <v>0</v>
      </c>
      <c r="H588" s="247"/>
      <c r="I588" s="248">
        <f>ROUND(E588*H588,2)</f>
        <v>0</v>
      </c>
      <c r="J588" s="247"/>
      <c r="K588" s="248">
        <f>ROUND(E588*J588,2)</f>
        <v>0</v>
      </c>
      <c r="L588" s="248">
        <v>21</v>
      </c>
      <c r="M588" s="248">
        <f>G588*(1+L588/100)</f>
        <v>0</v>
      </c>
      <c r="N588" s="245">
        <v>0</v>
      </c>
      <c r="O588" s="245">
        <f>ROUND(E588*N588,5)</f>
        <v>0</v>
      </c>
      <c r="P588" s="245">
        <v>0</v>
      </c>
      <c r="Q588" s="245">
        <f>ROUND(E588*P588,5)</f>
        <v>0</v>
      </c>
      <c r="R588" s="245"/>
      <c r="S588" s="245"/>
      <c r="T588" s="249">
        <v>0</v>
      </c>
      <c r="U588" s="245">
        <f>ROUND(E588*T588,2)</f>
        <v>0</v>
      </c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 t="s">
        <v>136</v>
      </c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</row>
    <row r="589" spans="1:60" x14ac:dyDescent="0.2">
      <c r="A589" s="258" t="s">
        <v>131</v>
      </c>
      <c r="B589" s="259" t="s">
        <v>105</v>
      </c>
      <c r="C589" s="260" t="s">
        <v>26</v>
      </c>
      <c r="D589" s="261"/>
      <c r="E589" s="262"/>
      <c r="F589" s="263"/>
      <c r="G589" s="263">
        <f>SUMIF(AE590:AE592,"&lt;&gt;NOR",G590:G592)</f>
        <v>0</v>
      </c>
      <c r="H589" s="263"/>
      <c r="I589" s="263">
        <f>SUM(I590:I592)</f>
        <v>0</v>
      </c>
      <c r="J589" s="263"/>
      <c r="K589" s="263">
        <f>SUM(K590:K592)</f>
        <v>0</v>
      </c>
      <c r="L589" s="263"/>
      <c r="M589" s="263">
        <f>SUM(M590:M592)</f>
        <v>0</v>
      </c>
      <c r="N589" s="261"/>
      <c r="O589" s="261">
        <f>SUM(O590:O592)</f>
        <v>0</v>
      </c>
      <c r="P589" s="261"/>
      <c r="Q589" s="261">
        <f>SUM(Q590:Q592)</f>
        <v>0</v>
      </c>
      <c r="R589" s="261"/>
      <c r="S589" s="261"/>
      <c r="T589" s="264"/>
      <c r="U589" s="261">
        <f>SUM(U590:U592)</f>
        <v>0</v>
      </c>
      <c r="AE589" t="s">
        <v>132</v>
      </c>
    </row>
    <row r="590" spans="1:60" outlineLevel="1" x14ac:dyDescent="0.2">
      <c r="A590" s="242">
        <v>293</v>
      </c>
      <c r="B590" s="243" t="s">
        <v>985</v>
      </c>
      <c r="C590" s="244" t="s">
        <v>986</v>
      </c>
      <c r="D590" s="245" t="s">
        <v>987</v>
      </c>
      <c r="E590" s="246">
        <v>1</v>
      </c>
      <c r="F590" s="247"/>
      <c r="G590" s="248">
        <f>ROUND(E590*F590,2)</f>
        <v>0</v>
      </c>
      <c r="H590" s="247"/>
      <c r="I590" s="248">
        <f>ROUND(E590*H590,2)</f>
        <v>0</v>
      </c>
      <c r="J590" s="247"/>
      <c r="K590" s="248">
        <f>ROUND(E590*J590,2)</f>
        <v>0</v>
      </c>
      <c r="L590" s="248">
        <v>21</v>
      </c>
      <c r="M590" s="248">
        <f>G590*(1+L590/100)</f>
        <v>0</v>
      </c>
      <c r="N590" s="245">
        <v>0</v>
      </c>
      <c r="O590" s="245">
        <f>ROUND(E590*N590,5)</f>
        <v>0</v>
      </c>
      <c r="P590" s="245">
        <v>0</v>
      </c>
      <c r="Q590" s="245">
        <f>ROUND(E590*P590,5)</f>
        <v>0</v>
      </c>
      <c r="R590" s="245"/>
      <c r="S590" s="245"/>
      <c r="T590" s="249">
        <v>0</v>
      </c>
      <c r="U590" s="245">
        <f>ROUND(E590*T590,2)</f>
        <v>0</v>
      </c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 t="s">
        <v>136</v>
      </c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</row>
    <row r="591" spans="1:60" outlineLevel="1" x14ac:dyDescent="0.2">
      <c r="A591" s="242"/>
      <c r="B591" s="243"/>
      <c r="C591" s="253" t="s">
        <v>988</v>
      </c>
      <c r="D591" s="254"/>
      <c r="E591" s="255"/>
      <c r="F591" s="256"/>
      <c r="G591" s="257"/>
      <c r="H591" s="248"/>
      <c r="I591" s="248"/>
      <c r="J591" s="248"/>
      <c r="K591" s="248"/>
      <c r="L591" s="248"/>
      <c r="M591" s="248"/>
      <c r="N591" s="245"/>
      <c r="O591" s="245"/>
      <c r="P591" s="245"/>
      <c r="Q591" s="245"/>
      <c r="R591" s="245"/>
      <c r="S591" s="245"/>
      <c r="T591" s="249"/>
      <c r="U591" s="245"/>
      <c r="V591" s="153"/>
      <c r="W591" s="153"/>
      <c r="X591" s="153"/>
      <c r="Y591" s="153"/>
      <c r="Z591" s="153"/>
      <c r="AA591" s="153"/>
      <c r="AB591" s="153"/>
      <c r="AC591" s="153"/>
      <c r="AD591" s="153"/>
      <c r="AE591" s="153" t="s">
        <v>218</v>
      </c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4" t="str">
        <f>C591</f>
        <v>Zřízení, provoz, odstranění</v>
      </c>
      <c r="BB591" s="153"/>
      <c r="BC591" s="153"/>
      <c r="BD591" s="153"/>
      <c r="BE591" s="153"/>
      <c r="BF591" s="153"/>
      <c r="BG591" s="153"/>
      <c r="BH591" s="153"/>
    </row>
    <row r="592" spans="1:60" outlineLevel="1" x14ac:dyDescent="0.2">
      <c r="A592" s="268">
        <v>294</v>
      </c>
      <c r="B592" s="269" t="s">
        <v>989</v>
      </c>
      <c r="C592" s="270" t="s">
        <v>990</v>
      </c>
      <c r="D592" s="271" t="s">
        <v>987</v>
      </c>
      <c r="E592" s="272">
        <v>1</v>
      </c>
      <c r="F592" s="273"/>
      <c r="G592" s="274">
        <f>ROUND(E592*F592,2)</f>
        <v>0</v>
      </c>
      <c r="H592" s="273"/>
      <c r="I592" s="274">
        <f>ROUND(E592*H592,2)</f>
        <v>0</v>
      </c>
      <c r="J592" s="273"/>
      <c r="K592" s="274">
        <f>ROUND(E592*J592,2)</f>
        <v>0</v>
      </c>
      <c r="L592" s="274">
        <v>21</v>
      </c>
      <c r="M592" s="274">
        <f>G592*(1+L592/100)</f>
        <v>0</v>
      </c>
      <c r="N592" s="271">
        <v>0</v>
      </c>
      <c r="O592" s="271">
        <f>ROUND(E592*N592,5)</f>
        <v>0</v>
      </c>
      <c r="P592" s="271">
        <v>0</v>
      </c>
      <c r="Q592" s="271">
        <f>ROUND(E592*P592,5)</f>
        <v>0</v>
      </c>
      <c r="R592" s="271"/>
      <c r="S592" s="271"/>
      <c r="T592" s="275">
        <v>0</v>
      </c>
      <c r="U592" s="271">
        <f>ROUND(E592*T592,2)</f>
        <v>0</v>
      </c>
      <c r="V592" s="153"/>
      <c r="W592" s="153"/>
      <c r="X592" s="153"/>
      <c r="Y592" s="153"/>
      <c r="Z592" s="153"/>
      <c r="AA592" s="153"/>
      <c r="AB592" s="153"/>
      <c r="AC592" s="153"/>
      <c r="AD592" s="153"/>
      <c r="AE592" s="153" t="s">
        <v>136</v>
      </c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</row>
    <row r="593" spans="1:31" x14ac:dyDescent="0.2">
      <c r="A593" s="276"/>
      <c r="B593" s="277" t="s">
        <v>991</v>
      </c>
      <c r="C593" s="278" t="s">
        <v>991</v>
      </c>
      <c r="D593" s="276"/>
      <c r="E593" s="276"/>
      <c r="F593" s="276"/>
      <c r="G593" s="276"/>
      <c r="H593" s="276"/>
      <c r="I593" s="276"/>
      <c r="J593" s="276"/>
      <c r="K593" s="276"/>
      <c r="L593" s="276"/>
      <c r="M593" s="276"/>
      <c r="N593" s="276"/>
      <c r="O593" s="276"/>
      <c r="P593" s="276"/>
      <c r="Q593" s="276"/>
      <c r="R593" s="276"/>
      <c r="S593" s="276"/>
      <c r="T593" s="276"/>
      <c r="U593" s="276"/>
      <c r="AC593">
        <v>15</v>
      </c>
      <c r="AD593">
        <v>21</v>
      </c>
    </row>
    <row r="594" spans="1:31" x14ac:dyDescent="0.2">
      <c r="A594" s="279"/>
      <c r="B594" s="280">
        <v>26</v>
      </c>
      <c r="C594" s="281" t="s">
        <v>991</v>
      </c>
      <c r="D594" s="282"/>
      <c r="E594" s="282"/>
      <c r="F594" s="282"/>
      <c r="G594" s="283">
        <f>G8+G66+G86+G124+G131+G135+G144+G148+G190+G223+G227+G238+G265+G322+G356+G372+G407+G430+G449+G464+G467+G478+G483+G499+G585+G589</f>
        <v>0</v>
      </c>
      <c r="H594" s="276"/>
      <c r="I594" s="276"/>
      <c r="J594" s="276"/>
      <c r="K594" s="276"/>
      <c r="L594" s="276"/>
      <c r="M594" s="276"/>
      <c r="N594" s="276"/>
      <c r="O594" s="276"/>
      <c r="P594" s="276"/>
      <c r="Q594" s="276"/>
      <c r="R594" s="276"/>
      <c r="S594" s="276"/>
      <c r="T594" s="276"/>
      <c r="U594" s="276"/>
      <c r="AC594">
        <f>SUMIF(L7:L592,AC593,G7:G592)</f>
        <v>0</v>
      </c>
      <c r="AD594">
        <f>SUMIF(L7:L592,AD593,G7:G592)</f>
        <v>0</v>
      </c>
      <c r="AE594" t="s">
        <v>992</v>
      </c>
    </row>
    <row r="595" spans="1:31" x14ac:dyDescent="0.2">
      <c r="A595" s="276"/>
      <c r="B595" s="277" t="s">
        <v>991</v>
      </c>
      <c r="C595" s="278" t="s">
        <v>991</v>
      </c>
      <c r="D595" s="276"/>
      <c r="E595" s="276"/>
      <c r="F595" s="276"/>
      <c r="G595" s="276"/>
      <c r="H595" s="276"/>
      <c r="I595" s="276"/>
      <c r="J595" s="276"/>
      <c r="K595" s="276"/>
      <c r="L595" s="276"/>
      <c r="M595" s="276"/>
      <c r="N595" s="276"/>
      <c r="O595" s="276"/>
      <c r="P595" s="276"/>
      <c r="Q595" s="276"/>
      <c r="R595" s="276"/>
      <c r="S595" s="276"/>
      <c r="T595" s="276"/>
      <c r="U595" s="276"/>
    </row>
    <row r="596" spans="1:31" x14ac:dyDescent="0.2">
      <c r="A596" s="276"/>
      <c r="B596" s="277" t="s">
        <v>991</v>
      </c>
      <c r="C596" s="278" t="s">
        <v>991</v>
      </c>
      <c r="D596" s="276"/>
      <c r="E596" s="276"/>
      <c r="F596" s="276"/>
      <c r="G596" s="276"/>
      <c r="H596" s="276"/>
      <c r="I596" s="276"/>
      <c r="J596" s="276"/>
      <c r="K596" s="276"/>
      <c r="L596" s="276"/>
      <c r="M596" s="276"/>
      <c r="N596" s="276"/>
      <c r="O596" s="276"/>
      <c r="P596" s="276"/>
      <c r="Q596" s="276"/>
      <c r="R596" s="276"/>
      <c r="S596" s="276"/>
      <c r="T596" s="276"/>
      <c r="U596" s="276"/>
    </row>
    <row r="597" spans="1:31" x14ac:dyDescent="0.2">
      <c r="A597" s="284">
        <v>33</v>
      </c>
      <c r="B597" s="284"/>
      <c r="C597" s="285"/>
      <c r="D597" s="276"/>
      <c r="E597" s="276"/>
      <c r="F597" s="276"/>
      <c r="G597" s="276"/>
      <c r="H597" s="276"/>
      <c r="I597" s="276"/>
      <c r="J597" s="276"/>
      <c r="K597" s="276"/>
      <c r="L597" s="276"/>
      <c r="M597" s="276"/>
      <c r="N597" s="276"/>
      <c r="O597" s="276"/>
      <c r="P597" s="276"/>
      <c r="Q597" s="276"/>
      <c r="R597" s="276"/>
      <c r="S597" s="276"/>
      <c r="T597" s="276"/>
      <c r="U597" s="276"/>
    </row>
    <row r="598" spans="1:31" x14ac:dyDescent="0.2">
      <c r="A598" s="211"/>
      <c r="B598" s="212"/>
      <c r="C598" s="213"/>
      <c r="D598" s="212"/>
      <c r="E598" s="212"/>
      <c r="F598" s="212"/>
      <c r="G598" s="214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AE598" t="s">
        <v>993</v>
      </c>
    </row>
    <row r="599" spans="1:31" x14ac:dyDescent="0.2">
      <c r="A599" s="215"/>
      <c r="B599" s="216"/>
      <c r="C599" s="217"/>
      <c r="D599" s="216"/>
      <c r="E599" s="216"/>
      <c r="F599" s="216"/>
      <c r="G599" s="218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31" x14ac:dyDescent="0.2">
      <c r="A600" s="215"/>
      <c r="B600" s="216"/>
      <c r="C600" s="217"/>
      <c r="D600" s="216"/>
      <c r="E600" s="216"/>
      <c r="F600" s="216"/>
      <c r="G600" s="218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31" x14ac:dyDescent="0.2">
      <c r="A601" s="215"/>
      <c r="B601" s="216"/>
      <c r="C601" s="217"/>
      <c r="D601" s="216"/>
      <c r="E601" s="216"/>
      <c r="F601" s="216"/>
      <c r="G601" s="218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31" x14ac:dyDescent="0.2">
      <c r="A602" s="219"/>
      <c r="B602" s="220"/>
      <c r="C602" s="221"/>
      <c r="D602" s="220"/>
      <c r="E602" s="220"/>
      <c r="F602" s="220"/>
      <c r="G602" s="222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31" x14ac:dyDescent="0.2">
      <c r="A603" s="6"/>
      <c r="B603" s="7" t="s">
        <v>991</v>
      </c>
      <c r="C603" s="156" t="s">
        <v>991</v>
      </c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31" x14ac:dyDescent="0.2">
      <c r="C604" s="157"/>
      <c r="AE604" t="s">
        <v>994</v>
      </c>
    </row>
  </sheetData>
  <mergeCells count="28">
    <mergeCell ref="C78:G78"/>
    <mergeCell ref="A1:G1"/>
    <mergeCell ref="C2:G2"/>
    <mergeCell ref="C3:G3"/>
    <mergeCell ref="C4:G4"/>
    <mergeCell ref="C65:G65"/>
    <mergeCell ref="C343:G343"/>
    <mergeCell ref="C83:G83"/>
    <mergeCell ref="C90:G90"/>
    <mergeCell ref="C166:G166"/>
    <mergeCell ref="C250:G250"/>
    <mergeCell ref="C285:G285"/>
    <mergeCell ref="C288:G288"/>
    <mergeCell ref="C302:G302"/>
    <mergeCell ref="C311:G311"/>
    <mergeCell ref="C328:G328"/>
    <mergeCell ref="C331:G331"/>
    <mergeCell ref="C340:G340"/>
    <mergeCell ref="C583:G583"/>
    <mergeCell ref="C591:G591"/>
    <mergeCell ref="A597:C597"/>
    <mergeCell ref="A598:G602"/>
    <mergeCell ref="C360:G360"/>
    <mergeCell ref="C507:G507"/>
    <mergeCell ref="C549:G549"/>
    <mergeCell ref="C577:G577"/>
    <mergeCell ref="C579:G579"/>
    <mergeCell ref="C581:G581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2021-02-10T10:12:46Z</dcterms:modified>
</cp:coreProperties>
</file>