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01 - Úpravy a prodloužení..." sheetId="2" r:id="rId2"/>
    <sheet name="02 - Vedlejší rozpočtové ..." sheetId="3" r:id="rId3"/>
  </sheets>
  <definedNames>
    <definedName name="_xlnm.Print_Area" localSheetId="0">'Rekapitulace stavby'!$D$4:$AO$76,'Rekapitulace stavby'!$C$82:$AQ$97</definedName>
    <definedName name="_xlnm.Print_Titles" localSheetId="0">'Rekapitulace stavby'!$92:$92</definedName>
    <definedName name="_xlnm._FilterDatabase" localSheetId="1" hidden="1">'01 - Úpravy a prodloužení...'!$C$124:$K$343</definedName>
    <definedName name="_xlnm.Print_Area" localSheetId="1">'01 - Úpravy a prodloužení...'!$C$4:$J$76,'01 - Úpravy a prodloužení...'!$C$82:$J$106,'01 - Úpravy a prodloužení...'!$C$112:$J$343</definedName>
    <definedName name="_xlnm.Print_Titles" localSheetId="1">'01 - Úpravy a prodloužení...'!$124:$124</definedName>
    <definedName name="_xlnm._FilterDatabase" localSheetId="2" hidden="1">'02 - Vedlejší rozpočtové ...'!$C$119:$K$127</definedName>
    <definedName name="_xlnm.Print_Area" localSheetId="2">'02 - Vedlejší rozpočtové ...'!$C$4:$J$76,'02 - Vedlejší rozpočtové ...'!$C$82:$J$101,'02 - Vedlejší rozpočtové ...'!$C$107:$J$127</definedName>
    <definedName name="_xlnm.Print_Titles" localSheetId="2">'02 - Vedlejší rozpočtové ...'!$119:$119</definedName>
  </definedNames>
  <calcPr/>
</workbook>
</file>

<file path=xl/calcChain.xml><?xml version="1.0" encoding="utf-8"?>
<calcChain xmlns="http://schemas.openxmlformats.org/spreadsheetml/2006/main">
  <c i="3" l="1" r="J37"/>
  <c r="J36"/>
  <c i="1" r="AY96"/>
  <c i="3" r="J35"/>
  <c i="1" r="AX96"/>
  <c i="3" r="BI127"/>
  <c r="BH127"/>
  <c r="BG127"/>
  <c r="BF127"/>
  <c r="T127"/>
  <c r="T126"/>
  <c r="R127"/>
  <c r="R126"/>
  <c r="P127"/>
  <c r="P126"/>
  <c r="BI125"/>
  <c r="BH125"/>
  <c r="BG125"/>
  <c r="BF125"/>
  <c r="T125"/>
  <c r="T124"/>
  <c r="R125"/>
  <c r="R124"/>
  <c r="P125"/>
  <c r="P124"/>
  <c r="BI123"/>
  <c r="BH123"/>
  <c r="BG123"/>
  <c r="BF123"/>
  <c r="T123"/>
  <c r="T122"/>
  <c r="T121"/>
  <c r="T120"/>
  <c r="R123"/>
  <c r="R122"/>
  <c r="R121"/>
  <c r="R120"/>
  <c r="P123"/>
  <c r="P122"/>
  <c r="P121"/>
  <c r="P120"/>
  <c i="1" r="AU96"/>
  <c i="3" r="J117"/>
  <c r="F114"/>
  <c r="E112"/>
  <c r="J92"/>
  <c r="F89"/>
  <c r="E87"/>
  <c r="J21"/>
  <c r="E21"/>
  <c r="J91"/>
  <c r="J20"/>
  <c r="J18"/>
  <c r="E18"/>
  <c r="F92"/>
  <c r="J17"/>
  <c r="J15"/>
  <c r="E15"/>
  <c r="F116"/>
  <c r="J14"/>
  <c r="J12"/>
  <c r="J114"/>
  <c r="E7"/>
  <c r="E85"/>
  <c i="2" r="J37"/>
  <c r="J36"/>
  <c i="1" r="AY95"/>
  <c i="2" r="J35"/>
  <c i="1" r="AX95"/>
  <c i="2" r="BI343"/>
  <c r="BH343"/>
  <c r="BG343"/>
  <c r="BF343"/>
  <c r="T343"/>
  <c r="T342"/>
  <c r="R343"/>
  <c r="R342"/>
  <c r="P343"/>
  <c r="P342"/>
  <c r="BI339"/>
  <c r="BH339"/>
  <c r="BG339"/>
  <c r="BF339"/>
  <c r="T339"/>
  <c r="R339"/>
  <c r="P339"/>
  <c r="BI337"/>
  <c r="BH337"/>
  <c r="BG337"/>
  <c r="BF337"/>
  <c r="T337"/>
  <c r="R337"/>
  <c r="P337"/>
  <c r="BI336"/>
  <c r="BH336"/>
  <c r="BG336"/>
  <c r="BF336"/>
  <c r="T336"/>
  <c r="R336"/>
  <c r="P336"/>
  <c r="BI329"/>
  <c r="BH329"/>
  <c r="BG329"/>
  <c r="BF329"/>
  <c r="T329"/>
  <c r="R329"/>
  <c r="P329"/>
  <c r="BI323"/>
  <c r="BH323"/>
  <c r="BG323"/>
  <c r="BF323"/>
  <c r="T323"/>
  <c r="R323"/>
  <c r="P323"/>
  <c r="BI322"/>
  <c r="BH322"/>
  <c r="BG322"/>
  <c r="BF322"/>
  <c r="T322"/>
  <c r="R322"/>
  <c r="P322"/>
  <c r="BI321"/>
  <c r="BH321"/>
  <c r="BG321"/>
  <c r="BF321"/>
  <c r="T321"/>
  <c r="R321"/>
  <c r="P321"/>
  <c r="BI317"/>
  <c r="BH317"/>
  <c r="BG317"/>
  <c r="BF317"/>
  <c r="T317"/>
  <c r="R317"/>
  <c r="P317"/>
  <c r="BI313"/>
  <c r="BH313"/>
  <c r="BG313"/>
  <c r="BF313"/>
  <c r="T313"/>
  <c r="R313"/>
  <c r="P313"/>
  <c r="BI310"/>
  <c r="BH310"/>
  <c r="BG310"/>
  <c r="BF310"/>
  <c r="T310"/>
  <c r="R310"/>
  <c r="P310"/>
  <c r="BI306"/>
  <c r="BH306"/>
  <c r="BG306"/>
  <c r="BF306"/>
  <c r="T306"/>
  <c r="R306"/>
  <c r="P306"/>
  <c r="BI303"/>
  <c r="BH303"/>
  <c r="BG303"/>
  <c r="BF303"/>
  <c r="T303"/>
  <c r="R303"/>
  <c r="P303"/>
  <c r="BI301"/>
  <c r="BH301"/>
  <c r="BG301"/>
  <c r="BF301"/>
  <c r="T301"/>
  <c r="R301"/>
  <c r="P301"/>
  <c r="BI300"/>
  <c r="BH300"/>
  <c r="BG300"/>
  <c r="BF300"/>
  <c r="T300"/>
  <c r="R300"/>
  <c r="P300"/>
  <c r="BI299"/>
  <c r="BH299"/>
  <c r="BG299"/>
  <c r="BF299"/>
  <c r="T299"/>
  <c r="R299"/>
  <c r="P299"/>
  <c r="BI296"/>
  <c r="BH296"/>
  <c r="BG296"/>
  <c r="BF296"/>
  <c r="T296"/>
  <c r="R296"/>
  <c r="P296"/>
  <c r="BI295"/>
  <c r="BH295"/>
  <c r="BG295"/>
  <c r="BF295"/>
  <c r="T295"/>
  <c r="R295"/>
  <c r="P295"/>
  <c r="BI294"/>
  <c r="BH294"/>
  <c r="BG294"/>
  <c r="BF294"/>
  <c r="T294"/>
  <c r="R294"/>
  <c r="P294"/>
  <c r="BI293"/>
  <c r="BH293"/>
  <c r="BG293"/>
  <c r="BF293"/>
  <c r="T293"/>
  <c r="R293"/>
  <c r="P293"/>
  <c r="BI292"/>
  <c r="BH292"/>
  <c r="BG292"/>
  <c r="BF292"/>
  <c r="T292"/>
  <c r="R292"/>
  <c r="P292"/>
  <c r="BI291"/>
  <c r="BH291"/>
  <c r="BG291"/>
  <c r="BF291"/>
  <c r="T291"/>
  <c r="R291"/>
  <c r="P291"/>
  <c r="BI290"/>
  <c r="BH290"/>
  <c r="BG290"/>
  <c r="BF290"/>
  <c r="T290"/>
  <c r="R290"/>
  <c r="P290"/>
  <c r="BI289"/>
  <c r="BH289"/>
  <c r="BG289"/>
  <c r="BF289"/>
  <c r="T289"/>
  <c r="R289"/>
  <c r="P289"/>
  <c r="BI287"/>
  <c r="BH287"/>
  <c r="BG287"/>
  <c r="BF287"/>
  <c r="T287"/>
  <c r="R287"/>
  <c r="P287"/>
  <c r="BI283"/>
  <c r="BH283"/>
  <c r="BG283"/>
  <c r="BF283"/>
  <c r="T283"/>
  <c r="R283"/>
  <c r="P283"/>
  <c r="BI282"/>
  <c r="BH282"/>
  <c r="BG282"/>
  <c r="BF282"/>
  <c r="T282"/>
  <c r="R282"/>
  <c r="P282"/>
  <c r="BI280"/>
  <c r="BH280"/>
  <c r="BG280"/>
  <c r="BF280"/>
  <c r="T280"/>
  <c r="R280"/>
  <c r="P280"/>
  <c r="BI279"/>
  <c r="BH279"/>
  <c r="BG279"/>
  <c r="BF279"/>
  <c r="T279"/>
  <c r="R279"/>
  <c r="P279"/>
  <c r="BI278"/>
  <c r="BH278"/>
  <c r="BG278"/>
  <c r="BF278"/>
  <c r="T278"/>
  <c r="R278"/>
  <c r="P278"/>
  <c r="BI277"/>
  <c r="BH277"/>
  <c r="BG277"/>
  <c r="BF277"/>
  <c r="T277"/>
  <c r="R277"/>
  <c r="P277"/>
  <c r="BI274"/>
  <c r="BH274"/>
  <c r="BG274"/>
  <c r="BF274"/>
  <c r="T274"/>
  <c r="R274"/>
  <c r="P274"/>
  <c r="BI270"/>
  <c r="BH270"/>
  <c r="BG270"/>
  <c r="BF270"/>
  <c r="T270"/>
  <c r="R270"/>
  <c r="P270"/>
  <c r="BI269"/>
  <c r="BH269"/>
  <c r="BG269"/>
  <c r="BF269"/>
  <c r="T269"/>
  <c r="R269"/>
  <c r="P269"/>
  <c r="BI268"/>
  <c r="BH268"/>
  <c r="BG268"/>
  <c r="BF268"/>
  <c r="T268"/>
  <c r="R268"/>
  <c r="P268"/>
  <c r="BI263"/>
  <c r="BH263"/>
  <c r="BG263"/>
  <c r="BF263"/>
  <c r="T263"/>
  <c r="R263"/>
  <c r="P263"/>
  <c r="BI261"/>
  <c r="BH261"/>
  <c r="BG261"/>
  <c r="BF261"/>
  <c r="T261"/>
  <c r="R261"/>
  <c r="P261"/>
  <c r="BI260"/>
  <c r="BH260"/>
  <c r="BG260"/>
  <c r="BF260"/>
  <c r="T260"/>
  <c r="R260"/>
  <c r="P260"/>
  <c r="BI249"/>
  <c r="BH249"/>
  <c r="BG249"/>
  <c r="BF249"/>
  <c r="T249"/>
  <c r="R249"/>
  <c r="P249"/>
  <c r="BI244"/>
  <c r="BH244"/>
  <c r="BG244"/>
  <c r="BF244"/>
  <c r="T244"/>
  <c r="R244"/>
  <c r="P244"/>
  <c r="BI240"/>
  <c r="BH240"/>
  <c r="BG240"/>
  <c r="BF240"/>
  <c r="T240"/>
  <c r="R240"/>
  <c r="P240"/>
  <c r="BI236"/>
  <c r="BH236"/>
  <c r="BG236"/>
  <c r="BF236"/>
  <c r="T236"/>
  <c r="R236"/>
  <c r="P236"/>
  <c r="BI227"/>
  <c r="BH227"/>
  <c r="BG227"/>
  <c r="BF227"/>
  <c r="T227"/>
  <c r="R227"/>
  <c r="P227"/>
  <c r="BI221"/>
  <c r="BH221"/>
  <c r="BG221"/>
  <c r="BF221"/>
  <c r="T221"/>
  <c r="R221"/>
  <c r="P221"/>
  <c r="BI217"/>
  <c r="BH217"/>
  <c r="BG217"/>
  <c r="BF217"/>
  <c r="T217"/>
  <c r="R217"/>
  <c r="P217"/>
  <c r="BI213"/>
  <c r="BH213"/>
  <c r="BG213"/>
  <c r="BF213"/>
  <c r="T213"/>
  <c r="R213"/>
  <c r="P213"/>
  <c r="BI210"/>
  <c r="BH210"/>
  <c r="BG210"/>
  <c r="BF210"/>
  <c r="T210"/>
  <c r="R210"/>
  <c r="P210"/>
  <c r="BI206"/>
  <c r="BH206"/>
  <c r="BG206"/>
  <c r="BF206"/>
  <c r="T206"/>
  <c r="R206"/>
  <c r="P206"/>
  <c r="BI195"/>
  <c r="BH195"/>
  <c r="BG195"/>
  <c r="BF195"/>
  <c r="T195"/>
  <c r="R195"/>
  <c r="P195"/>
  <c r="BI191"/>
  <c r="BH191"/>
  <c r="BG191"/>
  <c r="BF191"/>
  <c r="T191"/>
  <c r="R191"/>
  <c r="P191"/>
  <c r="BI187"/>
  <c r="BH187"/>
  <c r="BG187"/>
  <c r="BF187"/>
  <c r="T187"/>
  <c r="R187"/>
  <c r="P187"/>
  <c r="BI183"/>
  <c r="BH183"/>
  <c r="BG183"/>
  <c r="BF183"/>
  <c r="T183"/>
  <c r="R183"/>
  <c r="P183"/>
  <c r="BI182"/>
  <c r="BH182"/>
  <c r="BG182"/>
  <c r="BF182"/>
  <c r="T182"/>
  <c r="R182"/>
  <c r="P182"/>
  <c r="BI179"/>
  <c r="BH179"/>
  <c r="BG179"/>
  <c r="BF179"/>
  <c r="T179"/>
  <c r="R179"/>
  <c r="P179"/>
  <c r="BI163"/>
  <c r="BH163"/>
  <c r="BG163"/>
  <c r="BF163"/>
  <c r="T163"/>
  <c r="R163"/>
  <c r="P163"/>
  <c r="BI159"/>
  <c r="BH159"/>
  <c r="BG159"/>
  <c r="BF159"/>
  <c r="T159"/>
  <c r="R159"/>
  <c r="P159"/>
  <c r="BI150"/>
  <c r="BH150"/>
  <c r="BG150"/>
  <c r="BF150"/>
  <c r="T150"/>
  <c r="R150"/>
  <c r="P150"/>
  <c r="BI146"/>
  <c r="BH146"/>
  <c r="BG146"/>
  <c r="BF146"/>
  <c r="T146"/>
  <c r="R146"/>
  <c r="P146"/>
  <c r="BI139"/>
  <c r="BH139"/>
  <c r="BG139"/>
  <c r="BF139"/>
  <c r="T139"/>
  <c r="R139"/>
  <c r="P139"/>
  <c r="BI135"/>
  <c r="BH135"/>
  <c r="BG135"/>
  <c r="BF135"/>
  <c r="T135"/>
  <c r="R135"/>
  <c r="P135"/>
  <c r="BI132"/>
  <c r="BH132"/>
  <c r="BG132"/>
  <c r="BF132"/>
  <c r="T132"/>
  <c r="R132"/>
  <c r="P132"/>
  <c r="BI128"/>
  <c r="BH128"/>
  <c r="BG128"/>
  <c r="BF128"/>
  <c r="T128"/>
  <c r="R128"/>
  <c r="P128"/>
  <c r="J122"/>
  <c r="F119"/>
  <c r="E117"/>
  <c r="J92"/>
  <c r="F89"/>
  <c r="E87"/>
  <c r="J21"/>
  <c r="E21"/>
  <c r="J91"/>
  <c r="J20"/>
  <c r="J18"/>
  <c r="E18"/>
  <c r="F122"/>
  <c r="J17"/>
  <c r="J15"/>
  <c r="E15"/>
  <c r="F91"/>
  <c r="J14"/>
  <c r="J12"/>
  <c r="J89"/>
  <c r="E7"/>
  <c r="E115"/>
  <c i="1" r="L90"/>
  <c r="AM90"/>
  <c r="AM89"/>
  <c r="L89"/>
  <c r="AM87"/>
  <c r="L87"/>
  <c r="L85"/>
  <c r="L84"/>
  <c i="2" r="BK313"/>
  <c r="BK221"/>
  <c r="BK343"/>
  <c r="J313"/>
  <c r="BK195"/>
  <c r="J294"/>
  <c r="J268"/>
  <c r="BK336"/>
  <c r="BK187"/>
  <c r="J300"/>
  <c r="J277"/>
  <c r="J139"/>
  <c r="J291"/>
  <c r="J221"/>
  <c r="BK301"/>
  <c r="J260"/>
  <c i="3" r="BK127"/>
  <c r="BK125"/>
  <c i="2" r="J339"/>
  <c r="BK240"/>
  <c r="BK132"/>
  <c r="BK300"/>
  <c r="BK146"/>
  <c r="BK292"/>
  <c r="BK260"/>
  <c r="BK321"/>
  <c r="BK135"/>
  <c r="J270"/>
  <c r="BK179"/>
  <c r="BK294"/>
  <c r="BK263"/>
  <c r="J310"/>
  <c r="BK261"/>
  <c i="1" r="AS94"/>
  <c i="2" r="BK290"/>
  <c r="J187"/>
  <c r="J295"/>
  <c r="J213"/>
  <c r="J299"/>
  <c r="BK244"/>
  <c r="BK274"/>
  <c r="J293"/>
  <c r="J269"/>
  <c r="J146"/>
  <c r="BK293"/>
  <c r="J183"/>
  <c r="J292"/>
  <c r="J179"/>
  <c r="BK310"/>
  <c i="3" r="F34"/>
  <c i="1" r="BA96"/>
  <c i="2" r="BK268"/>
  <c r="BK163"/>
  <c r="J296"/>
  <c r="J217"/>
  <c r="BK322"/>
  <c r="J280"/>
  <c r="J227"/>
  <c r="BK227"/>
  <c r="BK280"/>
  <c r="BK183"/>
  <c r="BK295"/>
  <c r="J135"/>
  <c r="BK277"/>
  <c r="BK150"/>
  <c i="3" r="J123"/>
  <c i="2" r="J303"/>
  <c r="J150"/>
  <c r="BK282"/>
  <c r="J163"/>
  <c r="BK329"/>
  <c r="J290"/>
  <c r="J249"/>
  <c r="J323"/>
  <c r="BK159"/>
  <c r="J301"/>
  <c r="BK278"/>
  <c r="J195"/>
  <c r="BK303"/>
  <c r="BK269"/>
  <c r="BK339"/>
  <c r="J274"/>
  <c r="J159"/>
  <c r="BK306"/>
  <c r="J336"/>
  <c r="BK182"/>
  <c r="BK317"/>
  <c r="J240"/>
  <c r="J343"/>
  <c r="J289"/>
  <c r="BK128"/>
  <c r="BK210"/>
  <c r="BK291"/>
  <c r="J263"/>
  <c r="J132"/>
  <c r="BK283"/>
  <c r="BK296"/>
  <c r="BK191"/>
  <c i="3" r="J125"/>
  <c i="2" r="J322"/>
  <c r="J236"/>
  <c r="J337"/>
  <c r="BK289"/>
  <c r="J206"/>
  <c r="BK337"/>
  <c r="BK270"/>
  <c r="BK217"/>
  <c r="J278"/>
  <c r="J128"/>
  <c r="J279"/>
  <c r="BK236"/>
  <c r="J306"/>
  <c r="J287"/>
  <c r="J283"/>
  <c r="BK206"/>
  <c r="J329"/>
  <c i="3" r="BK123"/>
  <c i="2" r="BK299"/>
  <c r="J210"/>
  <c r="BK323"/>
  <c r="J261"/>
  <c r="BK139"/>
  <c r="J282"/>
  <c r="BK213"/>
  <c r="J182"/>
  <c r="BK287"/>
  <c r="BK249"/>
  <c r="J321"/>
  <c r="J191"/>
  <c r="BK279"/>
  <c r="J244"/>
  <c r="J317"/>
  <c i="3" r="J127"/>
  <c i="2" l="1" r="BK226"/>
  <c r="J226"/>
  <c r="J99"/>
  <c r="BK262"/>
  <c r="J262"/>
  <c r="J101"/>
  <c r="P302"/>
  <c r="R226"/>
  <c r="T262"/>
  <c r="T302"/>
  <c r="T127"/>
  <c r="T248"/>
  <c r="P281"/>
  <c r="P335"/>
  <c r="P127"/>
  <c r="P248"/>
  <c r="BK335"/>
  <c r="J335"/>
  <c r="J104"/>
  <c r="R127"/>
  <c r="R248"/>
  <c r="R281"/>
  <c r="R335"/>
  <c r="P226"/>
  <c r="R262"/>
  <c r="BK302"/>
  <c r="J302"/>
  <c r="J103"/>
  <c r="BK127"/>
  <c r="J127"/>
  <c r="J98"/>
  <c r="BK248"/>
  <c r="J248"/>
  <c r="J100"/>
  <c r="BK281"/>
  <c r="J281"/>
  <c r="J102"/>
  <c r="R302"/>
  <c r="T226"/>
  <c r="P262"/>
  <c r="T281"/>
  <c r="T335"/>
  <c r="BK342"/>
  <c r="J342"/>
  <c r="J105"/>
  <c i="3" r="J116"/>
  <c r="BK126"/>
  <c r="J126"/>
  <c r="J100"/>
  <c r="BK122"/>
  <c r="BK124"/>
  <c r="J124"/>
  <c r="J99"/>
  <c r="F91"/>
  <c r="E110"/>
  <c i="2" r="BK126"/>
  <c r="J126"/>
  <c r="J97"/>
  <c i="3" r="J89"/>
  <c r="F117"/>
  <c r="BE123"/>
  <c r="BE125"/>
  <c r="BE127"/>
  <c i="2" r="BE321"/>
  <c r="F92"/>
  <c r="J121"/>
  <c r="BE128"/>
  <c r="BE146"/>
  <c r="BE183"/>
  <c r="BE187"/>
  <c r="BE236"/>
  <c r="BE270"/>
  <c r="BE295"/>
  <c r="BE296"/>
  <c r="BE303"/>
  <c r="BE329"/>
  <c r="BE132"/>
  <c r="BE227"/>
  <c r="BE240"/>
  <c r="BE249"/>
  <c r="BE260"/>
  <c r="BE261"/>
  <c r="BE279"/>
  <c r="BE280"/>
  <c r="BE282"/>
  <c r="BE292"/>
  <c r="BE299"/>
  <c r="F121"/>
  <c r="BE135"/>
  <c r="BE150"/>
  <c r="BE159"/>
  <c r="BE210"/>
  <c r="BE283"/>
  <c r="BE290"/>
  <c r="BE294"/>
  <c r="BE310"/>
  <c r="BE313"/>
  <c r="BE322"/>
  <c r="BE323"/>
  <c r="BE336"/>
  <c r="BE337"/>
  <c r="E85"/>
  <c r="BE139"/>
  <c r="BE217"/>
  <c r="BE221"/>
  <c r="BE268"/>
  <c r="BE269"/>
  <c r="BE289"/>
  <c r="BE339"/>
  <c r="BE343"/>
  <c r="J119"/>
  <c r="BE163"/>
  <c r="BE179"/>
  <c r="BE182"/>
  <c r="BE191"/>
  <c r="BE274"/>
  <c r="BE277"/>
  <c r="BE291"/>
  <c r="BE293"/>
  <c r="BE300"/>
  <c r="BE301"/>
  <c r="BE317"/>
  <c r="BE263"/>
  <c r="BE278"/>
  <c r="BE287"/>
  <c r="BE306"/>
  <c r="BE195"/>
  <c r="BE206"/>
  <c r="BE213"/>
  <c r="BE244"/>
  <c i="3" r="J34"/>
  <c i="1" r="AW96"/>
  <c i="3" r="F37"/>
  <c i="1" r="BD96"/>
  <c i="2" r="F36"/>
  <c i="1" r="BC95"/>
  <c i="2" r="J34"/>
  <c i="1" r="AW95"/>
  <c i="2" r="F34"/>
  <c i="1" r="BA95"/>
  <c r="BA94"/>
  <c r="W30"/>
  <c i="2" r="F35"/>
  <c i="1" r="BB95"/>
  <c i="3" r="F35"/>
  <c i="1" r="BB96"/>
  <c i="2" r="F37"/>
  <c i="1" r="BD95"/>
  <c i="3" r="F36"/>
  <c i="1" r="BC96"/>
  <c i="2" l="1" r="T126"/>
  <c r="T125"/>
  <c r="P126"/>
  <c r="P125"/>
  <c i="1" r="AU95"/>
  <c i="2" r="R126"/>
  <c r="R125"/>
  <c i="3" r="BK121"/>
  <c r="J121"/>
  <c r="J97"/>
  <c r="J122"/>
  <c r="J98"/>
  <c i="2" r="BK125"/>
  <c r="J125"/>
  <c r="J96"/>
  <c i="1" r="AU94"/>
  <c i="2" r="J33"/>
  <c i="1" r="AV95"/>
  <c r="AT95"/>
  <c i="2" r="F33"/>
  <c i="1" r="AZ95"/>
  <c r="BC94"/>
  <c r="W32"/>
  <c i="3" r="J33"/>
  <c i="1" r="AV96"/>
  <c r="AT96"/>
  <c r="BB94"/>
  <c r="AX94"/>
  <c r="BD94"/>
  <c r="W33"/>
  <c i="3" r="F33"/>
  <c i="1" r="AZ96"/>
  <c r="AW94"/>
  <c r="AK30"/>
  <c i="3" l="1" r="BK120"/>
  <c r="J120"/>
  <c r="J96"/>
  <c i="1" r="AY94"/>
  <c r="AZ94"/>
  <c r="W29"/>
  <c i="2" r="J30"/>
  <c i="1" r="AG95"/>
  <c r="W31"/>
  <c i="2" l="1" r="J39"/>
  <c i="1" r="AN95"/>
  <c i="3" r="J30"/>
  <c i="1" r="AG96"/>
  <c r="AV94"/>
  <c r="AK29"/>
  <c i="3" l="1" r="J39"/>
  <c i="1" r="AN96"/>
  <c r="AG94"/>
  <c r="AK26"/>
  <c r="AK35"/>
  <c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<sst xmlns="http://schemas.openxmlformats.org/spreadsheetml/2006/main">
  <si>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</si>
  <si>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</si>
  <si>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</si>
  <si>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</si>
  <si>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</si>
  <si>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{38f05af1-9930-46f3-bbad-4af4c74e1bcc}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</si>
  <si>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</si>
  <si>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</si>
  <si>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</si>
  <si>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</si>
  <si>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</si>
  <si>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</si>
  <si>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</si>
  <si>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</si>
  <si>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2024-09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</si>
  <si>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</si>
  <si>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</si>
  <si>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Úpravy a prodloužení místní komunikace Malšovice</t>
  </si>
  <si>
    <t>KSO:</t>
  </si>
  <si>
    <t>CC-CZ:</t>
  </si>
  <si>
    <t>Místo:</t>
  </si>
  <si>
    <t xml:space="preserve"> </t>
  </si>
  <si>
    <t>Datum:</t>
  </si>
  <si>
    <t>22. 5. 2024</t>
  </si>
  <si>
    <t>Zadavatel:</t>
  </si>
  <si>
    <t>IČ:</t>
  </si>
  <si>
    <t>00261548</t>
  </si>
  <si>
    <t>Obec Malšovice</t>
  </si>
  <si>
    <t>DIČ:</t>
  </si>
  <si>
    <t>CZ00261548</t>
  </si>
  <si>
    <t>Uchazeč:</t>
  </si>
  <si>
    <t>Vyplň údaj</t>
  </si>
  <si>
    <t>Projektant:</t>
  </si>
  <si>
    <t>73842346</t>
  </si>
  <si>
    <t>Ing. Martina Hřebřinová</t>
  </si>
  <si>
    <t>True</t>
  </si>
  <si>
    <t>Zpracovatel:</t>
  </si>
  <si>
    <t>11461527</t>
  </si>
  <si>
    <t>Josef Beran-STAVO</t>
  </si>
  <si>
    <t>Poznámka:</t>
  </si>
  <si>
    <t>Rozpočet je sestaven v cenové sestavě (CÚ) ÚRS 2024/I.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</si>
  <si>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</si>
  <si>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</si>
  <si>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</si>
  <si>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</si>
  <si>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</si>
  <si>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</si>
  <si>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</si>
  <si>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</si>
  <si>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</si>
  <si>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</si>
  <si>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</si>
  <si>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</si>
  <si>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</si>
  <si>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</si>
  <si>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</si>
  <si>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</si>
  <si>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</si>
  <si>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</si>
  <si>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</si>
  <si>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</si>
  <si>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</si>
  <si>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</si>
  <si>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</si>
  <si>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</si>
  <si>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</si>
  <si>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</si>
  <si>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</si>
  <si>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</si>
  <si>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</si>
  <si>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</si>
  <si>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</si>
  <si>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</si>
  <si>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</si>
  <si>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</si>
  <si>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</si>
  <si>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</si>
  <si>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</si>
  <si>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</si>
  <si>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</si>
  <si>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</si>
  <si>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</si>
  <si>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</si>
  <si>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</si>
  <si>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</si>
  <si>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</si>
  <si>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</t>
  </si>
  <si>
    <t>Úpravy a prodloužení komunikace</t>
  </si>
  <si>
    <t>STA</t>
  </si>
  <si>
    <t>1</t>
  </si>
  <si>
    <t>{e2bde3f4-91cf-4054-b931-4c7032ce953d}</t>
  </si>
  <si>
    <t>2</t>
  </si>
  <si>
    <t>02</t>
  </si>
  <si>
    <t>Vedlejší rozpočtové náklady</t>
  </si>
  <si>
    <t>{81313117-8c92-4c2a-852a-97c3189f0a15}</t>
  </si>
  <si>
    <t>KRYCÍ LIST SOUPISU PRACÍ</t>
  </si>
  <si>
    <t>Objekt:</t>
  </si>
  <si>
    <t>01 - Úpravy a prodloužení komunikace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</si>
  <si>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</si>
  <si>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</si>
  <si>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</si>
  <si>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</si>
  <si>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</si>
  <si>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</si>
  <si>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</si>
  <si>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</si>
  <si>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</si>
  <si>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</si>
  <si>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</si>
  <si>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</si>
  <si>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</si>
  <si>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</si>
  <si>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</si>
  <si>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</si>
  <si>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</si>
  <si>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</si>
  <si>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</si>
  <si>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</si>
  <si>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</si>
  <si>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</si>
  <si>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</si>
  <si>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</si>
  <si>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</si>
  <si>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</si>
  <si>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</si>
  <si>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</si>
  <si>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</si>
  <si>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</si>
  <si>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</si>
  <si>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</si>
  <si>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113154253</t>
  </si>
  <si>
    <t>Frézování živičného krytu tl 50 mm pruh š 1 m pl do 1000 m2 s překážkami v trase</t>
  </si>
  <si>
    <t>m2</t>
  </si>
  <si>
    <t>4</t>
  </si>
  <si>
    <t>-892503338</t>
  </si>
  <si>
    <t>VV</t>
  </si>
  <si>
    <t>asfaltová plocha u napojení komunikace na komunikac p.p.č. 900</t>
  </si>
  <si>
    <t>224</t>
  </si>
  <si>
    <t>Součet</t>
  </si>
  <si>
    <t>113154254</t>
  </si>
  <si>
    <t>Frézování živičného krytu tl 100 mm pruh š 1 m pl do 1000 m2 s překážkami v trase</t>
  </si>
  <si>
    <t>2131130699</t>
  </si>
  <si>
    <t>3</t>
  </si>
  <si>
    <t>121151114</t>
  </si>
  <si>
    <t>Sejmutí ornice plochy do 500 m2 tl vrstvy do 250 mm strojně</t>
  </si>
  <si>
    <t>1515438634</t>
  </si>
  <si>
    <t>část prodloužení komunikace od st. 0,090-0,130</t>
  </si>
  <si>
    <t>40*((4,5+6,31+5,95+5+6,10)/5)</t>
  </si>
  <si>
    <t>122151104</t>
  </si>
  <si>
    <t>Odkopávky a prokopávky nezapažené v hornině třídy těžitelnosti I, skupiny 1 a 2 objem do 500 m3 strojně</t>
  </si>
  <si>
    <t>m3</t>
  </si>
  <si>
    <t>-1908299597</t>
  </si>
  <si>
    <t>odkopávky pro novou komunikaci</t>
  </si>
  <si>
    <t>staničení 0,020-0,090</t>
  </si>
  <si>
    <t>70*((4,35+4,50+4,50+5+4,5+4,5+5,87+4,5)/8)*0,44</t>
  </si>
  <si>
    <t>staničení 0,090 -0,130</t>
  </si>
  <si>
    <t>40*((4,5+6,31+5,95+5+6,10)/5)*(0,44-0,25)</t>
  </si>
  <si>
    <t>5</t>
  </si>
  <si>
    <t>131151201</t>
  </si>
  <si>
    <t>Hloubení jam zapažených v hornině třídy těžitelnosti I, skupiny 1 a 2 objem do 20 m3 strojně</t>
  </si>
  <si>
    <t>-179950975</t>
  </si>
  <si>
    <t>jámy pro nové uliční vpustě</t>
  </si>
  <si>
    <t>1,5*1,5*1,8*2</t>
  </si>
  <si>
    <t>6</t>
  </si>
  <si>
    <t>132151102</t>
  </si>
  <si>
    <t xml:space="preserve">Hloubení rýh nezapažených  š do 800 mm v hornině třídy těžitelnosti I, skupiny 1 a 2 objem do 50 m3 strojně</t>
  </si>
  <si>
    <t>-209489458</t>
  </si>
  <si>
    <t>hloubení rýhy pro drenážní potrubí</t>
  </si>
  <si>
    <t>staničení 0,005-0,010</t>
  </si>
  <si>
    <t>0,60*5*0,30</t>
  </si>
  <si>
    <t>staničení 0,010-0,0136</t>
  </si>
  <si>
    <t>0,60*3,6*0,30</t>
  </si>
  <si>
    <t>staničení 0,020-0,130</t>
  </si>
  <si>
    <t>0,60*110*0,30</t>
  </si>
  <si>
    <t>7</t>
  </si>
  <si>
    <t>132151251</t>
  </si>
  <si>
    <t>Hloubení rýh nezapažených š do 2000 mm v hornině třídy těžitelnosti I, skupiny 1 a 2 objem do 20 m3 strojně</t>
  </si>
  <si>
    <t>1271790985</t>
  </si>
  <si>
    <t>rýhy pro připojení potrubí KG</t>
  </si>
  <si>
    <t>1,20*1,5*1,5*2</t>
  </si>
  <si>
    <t>8</t>
  </si>
  <si>
    <t>162551108</t>
  </si>
  <si>
    <t>Vodorovné přemístění do 3000 m výkopku/sypaniny z horniny třídy těžitelnosti I, skupiny 1 až 3</t>
  </si>
  <si>
    <t>-1650838811</t>
  </si>
  <si>
    <t>přemístění ornice</t>
  </si>
  <si>
    <t>222,88*0,25</t>
  </si>
  <si>
    <t>přemístění výkopku</t>
  </si>
  <si>
    <t>187,569</t>
  </si>
  <si>
    <t>výkopek z rýhy pro drenáž</t>
  </si>
  <si>
    <t>21,348</t>
  </si>
  <si>
    <t>výkopek z jam</t>
  </si>
  <si>
    <t>8,10</t>
  </si>
  <si>
    <t>výkopek z rýh</t>
  </si>
  <si>
    <t>5,40</t>
  </si>
  <si>
    <t>odpočet zásypů, lože a obsypu potrubí</t>
  </si>
  <si>
    <t>-3,78</t>
  </si>
  <si>
    <t>-0,36</t>
  </si>
  <si>
    <t>-1,08</t>
  </si>
  <si>
    <t>9</t>
  </si>
  <si>
    <t>171201231</t>
  </si>
  <si>
    <t>Poplatek za uložení zeminy a kamení na recyklační skládce (skládkovné) kód odpadu 17 05 04</t>
  </si>
  <si>
    <t>t</t>
  </si>
  <si>
    <t>1459582661</t>
  </si>
  <si>
    <t>278,137*1,95</t>
  </si>
  <si>
    <t>10</t>
  </si>
  <si>
    <t>171251201</t>
  </si>
  <si>
    <t>Uložení sypaniny na skládky nebo meziskládky</t>
  </si>
  <si>
    <t>1553311728</t>
  </si>
  <si>
    <t>11</t>
  </si>
  <si>
    <t>174151101</t>
  </si>
  <si>
    <t>Zásyp jam, šachet rýh nebo kolem objektů sypaninou se zhutněním</t>
  </si>
  <si>
    <t>-2019974791</t>
  </si>
  <si>
    <t>zásyp rýh pro kanalizaci</t>
  </si>
  <si>
    <t>1,2*1,5*(1,5-0,45)*2</t>
  </si>
  <si>
    <t>12</t>
  </si>
  <si>
    <t>175111201</t>
  </si>
  <si>
    <t>Obsypání objektu nad přilehlým původním terénem sypaninou bez prohození, uloženou do 3 m ručně</t>
  </si>
  <si>
    <t>-1691210378</t>
  </si>
  <si>
    <t>obsyp uličních vpustí</t>
  </si>
  <si>
    <t>(1,5-0,40)*(1,5-0,40)*1,8*2</t>
  </si>
  <si>
    <t>13</t>
  </si>
  <si>
    <t>M</t>
  </si>
  <si>
    <t>58331200</t>
  </si>
  <si>
    <t>štěrkopísek netříděný zásypový</t>
  </si>
  <si>
    <t>1868591007</t>
  </si>
  <si>
    <t>4,356</t>
  </si>
  <si>
    <t>4,356*2 'Přepočtené koeficientem množství</t>
  </si>
  <si>
    <t>14</t>
  </si>
  <si>
    <t>175151101</t>
  </si>
  <si>
    <t>Obsypání potrubí strojně sypaninou bez prohození, uloženou do 3 m</t>
  </si>
  <si>
    <t>-1527937215</t>
  </si>
  <si>
    <t>drenážní potrubí</t>
  </si>
  <si>
    <t>0,60*5*0,20</t>
  </si>
  <si>
    <t>0,60*3,6*0,20</t>
  </si>
  <si>
    <t>0,60*110*0,20</t>
  </si>
  <si>
    <t>kanalizační potrubí</t>
  </si>
  <si>
    <t>1,2*1,5*0,30*2</t>
  </si>
  <si>
    <t>1071205602</t>
  </si>
  <si>
    <t>15,312</t>
  </si>
  <si>
    <t>15,312*2 'Přepočtené koeficientem množství</t>
  </si>
  <si>
    <t>16</t>
  </si>
  <si>
    <t>180405112</t>
  </si>
  <si>
    <t>Založení trávníku ve vegetačních prefabrikátech výsevem semene ve svahu do 1:2</t>
  </si>
  <si>
    <t>911326641</t>
  </si>
  <si>
    <t>(57,54+13,74+6,81+7,63)*1,85</t>
  </si>
  <si>
    <t>17</t>
  </si>
  <si>
    <t>00572470</t>
  </si>
  <si>
    <t>osivo směs travní univerzál</t>
  </si>
  <si>
    <t>kg</t>
  </si>
  <si>
    <t>1311847828</t>
  </si>
  <si>
    <t>158,582*0,02 'Přepočtené koeficientem množství</t>
  </si>
  <si>
    <t>18</t>
  </si>
  <si>
    <t>181311104</t>
  </si>
  <si>
    <t>Rozprostření ornice tl vrstvy do 250 mm v rovině nebo ve svahu do 1:5 ručně</t>
  </si>
  <si>
    <t>1379813081</t>
  </si>
  <si>
    <t>rozprostření ornice pro terénní úpravy, zatravnění</t>
  </si>
  <si>
    <t>19</t>
  </si>
  <si>
    <t>181951112</t>
  </si>
  <si>
    <t>Úprava pláně v hornině třídy těžitelnosti I, skupiny 1 až 3 se zhutněním strojně</t>
  </si>
  <si>
    <t>-1143675943</t>
  </si>
  <si>
    <t>úprava pláně se zhutněním na hodnotu Edef,2=45MPa</t>
  </si>
  <si>
    <t>110*((4,35+4,5+4,5+5+4,5+4,5+5,87+4,5+6,31+5,395+5+6,10)/12)</t>
  </si>
  <si>
    <t>Zakládání</t>
  </si>
  <si>
    <t>20</t>
  </si>
  <si>
    <t>212755214</t>
  </si>
  <si>
    <t>Trativody z drenážních trubek plastových flexibilních D 100 mm bez lože</t>
  </si>
  <si>
    <t>m</t>
  </si>
  <si>
    <t>1870136079</t>
  </si>
  <si>
    <t>3,6</t>
  </si>
  <si>
    <t>110</t>
  </si>
  <si>
    <t>271532211</t>
  </si>
  <si>
    <t>Podsyp pod základové konstrukce se zhutněním z hrubého kameniva frakce 32 až 63 mm</t>
  </si>
  <si>
    <t>-306724550</t>
  </si>
  <si>
    <t>podsyp pod základovou desku pod uliční vpusť</t>
  </si>
  <si>
    <t>1,20*1,20*0,15*2</t>
  </si>
  <si>
    <t>22</t>
  </si>
  <si>
    <t>273313711</t>
  </si>
  <si>
    <t>Základové desky z betonu tř. C 20/25</t>
  </si>
  <si>
    <t>-1826333108</t>
  </si>
  <si>
    <t>23</t>
  </si>
  <si>
    <t>273362021</t>
  </si>
  <si>
    <t>Výztuž základových desek svařovanými sítěmi Kari</t>
  </si>
  <si>
    <t>-1783501753</t>
  </si>
  <si>
    <t>7,80*(1,20*1,20*2*2*1,15/1000)</t>
  </si>
  <si>
    <t>Vodorovné konstrukce</t>
  </si>
  <si>
    <t>24</t>
  </si>
  <si>
    <t>451541111</t>
  </si>
  <si>
    <t>Lože pod potrubí otevřený výkop ze štěrkodrtě</t>
  </si>
  <si>
    <t>1474128919</t>
  </si>
  <si>
    <t>0,60*5*0,10</t>
  </si>
  <si>
    <t>0,60*3,6*0,10</t>
  </si>
  <si>
    <t>0,60*110*0,10</t>
  </si>
  <si>
    <t>lože pod trubky KG</t>
  </si>
  <si>
    <t>0,8*1,5*0,15*2</t>
  </si>
  <si>
    <t>25</t>
  </si>
  <si>
    <t>452112111</t>
  </si>
  <si>
    <t>Osazení betonových prstenců nebo rámů v do 100 mm</t>
  </si>
  <si>
    <t>kus</t>
  </si>
  <si>
    <t>-1693893282</t>
  </si>
  <si>
    <t>26</t>
  </si>
  <si>
    <t>59223864</t>
  </si>
  <si>
    <t>prstenec pro uliční vpusť vyrovnávací betonový 390x60x130mm</t>
  </si>
  <si>
    <t>820722214</t>
  </si>
  <si>
    <t>Komunikace pozemní</t>
  </si>
  <si>
    <t>27</t>
  </si>
  <si>
    <t>564861111</t>
  </si>
  <si>
    <t>Podklad ze štěrkodrtě ŠD tl 200 mm</t>
  </si>
  <si>
    <t>-488769457</t>
  </si>
  <si>
    <t>28</t>
  </si>
  <si>
    <t>565155121</t>
  </si>
  <si>
    <t>Asfaltový beton vrstva podkladní ACP 16 (obalované kamenivo OKS) tl 70 mm š přes 3 m</t>
  </si>
  <si>
    <t>-175565227</t>
  </si>
  <si>
    <t>29</t>
  </si>
  <si>
    <t>567122112</t>
  </si>
  <si>
    <t>Podklad ze směsi stmelené cementem SC C 8/10 (KSC I) tl 130 mm</t>
  </si>
  <si>
    <t>-357726525</t>
  </si>
  <si>
    <t>30</t>
  </si>
  <si>
    <t>569231111</t>
  </si>
  <si>
    <t>Zpevnění krajnic štěrkopískem nebo kamenivem těženým tl 100 mm</t>
  </si>
  <si>
    <t>1106406601</t>
  </si>
  <si>
    <t>zásypy vhodným materiálem - dokončovací práce dle výkresu vzorového řezu</t>
  </si>
  <si>
    <t>111,98*0,80</t>
  </si>
  <si>
    <t>31</t>
  </si>
  <si>
    <t>569831112</t>
  </si>
  <si>
    <t>Zpevnění krajnic štěrkodrtí tl 110 mm</t>
  </si>
  <si>
    <t>1132121339</t>
  </si>
  <si>
    <t>244,64*0,50</t>
  </si>
  <si>
    <t>32</t>
  </si>
  <si>
    <t>573111112</t>
  </si>
  <si>
    <t>Postřik živičný infiltrační s posypem z asfaltu množství 1 kg/m2</t>
  </si>
  <si>
    <t>-636220354</t>
  </si>
  <si>
    <t>33</t>
  </si>
  <si>
    <t>573211107</t>
  </si>
  <si>
    <t>Postřik živičný spojovací z asfaltu v množství 0,30 kg/m2</t>
  </si>
  <si>
    <t>-1557203161</t>
  </si>
  <si>
    <t>34</t>
  </si>
  <si>
    <t>577134141</t>
  </si>
  <si>
    <t>Asfaltový beton vrstva obrusná ACO 11 (ABS) tř. I tl 40 mm š přes 3 m z modifikovaného asfaltu</t>
  </si>
  <si>
    <t>869394694</t>
  </si>
  <si>
    <t>35</t>
  </si>
  <si>
    <t>599142111</t>
  </si>
  <si>
    <t>Úprava zálivky dilatačních nebo pracovních spár v cementobetonovém krytu hl do 40 mm š do 40 mm</t>
  </si>
  <si>
    <t>356795863</t>
  </si>
  <si>
    <t>Trubní vedení</t>
  </si>
  <si>
    <t>36</t>
  </si>
  <si>
    <t>837355121</t>
  </si>
  <si>
    <t>Výsek a montáž kameninové odbočné tvarovky DN 200</t>
  </si>
  <si>
    <t>972436672</t>
  </si>
  <si>
    <t>37</t>
  </si>
  <si>
    <t>871310310</t>
  </si>
  <si>
    <t>Montáž kanalizačního potrubí hladkého plnostěnného SN 10 z polypropylenu DN 150</t>
  </si>
  <si>
    <t>3760938</t>
  </si>
  <si>
    <t>odvodnění vpustí DN 160</t>
  </si>
  <si>
    <t>1,5*2</t>
  </si>
  <si>
    <t>38</t>
  </si>
  <si>
    <t>28611132</t>
  </si>
  <si>
    <t>trubka kanalizační PVC DN 160x2000mm SN4</t>
  </si>
  <si>
    <t>-1609049970</t>
  </si>
  <si>
    <t>4*1,015 'Přepočtené koeficientem množství</t>
  </si>
  <si>
    <t>39</t>
  </si>
  <si>
    <t>895941311</t>
  </si>
  <si>
    <t>Zřízení vpusti kanalizační uliční z betonových dílců typ UVB-50</t>
  </si>
  <si>
    <t>2050256713</t>
  </si>
  <si>
    <t>40</t>
  </si>
  <si>
    <t>59223850</t>
  </si>
  <si>
    <t>dno pro uliční vpusť s výtokovým otvorem betonové 450x330x50mm</t>
  </si>
  <si>
    <t>956773885</t>
  </si>
  <si>
    <t>41</t>
  </si>
  <si>
    <t>59223856</t>
  </si>
  <si>
    <t>skruž pro uliční vpusť horní betonová 450x195x50mm</t>
  </si>
  <si>
    <t>110056649</t>
  </si>
  <si>
    <t>42</t>
  </si>
  <si>
    <t>59223860</t>
  </si>
  <si>
    <t>skruž pro uliční vpusť středová betonová 450x195x50mm</t>
  </si>
  <si>
    <t>663958848</t>
  </si>
  <si>
    <t>43</t>
  </si>
  <si>
    <t>59223866</t>
  </si>
  <si>
    <t>skruž pro uliční vpusť přechodová betonová 450-270x295x50m</t>
  </si>
  <si>
    <t>-915413426</t>
  </si>
  <si>
    <t>44</t>
  </si>
  <si>
    <t>59223874</t>
  </si>
  <si>
    <t>koš vysoký pro uliční vpusti žárově Pz plech pro rám 500/300mm</t>
  </si>
  <si>
    <t>-1362072073</t>
  </si>
  <si>
    <t>45</t>
  </si>
  <si>
    <t>899204112</t>
  </si>
  <si>
    <t>Osazení mříží litinových včetně rámů a košů na bahno pro třídu zatížení D400, E600</t>
  </si>
  <si>
    <t>780498726</t>
  </si>
  <si>
    <t>46</t>
  </si>
  <si>
    <t>2866177411</t>
  </si>
  <si>
    <t xml:space="preserve">mříž šachtová dešťová tvárná litina 600x600 pro třídu zatížení D400 </t>
  </si>
  <si>
    <t>1873338652</t>
  </si>
  <si>
    <t>47</t>
  </si>
  <si>
    <t>899231111</t>
  </si>
  <si>
    <t>Výšková úprava uličního vstupu nebo vpusti do 200 mm zvýšením mříže</t>
  </si>
  <si>
    <t>267523420</t>
  </si>
  <si>
    <t>48</t>
  </si>
  <si>
    <t>899331111</t>
  </si>
  <si>
    <t>Výšková úprava uličního vstupu nebo vpusti do 200 mm zvýšením poklopu</t>
  </si>
  <si>
    <t>-1277452201</t>
  </si>
  <si>
    <t>49</t>
  </si>
  <si>
    <t>899431111</t>
  </si>
  <si>
    <t>Výšková úprava uličního vstupu nebo vpusti do 200 mm zvýšením krycího hrnce, šoupěte nebo hydrantu</t>
  </si>
  <si>
    <t>138076689</t>
  </si>
  <si>
    <t>Ostatní konstrukce a práce, bourání</t>
  </si>
  <si>
    <t>50</t>
  </si>
  <si>
    <t>916131213</t>
  </si>
  <si>
    <t>Osazení silničního obrubníku betonového stojatého s boční opěrou do lože z betonu prostého</t>
  </si>
  <si>
    <t>-1532163076</t>
  </si>
  <si>
    <t>12+1,5+55,52+1,5+1,5+11,52+1,5+1,5+4+1,5+1,5+3,92+1,5</t>
  </si>
  <si>
    <t>51</t>
  </si>
  <si>
    <t>59217031</t>
  </si>
  <si>
    <t>obrubník betonový silniční 1000x150x250mm</t>
  </si>
  <si>
    <t>-1338561603</t>
  </si>
  <si>
    <t>98,96</t>
  </si>
  <si>
    <t>98,96*1,02 'Přepočtené koeficientem množství</t>
  </si>
  <si>
    <t>52</t>
  </si>
  <si>
    <t>916231213</t>
  </si>
  <si>
    <t>Osazení chodníkového obrubníku betonového stojatého s boční opěrou do lože z betonu prostého</t>
  </si>
  <si>
    <t>38516085</t>
  </si>
  <si>
    <t>12,5+1,60+1,63+3,90+9,20+8,20+(6*3)+6</t>
  </si>
  <si>
    <t>53</t>
  </si>
  <si>
    <t>59217017</t>
  </si>
  <si>
    <t>obrubník betonový chodníkový 1000x100x250mm</t>
  </si>
  <si>
    <t>-250502979</t>
  </si>
  <si>
    <t>61,03</t>
  </si>
  <si>
    <t>61,03*1,02 'Přepočtené koeficientem množství</t>
  </si>
  <si>
    <t>54</t>
  </si>
  <si>
    <t>916991121</t>
  </si>
  <si>
    <t>Lože pod obrubníky, krajníky nebo obruby z dlažebních kostek z betonu prostého</t>
  </si>
  <si>
    <t>-266054158</t>
  </si>
  <si>
    <t xml:space="preserve">lože  pod obrubníky</t>
  </si>
  <si>
    <t>0,30*(98,96+61,03)*0,15</t>
  </si>
  <si>
    <t>55</t>
  </si>
  <si>
    <t>919111223</t>
  </si>
  <si>
    <t>Řezání spár pro vytvoření komůrky š 15 mm hl 30 mm pro těsnící zálivku v CB krytu</t>
  </si>
  <si>
    <t>-78710816</t>
  </si>
  <si>
    <t>56</t>
  </si>
  <si>
    <t>919735113</t>
  </si>
  <si>
    <t>Řezání stávajícího živičného krytu hl do 150 mm</t>
  </si>
  <si>
    <t>-284484891</t>
  </si>
  <si>
    <t>57</t>
  </si>
  <si>
    <t>976085311</t>
  </si>
  <si>
    <t>Vybourání kanalizačních rámů včetně poklopů nebo mříží pl do 0,6 m2</t>
  </si>
  <si>
    <t>-1713558069</t>
  </si>
  <si>
    <t>stávající prvky VHS</t>
  </si>
  <si>
    <t>stávající prvek UV</t>
  </si>
  <si>
    <t>58</t>
  </si>
  <si>
    <t>976085411</t>
  </si>
  <si>
    <t>Vybourání kanalizačních rámů včetně poklopů nebo mříží pl přes 0,6 m2</t>
  </si>
  <si>
    <t>1076635160</t>
  </si>
  <si>
    <t>stávající poklopy</t>
  </si>
  <si>
    <t>poklop šachty</t>
  </si>
  <si>
    <t>997</t>
  </si>
  <si>
    <t>Přesun sutě</t>
  </si>
  <si>
    <t>59</t>
  </si>
  <si>
    <t>997013501</t>
  </si>
  <si>
    <t>Odvoz suti a vybouraných hmot na skládku nebo meziskládku do 1 km se složením</t>
  </si>
  <si>
    <t>1017837197</t>
  </si>
  <si>
    <t>60</t>
  </si>
  <si>
    <t>997013509</t>
  </si>
  <si>
    <t>Příplatek k odvozu suti a vybouraných hmot na skládku ZKD 1 km přes 1 km</t>
  </si>
  <si>
    <t>2048207834</t>
  </si>
  <si>
    <t>77,793*3 'Přepočtené koeficientem množství</t>
  </si>
  <si>
    <t>61</t>
  </si>
  <si>
    <t>997013875</t>
  </si>
  <si>
    <t>Poplatek za uložení stavebního odpadu na recyklační skládce (skládkovné) asfaltového bez obsahu dehtu zatříděného do Katalogu odpadů pod kódem 17 03 02</t>
  </si>
  <si>
    <t>2048445987</t>
  </si>
  <si>
    <t>(25,76+51,52)*2</t>
  </si>
  <si>
    <t>998</t>
  </si>
  <si>
    <t>Přesun hmot</t>
  </si>
  <si>
    <t>62</t>
  </si>
  <si>
    <t>998225111</t>
  </si>
  <si>
    <t>Přesun hmot pro pozemní komunikace s krytem z kamene, monolitickým betonovým nebo živičným</t>
  </si>
  <si>
    <t>-2085644141</t>
  </si>
  <si>
    <t>02 - Vedlejší rozpočtové náklady</t>
  </si>
  <si>
    <t>VRN - Vedlejší rozpočtové náklady</t>
  </si>
  <si>
    <t xml:space="preserve">    VRN3 - Zařízení staveniště</t>
  </si>
  <si>
    <t xml:space="preserve">    VRN6 - Územní vlivy</t>
  </si>
  <si>
    <t xml:space="preserve">    VRN7 - Provozní vlivy</t>
  </si>
  <si>
    <t>VRN</t>
  </si>
  <si>
    <t>VRN3</t>
  </si>
  <si>
    <t>Zařízení staveniště</t>
  </si>
  <si>
    <t>030001000</t>
  </si>
  <si>
    <t>%</t>
  </si>
  <si>
    <t>1024</t>
  </si>
  <si>
    <t>-164142919</t>
  </si>
  <si>
    <t>VRN6</t>
  </si>
  <si>
    <t>Územní vlivy</t>
  </si>
  <si>
    <t>060001000</t>
  </si>
  <si>
    <t>967039204</t>
  </si>
  <si>
    <t>VRN7</t>
  </si>
  <si>
    <t>Provozní vlivy</t>
  </si>
  <si>
    <t>071002000</t>
  </si>
  <si>
    <t>Provoz investora, třetích osob</t>
  </si>
  <si>
    <t>148636795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</si>
</sst>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8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5" fillId="0" borderId="22" xfId="0" applyFont="1" applyBorder="1" applyAlignment="1" applyProtection="1">
      <alignment horizontal="center" vertical="center"/>
    </xf>
    <xf numFmtId="49" fontId="35" fillId="0" borderId="22" xfId="0" applyNumberFormat="1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167" fontId="35" fillId="0" borderId="22" xfId="0" applyNumberFormat="1" applyFont="1" applyBorder="1" applyAlignment="1" applyProtection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</xf>
    <xf numFmtId="0" fontId="36" fillId="0" borderId="22" xfId="0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167" fontId="22" fillId="2" borderId="22" xfId="0" applyNumberFormat="1" applyFont="1" applyFill="1" applyBorder="1" applyAlignment="1" applyProtection="1">
      <alignment vertical="center"/>
      <protection locked="0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19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20</v>
      </c>
      <c r="E8" s="22"/>
      <c r="F8" s="22"/>
      <c r="G8" s="22"/>
      <c r="H8" s="22"/>
      <c r="I8" s="22"/>
      <c r="J8" s="22"/>
      <c r="K8" s="27" t="s">
        <v>21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22</v>
      </c>
      <c r="AL8" s="22"/>
      <c r="AM8" s="22"/>
      <c r="AN8" s="33" t="s">
        <v>23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25</v>
      </c>
      <c r="AL10" s="22"/>
      <c r="AM10" s="22"/>
      <c r="AN10" s="27" t="s">
        <v>26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27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28</v>
      </c>
      <c r="AL11" s="22"/>
      <c r="AM11" s="22"/>
      <c r="AN11" s="27" t="s">
        <v>29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30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25</v>
      </c>
      <c r="AL13" s="22"/>
      <c r="AM13" s="22"/>
      <c r="AN13" s="34" t="s">
        <v>31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31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28</v>
      </c>
      <c r="AL14" s="22"/>
      <c r="AM14" s="22"/>
      <c r="AN14" s="34" t="s">
        <v>31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32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25</v>
      </c>
      <c r="AL16" s="22"/>
      <c r="AM16" s="22"/>
      <c r="AN16" s="27" t="s">
        <v>33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34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28</v>
      </c>
      <c r="AL17" s="22"/>
      <c r="AM17" s="22"/>
      <c r="AN17" s="27" t="s">
        <v>1</v>
      </c>
      <c r="AO17" s="22"/>
      <c r="AP17" s="22"/>
      <c r="AQ17" s="22"/>
      <c r="AR17" s="20"/>
      <c r="BE17" s="31"/>
      <c r="BS17" s="17" t="s">
        <v>35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36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25</v>
      </c>
      <c r="AL19" s="22"/>
      <c r="AM19" s="22"/>
      <c r="AN19" s="27" t="s">
        <v>37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38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28</v>
      </c>
      <c r="AL20" s="22"/>
      <c r="AM20" s="22"/>
      <c r="AN20" s="27" t="s">
        <v>1</v>
      </c>
      <c r="AO20" s="22"/>
      <c r="AP20" s="22"/>
      <c r="AQ20" s="22"/>
      <c r="AR20" s="20"/>
      <c r="BE20" s="31"/>
      <c r="BS20" s="17" t="s">
        <v>35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39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16.5" customHeight="1">
      <c r="B23" s="21"/>
      <c r="C23" s="22"/>
      <c r="D23" s="22"/>
      <c r="E23" s="36" t="s">
        <v>40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41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42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43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44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45</v>
      </c>
      <c r="E29" s="47"/>
      <c r="F29" s="32" t="s">
        <v>46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ROUND(AV94,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47</v>
      </c>
      <c r="G30" s="47"/>
      <c r="H30" s="47"/>
      <c r="I30" s="47"/>
      <c r="J30" s="47"/>
      <c r="K30" s="47"/>
      <c r="L30" s="48">
        <v>0.14999999999999999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ROUND(AW94,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48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49</v>
      </c>
      <c r="G32" s="47"/>
      <c r="H32" s="47"/>
      <c r="I32" s="47"/>
      <c r="J32" s="47"/>
      <c r="K32" s="47"/>
      <c r="L32" s="48">
        <v>0.14999999999999999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50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51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1"/>
    </row>
    <row r="35" s="2" customFormat="1" ht="25.92" customHeight="1">
      <c r="A35" s="38"/>
      <c r="B35" s="39"/>
      <c r="C35" s="52"/>
      <c r="D35" s="53" t="s">
        <v>51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52</v>
      </c>
      <c r="U35" s="54"/>
      <c r="V35" s="54"/>
      <c r="W35" s="54"/>
      <c r="X35" s="56" t="s">
        <v>53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59"/>
      <c r="C49" s="60"/>
      <c r="D49" s="61" t="s">
        <v>54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55</v>
      </c>
      <c r="AI49" s="62"/>
      <c r="AJ49" s="62"/>
      <c r="AK49" s="62"/>
      <c r="AL49" s="62"/>
      <c r="AM49" s="62"/>
      <c r="AN49" s="62"/>
      <c r="AO49" s="62"/>
      <c r="AP49" s="60"/>
      <c r="AQ49" s="60"/>
      <c r="AR49" s="63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64" t="s">
        <v>56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4" t="s">
        <v>57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4" t="s">
        <v>56</v>
      </c>
      <c r="AI60" s="42"/>
      <c r="AJ60" s="42"/>
      <c r="AK60" s="42"/>
      <c r="AL60" s="42"/>
      <c r="AM60" s="64" t="s">
        <v>57</v>
      </c>
      <c r="AN60" s="42"/>
      <c r="AO60" s="42"/>
      <c r="AP60" s="40"/>
      <c r="AQ60" s="40"/>
      <c r="AR60" s="44"/>
      <c r="BE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1" t="s">
        <v>58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1" t="s">
        <v>59</v>
      </c>
      <c r="AI64" s="65"/>
      <c r="AJ64" s="65"/>
      <c r="AK64" s="65"/>
      <c r="AL64" s="65"/>
      <c r="AM64" s="65"/>
      <c r="AN64" s="65"/>
      <c r="AO64" s="65"/>
      <c r="AP64" s="40"/>
      <c r="AQ64" s="40"/>
      <c r="AR64" s="44"/>
      <c r="BE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64" t="s">
        <v>56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4" t="s">
        <v>57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4" t="s">
        <v>56</v>
      </c>
      <c r="AI75" s="42"/>
      <c r="AJ75" s="42"/>
      <c r="AK75" s="42"/>
      <c r="AL75" s="42"/>
      <c r="AM75" s="64" t="s">
        <v>57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44"/>
      <c r="BE77" s="38"/>
    </row>
    <row r="81" s="2" customFormat="1" ht="6.96" customHeight="1">
      <c r="A81" s="3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44"/>
      <c r="BE81" s="38"/>
    </row>
    <row r="82" s="2" customFormat="1" ht="24.96" customHeight="1">
      <c r="A82" s="38"/>
      <c r="B82" s="39"/>
      <c r="C82" s="23" t="s">
        <v>60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0"/>
      <c r="C84" s="32" t="s">
        <v>13</v>
      </c>
      <c r="D84" s="71"/>
      <c r="E84" s="71"/>
      <c r="F84" s="71"/>
      <c r="G84" s="71"/>
      <c r="H84" s="71"/>
      <c r="I84" s="71"/>
      <c r="J84" s="71"/>
      <c r="K84" s="71"/>
      <c r="L84" s="71" t="str">
        <f>K5</f>
        <v>2024-09</v>
      </c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2"/>
      <c r="BE84" s="4"/>
    </row>
    <row r="85" s="5" customFormat="1" ht="36.96" customHeight="1">
      <c r="A85" s="5"/>
      <c r="B85" s="73"/>
      <c r="C85" s="74" t="s">
        <v>16</v>
      </c>
      <c r="D85" s="75"/>
      <c r="E85" s="75"/>
      <c r="F85" s="75"/>
      <c r="G85" s="75"/>
      <c r="H85" s="75"/>
      <c r="I85" s="75"/>
      <c r="J85" s="75"/>
      <c r="K85" s="75"/>
      <c r="L85" s="76" t="str">
        <f>K6</f>
        <v>Úpravy a prodloužení místní komunikace Malšovice</v>
      </c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7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2" t="s">
        <v>20</v>
      </c>
      <c r="D87" s="40"/>
      <c r="E87" s="40"/>
      <c r="F87" s="40"/>
      <c r="G87" s="40"/>
      <c r="H87" s="40"/>
      <c r="I87" s="40"/>
      <c r="J87" s="40"/>
      <c r="K87" s="40"/>
      <c r="L87" s="78" t="str">
        <f>IF(K8="","",K8)</f>
        <v xml:space="preserve"> 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22</v>
      </c>
      <c r="AJ87" s="40"/>
      <c r="AK87" s="40"/>
      <c r="AL87" s="40"/>
      <c r="AM87" s="79" t="str">
        <f>IF(AN8= "","",AN8)</f>
        <v>22. 5. 2024</v>
      </c>
      <c r="AN87" s="79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15.15" customHeight="1">
      <c r="A89" s="38"/>
      <c r="B89" s="39"/>
      <c r="C89" s="32" t="s">
        <v>24</v>
      </c>
      <c r="D89" s="40"/>
      <c r="E89" s="40"/>
      <c r="F89" s="40"/>
      <c r="G89" s="40"/>
      <c r="H89" s="40"/>
      <c r="I89" s="40"/>
      <c r="J89" s="40"/>
      <c r="K89" s="40"/>
      <c r="L89" s="71" t="str">
        <f>IF(E11= "","",E11)</f>
        <v>Obec Malšovice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32</v>
      </c>
      <c r="AJ89" s="40"/>
      <c r="AK89" s="40"/>
      <c r="AL89" s="40"/>
      <c r="AM89" s="80" t="str">
        <f>IF(E17="","",E17)</f>
        <v>Ing. Martina Hřebřinová</v>
      </c>
      <c r="AN89" s="71"/>
      <c r="AO89" s="71"/>
      <c r="AP89" s="71"/>
      <c r="AQ89" s="40"/>
      <c r="AR89" s="44"/>
      <c r="AS89" s="81" t="s">
        <v>61</v>
      </c>
      <c r="AT89" s="82"/>
      <c r="AU89" s="83"/>
      <c r="AV89" s="83"/>
      <c r="AW89" s="83"/>
      <c r="AX89" s="83"/>
      <c r="AY89" s="83"/>
      <c r="AZ89" s="83"/>
      <c r="BA89" s="83"/>
      <c r="BB89" s="83"/>
      <c r="BC89" s="83"/>
      <c r="BD89" s="84"/>
      <c r="BE89" s="38"/>
    </row>
    <row r="90" s="2" customFormat="1" ht="15.15" customHeight="1">
      <c r="A90" s="38"/>
      <c r="B90" s="39"/>
      <c r="C90" s="32" t="s">
        <v>30</v>
      </c>
      <c r="D90" s="40"/>
      <c r="E90" s="40"/>
      <c r="F90" s="40"/>
      <c r="G90" s="40"/>
      <c r="H90" s="40"/>
      <c r="I90" s="40"/>
      <c r="J90" s="40"/>
      <c r="K90" s="40"/>
      <c r="L90" s="71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36</v>
      </c>
      <c r="AJ90" s="40"/>
      <c r="AK90" s="40"/>
      <c r="AL90" s="40"/>
      <c r="AM90" s="80" t="str">
        <f>IF(E20="","",E20)</f>
        <v>Josef Beran-STAVO</v>
      </c>
      <c r="AN90" s="71"/>
      <c r="AO90" s="71"/>
      <c r="AP90" s="71"/>
      <c r="AQ90" s="40"/>
      <c r="AR90" s="44"/>
      <c r="AS90" s="85"/>
      <c r="AT90" s="86"/>
      <c r="AU90" s="87"/>
      <c r="AV90" s="87"/>
      <c r="AW90" s="87"/>
      <c r="AX90" s="87"/>
      <c r="AY90" s="87"/>
      <c r="AZ90" s="87"/>
      <c r="BA90" s="87"/>
      <c r="BB90" s="87"/>
      <c r="BC90" s="87"/>
      <c r="BD90" s="88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89"/>
      <c r="AT91" s="90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38"/>
    </row>
    <row r="92" s="2" customFormat="1" ht="29.28" customHeight="1">
      <c r="A92" s="38"/>
      <c r="B92" s="39"/>
      <c r="C92" s="93" t="s">
        <v>62</v>
      </c>
      <c r="D92" s="94"/>
      <c r="E92" s="94"/>
      <c r="F92" s="94"/>
      <c r="G92" s="94"/>
      <c r="H92" s="95"/>
      <c r="I92" s="96" t="s">
        <v>63</v>
      </c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7" t="s">
        <v>64</v>
      </c>
      <c r="AH92" s="94"/>
      <c r="AI92" s="94"/>
      <c r="AJ92" s="94"/>
      <c r="AK92" s="94"/>
      <c r="AL92" s="94"/>
      <c r="AM92" s="94"/>
      <c r="AN92" s="96" t="s">
        <v>65</v>
      </c>
      <c r="AO92" s="94"/>
      <c r="AP92" s="98"/>
      <c r="AQ92" s="99" t="s">
        <v>66</v>
      </c>
      <c r="AR92" s="44"/>
      <c r="AS92" s="100" t="s">
        <v>67</v>
      </c>
      <c r="AT92" s="101" t="s">
        <v>68</v>
      </c>
      <c r="AU92" s="101" t="s">
        <v>69</v>
      </c>
      <c r="AV92" s="101" t="s">
        <v>70</v>
      </c>
      <c r="AW92" s="101" t="s">
        <v>71</v>
      </c>
      <c r="AX92" s="101" t="s">
        <v>72</v>
      </c>
      <c r="AY92" s="101" t="s">
        <v>73</v>
      </c>
      <c r="AZ92" s="101" t="s">
        <v>74</v>
      </c>
      <c r="BA92" s="101" t="s">
        <v>75</v>
      </c>
      <c r="BB92" s="101" t="s">
        <v>76</v>
      </c>
      <c r="BC92" s="101" t="s">
        <v>77</v>
      </c>
      <c r="BD92" s="102" t="s">
        <v>78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3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5"/>
      <c r="BE93" s="38"/>
    </row>
    <row r="94" s="6" customFormat="1" ht="32.4" customHeight="1">
      <c r="A94" s="6"/>
      <c r="B94" s="106"/>
      <c r="C94" s="107" t="s">
        <v>79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9">
        <f>ROUND(SUM(AG95:AG96),2)</f>
        <v>0</v>
      </c>
      <c r="AH94" s="109"/>
      <c r="AI94" s="109"/>
      <c r="AJ94" s="109"/>
      <c r="AK94" s="109"/>
      <c r="AL94" s="109"/>
      <c r="AM94" s="109"/>
      <c r="AN94" s="110">
        <f>SUM(AG94,AT94)</f>
        <v>0</v>
      </c>
      <c r="AO94" s="110"/>
      <c r="AP94" s="110"/>
      <c r="AQ94" s="111" t="s">
        <v>1</v>
      </c>
      <c r="AR94" s="112"/>
      <c r="AS94" s="113">
        <f>ROUND(SUM(AS95:AS96),2)</f>
        <v>0</v>
      </c>
      <c r="AT94" s="114">
        <f>ROUND(SUM(AV94:AW94),2)</f>
        <v>0</v>
      </c>
      <c r="AU94" s="115">
        <f>ROUND(SUM(AU95:AU96),5)</f>
        <v>0</v>
      </c>
      <c r="AV94" s="114">
        <f>ROUND(AZ94*L29,2)</f>
        <v>0</v>
      </c>
      <c r="AW94" s="114">
        <f>ROUND(BA94*L30,2)</f>
        <v>0</v>
      </c>
      <c r="AX94" s="114">
        <f>ROUND(BB94*L29,2)</f>
        <v>0</v>
      </c>
      <c r="AY94" s="114">
        <f>ROUND(BC94*L30,2)</f>
        <v>0</v>
      </c>
      <c r="AZ94" s="114">
        <f>ROUND(SUM(AZ95:AZ96),2)</f>
        <v>0</v>
      </c>
      <c r="BA94" s="114">
        <f>ROUND(SUM(BA95:BA96),2)</f>
        <v>0</v>
      </c>
      <c r="BB94" s="114">
        <f>ROUND(SUM(BB95:BB96),2)</f>
        <v>0</v>
      </c>
      <c r="BC94" s="114">
        <f>ROUND(SUM(BC95:BC96),2)</f>
        <v>0</v>
      </c>
      <c r="BD94" s="116">
        <f>ROUND(SUM(BD95:BD96),2)</f>
        <v>0</v>
      </c>
      <c r="BE94" s="6"/>
      <c r="BS94" s="117" t="s">
        <v>80</v>
      </c>
      <c r="BT94" s="117" t="s">
        <v>81</v>
      </c>
      <c r="BU94" s="118" t="s">
        <v>82</v>
      </c>
      <c r="BV94" s="117" t="s">
        <v>83</v>
      </c>
      <c r="BW94" s="117" t="s">
        <v>5</v>
      </c>
      <c r="BX94" s="117" t="s">
        <v>84</v>
      </c>
      <c r="CL94" s="117" t="s">
        <v>1</v>
      </c>
    </row>
    <row r="95" s="7" customFormat="1" ht="16.5" customHeight="1">
      <c r="A95" s="119" t="s">
        <v>85</v>
      </c>
      <c r="B95" s="120"/>
      <c r="C95" s="121"/>
      <c r="D95" s="122" t="s">
        <v>86</v>
      </c>
      <c r="E95" s="122"/>
      <c r="F95" s="122"/>
      <c r="G95" s="122"/>
      <c r="H95" s="122"/>
      <c r="I95" s="123"/>
      <c r="J95" s="122" t="s">
        <v>87</v>
      </c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4">
        <f>'01 - Úpravy a prodloužení...'!J30</f>
        <v>0</v>
      </c>
      <c r="AH95" s="123"/>
      <c r="AI95" s="123"/>
      <c r="AJ95" s="123"/>
      <c r="AK95" s="123"/>
      <c r="AL95" s="123"/>
      <c r="AM95" s="123"/>
      <c r="AN95" s="124">
        <f>SUM(AG95,AT95)</f>
        <v>0</v>
      </c>
      <c r="AO95" s="123"/>
      <c r="AP95" s="123"/>
      <c r="AQ95" s="125" t="s">
        <v>88</v>
      </c>
      <c r="AR95" s="126"/>
      <c r="AS95" s="127">
        <v>0</v>
      </c>
      <c r="AT95" s="128">
        <f>ROUND(SUM(AV95:AW95),2)</f>
        <v>0</v>
      </c>
      <c r="AU95" s="129">
        <f>'01 - Úpravy a prodloužení...'!P125</f>
        <v>0</v>
      </c>
      <c r="AV95" s="128">
        <f>'01 - Úpravy a prodloužení...'!J33</f>
        <v>0</v>
      </c>
      <c r="AW95" s="128">
        <f>'01 - Úpravy a prodloužení...'!J34</f>
        <v>0</v>
      </c>
      <c r="AX95" s="128">
        <f>'01 - Úpravy a prodloužení...'!J35</f>
        <v>0</v>
      </c>
      <c r="AY95" s="128">
        <f>'01 - Úpravy a prodloužení...'!J36</f>
        <v>0</v>
      </c>
      <c r="AZ95" s="128">
        <f>'01 - Úpravy a prodloužení...'!F33</f>
        <v>0</v>
      </c>
      <c r="BA95" s="128">
        <f>'01 - Úpravy a prodloužení...'!F34</f>
        <v>0</v>
      </c>
      <c r="BB95" s="128">
        <f>'01 - Úpravy a prodloužení...'!F35</f>
        <v>0</v>
      </c>
      <c r="BC95" s="128">
        <f>'01 - Úpravy a prodloužení...'!F36</f>
        <v>0</v>
      </c>
      <c r="BD95" s="130">
        <f>'01 - Úpravy a prodloužení...'!F37</f>
        <v>0</v>
      </c>
      <c r="BE95" s="7"/>
      <c r="BT95" s="131" t="s">
        <v>89</v>
      </c>
      <c r="BV95" s="131" t="s">
        <v>83</v>
      </c>
      <c r="BW95" s="131" t="s">
        <v>90</v>
      </c>
      <c r="BX95" s="131" t="s">
        <v>5</v>
      </c>
      <c r="CL95" s="131" t="s">
        <v>1</v>
      </c>
      <c r="CM95" s="131" t="s">
        <v>91</v>
      </c>
    </row>
    <row r="96" s="7" customFormat="1" ht="16.5" customHeight="1">
      <c r="A96" s="119" t="s">
        <v>85</v>
      </c>
      <c r="B96" s="120"/>
      <c r="C96" s="121"/>
      <c r="D96" s="122" t="s">
        <v>92</v>
      </c>
      <c r="E96" s="122"/>
      <c r="F96" s="122"/>
      <c r="G96" s="122"/>
      <c r="H96" s="122"/>
      <c r="I96" s="123"/>
      <c r="J96" s="122" t="s">
        <v>93</v>
      </c>
      <c r="K96" s="122"/>
      <c r="L96" s="122"/>
      <c r="M96" s="122"/>
      <c r="N96" s="122"/>
      <c r="O96" s="122"/>
      <c r="P96" s="122"/>
      <c r="Q96" s="122"/>
      <c r="R96" s="122"/>
      <c r="S96" s="122"/>
      <c r="T96" s="122"/>
      <c r="U96" s="122"/>
      <c r="V96" s="122"/>
      <c r="W96" s="122"/>
      <c r="X96" s="122"/>
      <c r="Y96" s="122"/>
      <c r="Z96" s="122"/>
      <c r="AA96" s="122"/>
      <c r="AB96" s="122"/>
      <c r="AC96" s="122"/>
      <c r="AD96" s="122"/>
      <c r="AE96" s="122"/>
      <c r="AF96" s="122"/>
      <c r="AG96" s="124">
        <f>'02 - Vedlejší rozpočtové ...'!J30</f>
        <v>0</v>
      </c>
      <c r="AH96" s="123"/>
      <c r="AI96" s="123"/>
      <c r="AJ96" s="123"/>
      <c r="AK96" s="123"/>
      <c r="AL96" s="123"/>
      <c r="AM96" s="123"/>
      <c r="AN96" s="124">
        <f>SUM(AG96,AT96)</f>
        <v>0</v>
      </c>
      <c r="AO96" s="123"/>
      <c r="AP96" s="123"/>
      <c r="AQ96" s="125" t="s">
        <v>88</v>
      </c>
      <c r="AR96" s="126"/>
      <c r="AS96" s="132">
        <v>0</v>
      </c>
      <c r="AT96" s="133">
        <f>ROUND(SUM(AV96:AW96),2)</f>
        <v>0</v>
      </c>
      <c r="AU96" s="134">
        <f>'02 - Vedlejší rozpočtové ...'!P120</f>
        <v>0</v>
      </c>
      <c r="AV96" s="133">
        <f>'02 - Vedlejší rozpočtové ...'!J33</f>
        <v>0</v>
      </c>
      <c r="AW96" s="133">
        <f>'02 - Vedlejší rozpočtové ...'!J34</f>
        <v>0</v>
      </c>
      <c r="AX96" s="133">
        <f>'02 - Vedlejší rozpočtové ...'!J35</f>
        <v>0</v>
      </c>
      <c r="AY96" s="133">
        <f>'02 - Vedlejší rozpočtové ...'!J36</f>
        <v>0</v>
      </c>
      <c r="AZ96" s="133">
        <f>'02 - Vedlejší rozpočtové ...'!F33</f>
        <v>0</v>
      </c>
      <c r="BA96" s="133">
        <f>'02 - Vedlejší rozpočtové ...'!F34</f>
        <v>0</v>
      </c>
      <c r="BB96" s="133">
        <f>'02 - Vedlejší rozpočtové ...'!F35</f>
        <v>0</v>
      </c>
      <c r="BC96" s="133">
        <f>'02 - Vedlejší rozpočtové ...'!F36</f>
        <v>0</v>
      </c>
      <c r="BD96" s="135">
        <f>'02 - Vedlejší rozpočtové ...'!F37</f>
        <v>0</v>
      </c>
      <c r="BE96" s="7"/>
      <c r="BT96" s="131" t="s">
        <v>89</v>
      </c>
      <c r="BV96" s="131" t="s">
        <v>83</v>
      </c>
      <c r="BW96" s="131" t="s">
        <v>94</v>
      </c>
      <c r="BX96" s="131" t="s">
        <v>5</v>
      </c>
      <c r="CL96" s="131" t="s">
        <v>1</v>
      </c>
      <c r="CM96" s="131" t="s">
        <v>91</v>
      </c>
    </row>
    <row r="97" s="2" customFormat="1" ht="30" customHeight="1">
      <c r="A97" s="38"/>
      <c r="B97" s="39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  <c r="AK97" s="40"/>
      <c r="AL97" s="40"/>
      <c r="AM97" s="40"/>
      <c r="AN97" s="40"/>
      <c r="AO97" s="40"/>
      <c r="AP97" s="40"/>
      <c r="AQ97" s="40"/>
      <c r="AR97" s="44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</row>
    <row r="98" s="2" customFormat="1" ht="6.96" customHeight="1">
      <c r="A98" s="38"/>
      <c r="B98" s="66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67"/>
      <c r="AR98" s="44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</row>
  </sheetData>
  <sheetProtection sheet="1" formatColumns="0" formatRows="0" objects="1" scenarios="1" spinCount="100000" saltValue="SsMwSlSd6VHFZrj1f4PhRhZNWHSAKBm3m8bcVVc+SQolm6A2Cy+For0uGmSCUvz3JkJPWL49n1fMMp/jSBm4qw==" hashValue="39N10mbLcipIe/famL3M+FeBKdT9miA565nwl28WoNjrQSFMlNsZaEKFeRmu/a1iXr9Dbql5sBP0irss+M8G2Q==" algorithmName="SHA-512" password="CC35"/>
  <mergeCells count="46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G94:AM94"/>
    <mergeCell ref="AN94:AP94"/>
    <mergeCell ref="AR2:BE2"/>
  </mergeCells>
  <hyperlinks>
    <hyperlink ref="A95" location="'01 - Úpravy a prodloužení...'!C2" display="/"/>
    <hyperlink ref="A96" location="'02 - Vedlejší rozpočtové 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90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91</v>
      </c>
    </row>
    <row r="4" s="1" customFormat="1" ht="24.96" customHeight="1">
      <c r="B4" s="20"/>
      <c r="D4" s="138" t="s">
        <v>95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Úpravy a prodloužení místní komunikace Malšovice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96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97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22. 5. 2024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tr">
        <f>IF('Rekapitulace stavby'!AN10="","",'Rekapitulace stavby'!AN10)</f>
        <v>00261548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tr">
        <f>IF('Rekapitulace stavby'!E11="","",'Rekapitulace stavby'!E11)</f>
        <v>Obec Malšovice</v>
      </c>
      <c r="F15" s="38"/>
      <c r="G15" s="38"/>
      <c r="H15" s="38"/>
      <c r="I15" s="140" t="s">
        <v>28</v>
      </c>
      <c r="J15" s="143" t="str">
        <f>IF('Rekapitulace stavby'!AN11="","",'Rekapitulace stavby'!AN11)</f>
        <v>CZ00261548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30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28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32</v>
      </c>
      <c r="E20" s="38"/>
      <c r="F20" s="38"/>
      <c r="G20" s="38"/>
      <c r="H20" s="38"/>
      <c r="I20" s="140" t="s">
        <v>25</v>
      </c>
      <c r="J20" s="143" t="str">
        <f>IF('Rekapitulace stavby'!AN16="","",'Rekapitulace stavby'!AN16)</f>
        <v>73842346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tr">
        <f>IF('Rekapitulace stavby'!E17="","",'Rekapitulace stavby'!E17)</f>
        <v>Ing. Martina Hřebřinová</v>
      </c>
      <c r="F21" s="38"/>
      <c r="G21" s="38"/>
      <c r="H21" s="38"/>
      <c r="I21" s="140" t="s">
        <v>28</v>
      </c>
      <c r="J21" s="143" t="str">
        <f>IF('Rekapitulace stavby'!AN17="","",'Rekapitulace stavby'!AN17)</f>
        <v/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36</v>
      </c>
      <c r="E23" s="38"/>
      <c r="F23" s="38"/>
      <c r="G23" s="38"/>
      <c r="H23" s="38"/>
      <c r="I23" s="140" t="s">
        <v>25</v>
      </c>
      <c r="J23" s="143" t="s">
        <v>37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38</v>
      </c>
      <c r="F24" s="38"/>
      <c r="G24" s="38"/>
      <c r="H24" s="38"/>
      <c r="I24" s="140" t="s">
        <v>28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39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41</v>
      </c>
      <c r="E30" s="38"/>
      <c r="F30" s="38"/>
      <c r="G30" s="38"/>
      <c r="H30" s="38"/>
      <c r="I30" s="38"/>
      <c r="J30" s="151">
        <f>ROUND(J125,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43</v>
      </c>
      <c r="G32" s="38"/>
      <c r="H32" s="38"/>
      <c r="I32" s="152" t="s">
        <v>42</v>
      </c>
      <c r="J32" s="152" t="s">
        <v>44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45</v>
      </c>
      <c r="E33" s="140" t="s">
        <v>46</v>
      </c>
      <c r="F33" s="154">
        <f>ROUND((SUM(BE125:BE343)),  2)</f>
        <v>0</v>
      </c>
      <c r="G33" s="38"/>
      <c r="H33" s="38"/>
      <c r="I33" s="155">
        <v>0.20999999999999999</v>
      </c>
      <c r="J33" s="154">
        <f>ROUND(((SUM(BE125:BE343))*I33),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47</v>
      </c>
      <c r="F34" s="154">
        <f>ROUND((SUM(BF125:BF343)),  2)</f>
        <v>0</v>
      </c>
      <c r="G34" s="38"/>
      <c r="H34" s="38"/>
      <c r="I34" s="155">
        <v>0.14999999999999999</v>
      </c>
      <c r="J34" s="154">
        <f>ROUND(((SUM(BF125:BF343))*I34),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48</v>
      </c>
      <c r="F35" s="154">
        <f>ROUND((SUM(BG125:BG343)),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49</v>
      </c>
      <c r="F36" s="154">
        <f>ROUND((SUM(BH125:BH343)),  2)</f>
        <v>0</v>
      </c>
      <c r="G36" s="38"/>
      <c r="H36" s="38"/>
      <c r="I36" s="155">
        <v>0.14999999999999999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50</v>
      </c>
      <c r="F37" s="154">
        <f>ROUND((SUM(BI125:BI343)),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51</v>
      </c>
      <c r="E39" s="158"/>
      <c r="F39" s="158"/>
      <c r="G39" s="159" t="s">
        <v>52</v>
      </c>
      <c r="H39" s="160" t="s">
        <v>53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54</v>
      </c>
      <c r="E50" s="164"/>
      <c r="F50" s="164"/>
      <c r="G50" s="163" t="s">
        <v>55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56</v>
      </c>
      <c r="E61" s="166"/>
      <c r="F61" s="167" t="s">
        <v>57</v>
      </c>
      <c r="G61" s="165" t="s">
        <v>56</v>
      </c>
      <c r="H61" s="166"/>
      <c r="I61" s="166"/>
      <c r="J61" s="168" t="s">
        <v>57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58</v>
      </c>
      <c r="E65" s="169"/>
      <c r="F65" s="169"/>
      <c r="G65" s="163" t="s">
        <v>59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56</v>
      </c>
      <c r="E76" s="166"/>
      <c r="F76" s="167" t="s">
        <v>57</v>
      </c>
      <c r="G76" s="165" t="s">
        <v>56</v>
      </c>
      <c r="H76" s="166"/>
      <c r="I76" s="166"/>
      <c r="J76" s="168" t="s">
        <v>57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98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Úpravy a prodloužení místní komunikace Malšovice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96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01 - Úpravy a prodloužení komunikace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 xml:space="preserve"> </v>
      </c>
      <c r="G89" s="40"/>
      <c r="H89" s="40"/>
      <c r="I89" s="32" t="s">
        <v>22</v>
      </c>
      <c r="J89" s="79" t="str">
        <f>IF(J12="","",J12)</f>
        <v>22. 5. 2024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25.65" customHeight="1">
      <c r="A91" s="38"/>
      <c r="B91" s="39"/>
      <c r="C91" s="32" t="s">
        <v>24</v>
      </c>
      <c r="D91" s="40"/>
      <c r="E91" s="40"/>
      <c r="F91" s="27" t="str">
        <f>E15</f>
        <v>Obec Malšovice</v>
      </c>
      <c r="G91" s="40"/>
      <c r="H91" s="40"/>
      <c r="I91" s="32" t="s">
        <v>32</v>
      </c>
      <c r="J91" s="36" t="str">
        <f>E21</f>
        <v>Ing. Martina Hřebřinová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30</v>
      </c>
      <c r="D92" s="40"/>
      <c r="E92" s="40"/>
      <c r="F92" s="27" t="str">
        <f>IF(E18="","",E18)</f>
        <v>Vyplň údaj</v>
      </c>
      <c r="G92" s="40"/>
      <c r="H92" s="40"/>
      <c r="I92" s="32" t="s">
        <v>36</v>
      </c>
      <c r="J92" s="36" t="str">
        <f>E24</f>
        <v>Josef Beran-STAVO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99</v>
      </c>
      <c r="D94" s="176"/>
      <c r="E94" s="176"/>
      <c r="F94" s="176"/>
      <c r="G94" s="176"/>
      <c r="H94" s="176"/>
      <c r="I94" s="176"/>
      <c r="J94" s="177" t="s">
        <v>100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101</v>
      </c>
      <c r="D96" s="40"/>
      <c r="E96" s="40"/>
      <c r="F96" s="40"/>
      <c r="G96" s="40"/>
      <c r="H96" s="40"/>
      <c r="I96" s="40"/>
      <c r="J96" s="110">
        <f>J125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102</v>
      </c>
    </row>
    <row r="97" s="9" customFormat="1" ht="24.96" customHeight="1">
      <c r="A97" s="9"/>
      <c r="B97" s="179"/>
      <c r="C97" s="180"/>
      <c r="D97" s="181" t="s">
        <v>103</v>
      </c>
      <c r="E97" s="182"/>
      <c r="F97" s="182"/>
      <c r="G97" s="182"/>
      <c r="H97" s="182"/>
      <c r="I97" s="182"/>
      <c r="J97" s="183">
        <f>J126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104</v>
      </c>
      <c r="E98" s="188"/>
      <c r="F98" s="188"/>
      <c r="G98" s="188"/>
      <c r="H98" s="188"/>
      <c r="I98" s="188"/>
      <c r="J98" s="189">
        <f>J127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5"/>
      <c r="C99" s="186"/>
      <c r="D99" s="187" t="s">
        <v>105</v>
      </c>
      <c r="E99" s="188"/>
      <c r="F99" s="188"/>
      <c r="G99" s="188"/>
      <c r="H99" s="188"/>
      <c r="I99" s="188"/>
      <c r="J99" s="189">
        <f>J226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5"/>
      <c r="C100" s="186"/>
      <c r="D100" s="187" t="s">
        <v>106</v>
      </c>
      <c r="E100" s="188"/>
      <c r="F100" s="188"/>
      <c r="G100" s="188"/>
      <c r="H100" s="188"/>
      <c r="I100" s="188"/>
      <c r="J100" s="189">
        <f>J248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5"/>
      <c r="C101" s="186"/>
      <c r="D101" s="187" t="s">
        <v>107</v>
      </c>
      <c r="E101" s="188"/>
      <c r="F101" s="188"/>
      <c r="G101" s="188"/>
      <c r="H101" s="188"/>
      <c r="I101" s="188"/>
      <c r="J101" s="189">
        <f>J262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5"/>
      <c r="C102" s="186"/>
      <c r="D102" s="187" t="s">
        <v>108</v>
      </c>
      <c r="E102" s="188"/>
      <c r="F102" s="188"/>
      <c r="G102" s="188"/>
      <c r="H102" s="188"/>
      <c r="I102" s="188"/>
      <c r="J102" s="189">
        <f>J281</f>
        <v>0</v>
      </c>
      <c r="K102" s="186"/>
      <c r="L102" s="19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5"/>
      <c r="C103" s="186"/>
      <c r="D103" s="187" t="s">
        <v>109</v>
      </c>
      <c r="E103" s="188"/>
      <c r="F103" s="188"/>
      <c r="G103" s="188"/>
      <c r="H103" s="188"/>
      <c r="I103" s="188"/>
      <c r="J103" s="189">
        <f>J302</f>
        <v>0</v>
      </c>
      <c r="K103" s="186"/>
      <c r="L103" s="19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5"/>
      <c r="C104" s="186"/>
      <c r="D104" s="187" t="s">
        <v>110</v>
      </c>
      <c r="E104" s="188"/>
      <c r="F104" s="188"/>
      <c r="G104" s="188"/>
      <c r="H104" s="188"/>
      <c r="I104" s="188"/>
      <c r="J104" s="189">
        <f>J335</f>
        <v>0</v>
      </c>
      <c r="K104" s="186"/>
      <c r="L104" s="19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85"/>
      <c r="C105" s="186"/>
      <c r="D105" s="187" t="s">
        <v>111</v>
      </c>
      <c r="E105" s="188"/>
      <c r="F105" s="188"/>
      <c r="G105" s="188"/>
      <c r="H105" s="188"/>
      <c r="I105" s="188"/>
      <c r="J105" s="189">
        <f>J342</f>
        <v>0</v>
      </c>
      <c r="K105" s="186"/>
      <c r="L105" s="19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8"/>
      <c r="B106" s="39"/>
      <c r="C106" s="40"/>
      <c r="D106" s="40"/>
      <c r="E106" s="40"/>
      <c r="F106" s="40"/>
      <c r="G106" s="40"/>
      <c r="H106" s="40"/>
      <c r="I106" s="40"/>
      <c r="J106" s="40"/>
      <c r="K106" s="40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6.96" customHeight="1">
      <c r="A107" s="38"/>
      <c r="B107" s="66"/>
      <c r="C107" s="67"/>
      <c r="D107" s="67"/>
      <c r="E107" s="67"/>
      <c r="F107" s="67"/>
      <c r="G107" s="67"/>
      <c r="H107" s="67"/>
      <c r="I107" s="67"/>
      <c r="J107" s="67"/>
      <c r="K107" s="67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11" s="2" customFormat="1" ht="6.96" customHeight="1">
      <c r="A111" s="38"/>
      <c r="B111" s="68"/>
      <c r="C111" s="69"/>
      <c r="D111" s="69"/>
      <c r="E111" s="69"/>
      <c r="F111" s="69"/>
      <c r="G111" s="69"/>
      <c r="H111" s="69"/>
      <c r="I111" s="69"/>
      <c r="J111" s="69"/>
      <c r="K111" s="69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24.96" customHeight="1">
      <c r="A112" s="38"/>
      <c r="B112" s="39"/>
      <c r="C112" s="23" t="s">
        <v>112</v>
      </c>
      <c r="D112" s="40"/>
      <c r="E112" s="40"/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40"/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2" customHeight="1">
      <c r="A114" s="38"/>
      <c r="B114" s="39"/>
      <c r="C114" s="32" t="s">
        <v>16</v>
      </c>
      <c r="D114" s="40"/>
      <c r="E114" s="40"/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6.5" customHeight="1">
      <c r="A115" s="38"/>
      <c r="B115" s="39"/>
      <c r="C115" s="40"/>
      <c r="D115" s="40"/>
      <c r="E115" s="174" t="str">
        <f>E7</f>
        <v>Úpravy a prodloužení místní komunikace Malšovice</v>
      </c>
      <c r="F115" s="32"/>
      <c r="G115" s="32"/>
      <c r="H115" s="32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96</v>
      </c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6.5" customHeight="1">
      <c r="A117" s="38"/>
      <c r="B117" s="39"/>
      <c r="C117" s="40"/>
      <c r="D117" s="40"/>
      <c r="E117" s="76" t="str">
        <f>E9</f>
        <v>01 - Úpravy a prodloužení komunikace</v>
      </c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6.96" customHeight="1">
      <c r="A118" s="38"/>
      <c r="B118" s="39"/>
      <c r="C118" s="40"/>
      <c r="D118" s="40"/>
      <c r="E118" s="40"/>
      <c r="F118" s="40"/>
      <c r="G118" s="40"/>
      <c r="H118" s="40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2" customHeight="1">
      <c r="A119" s="38"/>
      <c r="B119" s="39"/>
      <c r="C119" s="32" t="s">
        <v>20</v>
      </c>
      <c r="D119" s="40"/>
      <c r="E119" s="40"/>
      <c r="F119" s="27" t="str">
        <f>F12</f>
        <v xml:space="preserve"> </v>
      </c>
      <c r="G119" s="40"/>
      <c r="H119" s="40"/>
      <c r="I119" s="32" t="s">
        <v>22</v>
      </c>
      <c r="J119" s="79" t="str">
        <f>IF(J12="","",J12)</f>
        <v>22. 5. 2024</v>
      </c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25.65" customHeight="1">
      <c r="A121" s="38"/>
      <c r="B121" s="39"/>
      <c r="C121" s="32" t="s">
        <v>24</v>
      </c>
      <c r="D121" s="40"/>
      <c r="E121" s="40"/>
      <c r="F121" s="27" t="str">
        <f>E15</f>
        <v>Obec Malšovice</v>
      </c>
      <c r="G121" s="40"/>
      <c r="H121" s="40"/>
      <c r="I121" s="32" t="s">
        <v>32</v>
      </c>
      <c r="J121" s="36" t="str">
        <f>E21</f>
        <v>Ing. Martina Hřebřinová</v>
      </c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5.15" customHeight="1">
      <c r="A122" s="38"/>
      <c r="B122" s="39"/>
      <c r="C122" s="32" t="s">
        <v>30</v>
      </c>
      <c r="D122" s="40"/>
      <c r="E122" s="40"/>
      <c r="F122" s="27" t="str">
        <f>IF(E18="","",E18)</f>
        <v>Vyplň údaj</v>
      </c>
      <c r="G122" s="40"/>
      <c r="H122" s="40"/>
      <c r="I122" s="32" t="s">
        <v>36</v>
      </c>
      <c r="J122" s="36" t="str">
        <f>E24</f>
        <v>Josef Beran-STAVO</v>
      </c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0.32" customHeight="1">
      <c r="A123" s="38"/>
      <c r="B123" s="39"/>
      <c r="C123" s="40"/>
      <c r="D123" s="40"/>
      <c r="E123" s="40"/>
      <c r="F123" s="40"/>
      <c r="G123" s="40"/>
      <c r="H123" s="40"/>
      <c r="I123" s="40"/>
      <c r="J123" s="40"/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11" customFormat="1" ht="29.28" customHeight="1">
      <c r="A124" s="191"/>
      <c r="B124" s="192"/>
      <c r="C124" s="193" t="s">
        <v>113</v>
      </c>
      <c r="D124" s="194" t="s">
        <v>66</v>
      </c>
      <c r="E124" s="194" t="s">
        <v>62</v>
      </c>
      <c r="F124" s="194" t="s">
        <v>63</v>
      </c>
      <c r="G124" s="194" t="s">
        <v>114</v>
      </c>
      <c r="H124" s="194" t="s">
        <v>115</v>
      </c>
      <c r="I124" s="194" t="s">
        <v>116</v>
      </c>
      <c r="J124" s="195" t="s">
        <v>100</v>
      </c>
      <c r="K124" s="196" t="s">
        <v>117</v>
      </c>
      <c r="L124" s="197"/>
      <c r="M124" s="100" t="s">
        <v>1</v>
      </c>
      <c r="N124" s="101" t="s">
        <v>45</v>
      </c>
      <c r="O124" s="101" t="s">
        <v>118</v>
      </c>
      <c r="P124" s="101" t="s">
        <v>119</v>
      </c>
      <c r="Q124" s="101" t="s">
        <v>120</v>
      </c>
      <c r="R124" s="101" t="s">
        <v>121</v>
      </c>
      <c r="S124" s="101" t="s">
        <v>122</v>
      </c>
      <c r="T124" s="102" t="s">
        <v>123</v>
      </c>
      <c r="U124" s="191"/>
      <c r="V124" s="191"/>
      <c r="W124" s="191"/>
      <c r="X124" s="191"/>
      <c r="Y124" s="191"/>
      <c r="Z124" s="191"/>
      <c r="AA124" s="191"/>
      <c r="AB124" s="191"/>
      <c r="AC124" s="191"/>
      <c r="AD124" s="191"/>
      <c r="AE124" s="191"/>
    </row>
    <row r="125" s="2" customFormat="1" ht="22.8" customHeight="1">
      <c r="A125" s="38"/>
      <c r="B125" s="39"/>
      <c r="C125" s="107" t="s">
        <v>124</v>
      </c>
      <c r="D125" s="40"/>
      <c r="E125" s="40"/>
      <c r="F125" s="40"/>
      <c r="G125" s="40"/>
      <c r="H125" s="40"/>
      <c r="I125" s="40"/>
      <c r="J125" s="198">
        <f>BK125</f>
        <v>0</v>
      </c>
      <c r="K125" s="40"/>
      <c r="L125" s="44"/>
      <c r="M125" s="103"/>
      <c r="N125" s="199"/>
      <c r="O125" s="104"/>
      <c r="P125" s="200">
        <f>P126</f>
        <v>0</v>
      </c>
      <c r="Q125" s="104"/>
      <c r="R125" s="200">
        <f>R126</f>
        <v>838.99377144000005</v>
      </c>
      <c r="S125" s="104"/>
      <c r="T125" s="201">
        <f>T126</f>
        <v>77.793000000000006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7" t="s">
        <v>80</v>
      </c>
      <c r="AU125" s="17" t="s">
        <v>102</v>
      </c>
      <c r="BK125" s="202">
        <f>BK126</f>
        <v>0</v>
      </c>
    </row>
    <row r="126" s="12" customFormat="1" ht="25.92" customHeight="1">
      <c r="A126" s="12"/>
      <c r="B126" s="203"/>
      <c r="C126" s="204"/>
      <c r="D126" s="205" t="s">
        <v>80</v>
      </c>
      <c r="E126" s="206" t="s">
        <v>125</v>
      </c>
      <c r="F126" s="206" t="s">
        <v>126</v>
      </c>
      <c r="G126" s="204"/>
      <c r="H126" s="204"/>
      <c r="I126" s="207"/>
      <c r="J126" s="208">
        <f>BK126</f>
        <v>0</v>
      </c>
      <c r="K126" s="204"/>
      <c r="L126" s="209"/>
      <c r="M126" s="210"/>
      <c r="N126" s="211"/>
      <c r="O126" s="211"/>
      <c r="P126" s="212">
        <f>P127+P226+P248+P262+P281+P302+P335+P342</f>
        <v>0</v>
      </c>
      <c r="Q126" s="211"/>
      <c r="R126" s="212">
        <f>R127+R226+R248+R262+R281+R302+R335+R342</f>
        <v>838.99377144000005</v>
      </c>
      <c r="S126" s="211"/>
      <c r="T126" s="213">
        <f>T127+T226+T248+T262+T281+T302+T335+T342</f>
        <v>77.793000000000006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4" t="s">
        <v>89</v>
      </c>
      <c r="AT126" s="215" t="s">
        <v>80</v>
      </c>
      <c r="AU126" s="215" t="s">
        <v>81</v>
      </c>
      <c r="AY126" s="214" t="s">
        <v>127</v>
      </c>
      <c r="BK126" s="216">
        <f>BK127+BK226+BK248+BK262+BK281+BK302+BK335+BK342</f>
        <v>0</v>
      </c>
    </row>
    <row r="127" s="12" customFormat="1" ht="22.8" customHeight="1">
      <c r="A127" s="12"/>
      <c r="B127" s="203"/>
      <c r="C127" s="204"/>
      <c r="D127" s="205" t="s">
        <v>80</v>
      </c>
      <c r="E127" s="217" t="s">
        <v>89</v>
      </c>
      <c r="F127" s="217" t="s">
        <v>128</v>
      </c>
      <c r="G127" s="204"/>
      <c r="H127" s="204"/>
      <c r="I127" s="207"/>
      <c r="J127" s="218">
        <f>BK127</f>
        <v>0</v>
      </c>
      <c r="K127" s="204"/>
      <c r="L127" s="209"/>
      <c r="M127" s="210"/>
      <c r="N127" s="211"/>
      <c r="O127" s="211"/>
      <c r="P127" s="212">
        <f>SUM(P128:P225)</f>
        <v>0</v>
      </c>
      <c r="Q127" s="211"/>
      <c r="R127" s="212">
        <f>SUM(R128:R225)</f>
        <v>39.379491999999999</v>
      </c>
      <c r="S127" s="211"/>
      <c r="T127" s="213">
        <f>SUM(T128:T225)</f>
        <v>77.280000000000001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14" t="s">
        <v>89</v>
      </c>
      <c r="AT127" s="215" t="s">
        <v>80</v>
      </c>
      <c r="AU127" s="215" t="s">
        <v>89</v>
      </c>
      <c r="AY127" s="214" t="s">
        <v>127</v>
      </c>
      <c r="BK127" s="216">
        <f>SUM(BK128:BK225)</f>
        <v>0</v>
      </c>
    </row>
    <row r="128" s="2" customFormat="1" ht="24.15" customHeight="1">
      <c r="A128" s="38"/>
      <c r="B128" s="39"/>
      <c r="C128" s="219" t="s">
        <v>89</v>
      </c>
      <c r="D128" s="219" t="s">
        <v>129</v>
      </c>
      <c r="E128" s="220" t="s">
        <v>130</v>
      </c>
      <c r="F128" s="221" t="s">
        <v>131</v>
      </c>
      <c r="G128" s="222" t="s">
        <v>132</v>
      </c>
      <c r="H128" s="223">
        <v>224</v>
      </c>
      <c r="I128" s="224"/>
      <c r="J128" s="225">
        <f>ROUND(I128*H128,2)</f>
        <v>0</v>
      </c>
      <c r="K128" s="226"/>
      <c r="L128" s="44"/>
      <c r="M128" s="227" t="s">
        <v>1</v>
      </c>
      <c r="N128" s="228" t="s">
        <v>46</v>
      </c>
      <c r="O128" s="91"/>
      <c r="P128" s="229">
        <f>O128*H128</f>
        <v>0</v>
      </c>
      <c r="Q128" s="229">
        <v>6.0000000000000002E-05</v>
      </c>
      <c r="R128" s="229">
        <f>Q128*H128</f>
        <v>0.013440000000000001</v>
      </c>
      <c r="S128" s="229">
        <v>0.11500000000000001</v>
      </c>
      <c r="T128" s="230">
        <f>S128*H128</f>
        <v>25.760000000000002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31" t="s">
        <v>133</v>
      </c>
      <c r="AT128" s="231" t="s">
        <v>129</v>
      </c>
      <c r="AU128" s="231" t="s">
        <v>91</v>
      </c>
      <c r="AY128" s="17" t="s">
        <v>127</v>
      </c>
      <c r="BE128" s="232">
        <f>IF(N128="základní",J128,0)</f>
        <v>0</v>
      </c>
      <c r="BF128" s="232">
        <f>IF(N128="snížená",J128,0)</f>
        <v>0</v>
      </c>
      <c r="BG128" s="232">
        <f>IF(N128="zákl. přenesená",J128,0)</f>
        <v>0</v>
      </c>
      <c r="BH128" s="232">
        <f>IF(N128="sníž. přenesená",J128,0)</f>
        <v>0</v>
      </c>
      <c r="BI128" s="232">
        <f>IF(N128="nulová",J128,0)</f>
        <v>0</v>
      </c>
      <c r="BJ128" s="17" t="s">
        <v>89</v>
      </c>
      <c r="BK128" s="232">
        <f>ROUND(I128*H128,2)</f>
        <v>0</v>
      </c>
      <c r="BL128" s="17" t="s">
        <v>133</v>
      </c>
      <c r="BM128" s="231" t="s">
        <v>134</v>
      </c>
    </row>
    <row r="129" s="13" customFormat="1">
      <c r="A129" s="13"/>
      <c r="B129" s="233"/>
      <c r="C129" s="234"/>
      <c r="D129" s="235" t="s">
        <v>135</v>
      </c>
      <c r="E129" s="236" t="s">
        <v>1</v>
      </c>
      <c r="F129" s="237" t="s">
        <v>136</v>
      </c>
      <c r="G129" s="234"/>
      <c r="H129" s="236" t="s">
        <v>1</v>
      </c>
      <c r="I129" s="238"/>
      <c r="J129" s="234"/>
      <c r="K129" s="234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135</v>
      </c>
      <c r="AU129" s="243" t="s">
        <v>91</v>
      </c>
      <c r="AV129" s="13" t="s">
        <v>89</v>
      </c>
      <c r="AW129" s="13" t="s">
        <v>35</v>
      </c>
      <c r="AX129" s="13" t="s">
        <v>81</v>
      </c>
      <c r="AY129" s="243" t="s">
        <v>127</v>
      </c>
    </row>
    <row r="130" s="14" customFormat="1">
      <c r="A130" s="14"/>
      <c r="B130" s="244"/>
      <c r="C130" s="245"/>
      <c r="D130" s="235" t="s">
        <v>135</v>
      </c>
      <c r="E130" s="246" t="s">
        <v>1</v>
      </c>
      <c r="F130" s="247" t="s">
        <v>137</v>
      </c>
      <c r="G130" s="245"/>
      <c r="H130" s="248">
        <v>224</v>
      </c>
      <c r="I130" s="249"/>
      <c r="J130" s="245"/>
      <c r="K130" s="245"/>
      <c r="L130" s="250"/>
      <c r="M130" s="251"/>
      <c r="N130" s="252"/>
      <c r="O130" s="252"/>
      <c r="P130" s="252"/>
      <c r="Q130" s="252"/>
      <c r="R130" s="252"/>
      <c r="S130" s="252"/>
      <c r="T130" s="253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4" t="s">
        <v>135</v>
      </c>
      <c r="AU130" s="254" t="s">
        <v>91</v>
      </c>
      <c r="AV130" s="14" t="s">
        <v>91</v>
      </c>
      <c r="AW130" s="14" t="s">
        <v>35</v>
      </c>
      <c r="AX130" s="14" t="s">
        <v>81</v>
      </c>
      <c r="AY130" s="254" t="s">
        <v>127</v>
      </c>
    </row>
    <row r="131" s="15" customFormat="1">
      <c r="A131" s="15"/>
      <c r="B131" s="255"/>
      <c r="C131" s="256"/>
      <c r="D131" s="235" t="s">
        <v>135</v>
      </c>
      <c r="E131" s="257" t="s">
        <v>1</v>
      </c>
      <c r="F131" s="258" t="s">
        <v>138</v>
      </c>
      <c r="G131" s="256"/>
      <c r="H131" s="259">
        <v>224</v>
      </c>
      <c r="I131" s="260"/>
      <c r="J131" s="256"/>
      <c r="K131" s="256"/>
      <c r="L131" s="261"/>
      <c r="M131" s="262"/>
      <c r="N131" s="263"/>
      <c r="O131" s="263"/>
      <c r="P131" s="263"/>
      <c r="Q131" s="263"/>
      <c r="R131" s="263"/>
      <c r="S131" s="263"/>
      <c r="T131" s="264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65" t="s">
        <v>135</v>
      </c>
      <c r="AU131" s="265" t="s">
        <v>91</v>
      </c>
      <c r="AV131" s="15" t="s">
        <v>133</v>
      </c>
      <c r="AW131" s="15" t="s">
        <v>35</v>
      </c>
      <c r="AX131" s="15" t="s">
        <v>89</v>
      </c>
      <c r="AY131" s="265" t="s">
        <v>127</v>
      </c>
    </row>
    <row r="132" s="2" customFormat="1" ht="24.15" customHeight="1">
      <c r="A132" s="38"/>
      <c r="B132" s="39"/>
      <c r="C132" s="219" t="s">
        <v>91</v>
      </c>
      <c r="D132" s="219" t="s">
        <v>129</v>
      </c>
      <c r="E132" s="220" t="s">
        <v>139</v>
      </c>
      <c r="F132" s="221" t="s">
        <v>140</v>
      </c>
      <c r="G132" s="222" t="s">
        <v>132</v>
      </c>
      <c r="H132" s="223">
        <v>224</v>
      </c>
      <c r="I132" s="224"/>
      <c r="J132" s="225">
        <f>ROUND(I132*H132,2)</f>
        <v>0</v>
      </c>
      <c r="K132" s="226"/>
      <c r="L132" s="44"/>
      <c r="M132" s="227" t="s">
        <v>1</v>
      </c>
      <c r="N132" s="228" t="s">
        <v>46</v>
      </c>
      <c r="O132" s="91"/>
      <c r="P132" s="229">
        <f>O132*H132</f>
        <v>0</v>
      </c>
      <c r="Q132" s="229">
        <v>0.00012</v>
      </c>
      <c r="R132" s="229">
        <f>Q132*H132</f>
        <v>0.026880000000000001</v>
      </c>
      <c r="S132" s="229">
        <v>0.23000000000000001</v>
      </c>
      <c r="T132" s="230">
        <f>S132*H132</f>
        <v>51.520000000000003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31" t="s">
        <v>133</v>
      </c>
      <c r="AT132" s="231" t="s">
        <v>129</v>
      </c>
      <c r="AU132" s="231" t="s">
        <v>91</v>
      </c>
      <c r="AY132" s="17" t="s">
        <v>127</v>
      </c>
      <c r="BE132" s="232">
        <f>IF(N132="základní",J132,0)</f>
        <v>0</v>
      </c>
      <c r="BF132" s="232">
        <f>IF(N132="snížená",J132,0)</f>
        <v>0</v>
      </c>
      <c r="BG132" s="232">
        <f>IF(N132="zákl. přenesená",J132,0)</f>
        <v>0</v>
      </c>
      <c r="BH132" s="232">
        <f>IF(N132="sníž. přenesená",J132,0)</f>
        <v>0</v>
      </c>
      <c r="BI132" s="232">
        <f>IF(N132="nulová",J132,0)</f>
        <v>0</v>
      </c>
      <c r="BJ132" s="17" t="s">
        <v>89</v>
      </c>
      <c r="BK132" s="232">
        <f>ROUND(I132*H132,2)</f>
        <v>0</v>
      </c>
      <c r="BL132" s="17" t="s">
        <v>133</v>
      </c>
      <c r="BM132" s="231" t="s">
        <v>141</v>
      </c>
    </row>
    <row r="133" s="14" customFormat="1">
      <c r="A133" s="14"/>
      <c r="B133" s="244"/>
      <c r="C133" s="245"/>
      <c r="D133" s="235" t="s">
        <v>135</v>
      </c>
      <c r="E133" s="246" t="s">
        <v>1</v>
      </c>
      <c r="F133" s="247" t="s">
        <v>137</v>
      </c>
      <c r="G133" s="245"/>
      <c r="H133" s="248">
        <v>224</v>
      </c>
      <c r="I133" s="249"/>
      <c r="J133" s="245"/>
      <c r="K133" s="245"/>
      <c r="L133" s="250"/>
      <c r="M133" s="251"/>
      <c r="N133" s="252"/>
      <c r="O133" s="252"/>
      <c r="P133" s="252"/>
      <c r="Q133" s="252"/>
      <c r="R133" s="252"/>
      <c r="S133" s="252"/>
      <c r="T133" s="253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4" t="s">
        <v>135</v>
      </c>
      <c r="AU133" s="254" t="s">
        <v>91</v>
      </c>
      <c r="AV133" s="14" t="s">
        <v>91</v>
      </c>
      <c r="AW133" s="14" t="s">
        <v>35</v>
      </c>
      <c r="AX133" s="14" t="s">
        <v>81</v>
      </c>
      <c r="AY133" s="254" t="s">
        <v>127</v>
      </c>
    </row>
    <row r="134" s="15" customFormat="1">
      <c r="A134" s="15"/>
      <c r="B134" s="255"/>
      <c r="C134" s="256"/>
      <c r="D134" s="235" t="s">
        <v>135</v>
      </c>
      <c r="E134" s="257" t="s">
        <v>1</v>
      </c>
      <c r="F134" s="258" t="s">
        <v>138</v>
      </c>
      <c r="G134" s="256"/>
      <c r="H134" s="259">
        <v>224</v>
      </c>
      <c r="I134" s="260"/>
      <c r="J134" s="256"/>
      <c r="K134" s="256"/>
      <c r="L134" s="261"/>
      <c r="M134" s="262"/>
      <c r="N134" s="263"/>
      <c r="O134" s="263"/>
      <c r="P134" s="263"/>
      <c r="Q134" s="263"/>
      <c r="R134" s="263"/>
      <c r="S134" s="263"/>
      <c r="T134" s="264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65" t="s">
        <v>135</v>
      </c>
      <c r="AU134" s="265" t="s">
        <v>91</v>
      </c>
      <c r="AV134" s="15" t="s">
        <v>133</v>
      </c>
      <c r="AW134" s="15" t="s">
        <v>35</v>
      </c>
      <c r="AX134" s="15" t="s">
        <v>89</v>
      </c>
      <c r="AY134" s="265" t="s">
        <v>127</v>
      </c>
    </row>
    <row r="135" s="2" customFormat="1" ht="24.15" customHeight="1">
      <c r="A135" s="38"/>
      <c r="B135" s="39"/>
      <c r="C135" s="219" t="s">
        <v>142</v>
      </c>
      <c r="D135" s="219" t="s">
        <v>129</v>
      </c>
      <c r="E135" s="220" t="s">
        <v>143</v>
      </c>
      <c r="F135" s="221" t="s">
        <v>144</v>
      </c>
      <c r="G135" s="222" t="s">
        <v>132</v>
      </c>
      <c r="H135" s="223">
        <v>222.88</v>
      </c>
      <c r="I135" s="224"/>
      <c r="J135" s="225">
        <f>ROUND(I135*H135,2)</f>
        <v>0</v>
      </c>
      <c r="K135" s="226"/>
      <c r="L135" s="44"/>
      <c r="M135" s="227" t="s">
        <v>1</v>
      </c>
      <c r="N135" s="228" t="s">
        <v>46</v>
      </c>
      <c r="O135" s="91"/>
      <c r="P135" s="229">
        <f>O135*H135</f>
        <v>0</v>
      </c>
      <c r="Q135" s="229">
        <v>0</v>
      </c>
      <c r="R135" s="229">
        <f>Q135*H135</f>
        <v>0</v>
      </c>
      <c r="S135" s="229">
        <v>0</v>
      </c>
      <c r="T135" s="230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31" t="s">
        <v>133</v>
      </c>
      <c r="AT135" s="231" t="s">
        <v>129</v>
      </c>
      <c r="AU135" s="231" t="s">
        <v>91</v>
      </c>
      <c r="AY135" s="17" t="s">
        <v>127</v>
      </c>
      <c r="BE135" s="232">
        <f>IF(N135="základní",J135,0)</f>
        <v>0</v>
      </c>
      <c r="BF135" s="232">
        <f>IF(N135="snížená",J135,0)</f>
        <v>0</v>
      </c>
      <c r="BG135" s="232">
        <f>IF(N135="zákl. přenesená",J135,0)</f>
        <v>0</v>
      </c>
      <c r="BH135" s="232">
        <f>IF(N135="sníž. přenesená",J135,0)</f>
        <v>0</v>
      </c>
      <c r="BI135" s="232">
        <f>IF(N135="nulová",J135,0)</f>
        <v>0</v>
      </c>
      <c r="BJ135" s="17" t="s">
        <v>89</v>
      </c>
      <c r="BK135" s="232">
        <f>ROUND(I135*H135,2)</f>
        <v>0</v>
      </c>
      <c r="BL135" s="17" t="s">
        <v>133</v>
      </c>
      <c r="BM135" s="231" t="s">
        <v>145</v>
      </c>
    </row>
    <row r="136" s="13" customFormat="1">
      <c r="A136" s="13"/>
      <c r="B136" s="233"/>
      <c r="C136" s="234"/>
      <c r="D136" s="235" t="s">
        <v>135</v>
      </c>
      <c r="E136" s="236" t="s">
        <v>1</v>
      </c>
      <c r="F136" s="237" t="s">
        <v>146</v>
      </c>
      <c r="G136" s="234"/>
      <c r="H136" s="236" t="s">
        <v>1</v>
      </c>
      <c r="I136" s="238"/>
      <c r="J136" s="234"/>
      <c r="K136" s="234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135</v>
      </c>
      <c r="AU136" s="243" t="s">
        <v>91</v>
      </c>
      <c r="AV136" s="13" t="s">
        <v>89</v>
      </c>
      <c r="AW136" s="13" t="s">
        <v>35</v>
      </c>
      <c r="AX136" s="13" t="s">
        <v>81</v>
      </c>
      <c r="AY136" s="243" t="s">
        <v>127</v>
      </c>
    </row>
    <row r="137" s="14" customFormat="1">
      <c r="A137" s="14"/>
      <c r="B137" s="244"/>
      <c r="C137" s="245"/>
      <c r="D137" s="235" t="s">
        <v>135</v>
      </c>
      <c r="E137" s="246" t="s">
        <v>1</v>
      </c>
      <c r="F137" s="247" t="s">
        <v>147</v>
      </c>
      <c r="G137" s="245"/>
      <c r="H137" s="248">
        <v>222.88</v>
      </c>
      <c r="I137" s="249"/>
      <c r="J137" s="245"/>
      <c r="K137" s="245"/>
      <c r="L137" s="250"/>
      <c r="M137" s="251"/>
      <c r="N137" s="252"/>
      <c r="O137" s="252"/>
      <c r="P137" s="252"/>
      <c r="Q137" s="252"/>
      <c r="R137" s="252"/>
      <c r="S137" s="252"/>
      <c r="T137" s="253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4" t="s">
        <v>135</v>
      </c>
      <c r="AU137" s="254" t="s">
        <v>91</v>
      </c>
      <c r="AV137" s="14" t="s">
        <v>91</v>
      </c>
      <c r="AW137" s="14" t="s">
        <v>35</v>
      </c>
      <c r="AX137" s="14" t="s">
        <v>81</v>
      </c>
      <c r="AY137" s="254" t="s">
        <v>127</v>
      </c>
    </row>
    <row r="138" s="15" customFormat="1">
      <c r="A138" s="15"/>
      <c r="B138" s="255"/>
      <c r="C138" s="256"/>
      <c r="D138" s="235" t="s">
        <v>135</v>
      </c>
      <c r="E138" s="257" t="s">
        <v>1</v>
      </c>
      <c r="F138" s="258" t="s">
        <v>138</v>
      </c>
      <c r="G138" s="256"/>
      <c r="H138" s="259">
        <v>222.88</v>
      </c>
      <c r="I138" s="260"/>
      <c r="J138" s="256"/>
      <c r="K138" s="256"/>
      <c r="L138" s="261"/>
      <c r="M138" s="262"/>
      <c r="N138" s="263"/>
      <c r="O138" s="263"/>
      <c r="P138" s="263"/>
      <c r="Q138" s="263"/>
      <c r="R138" s="263"/>
      <c r="S138" s="263"/>
      <c r="T138" s="264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65" t="s">
        <v>135</v>
      </c>
      <c r="AU138" s="265" t="s">
        <v>91</v>
      </c>
      <c r="AV138" s="15" t="s">
        <v>133</v>
      </c>
      <c r="AW138" s="15" t="s">
        <v>35</v>
      </c>
      <c r="AX138" s="15" t="s">
        <v>89</v>
      </c>
      <c r="AY138" s="265" t="s">
        <v>127</v>
      </c>
    </row>
    <row r="139" s="2" customFormat="1" ht="33" customHeight="1">
      <c r="A139" s="38"/>
      <c r="B139" s="39"/>
      <c r="C139" s="219" t="s">
        <v>133</v>
      </c>
      <c r="D139" s="219" t="s">
        <v>129</v>
      </c>
      <c r="E139" s="220" t="s">
        <v>148</v>
      </c>
      <c r="F139" s="221" t="s">
        <v>149</v>
      </c>
      <c r="G139" s="222" t="s">
        <v>150</v>
      </c>
      <c r="H139" s="223">
        <v>187.56899999999999</v>
      </c>
      <c r="I139" s="224"/>
      <c r="J139" s="225">
        <f>ROUND(I139*H139,2)</f>
        <v>0</v>
      </c>
      <c r="K139" s="226"/>
      <c r="L139" s="44"/>
      <c r="M139" s="227" t="s">
        <v>1</v>
      </c>
      <c r="N139" s="228" t="s">
        <v>46</v>
      </c>
      <c r="O139" s="91"/>
      <c r="P139" s="229">
        <f>O139*H139</f>
        <v>0</v>
      </c>
      <c r="Q139" s="229">
        <v>0</v>
      </c>
      <c r="R139" s="229">
        <f>Q139*H139</f>
        <v>0</v>
      </c>
      <c r="S139" s="229">
        <v>0</v>
      </c>
      <c r="T139" s="230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31" t="s">
        <v>133</v>
      </c>
      <c r="AT139" s="231" t="s">
        <v>129</v>
      </c>
      <c r="AU139" s="231" t="s">
        <v>91</v>
      </c>
      <c r="AY139" s="17" t="s">
        <v>127</v>
      </c>
      <c r="BE139" s="232">
        <f>IF(N139="základní",J139,0)</f>
        <v>0</v>
      </c>
      <c r="BF139" s="232">
        <f>IF(N139="snížená",J139,0)</f>
        <v>0</v>
      </c>
      <c r="BG139" s="232">
        <f>IF(N139="zákl. přenesená",J139,0)</f>
        <v>0</v>
      </c>
      <c r="BH139" s="232">
        <f>IF(N139="sníž. přenesená",J139,0)</f>
        <v>0</v>
      </c>
      <c r="BI139" s="232">
        <f>IF(N139="nulová",J139,0)</f>
        <v>0</v>
      </c>
      <c r="BJ139" s="17" t="s">
        <v>89</v>
      </c>
      <c r="BK139" s="232">
        <f>ROUND(I139*H139,2)</f>
        <v>0</v>
      </c>
      <c r="BL139" s="17" t="s">
        <v>133</v>
      </c>
      <c r="BM139" s="231" t="s">
        <v>151</v>
      </c>
    </row>
    <row r="140" s="13" customFormat="1">
      <c r="A140" s="13"/>
      <c r="B140" s="233"/>
      <c r="C140" s="234"/>
      <c r="D140" s="235" t="s">
        <v>135</v>
      </c>
      <c r="E140" s="236" t="s">
        <v>1</v>
      </c>
      <c r="F140" s="237" t="s">
        <v>152</v>
      </c>
      <c r="G140" s="234"/>
      <c r="H140" s="236" t="s">
        <v>1</v>
      </c>
      <c r="I140" s="238"/>
      <c r="J140" s="234"/>
      <c r="K140" s="234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135</v>
      </c>
      <c r="AU140" s="243" t="s">
        <v>91</v>
      </c>
      <c r="AV140" s="13" t="s">
        <v>89</v>
      </c>
      <c r="AW140" s="13" t="s">
        <v>35</v>
      </c>
      <c r="AX140" s="13" t="s">
        <v>81</v>
      </c>
      <c r="AY140" s="243" t="s">
        <v>127</v>
      </c>
    </row>
    <row r="141" s="13" customFormat="1">
      <c r="A141" s="13"/>
      <c r="B141" s="233"/>
      <c r="C141" s="234"/>
      <c r="D141" s="235" t="s">
        <v>135</v>
      </c>
      <c r="E141" s="236" t="s">
        <v>1</v>
      </c>
      <c r="F141" s="237" t="s">
        <v>153</v>
      </c>
      <c r="G141" s="234"/>
      <c r="H141" s="236" t="s">
        <v>1</v>
      </c>
      <c r="I141" s="238"/>
      <c r="J141" s="234"/>
      <c r="K141" s="234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135</v>
      </c>
      <c r="AU141" s="243" t="s">
        <v>91</v>
      </c>
      <c r="AV141" s="13" t="s">
        <v>89</v>
      </c>
      <c r="AW141" s="13" t="s">
        <v>35</v>
      </c>
      <c r="AX141" s="13" t="s">
        <v>81</v>
      </c>
      <c r="AY141" s="243" t="s">
        <v>127</v>
      </c>
    </row>
    <row r="142" s="14" customFormat="1">
      <c r="A142" s="14"/>
      <c r="B142" s="244"/>
      <c r="C142" s="245"/>
      <c r="D142" s="235" t="s">
        <v>135</v>
      </c>
      <c r="E142" s="246" t="s">
        <v>1</v>
      </c>
      <c r="F142" s="247" t="s">
        <v>154</v>
      </c>
      <c r="G142" s="245"/>
      <c r="H142" s="248">
        <v>145.22200000000001</v>
      </c>
      <c r="I142" s="249"/>
      <c r="J142" s="245"/>
      <c r="K142" s="245"/>
      <c r="L142" s="250"/>
      <c r="M142" s="251"/>
      <c r="N142" s="252"/>
      <c r="O142" s="252"/>
      <c r="P142" s="252"/>
      <c r="Q142" s="252"/>
      <c r="R142" s="252"/>
      <c r="S142" s="252"/>
      <c r="T142" s="253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4" t="s">
        <v>135</v>
      </c>
      <c r="AU142" s="254" t="s">
        <v>91</v>
      </c>
      <c r="AV142" s="14" t="s">
        <v>91</v>
      </c>
      <c r="AW142" s="14" t="s">
        <v>35</v>
      </c>
      <c r="AX142" s="14" t="s">
        <v>81</v>
      </c>
      <c r="AY142" s="254" t="s">
        <v>127</v>
      </c>
    </row>
    <row r="143" s="13" customFormat="1">
      <c r="A143" s="13"/>
      <c r="B143" s="233"/>
      <c r="C143" s="234"/>
      <c r="D143" s="235" t="s">
        <v>135</v>
      </c>
      <c r="E143" s="236" t="s">
        <v>1</v>
      </c>
      <c r="F143" s="237" t="s">
        <v>155</v>
      </c>
      <c r="G143" s="234"/>
      <c r="H143" s="236" t="s">
        <v>1</v>
      </c>
      <c r="I143" s="238"/>
      <c r="J143" s="234"/>
      <c r="K143" s="234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135</v>
      </c>
      <c r="AU143" s="243" t="s">
        <v>91</v>
      </c>
      <c r="AV143" s="13" t="s">
        <v>89</v>
      </c>
      <c r="AW143" s="13" t="s">
        <v>35</v>
      </c>
      <c r="AX143" s="13" t="s">
        <v>81</v>
      </c>
      <c r="AY143" s="243" t="s">
        <v>127</v>
      </c>
    </row>
    <row r="144" s="14" customFormat="1">
      <c r="A144" s="14"/>
      <c r="B144" s="244"/>
      <c r="C144" s="245"/>
      <c r="D144" s="235" t="s">
        <v>135</v>
      </c>
      <c r="E144" s="246" t="s">
        <v>1</v>
      </c>
      <c r="F144" s="247" t="s">
        <v>156</v>
      </c>
      <c r="G144" s="245"/>
      <c r="H144" s="248">
        <v>42.347000000000001</v>
      </c>
      <c r="I144" s="249"/>
      <c r="J144" s="245"/>
      <c r="K144" s="245"/>
      <c r="L144" s="250"/>
      <c r="M144" s="251"/>
      <c r="N144" s="252"/>
      <c r="O144" s="252"/>
      <c r="P144" s="252"/>
      <c r="Q144" s="252"/>
      <c r="R144" s="252"/>
      <c r="S144" s="252"/>
      <c r="T144" s="253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4" t="s">
        <v>135</v>
      </c>
      <c r="AU144" s="254" t="s">
        <v>91</v>
      </c>
      <c r="AV144" s="14" t="s">
        <v>91</v>
      </c>
      <c r="AW144" s="14" t="s">
        <v>35</v>
      </c>
      <c r="AX144" s="14" t="s">
        <v>81</v>
      </c>
      <c r="AY144" s="254" t="s">
        <v>127</v>
      </c>
    </row>
    <row r="145" s="15" customFormat="1">
      <c r="A145" s="15"/>
      <c r="B145" s="255"/>
      <c r="C145" s="256"/>
      <c r="D145" s="235" t="s">
        <v>135</v>
      </c>
      <c r="E145" s="257" t="s">
        <v>1</v>
      </c>
      <c r="F145" s="258" t="s">
        <v>138</v>
      </c>
      <c r="G145" s="256"/>
      <c r="H145" s="259">
        <v>187.56900000000002</v>
      </c>
      <c r="I145" s="260"/>
      <c r="J145" s="256"/>
      <c r="K145" s="256"/>
      <c r="L145" s="261"/>
      <c r="M145" s="262"/>
      <c r="N145" s="263"/>
      <c r="O145" s="263"/>
      <c r="P145" s="263"/>
      <c r="Q145" s="263"/>
      <c r="R145" s="263"/>
      <c r="S145" s="263"/>
      <c r="T145" s="264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65" t="s">
        <v>135</v>
      </c>
      <c r="AU145" s="265" t="s">
        <v>91</v>
      </c>
      <c r="AV145" s="15" t="s">
        <v>133</v>
      </c>
      <c r="AW145" s="15" t="s">
        <v>35</v>
      </c>
      <c r="AX145" s="15" t="s">
        <v>89</v>
      </c>
      <c r="AY145" s="265" t="s">
        <v>127</v>
      </c>
    </row>
    <row r="146" s="2" customFormat="1" ht="33" customHeight="1">
      <c r="A146" s="38"/>
      <c r="B146" s="39"/>
      <c r="C146" s="219" t="s">
        <v>157</v>
      </c>
      <c r="D146" s="219" t="s">
        <v>129</v>
      </c>
      <c r="E146" s="220" t="s">
        <v>158</v>
      </c>
      <c r="F146" s="221" t="s">
        <v>159</v>
      </c>
      <c r="G146" s="222" t="s">
        <v>150</v>
      </c>
      <c r="H146" s="223">
        <v>8.0999999999999996</v>
      </c>
      <c r="I146" s="224"/>
      <c r="J146" s="225">
        <f>ROUND(I146*H146,2)</f>
        <v>0</v>
      </c>
      <c r="K146" s="226"/>
      <c r="L146" s="44"/>
      <c r="M146" s="227" t="s">
        <v>1</v>
      </c>
      <c r="N146" s="228" t="s">
        <v>46</v>
      </c>
      <c r="O146" s="91"/>
      <c r="P146" s="229">
        <f>O146*H146</f>
        <v>0</v>
      </c>
      <c r="Q146" s="229">
        <v>0</v>
      </c>
      <c r="R146" s="229">
        <f>Q146*H146</f>
        <v>0</v>
      </c>
      <c r="S146" s="229">
        <v>0</v>
      </c>
      <c r="T146" s="230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31" t="s">
        <v>133</v>
      </c>
      <c r="AT146" s="231" t="s">
        <v>129</v>
      </c>
      <c r="AU146" s="231" t="s">
        <v>91</v>
      </c>
      <c r="AY146" s="17" t="s">
        <v>127</v>
      </c>
      <c r="BE146" s="232">
        <f>IF(N146="základní",J146,0)</f>
        <v>0</v>
      </c>
      <c r="BF146" s="232">
        <f>IF(N146="snížená",J146,0)</f>
        <v>0</v>
      </c>
      <c r="BG146" s="232">
        <f>IF(N146="zákl. přenesená",J146,0)</f>
        <v>0</v>
      </c>
      <c r="BH146" s="232">
        <f>IF(N146="sníž. přenesená",J146,0)</f>
        <v>0</v>
      </c>
      <c r="BI146" s="232">
        <f>IF(N146="nulová",J146,0)</f>
        <v>0</v>
      </c>
      <c r="BJ146" s="17" t="s">
        <v>89</v>
      </c>
      <c r="BK146" s="232">
        <f>ROUND(I146*H146,2)</f>
        <v>0</v>
      </c>
      <c r="BL146" s="17" t="s">
        <v>133</v>
      </c>
      <c r="BM146" s="231" t="s">
        <v>160</v>
      </c>
    </row>
    <row r="147" s="13" customFormat="1">
      <c r="A147" s="13"/>
      <c r="B147" s="233"/>
      <c r="C147" s="234"/>
      <c r="D147" s="235" t="s">
        <v>135</v>
      </c>
      <c r="E147" s="236" t="s">
        <v>1</v>
      </c>
      <c r="F147" s="237" t="s">
        <v>161</v>
      </c>
      <c r="G147" s="234"/>
      <c r="H147" s="236" t="s">
        <v>1</v>
      </c>
      <c r="I147" s="238"/>
      <c r="J147" s="234"/>
      <c r="K147" s="234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135</v>
      </c>
      <c r="AU147" s="243" t="s">
        <v>91</v>
      </c>
      <c r="AV147" s="13" t="s">
        <v>89</v>
      </c>
      <c r="AW147" s="13" t="s">
        <v>35</v>
      </c>
      <c r="AX147" s="13" t="s">
        <v>81</v>
      </c>
      <c r="AY147" s="243" t="s">
        <v>127</v>
      </c>
    </row>
    <row r="148" s="14" customFormat="1">
      <c r="A148" s="14"/>
      <c r="B148" s="244"/>
      <c r="C148" s="245"/>
      <c r="D148" s="235" t="s">
        <v>135</v>
      </c>
      <c r="E148" s="246" t="s">
        <v>1</v>
      </c>
      <c r="F148" s="247" t="s">
        <v>162</v>
      </c>
      <c r="G148" s="245"/>
      <c r="H148" s="248">
        <v>8.0999999999999996</v>
      </c>
      <c r="I148" s="249"/>
      <c r="J148" s="245"/>
      <c r="K148" s="245"/>
      <c r="L148" s="250"/>
      <c r="M148" s="251"/>
      <c r="N148" s="252"/>
      <c r="O148" s="252"/>
      <c r="P148" s="252"/>
      <c r="Q148" s="252"/>
      <c r="R148" s="252"/>
      <c r="S148" s="252"/>
      <c r="T148" s="253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4" t="s">
        <v>135</v>
      </c>
      <c r="AU148" s="254" t="s">
        <v>91</v>
      </c>
      <c r="AV148" s="14" t="s">
        <v>91</v>
      </c>
      <c r="AW148" s="14" t="s">
        <v>35</v>
      </c>
      <c r="AX148" s="14" t="s">
        <v>81</v>
      </c>
      <c r="AY148" s="254" t="s">
        <v>127</v>
      </c>
    </row>
    <row r="149" s="15" customFormat="1">
      <c r="A149" s="15"/>
      <c r="B149" s="255"/>
      <c r="C149" s="256"/>
      <c r="D149" s="235" t="s">
        <v>135</v>
      </c>
      <c r="E149" s="257" t="s">
        <v>1</v>
      </c>
      <c r="F149" s="258" t="s">
        <v>138</v>
      </c>
      <c r="G149" s="256"/>
      <c r="H149" s="259">
        <v>8.0999999999999996</v>
      </c>
      <c r="I149" s="260"/>
      <c r="J149" s="256"/>
      <c r="K149" s="256"/>
      <c r="L149" s="261"/>
      <c r="M149" s="262"/>
      <c r="N149" s="263"/>
      <c r="O149" s="263"/>
      <c r="P149" s="263"/>
      <c r="Q149" s="263"/>
      <c r="R149" s="263"/>
      <c r="S149" s="263"/>
      <c r="T149" s="264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65" t="s">
        <v>135</v>
      </c>
      <c r="AU149" s="265" t="s">
        <v>91</v>
      </c>
      <c r="AV149" s="15" t="s">
        <v>133</v>
      </c>
      <c r="AW149" s="15" t="s">
        <v>35</v>
      </c>
      <c r="AX149" s="15" t="s">
        <v>89</v>
      </c>
      <c r="AY149" s="265" t="s">
        <v>127</v>
      </c>
    </row>
    <row r="150" s="2" customFormat="1" ht="33" customHeight="1">
      <c r="A150" s="38"/>
      <c r="B150" s="39"/>
      <c r="C150" s="219" t="s">
        <v>163</v>
      </c>
      <c r="D150" s="219" t="s">
        <v>129</v>
      </c>
      <c r="E150" s="220" t="s">
        <v>164</v>
      </c>
      <c r="F150" s="221" t="s">
        <v>165</v>
      </c>
      <c r="G150" s="222" t="s">
        <v>150</v>
      </c>
      <c r="H150" s="223">
        <v>21.347999999999999</v>
      </c>
      <c r="I150" s="224"/>
      <c r="J150" s="225">
        <f>ROUND(I150*H150,2)</f>
        <v>0</v>
      </c>
      <c r="K150" s="226"/>
      <c r="L150" s="44"/>
      <c r="M150" s="227" t="s">
        <v>1</v>
      </c>
      <c r="N150" s="228" t="s">
        <v>46</v>
      </c>
      <c r="O150" s="91"/>
      <c r="P150" s="229">
        <f>O150*H150</f>
        <v>0</v>
      </c>
      <c r="Q150" s="229">
        <v>0</v>
      </c>
      <c r="R150" s="229">
        <f>Q150*H150</f>
        <v>0</v>
      </c>
      <c r="S150" s="229">
        <v>0</v>
      </c>
      <c r="T150" s="230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31" t="s">
        <v>133</v>
      </c>
      <c r="AT150" s="231" t="s">
        <v>129</v>
      </c>
      <c r="AU150" s="231" t="s">
        <v>91</v>
      </c>
      <c r="AY150" s="17" t="s">
        <v>127</v>
      </c>
      <c r="BE150" s="232">
        <f>IF(N150="základní",J150,0)</f>
        <v>0</v>
      </c>
      <c r="BF150" s="232">
        <f>IF(N150="snížená",J150,0)</f>
        <v>0</v>
      </c>
      <c r="BG150" s="232">
        <f>IF(N150="zákl. přenesená",J150,0)</f>
        <v>0</v>
      </c>
      <c r="BH150" s="232">
        <f>IF(N150="sníž. přenesená",J150,0)</f>
        <v>0</v>
      </c>
      <c r="BI150" s="232">
        <f>IF(N150="nulová",J150,0)</f>
        <v>0</v>
      </c>
      <c r="BJ150" s="17" t="s">
        <v>89</v>
      </c>
      <c r="BK150" s="232">
        <f>ROUND(I150*H150,2)</f>
        <v>0</v>
      </c>
      <c r="BL150" s="17" t="s">
        <v>133</v>
      </c>
      <c r="BM150" s="231" t="s">
        <v>166</v>
      </c>
    </row>
    <row r="151" s="13" customFormat="1">
      <c r="A151" s="13"/>
      <c r="B151" s="233"/>
      <c r="C151" s="234"/>
      <c r="D151" s="235" t="s">
        <v>135</v>
      </c>
      <c r="E151" s="236" t="s">
        <v>1</v>
      </c>
      <c r="F151" s="237" t="s">
        <v>167</v>
      </c>
      <c r="G151" s="234"/>
      <c r="H151" s="236" t="s">
        <v>1</v>
      </c>
      <c r="I151" s="238"/>
      <c r="J151" s="234"/>
      <c r="K151" s="234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135</v>
      </c>
      <c r="AU151" s="243" t="s">
        <v>91</v>
      </c>
      <c r="AV151" s="13" t="s">
        <v>89</v>
      </c>
      <c r="AW151" s="13" t="s">
        <v>35</v>
      </c>
      <c r="AX151" s="13" t="s">
        <v>81</v>
      </c>
      <c r="AY151" s="243" t="s">
        <v>127</v>
      </c>
    </row>
    <row r="152" s="13" customFormat="1">
      <c r="A152" s="13"/>
      <c r="B152" s="233"/>
      <c r="C152" s="234"/>
      <c r="D152" s="235" t="s">
        <v>135</v>
      </c>
      <c r="E152" s="236" t="s">
        <v>1</v>
      </c>
      <c r="F152" s="237" t="s">
        <v>168</v>
      </c>
      <c r="G152" s="234"/>
      <c r="H152" s="236" t="s">
        <v>1</v>
      </c>
      <c r="I152" s="238"/>
      <c r="J152" s="234"/>
      <c r="K152" s="234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135</v>
      </c>
      <c r="AU152" s="243" t="s">
        <v>91</v>
      </c>
      <c r="AV152" s="13" t="s">
        <v>89</v>
      </c>
      <c r="AW152" s="13" t="s">
        <v>35</v>
      </c>
      <c r="AX152" s="13" t="s">
        <v>81</v>
      </c>
      <c r="AY152" s="243" t="s">
        <v>127</v>
      </c>
    </row>
    <row r="153" s="14" customFormat="1">
      <c r="A153" s="14"/>
      <c r="B153" s="244"/>
      <c r="C153" s="245"/>
      <c r="D153" s="235" t="s">
        <v>135</v>
      </c>
      <c r="E153" s="246" t="s">
        <v>1</v>
      </c>
      <c r="F153" s="247" t="s">
        <v>169</v>
      </c>
      <c r="G153" s="245"/>
      <c r="H153" s="248">
        <v>0.90000000000000002</v>
      </c>
      <c r="I153" s="249"/>
      <c r="J153" s="245"/>
      <c r="K153" s="245"/>
      <c r="L153" s="250"/>
      <c r="M153" s="251"/>
      <c r="N153" s="252"/>
      <c r="O153" s="252"/>
      <c r="P153" s="252"/>
      <c r="Q153" s="252"/>
      <c r="R153" s="252"/>
      <c r="S153" s="252"/>
      <c r="T153" s="253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4" t="s">
        <v>135</v>
      </c>
      <c r="AU153" s="254" t="s">
        <v>91</v>
      </c>
      <c r="AV153" s="14" t="s">
        <v>91</v>
      </c>
      <c r="AW153" s="14" t="s">
        <v>35</v>
      </c>
      <c r="AX153" s="14" t="s">
        <v>81</v>
      </c>
      <c r="AY153" s="254" t="s">
        <v>127</v>
      </c>
    </row>
    <row r="154" s="13" customFormat="1">
      <c r="A154" s="13"/>
      <c r="B154" s="233"/>
      <c r="C154" s="234"/>
      <c r="D154" s="235" t="s">
        <v>135</v>
      </c>
      <c r="E154" s="236" t="s">
        <v>1</v>
      </c>
      <c r="F154" s="237" t="s">
        <v>170</v>
      </c>
      <c r="G154" s="234"/>
      <c r="H154" s="236" t="s">
        <v>1</v>
      </c>
      <c r="I154" s="238"/>
      <c r="J154" s="234"/>
      <c r="K154" s="234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135</v>
      </c>
      <c r="AU154" s="243" t="s">
        <v>91</v>
      </c>
      <c r="AV154" s="13" t="s">
        <v>89</v>
      </c>
      <c r="AW154" s="13" t="s">
        <v>35</v>
      </c>
      <c r="AX154" s="13" t="s">
        <v>81</v>
      </c>
      <c r="AY154" s="243" t="s">
        <v>127</v>
      </c>
    </row>
    <row r="155" s="14" customFormat="1">
      <c r="A155" s="14"/>
      <c r="B155" s="244"/>
      <c r="C155" s="245"/>
      <c r="D155" s="235" t="s">
        <v>135</v>
      </c>
      <c r="E155" s="246" t="s">
        <v>1</v>
      </c>
      <c r="F155" s="247" t="s">
        <v>171</v>
      </c>
      <c r="G155" s="245"/>
      <c r="H155" s="248">
        <v>0.64800000000000002</v>
      </c>
      <c r="I155" s="249"/>
      <c r="J155" s="245"/>
      <c r="K155" s="245"/>
      <c r="L155" s="250"/>
      <c r="M155" s="251"/>
      <c r="N155" s="252"/>
      <c r="O155" s="252"/>
      <c r="P155" s="252"/>
      <c r="Q155" s="252"/>
      <c r="R155" s="252"/>
      <c r="S155" s="252"/>
      <c r="T155" s="253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4" t="s">
        <v>135</v>
      </c>
      <c r="AU155" s="254" t="s">
        <v>91</v>
      </c>
      <c r="AV155" s="14" t="s">
        <v>91</v>
      </c>
      <c r="AW155" s="14" t="s">
        <v>35</v>
      </c>
      <c r="AX155" s="14" t="s">
        <v>81</v>
      </c>
      <c r="AY155" s="254" t="s">
        <v>127</v>
      </c>
    </row>
    <row r="156" s="13" customFormat="1">
      <c r="A156" s="13"/>
      <c r="B156" s="233"/>
      <c r="C156" s="234"/>
      <c r="D156" s="235" t="s">
        <v>135</v>
      </c>
      <c r="E156" s="236" t="s">
        <v>1</v>
      </c>
      <c r="F156" s="237" t="s">
        <v>172</v>
      </c>
      <c r="G156" s="234"/>
      <c r="H156" s="236" t="s">
        <v>1</v>
      </c>
      <c r="I156" s="238"/>
      <c r="J156" s="234"/>
      <c r="K156" s="234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135</v>
      </c>
      <c r="AU156" s="243" t="s">
        <v>91</v>
      </c>
      <c r="AV156" s="13" t="s">
        <v>89</v>
      </c>
      <c r="AW156" s="13" t="s">
        <v>35</v>
      </c>
      <c r="AX156" s="13" t="s">
        <v>81</v>
      </c>
      <c r="AY156" s="243" t="s">
        <v>127</v>
      </c>
    </row>
    <row r="157" s="14" customFormat="1">
      <c r="A157" s="14"/>
      <c r="B157" s="244"/>
      <c r="C157" s="245"/>
      <c r="D157" s="235" t="s">
        <v>135</v>
      </c>
      <c r="E157" s="246" t="s">
        <v>1</v>
      </c>
      <c r="F157" s="247" t="s">
        <v>173</v>
      </c>
      <c r="G157" s="245"/>
      <c r="H157" s="248">
        <v>19.800000000000001</v>
      </c>
      <c r="I157" s="249"/>
      <c r="J157" s="245"/>
      <c r="K157" s="245"/>
      <c r="L157" s="250"/>
      <c r="M157" s="251"/>
      <c r="N157" s="252"/>
      <c r="O157" s="252"/>
      <c r="P157" s="252"/>
      <c r="Q157" s="252"/>
      <c r="R157" s="252"/>
      <c r="S157" s="252"/>
      <c r="T157" s="253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4" t="s">
        <v>135</v>
      </c>
      <c r="AU157" s="254" t="s">
        <v>91</v>
      </c>
      <c r="AV157" s="14" t="s">
        <v>91</v>
      </c>
      <c r="AW157" s="14" t="s">
        <v>35</v>
      </c>
      <c r="AX157" s="14" t="s">
        <v>81</v>
      </c>
      <c r="AY157" s="254" t="s">
        <v>127</v>
      </c>
    </row>
    <row r="158" s="15" customFormat="1">
      <c r="A158" s="15"/>
      <c r="B158" s="255"/>
      <c r="C158" s="256"/>
      <c r="D158" s="235" t="s">
        <v>135</v>
      </c>
      <c r="E158" s="257" t="s">
        <v>1</v>
      </c>
      <c r="F158" s="258" t="s">
        <v>138</v>
      </c>
      <c r="G158" s="256"/>
      <c r="H158" s="259">
        <v>21.347999999999999</v>
      </c>
      <c r="I158" s="260"/>
      <c r="J158" s="256"/>
      <c r="K158" s="256"/>
      <c r="L158" s="261"/>
      <c r="M158" s="262"/>
      <c r="N158" s="263"/>
      <c r="O158" s="263"/>
      <c r="P158" s="263"/>
      <c r="Q158" s="263"/>
      <c r="R158" s="263"/>
      <c r="S158" s="263"/>
      <c r="T158" s="264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65" t="s">
        <v>135</v>
      </c>
      <c r="AU158" s="265" t="s">
        <v>91</v>
      </c>
      <c r="AV158" s="15" t="s">
        <v>133</v>
      </c>
      <c r="AW158" s="15" t="s">
        <v>35</v>
      </c>
      <c r="AX158" s="15" t="s">
        <v>89</v>
      </c>
      <c r="AY158" s="265" t="s">
        <v>127</v>
      </c>
    </row>
    <row r="159" s="2" customFormat="1" ht="33" customHeight="1">
      <c r="A159" s="38"/>
      <c r="B159" s="39"/>
      <c r="C159" s="219" t="s">
        <v>174</v>
      </c>
      <c r="D159" s="219" t="s">
        <v>129</v>
      </c>
      <c r="E159" s="220" t="s">
        <v>175</v>
      </c>
      <c r="F159" s="221" t="s">
        <v>176</v>
      </c>
      <c r="G159" s="222" t="s">
        <v>150</v>
      </c>
      <c r="H159" s="223">
        <v>5.4000000000000004</v>
      </c>
      <c r="I159" s="224"/>
      <c r="J159" s="225">
        <f>ROUND(I159*H159,2)</f>
        <v>0</v>
      </c>
      <c r="K159" s="226"/>
      <c r="L159" s="44"/>
      <c r="M159" s="227" t="s">
        <v>1</v>
      </c>
      <c r="N159" s="228" t="s">
        <v>46</v>
      </c>
      <c r="O159" s="91"/>
      <c r="P159" s="229">
        <f>O159*H159</f>
        <v>0</v>
      </c>
      <c r="Q159" s="229">
        <v>0</v>
      </c>
      <c r="R159" s="229">
        <f>Q159*H159</f>
        <v>0</v>
      </c>
      <c r="S159" s="229">
        <v>0</v>
      </c>
      <c r="T159" s="230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31" t="s">
        <v>133</v>
      </c>
      <c r="AT159" s="231" t="s">
        <v>129</v>
      </c>
      <c r="AU159" s="231" t="s">
        <v>91</v>
      </c>
      <c r="AY159" s="17" t="s">
        <v>127</v>
      </c>
      <c r="BE159" s="232">
        <f>IF(N159="základní",J159,0)</f>
        <v>0</v>
      </c>
      <c r="BF159" s="232">
        <f>IF(N159="snížená",J159,0)</f>
        <v>0</v>
      </c>
      <c r="BG159" s="232">
        <f>IF(N159="zákl. přenesená",J159,0)</f>
        <v>0</v>
      </c>
      <c r="BH159" s="232">
        <f>IF(N159="sníž. přenesená",J159,0)</f>
        <v>0</v>
      </c>
      <c r="BI159" s="232">
        <f>IF(N159="nulová",J159,0)</f>
        <v>0</v>
      </c>
      <c r="BJ159" s="17" t="s">
        <v>89</v>
      </c>
      <c r="BK159" s="232">
        <f>ROUND(I159*H159,2)</f>
        <v>0</v>
      </c>
      <c r="BL159" s="17" t="s">
        <v>133</v>
      </c>
      <c r="BM159" s="231" t="s">
        <v>177</v>
      </c>
    </row>
    <row r="160" s="13" customFormat="1">
      <c r="A160" s="13"/>
      <c r="B160" s="233"/>
      <c r="C160" s="234"/>
      <c r="D160" s="235" t="s">
        <v>135</v>
      </c>
      <c r="E160" s="236" t="s">
        <v>1</v>
      </c>
      <c r="F160" s="237" t="s">
        <v>178</v>
      </c>
      <c r="G160" s="234"/>
      <c r="H160" s="236" t="s">
        <v>1</v>
      </c>
      <c r="I160" s="238"/>
      <c r="J160" s="234"/>
      <c r="K160" s="234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135</v>
      </c>
      <c r="AU160" s="243" t="s">
        <v>91</v>
      </c>
      <c r="AV160" s="13" t="s">
        <v>89</v>
      </c>
      <c r="AW160" s="13" t="s">
        <v>35</v>
      </c>
      <c r="AX160" s="13" t="s">
        <v>81</v>
      </c>
      <c r="AY160" s="243" t="s">
        <v>127</v>
      </c>
    </row>
    <row r="161" s="14" customFormat="1">
      <c r="A161" s="14"/>
      <c r="B161" s="244"/>
      <c r="C161" s="245"/>
      <c r="D161" s="235" t="s">
        <v>135</v>
      </c>
      <c r="E161" s="246" t="s">
        <v>1</v>
      </c>
      <c r="F161" s="247" t="s">
        <v>179</v>
      </c>
      <c r="G161" s="245"/>
      <c r="H161" s="248">
        <v>5.4000000000000004</v>
      </c>
      <c r="I161" s="249"/>
      <c r="J161" s="245"/>
      <c r="K161" s="245"/>
      <c r="L161" s="250"/>
      <c r="M161" s="251"/>
      <c r="N161" s="252"/>
      <c r="O161" s="252"/>
      <c r="P161" s="252"/>
      <c r="Q161" s="252"/>
      <c r="R161" s="252"/>
      <c r="S161" s="252"/>
      <c r="T161" s="253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4" t="s">
        <v>135</v>
      </c>
      <c r="AU161" s="254" t="s">
        <v>91</v>
      </c>
      <c r="AV161" s="14" t="s">
        <v>91</v>
      </c>
      <c r="AW161" s="14" t="s">
        <v>35</v>
      </c>
      <c r="AX161" s="14" t="s">
        <v>81</v>
      </c>
      <c r="AY161" s="254" t="s">
        <v>127</v>
      </c>
    </row>
    <row r="162" s="15" customFormat="1">
      <c r="A162" s="15"/>
      <c r="B162" s="255"/>
      <c r="C162" s="256"/>
      <c r="D162" s="235" t="s">
        <v>135</v>
      </c>
      <c r="E162" s="257" t="s">
        <v>1</v>
      </c>
      <c r="F162" s="258" t="s">
        <v>138</v>
      </c>
      <c r="G162" s="256"/>
      <c r="H162" s="259">
        <v>5.4000000000000004</v>
      </c>
      <c r="I162" s="260"/>
      <c r="J162" s="256"/>
      <c r="K162" s="256"/>
      <c r="L162" s="261"/>
      <c r="M162" s="262"/>
      <c r="N162" s="263"/>
      <c r="O162" s="263"/>
      <c r="P162" s="263"/>
      <c r="Q162" s="263"/>
      <c r="R162" s="263"/>
      <c r="S162" s="263"/>
      <c r="T162" s="264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65" t="s">
        <v>135</v>
      </c>
      <c r="AU162" s="265" t="s">
        <v>91</v>
      </c>
      <c r="AV162" s="15" t="s">
        <v>133</v>
      </c>
      <c r="AW162" s="15" t="s">
        <v>35</v>
      </c>
      <c r="AX162" s="15" t="s">
        <v>89</v>
      </c>
      <c r="AY162" s="265" t="s">
        <v>127</v>
      </c>
    </row>
    <row r="163" s="2" customFormat="1" ht="33" customHeight="1">
      <c r="A163" s="38"/>
      <c r="B163" s="39"/>
      <c r="C163" s="219" t="s">
        <v>180</v>
      </c>
      <c r="D163" s="219" t="s">
        <v>129</v>
      </c>
      <c r="E163" s="220" t="s">
        <v>181</v>
      </c>
      <c r="F163" s="221" t="s">
        <v>182</v>
      </c>
      <c r="G163" s="222" t="s">
        <v>150</v>
      </c>
      <c r="H163" s="223">
        <v>272.91699999999997</v>
      </c>
      <c r="I163" s="224"/>
      <c r="J163" s="225">
        <f>ROUND(I163*H163,2)</f>
        <v>0</v>
      </c>
      <c r="K163" s="226"/>
      <c r="L163" s="44"/>
      <c r="M163" s="227" t="s">
        <v>1</v>
      </c>
      <c r="N163" s="228" t="s">
        <v>46</v>
      </c>
      <c r="O163" s="91"/>
      <c r="P163" s="229">
        <f>O163*H163</f>
        <v>0</v>
      </c>
      <c r="Q163" s="229">
        <v>0</v>
      </c>
      <c r="R163" s="229">
        <f>Q163*H163</f>
        <v>0</v>
      </c>
      <c r="S163" s="229">
        <v>0</v>
      </c>
      <c r="T163" s="230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31" t="s">
        <v>133</v>
      </c>
      <c r="AT163" s="231" t="s">
        <v>129</v>
      </c>
      <c r="AU163" s="231" t="s">
        <v>91</v>
      </c>
      <c r="AY163" s="17" t="s">
        <v>127</v>
      </c>
      <c r="BE163" s="232">
        <f>IF(N163="základní",J163,0)</f>
        <v>0</v>
      </c>
      <c r="BF163" s="232">
        <f>IF(N163="snížená",J163,0)</f>
        <v>0</v>
      </c>
      <c r="BG163" s="232">
        <f>IF(N163="zákl. přenesená",J163,0)</f>
        <v>0</v>
      </c>
      <c r="BH163" s="232">
        <f>IF(N163="sníž. přenesená",J163,0)</f>
        <v>0</v>
      </c>
      <c r="BI163" s="232">
        <f>IF(N163="nulová",J163,0)</f>
        <v>0</v>
      </c>
      <c r="BJ163" s="17" t="s">
        <v>89</v>
      </c>
      <c r="BK163" s="232">
        <f>ROUND(I163*H163,2)</f>
        <v>0</v>
      </c>
      <c r="BL163" s="17" t="s">
        <v>133</v>
      </c>
      <c r="BM163" s="231" t="s">
        <v>183</v>
      </c>
    </row>
    <row r="164" s="13" customFormat="1">
      <c r="A164" s="13"/>
      <c r="B164" s="233"/>
      <c r="C164" s="234"/>
      <c r="D164" s="235" t="s">
        <v>135</v>
      </c>
      <c r="E164" s="236" t="s">
        <v>1</v>
      </c>
      <c r="F164" s="237" t="s">
        <v>184</v>
      </c>
      <c r="G164" s="234"/>
      <c r="H164" s="236" t="s">
        <v>1</v>
      </c>
      <c r="I164" s="238"/>
      <c r="J164" s="234"/>
      <c r="K164" s="234"/>
      <c r="L164" s="239"/>
      <c r="M164" s="240"/>
      <c r="N164" s="241"/>
      <c r="O164" s="241"/>
      <c r="P164" s="241"/>
      <c r="Q164" s="241"/>
      <c r="R164" s="241"/>
      <c r="S164" s="241"/>
      <c r="T164" s="24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3" t="s">
        <v>135</v>
      </c>
      <c r="AU164" s="243" t="s">
        <v>91</v>
      </c>
      <c r="AV164" s="13" t="s">
        <v>89</v>
      </c>
      <c r="AW164" s="13" t="s">
        <v>35</v>
      </c>
      <c r="AX164" s="13" t="s">
        <v>81</v>
      </c>
      <c r="AY164" s="243" t="s">
        <v>127</v>
      </c>
    </row>
    <row r="165" s="14" customFormat="1">
      <c r="A165" s="14"/>
      <c r="B165" s="244"/>
      <c r="C165" s="245"/>
      <c r="D165" s="235" t="s">
        <v>135</v>
      </c>
      <c r="E165" s="246" t="s">
        <v>1</v>
      </c>
      <c r="F165" s="247" t="s">
        <v>185</v>
      </c>
      <c r="G165" s="245"/>
      <c r="H165" s="248">
        <v>55.719999999999999</v>
      </c>
      <c r="I165" s="249"/>
      <c r="J165" s="245"/>
      <c r="K165" s="245"/>
      <c r="L165" s="250"/>
      <c r="M165" s="251"/>
      <c r="N165" s="252"/>
      <c r="O165" s="252"/>
      <c r="P165" s="252"/>
      <c r="Q165" s="252"/>
      <c r="R165" s="252"/>
      <c r="S165" s="252"/>
      <c r="T165" s="253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4" t="s">
        <v>135</v>
      </c>
      <c r="AU165" s="254" t="s">
        <v>91</v>
      </c>
      <c r="AV165" s="14" t="s">
        <v>91</v>
      </c>
      <c r="AW165" s="14" t="s">
        <v>35</v>
      </c>
      <c r="AX165" s="14" t="s">
        <v>81</v>
      </c>
      <c r="AY165" s="254" t="s">
        <v>127</v>
      </c>
    </row>
    <row r="166" s="13" customFormat="1">
      <c r="A166" s="13"/>
      <c r="B166" s="233"/>
      <c r="C166" s="234"/>
      <c r="D166" s="235" t="s">
        <v>135</v>
      </c>
      <c r="E166" s="236" t="s">
        <v>1</v>
      </c>
      <c r="F166" s="237" t="s">
        <v>186</v>
      </c>
      <c r="G166" s="234"/>
      <c r="H166" s="236" t="s">
        <v>1</v>
      </c>
      <c r="I166" s="238"/>
      <c r="J166" s="234"/>
      <c r="K166" s="234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135</v>
      </c>
      <c r="AU166" s="243" t="s">
        <v>91</v>
      </c>
      <c r="AV166" s="13" t="s">
        <v>89</v>
      </c>
      <c r="AW166" s="13" t="s">
        <v>35</v>
      </c>
      <c r="AX166" s="13" t="s">
        <v>81</v>
      </c>
      <c r="AY166" s="243" t="s">
        <v>127</v>
      </c>
    </row>
    <row r="167" s="14" customFormat="1">
      <c r="A167" s="14"/>
      <c r="B167" s="244"/>
      <c r="C167" s="245"/>
      <c r="D167" s="235" t="s">
        <v>135</v>
      </c>
      <c r="E167" s="246" t="s">
        <v>1</v>
      </c>
      <c r="F167" s="247" t="s">
        <v>187</v>
      </c>
      <c r="G167" s="245"/>
      <c r="H167" s="248">
        <v>187.56899999999999</v>
      </c>
      <c r="I167" s="249"/>
      <c r="J167" s="245"/>
      <c r="K167" s="245"/>
      <c r="L167" s="250"/>
      <c r="M167" s="251"/>
      <c r="N167" s="252"/>
      <c r="O167" s="252"/>
      <c r="P167" s="252"/>
      <c r="Q167" s="252"/>
      <c r="R167" s="252"/>
      <c r="S167" s="252"/>
      <c r="T167" s="253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4" t="s">
        <v>135</v>
      </c>
      <c r="AU167" s="254" t="s">
        <v>91</v>
      </c>
      <c r="AV167" s="14" t="s">
        <v>91</v>
      </c>
      <c r="AW167" s="14" t="s">
        <v>35</v>
      </c>
      <c r="AX167" s="14" t="s">
        <v>81</v>
      </c>
      <c r="AY167" s="254" t="s">
        <v>127</v>
      </c>
    </row>
    <row r="168" s="13" customFormat="1">
      <c r="A168" s="13"/>
      <c r="B168" s="233"/>
      <c r="C168" s="234"/>
      <c r="D168" s="235" t="s">
        <v>135</v>
      </c>
      <c r="E168" s="236" t="s">
        <v>1</v>
      </c>
      <c r="F168" s="237" t="s">
        <v>188</v>
      </c>
      <c r="G168" s="234"/>
      <c r="H168" s="236" t="s">
        <v>1</v>
      </c>
      <c r="I168" s="238"/>
      <c r="J168" s="234"/>
      <c r="K168" s="234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135</v>
      </c>
      <c r="AU168" s="243" t="s">
        <v>91</v>
      </c>
      <c r="AV168" s="13" t="s">
        <v>89</v>
      </c>
      <c r="AW168" s="13" t="s">
        <v>35</v>
      </c>
      <c r="AX168" s="13" t="s">
        <v>81</v>
      </c>
      <c r="AY168" s="243" t="s">
        <v>127</v>
      </c>
    </row>
    <row r="169" s="14" customFormat="1">
      <c r="A169" s="14"/>
      <c r="B169" s="244"/>
      <c r="C169" s="245"/>
      <c r="D169" s="235" t="s">
        <v>135</v>
      </c>
      <c r="E169" s="246" t="s">
        <v>1</v>
      </c>
      <c r="F169" s="247" t="s">
        <v>189</v>
      </c>
      <c r="G169" s="245"/>
      <c r="H169" s="248">
        <v>21.347999999999999</v>
      </c>
      <c r="I169" s="249"/>
      <c r="J169" s="245"/>
      <c r="K169" s="245"/>
      <c r="L169" s="250"/>
      <c r="M169" s="251"/>
      <c r="N169" s="252"/>
      <c r="O169" s="252"/>
      <c r="P169" s="252"/>
      <c r="Q169" s="252"/>
      <c r="R169" s="252"/>
      <c r="S169" s="252"/>
      <c r="T169" s="253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4" t="s">
        <v>135</v>
      </c>
      <c r="AU169" s="254" t="s">
        <v>91</v>
      </c>
      <c r="AV169" s="14" t="s">
        <v>91</v>
      </c>
      <c r="AW169" s="14" t="s">
        <v>35</v>
      </c>
      <c r="AX169" s="14" t="s">
        <v>81</v>
      </c>
      <c r="AY169" s="254" t="s">
        <v>127</v>
      </c>
    </row>
    <row r="170" s="13" customFormat="1">
      <c r="A170" s="13"/>
      <c r="B170" s="233"/>
      <c r="C170" s="234"/>
      <c r="D170" s="235" t="s">
        <v>135</v>
      </c>
      <c r="E170" s="236" t="s">
        <v>1</v>
      </c>
      <c r="F170" s="237" t="s">
        <v>190</v>
      </c>
      <c r="G170" s="234"/>
      <c r="H170" s="236" t="s">
        <v>1</v>
      </c>
      <c r="I170" s="238"/>
      <c r="J170" s="234"/>
      <c r="K170" s="234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135</v>
      </c>
      <c r="AU170" s="243" t="s">
        <v>91</v>
      </c>
      <c r="AV170" s="13" t="s">
        <v>89</v>
      </c>
      <c r="AW170" s="13" t="s">
        <v>35</v>
      </c>
      <c r="AX170" s="13" t="s">
        <v>81</v>
      </c>
      <c r="AY170" s="243" t="s">
        <v>127</v>
      </c>
    </row>
    <row r="171" s="14" customFormat="1">
      <c r="A171" s="14"/>
      <c r="B171" s="244"/>
      <c r="C171" s="245"/>
      <c r="D171" s="235" t="s">
        <v>135</v>
      </c>
      <c r="E171" s="246" t="s">
        <v>1</v>
      </c>
      <c r="F171" s="247" t="s">
        <v>191</v>
      </c>
      <c r="G171" s="245"/>
      <c r="H171" s="248">
        <v>8.0999999999999996</v>
      </c>
      <c r="I171" s="249"/>
      <c r="J171" s="245"/>
      <c r="K171" s="245"/>
      <c r="L171" s="250"/>
      <c r="M171" s="251"/>
      <c r="N171" s="252"/>
      <c r="O171" s="252"/>
      <c r="P171" s="252"/>
      <c r="Q171" s="252"/>
      <c r="R171" s="252"/>
      <c r="S171" s="252"/>
      <c r="T171" s="253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4" t="s">
        <v>135</v>
      </c>
      <c r="AU171" s="254" t="s">
        <v>91</v>
      </c>
      <c r="AV171" s="14" t="s">
        <v>91</v>
      </c>
      <c r="AW171" s="14" t="s">
        <v>35</v>
      </c>
      <c r="AX171" s="14" t="s">
        <v>81</v>
      </c>
      <c r="AY171" s="254" t="s">
        <v>127</v>
      </c>
    </row>
    <row r="172" s="13" customFormat="1">
      <c r="A172" s="13"/>
      <c r="B172" s="233"/>
      <c r="C172" s="234"/>
      <c r="D172" s="235" t="s">
        <v>135</v>
      </c>
      <c r="E172" s="236" t="s">
        <v>1</v>
      </c>
      <c r="F172" s="237" t="s">
        <v>192</v>
      </c>
      <c r="G172" s="234"/>
      <c r="H172" s="236" t="s">
        <v>1</v>
      </c>
      <c r="I172" s="238"/>
      <c r="J172" s="234"/>
      <c r="K172" s="234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135</v>
      </c>
      <c r="AU172" s="243" t="s">
        <v>91</v>
      </c>
      <c r="AV172" s="13" t="s">
        <v>89</v>
      </c>
      <c r="AW172" s="13" t="s">
        <v>35</v>
      </c>
      <c r="AX172" s="13" t="s">
        <v>81</v>
      </c>
      <c r="AY172" s="243" t="s">
        <v>127</v>
      </c>
    </row>
    <row r="173" s="14" customFormat="1">
      <c r="A173" s="14"/>
      <c r="B173" s="244"/>
      <c r="C173" s="245"/>
      <c r="D173" s="235" t="s">
        <v>135</v>
      </c>
      <c r="E173" s="246" t="s">
        <v>1</v>
      </c>
      <c r="F173" s="247" t="s">
        <v>193</v>
      </c>
      <c r="G173" s="245"/>
      <c r="H173" s="248">
        <v>5.4000000000000004</v>
      </c>
      <c r="I173" s="249"/>
      <c r="J173" s="245"/>
      <c r="K173" s="245"/>
      <c r="L173" s="250"/>
      <c r="M173" s="251"/>
      <c r="N173" s="252"/>
      <c r="O173" s="252"/>
      <c r="P173" s="252"/>
      <c r="Q173" s="252"/>
      <c r="R173" s="252"/>
      <c r="S173" s="252"/>
      <c r="T173" s="253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4" t="s">
        <v>135</v>
      </c>
      <c r="AU173" s="254" t="s">
        <v>91</v>
      </c>
      <c r="AV173" s="14" t="s">
        <v>91</v>
      </c>
      <c r="AW173" s="14" t="s">
        <v>35</v>
      </c>
      <c r="AX173" s="14" t="s">
        <v>81</v>
      </c>
      <c r="AY173" s="254" t="s">
        <v>127</v>
      </c>
    </row>
    <row r="174" s="13" customFormat="1">
      <c r="A174" s="13"/>
      <c r="B174" s="233"/>
      <c r="C174" s="234"/>
      <c r="D174" s="235" t="s">
        <v>135</v>
      </c>
      <c r="E174" s="236" t="s">
        <v>1</v>
      </c>
      <c r="F174" s="237" t="s">
        <v>194</v>
      </c>
      <c r="G174" s="234"/>
      <c r="H174" s="236" t="s">
        <v>1</v>
      </c>
      <c r="I174" s="238"/>
      <c r="J174" s="234"/>
      <c r="K174" s="234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135</v>
      </c>
      <c r="AU174" s="243" t="s">
        <v>91</v>
      </c>
      <c r="AV174" s="13" t="s">
        <v>89</v>
      </c>
      <c r="AW174" s="13" t="s">
        <v>35</v>
      </c>
      <c r="AX174" s="13" t="s">
        <v>81</v>
      </c>
      <c r="AY174" s="243" t="s">
        <v>127</v>
      </c>
    </row>
    <row r="175" s="14" customFormat="1">
      <c r="A175" s="14"/>
      <c r="B175" s="244"/>
      <c r="C175" s="245"/>
      <c r="D175" s="235" t="s">
        <v>135</v>
      </c>
      <c r="E175" s="246" t="s">
        <v>1</v>
      </c>
      <c r="F175" s="247" t="s">
        <v>195</v>
      </c>
      <c r="G175" s="245"/>
      <c r="H175" s="248">
        <v>-3.7799999999999998</v>
      </c>
      <c r="I175" s="249"/>
      <c r="J175" s="245"/>
      <c r="K175" s="245"/>
      <c r="L175" s="250"/>
      <c r="M175" s="251"/>
      <c r="N175" s="252"/>
      <c r="O175" s="252"/>
      <c r="P175" s="252"/>
      <c r="Q175" s="252"/>
      <c r="R175" s="252"/>
      <c r="S175" s="252"/>
      <c r="T175" s="253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4" t="s">
        <v>135</v>
      </c>
      <c r="AU175" s="254" t="s">
        <v>91</v>
      </c>
      <c r="AV175" s="14" t="s">
        <v>91</v>
      </c>
      <c r="AW175" s="14" t="s">
        <v>35</v>
      </c>
      <c r="AX175" s="14" t="s">
        <v>81</v>
      </c>
      <c r="AY175" s="254" t="s">
        <v>127</v>
      </c>
    </row>
    <row r="176" s="14" customFormat="1">
      <c r="A176" s="14"/>
      <c r="B176" s="244"/>
      <c r="C176" s="245"/>
      <c r="D176" s="235" t="s">
        <v>135</v>
      </c>
      <c r="E176" s="246" t="s">
        <v>1</v>
      </c>
      <c r="F176" s="247" t="s">
        <v>196</v>
      </c>
      <c r="G176" s="245"/>
      <c r="H176" s="248">
        <v>-0.35999999999999999</v>
      </c>
      <c r="I176" s="249"/>
      <c r="J176" s="245"/>
      <c r="K176" s="245"/>
      <c r="L176" s="250"/>
      <c r="M176" s="251"/>
      <c r="N176" s="252"/>
      <c r="O176" s="252"/>
      <c r="P176" s="252"/>
      <c r="Q176" s="252"/>
      <c r="R176" s="252"/>
      <c r="S176" s="252"/>
      <c r="T176" s="253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4" t="s">
        <v>135</v>
      </c>
      <c r="AU176" s="254" t="s">
        <v>91</v>
      </c>
      <c r="AV176" s="14" t="s">
        <v>91</v>
      </c>
      <c r="AW176" s="14" t="s">
        <v>35</v>
      </c>
      <c r="AX176" s="14" t="s">
        <v>81</v>
      </c>
      <c r="AY176" s="254" t="s">
        <v>127</v>
      </c>
    </row>
    <row r="177" s="14" customFormat="1">
      <c r="A177" s="14"/>
      <c r="B177" s="244"/>
      <c r="C177" s="245"/>
      <c r="D177" s="235" t="s">
        <v>135</v>
      </c>
      <c r="E177" s="246" t="s">
        <v>1</v>
      </c>
      <c r="F177" s="247" t="s">
        <v>197</v>
      </c>
      <c r="G177" s="245"/>
      <c r="H177" s="248">
        <v>-1.0800000000000001</v>
      </c>
      <c r="I177" s="249"/>
      <c r="J177" s="245"/>
      <c r="K177" s="245"/>
      <c r="L177" s="250"/>
      <c r="M177" s="251"/>
      <c r="N177" s="252"/>
      <c r="O177" s="252"/>
      <c r="P177" s="252"/>
      <c r="Q177" s="252"/>
      <c r="R177" s="252"/>
      <c r="S177" s="252"/>
      <c r="T177" s="253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4" t="s">
        <v>135</v>
      </c>
      <c r="AU177" s="254" t="s">
        <v>91</v>
      </c>
      <c r="AV177" s="14" t="s">
        <v>91</v>
      </c>
      <c r="AW177" s="14" t="s">
        <v>35</v>
      </c>
      <c r="AX177" s="14" t="s">
        <v>81</v>
      </c>
      <c r="AY177" s="254" t="s">
        <v>127</v>
      </c>
    </row>
    <row r="178" s="15" customFormat="1">
      <c r="A178" s="15"/>
      <c r="B178" s="255"/>
      <c r="C178" s="256"/>
      <c r="D178" s="235" t="s">
        <v>135</v>
      </c>
      <c r="E178" s="257" t="s">
        <v>1</v>
      </c>
      <c r="F178" s="258" t="s">
        <v>138</v>
      </c>
      <c r="G178" s="256"/>
      <c r="H178" s="259">
        <v>272.91700000000003</v>
      </c>
      <c r="I178" s="260"/>
      <c r="J178" s="256"/>
      <c r="K178" s="256"/>
      <c r="L178" s="261"/>
      <c r="M178" s="262"/>
      <c r="N178" s="263"/>
      <c r="O178" s="263"/>
      <c r="P178" s="263"/>
      <c r="Q178" s="263"/>
      <c r="R178" s="263"/>
      <c r="S178" s="263"/>
      <c r="T178" s="264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65" t="s">
        <v>135</v>
      </c>
      <c r="AU178" s="265" t="s">
        <v>91</v>
      </c>
      <c r="AV178" s="15" t="s">
        <v>133</v>
      </c>
      <c r="AW178" s="15" t="s">
        <v>35</v>
      </c>
      <c r="AX178" s="15" t="s">
        <v>89</v>
      </c>
      <c r="AY178" s="265" t="s">
        <v>127</v>
      </c>
    </row>
    <row r="179" s="2" customFormat="1" ht="33" customHeight="1">
      <c r="A179" s="38"/>
      <c r="B179" s="39"/>
      <c r="C179" s="219" t="s">
        <v>198</v>
      </c>
      <c r="D179" s="219" t="s">
        <v>129</v>
      </c>
      <c r="E179" s="220" t="s">
        <v>199</v>
      </c>
      <c r="F179" s="221" t="s">
        <v>200</v>
      </c>
      <c r="G179" s="222" t="s">
        <v>201</v>
      </c>
      <c r="H179" s="223">
        <v>542.36699999999996</v>
      </c>
      <c r="I179" s="224"/>
      <c r="J179" s="225">
        <f>ROUND(I179*H179,2)</f>
        <v>0</v>
      </c>
      <c r="K179" s="226"/>
      <c r="L179" s="44"/>
      <c r="M179" s="227" t="s">
        <v>1</v>
      </c>
      <c r="N179" s="228" t="s">
        <v>46</v>
      </c>
      <c r="O179" s="91"/>
      <c r="P179" s="229">
        <f>O179*H179</f>
        <v>0</v>
      </c>
      <c r="Q179" s="229">
        <v>0</v>
      </c>
      <c r="R179" s="229">
        <f>Q179*H179</f>
        <v>0</v>
      </c>
      <c r="S179" s="229">
        <v>0</v>
      </c>
      <c r="T179" s="230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31" t="s">
        <v>133</v>
      </c>
      <c r="AT179" s="231" t="s">
        <v>129</v>
      </c>
      <c r="AU179" s="231" t="s">
        <v>91</v>
      </c>
      <c r="AY179" s="17" t="s">
        <v>127</v>
      </c>
      <c r="BE179" s="232">
        <f>IF(N179="základní",J179,0)</f>
        <v>0</v>
      </c>
      <c r="BF179" s="232">
        <f>IF(N179="snížená",J179,0)</f>
        <v>0</v>
      </c>
      <c r="BG179" s="232">
        <f>IF(N179="zákl. přenesená",J179,0)</f>
        <v>0</v>
      </c>
      <c r="BH179" s="232">
        <f>IF(N179="sníž. přenesená",J179,0)</f>
        <v>0</v>
      </c>
      <c r="BI179" s="232">
        <f>IF(N179="nulová",J179,0)</f>
        <v>0</v>
      </c>
      <c r="BJ179" s="17" t="s">
        <v>89</v>
      </c>
      <c r="BK179" s="232">
        <f>ROUND(I179*H179,2)</f>
        <v>0</v>
      </c>
      <c r="BL179" s="17" t="s">
        <v>133</v>
      </c>
      <c r="BM179" s="231" t="s">
        <v>202</v>
      </c>
    </row>
    <row r="180" s="14" customFormat="1">
      <c r="A180" s="14"/>
      <c r="B180" s="244"/>
      <c r="C180" s="245"/>
      <c r="D180" s="235" t="s">
        <v>135</v>
      </c>
      <c r="E180" s="246" t="s">
        <v>1</v>
      </c>
      <c r="F180" s="247" t="s">
        <v>203</v>
      </c>
      <c r="G180" s="245"/>
      <c r="H180" s="248">
        <v>542.36699999999996</v>
      </c>
      <c r="I180" s="249"/>
      <c r="J180" s="245"/>
      <c r="K180" s="245"/>
      <c r="L180" s="250"/>
      <c r="M180" s="251"/>
      <c r="N180" s="252"/>
      <c r="O180" s="252"/>
      <c r="P180" s="252"/>
      <c r="Q180" s="252"/>
      <c r="R180" s="252"/>
      <c r="S180" s="252"/>
      <c r="T180" s="253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4" t="s">
        <v>135</v>
      </c>
      <c r="AU180" s="254" t="s">
        <v>91</v>
      </c>
      <c r="AV180" s="14" t="s">
        <v>91</v>
      </c>
      <c r="AW180" s="14" t="s">
        <v>35</v>
      </c>
      <c r="AX180" s="14" t="s">
        <v>81</v>
      </c>
      <c r="AY180" s="254" t="s">
        <v>127</v>
      </c>
    </row>
    <row r="181" s="15" customFormat="1">
      <c r="A181" s="15"/>
      <c r="B181" s="255"/>
      <c r="C181" s="256"/>
      <c r="D181" s="235" t="s">
        <v>135</v>
      </c>
      <c r="E181" s="257" t="s">
        <v>1</v>
      </c>
      <c r="F181" s="258" t="s">
        <v>138</v>
      </c>
      <c r="G181" s="256"/>
      <c r="H181" s="259">
        <v>542.36699999999996</v>
      </c>
      <c r="I181" s="260"/>
      <c r="J181" s="256"/>
      <c r="K181" s="256"/>
      <c r="L181" s="261"/>
      <c r="M181" s="262"/>
      <c r="N181" s="263"/>
      <c r="O181" s="263"/>
      <c r="P181" s="263"/>
      <c r="Q181" s="263"/>
      <c r="R181" s="263"/>
      <c r="S181" s="263"/>
      <c r="T181" s="264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65" t="s">
        <v>135</v>
      </c>
      <c r="AU181" s="265" t="s">
        <v>91</v>
      </c>
      <c r="AV181" s="15" t="s">
        <v>133</v>
      </c>
      <c r="AW181" s="15" t="s">
        <v>35</v>
      </c>
      <c r="AX181" s="15" t="s">
        <v>89</v>
      </c>
      <c r="AY181" s="265" t="s">
        <v>127</v>
      </c>
    </row>
    <row r="182" s="2" customFormat="1" ht="16.5" customHeight="1">
      <c r="A182" s="38"/>
      <c r="B182" s="39"/>
      <c r="C182" s="219" t="s">
        <v>204</v>
      </c>
      <c r="D182" s="219" t="s">
        <v>129</v>
      </c>
      <c r="E182" s="220" t="s">
        <v>205</v>
      </c>
      <c r="F182" s="221" t="s">
        <v>206</v>
      </c>
      <c r="G182" s="222" t="s">
        <v>150</v>
      </c>
      <c r="H182" s="223">
        <v>272.91699999999997</v>
      </c>
      <c r="I182" s="224"/>
      <c r="J182" s="225">
        <f>ROUND(I182*H182,2)</f>
        <v>0</v>
      </c>
      <c r="K182" s="226"/>
      <c r="L182" s="44"/>
      <c r="M182" s="227" t="s">
        <v>1</v>
      </c>
      <c r="N182" s="228" t="s">
        <v>46</v>
      </c>
      <c r="O182" s="91"/>
      <c r="P182" s="229">
        <f>O182*H182</f>
        <v>0</v>
      </c>
      <c r="Q182" s="229">
        <v>0</v>
      </c>
      <c r="R182" s="229">
        <f>Q182*H182</f>
        <v>0</v>
      </c>
      <c r="S182" s="229">
        <v>0</v>
      </c>
      <c r="T182" s="230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31" t="s">
        <v>133</v>
      </c>
      <c r="AT182" s="231" t="s">
        <v>129</v>
      </c>
      <c r="AU182" s="231" t="s">
        <v>91</v>
      </c>
      <c r="AY182" s="17" t="s">
        <v>127</v>
      </c>
      <c r="BE182" s="232">
        <f>IF(N182="základní",J182,0)</f>
        <v>0</v>
      </c>
      <c r="BF182" s="232">
        <f>IF(N182="snížená",J182,0)</f>
        <v>0</v>
      </c>
      <c r="BG182" s="232">
        <f>IF(N182="zákl. přenesená",J182,0)</f>
        <v>0</v>
      </c>
      <c r="BH182" s="232">
        <f>IF(N182="sníž. přenesená",J182,0)</f>
        <v>0</v>
      </c>
      <c r="BI182" s="232">
        <f>IF(N182="nulová",J182,0)</f>
        <v>0</v>
      </c>
      <c r="BJ182" s="17" t="s">
        <v>89</v>
      </c>
      <c r="BK182" s="232">
        <f>ROUND(I182*H182,2)</f>
        <v>0</v>
      </c>
      <c r="BL182" s="17" t="s">
        <v>133</v>
      </c>
      <c r="BM182" s="231" t="s">
        <v>207</v>
      </c>
    </row>
    <row r="183" s="2" customFormat="1" ht="24.15" customHeight="1">
      <c r="A183" s="38"/>
      <c r="B183" s="39"/>
      <c r="C183" s="219" t="s">
        <v>208</v>
      </c>
      <c r="D183" s="219" t="s">
        <v>129</v>
      </c>
      <c r="E183" s="220" t="s">
        <v>209</v>
      </c>
      <c r="F183" s="221" t="s">
        <v>210</v>
      </c>
      <c r="G183" s="222" t="s">
        <v>150</v>
      </c>
      <c r="H183" s="223">
        <v>3.7799999999999998</v>
      </c>
      <c r="I183" s="224"/>
      <c r="J183" s="225">
        <f>ROUND(I183*H183,2)</f>
        <v>0</v>
      </c>
      <c r="K183" s="226"/>
      <c r="L183" s="44"/>
      <c r="M183" s="227" t="s">
        <v>1</v>
      </c>
      <c r="N183" s="228" t="s">
        <v>46</v>
      </c>
      <c r="O183" s="91"/>
      <c r="P183" s="229">
        <f>O183*H183</f>
        <v>0</v>
      </c>
      <c r="Q183" s="229">
        <v>0</v>
      </c>
      <c r="R183" s="229">
        <f>Q183*H183</f>
        <v>0</v>
      </c>
      <c r="S183" s="229">
        <v>0</v>
      </c>
      <c r="T183" s="230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31" t="s">
        <v>133</v>
      </c>
      <c r="AT183" s="231" t="s">
        <v>129</v>
      </c>
      <c r="AU183" s="231" t="s">
        <v>91</v>
      </c>
      <c r="AY183" s="17" t="s">
        <v>127</v>
      </c>
      <c r="BE183" s="232">
        <f>IF(N183="základní",J183,0)</f>
        <v>0</v>
      </c>
      <c r="BF183" s="232">
        <f>IF(N183="snížená",J183,0)</f>
        <v>0</v>
      </c>
      <c r="BG183" s="232">
        <f>IF(N183="zákl. přenesená",J183,0)</f>
        <v>0</v>
      </c>
      <c r="BH183" s="232">
        <f>IF(N183="sníž. přenesená",J183,0)</f>
        <v>0</v>
      </c>
      <c r="BI183" s="232">
        <f>IF(N183="nulová",J183,0)</f>
        <v>0</v>
      </c>
      <c r="BJ183" s="17" t="s">
        <v>89</v>
      </c>
      <c r="BK183" s="232">
        <f>ROUND(I183*H183,2)</f>
        <v>0</v>
      </c>
      <c r="BL183" s="17" t="s">
        <v>133</v>
      </c>
      <c r="BM183" s="231" t="s">
        <v>211</v>
      </c>
    </row>
    <row r="184" s="13" customFormat="1">
      <c r="A184" s="13"/>
      <c r="B184" s="233"/>
      <c r="C184" s="234"/>
      <c r="D184" s="235" t="s">
        <v>135</v>
      </c>
      <c r="E184" s="236" t="s">
        <v>1</v>
      </c>
      <c r="F184" s="237" t="s">
        <v>212</v>
      </c>
      <c r="G184" s="234"/>
      <c r="H184" s="236" t="s">
        <v>1</v>
      </c>
      <c r="I184" s="238"/>
      <c r="J184" s="234"/>
      <c r="K184" s="234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135</v>
      </c>
      <c r="AU184" s="243" t="s">
        <v>91</v>
      </c>
      <c r="AV184" s="13" t="s">
        <v>89</v>
      </c>
      <c r="AW184" s="13" t="s">
        <v>35</v>
      </c>
      <c r="AX184" s="13" t="s">
        <v>81</v>
      </c>
      <c r="AY184" s="243" t="s">
        <v>127</v>
      </c>
    </row>
    <row r="185" s="14" customFormat="1">
      <c r="A185" s="14"/>
      <c r="B185" s="244"/>
      <c r="C185" s="245"/>
      <c r="D185" s="235" t="s">
        <v>135</v>
      </c>
      <c r="E185" s="246" t="s">
        <v>1</v>
      </c>
      <c r="F185" s="247" t="s">
        <v>213</v>
      </c>
      <c r="G185" s="245"/>
      <c r="H185" s="248">
        <v>3.7799999999999998</v>
      </c>
      <c r="I185" s="249"/>
      <c r="J185" s="245"/>
      <c r="K185" s="245"/>
      <c r="L185" s="250"/>
      <c r="M185" s="251"/>
      <c r="N185" s="252"/>
      <c r="O185" s="252"/>
      <c r="P185" s="252"/>
      <c r="Q185" s="252"/>
      <c r="R185" s="252"/>
      <c r="S185" s="252"/>
      <c r="T185" s="253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4" t="s">
        <v>135</v>
      </c>
      <c r="AU185" s="254" t="s">
        <v>91</v>
      </c>
      <c r="AV185" s="14" t="s">
        <v>91</v>
      </c>
      <c r="AW185" s="14" t="s">
        <v>35</v>
      </c>
      <c r="AX185" s="14" t="s">
        <v>81</v>
      </c>
      <c r="AY185" s="254" t="s">
        <v>127</v>
      </c>
    </row>
    <row r="186" s="15" customFormat="1">
      <c r="A186" s="15"/>
      <c r="B186" s="255"/>
      <c r="C186" s="256"/>
      <c r="D186" s="235" t="s">
        <v>135</v>
      </c>
      <c r="E186" s="257" t="s">
        <v>1</v>
      </c>
      <c r="F186" s="258" t="s">
        <v>138</v>
      </c>
      <c r="G186" s="256"/>
      <c r="H186" s="259">
        <v>3.7799999999999998</v>
      </c>
      <c r="I186" s="260"/>
      <c r="J186" s="256"/>
      <c r="K186" s="256"/>
      <c r="L186" s="261"/>
      <c r="M186" s="262"/>
      <c r="N186" s="263"/>
      <c r="O186" s="263"/>
      <c r="P186" s="263"/>
      <c r="Q186" s="263"/>
      <c r="R186" s="263"/>
      <c r="S186" s="263"/>
      <c r="T186" s="264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65" t="s">
        <v>135</v>
      </c>
      <c r="AU186" s="265" t="s">
        <v>91</v>
      </c>
      <c r="AV186" s="15" t="s">
        <v>133</v>
      </c>
      <c r="AW186" s="15" t="s">
        <v>35</v>
      </c>
      <c r="AX186" s="15" t="s">
        <v>89</v>
      </c>
      <c r="AY186" s="265" t="s">
        <v>127</v>
      </c>
    </row>
    <row r="187" s="2" customFormat="1" ht="33" customHeight="1">
      <c r="A187" s="38"/>
      <c r="B187" s="39"/>
      <c r="C187" s="219" t="s">
        <v>214</v>
      </c>
      <c r="D187" s="219" t="s">
        <v>129</v>
      </c>
      <c r="E187" s="220" t="s">
        <v>215</v>
      </c>
      <c r="F187" s="221" t="s">
        <v>216</v>
      </c>
      <c r="G187" s="222" t="s">
        <v>150</v>
      </c>
      <c r="H187" s="223">
        <v>4.3559999999999999</v>
      </c>
      <c r="I187" s="224"/>
      <c r="J187" s="225">
        <f>ROUND(I187*H187,2)</f>
        <v>0</v>
      </c>
      <c r="K187" s="226"/>
      <c r="L187" s="44"/>
      <c r="M187" s="227" t="s">
        <v>1</v>
      </c>
      <c r="N187" s="228" t="s">
        <v>46</v>
      </c>
      <c r="O187" s="91"/>
      <c r="P187" s="229">
        <f>O187*H187</f>
        <v>0</v>
      </c>
      <c r="Q187" s="229">
        <v>0</v>
      </c>
      <c r="R187" s="229">
        <f>Q187*H187</f>
        <v>0</v>
      </c>
      <c r="S187" s="229">
        <v>0</v>
      </c>
      <c r="T187" s="230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31" t="s">
        <v>133</v>
      </c>
      <c r="AT187" s="231" t="s">
        <v>129</v>
      </c>
      <c r="AU187" s="231" t="s">
        <v>91</v>
      </c>
      <c r="AY187" s="17" t="s">
        <v>127</v>
      </c>
      <c r="BE187" s="232">
        <f>IF(N187="základní",J187,0)</f>
        <v>0</v>
      </c>
      <c r="BF187" s="232">
        <f>IF(N187="snížená",J187,0)</f>
        <v>0</v>
      </c>
      <c r="BG187" s="232">
        <f>IF(N187="zákl. přenesená",J187,0)</f>
        <v>0</v>
      </c>
      <c r="BH187" s="232">
        <f>IF(N187="sníž. přenesená",J187,0)</f>
        <v>0</v>
      </c>
      <c r="BI187" s="232">
        <f>IF(N187="nulová",J187,0)</f>
        <v>0</v>
      </c>
      <c r="BJ187" s="17" t="s">
        <v>89</v>
      </c>
      <c r="BK187" s="232">
        <f>ROUND(I187*H187,2)</f>
        <v>0</v>
      </c>
      <c r="BL187" s="17" t="s">
        <v>133</v>
      </c>
      <c r="BM187" s="231" t="s">
        <v>217</v>
      </c>
    </row>
    <row r="188" s="13" customFormat="1">
      <c r="A188" s="13"/>
      <c r="B188" s="233"/>
      <c r="C188" s="234"/>
      <c r="D188" s="235" t="s">
        <v>135</v>
      </c>
      <c r="E188" s="236" t="s">
        <v>1</v>
      </c>
      <c r="F188" s="237" t="s">
        <v>218</v>
      </c>
      <c r="G188" s="234"/>
      <c r="H188" s="236" t="s">
        <v>1</v>
      </c>
      <c r="I188" s="238"/>
      <c r="J188" s="234"/>
      <c r="K188" s="234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135</v>
      </c>
      <c r="AU188" s="243" t="s">
        <v>91</v>
      </c>
      <c r="AV188" s="13" t="s">
        <v>89</v>
      </c>
      <c r="AW188" s="13" t="s">
        <v>35</v>
      </c>
      <c r="AX188" s="13" t="s">
        <v>81</v>
      </c>
      <c r="AY188" s="243" t="s">
        <v>127</v>
      </c>
    </row>
    <row r="189" s="14" customFormat="1">
      <c r="A189" s="14"/>
      <c r="B189" s="244"/>
      <c r="C189" s="245"/>
      <c r="D189" s="235" t="s">
        <v>135</v>
      </c>
      <c r="E189" s="246" t="s">
        <v>1</v>
      </c>
      <c r="F189" s="247" t="s">
        <v>219</v>
      </c>
      <c r="G189" s="245"/>
      <c r="H189" s="248">
        <v>4.3559999999999999</v>
      </c>
      <c r="I189" s="249"/>
      <c r="J189" s="245"/>
      <c r="K189" s="245"/>
      <c r="L189" s="250"/>
      <c r="M189" s="251"/>
      <c r="N189" s="252"/>
      <c r="O189" s="252"/>
      <c r="P189" s="252"/>
      <c r="Q189" s="252"/>
      <c r="R189" s="252"/>
      <c r="S189" s="252"/>
      <c r="T189" s="253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4" t="s">
        <v>135</v>
      </c>
      <c r="AU189" s="254" t="s">
        <v>91</v>
      </c>
      <c r="AV189" s="14" t="s">
        <v>91</v>
      </c>
      <c r="AW189" s="14" t="s">
        <v>35</v>
      </c>
      <c r="AX189" s="14" t="s">
        <v>81</v>
      </c>
      <c r="AY189" s="254" t="s">
        <v>127</v>
      </c>
    </row>
    <row r="190" s="15" customFormat="1">
      <c r="A190" s="15"/>
      <c r="B190" s="255"/>
      <c r="C190" s="256"/>
      <c r="D190" s="235" t="s">
        <v>135</v>
      </c>
      <c r="E190" s="257" t="s">
        <v>1</v>
      </c>
      <c r="F190" s="258" t="s">
        <v>138</v>
      </c>
      <c r="G190" s="256"/>
      <c r="H190" s="259">
        <v>4.3559999999999999</v>
      </c>
      <c r="I190" s="260"/>
      <c r="J190" s="256"/>
      <c r="K190" s="256"/>
      <c r="L190" s="261"/>
      <c r="M190" s="262"/>
      <c r="N190" s="263"/>
      <c r="O190" s="263"/>
      <c r="P190" s="263"/>
      <c r="Q190" s="263"/>
      <c r="R190" s="263"/>
      <c r="S190" s="263"/>
      <c r="T190" s="264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T190" s="265" t="s">
        <v>135</v>
      </c>
      <c r="AU190" s="265" t="s">
        <v>91</v>
      </c>
      <c r="AV190" s="15" t="s">
        <v>133</v>
      </c>
      <c r="AW190" s="15" t="s">
        <v>35</v>
      </c>
      <c r="AX190" s="15" t="s">
        <v>89</v>
      </c>
      <c r="AY190" s="265" t="s">
        <v>127</v>
      </c>
    </row>
    <row r="191" s="2" customFormat="1" ht="16.5" customHeight="1">
      <c r="A191" s="38"/>
      <c r="B191" s="39"/>
      <c r="C191" s="266" t="s">
        <v>220</v>
      </c>
      <c r="D191" s="266" t="s">
        <v>221</v>
      </c>
      <c r="E191" s="267" t="s">
        <v>222</v>
      </c>
      <c r="F191" s="268" t="s">
        <v>223</v>
      </c>
      <c r="G191" s="269" t="s">
        <v>201</v>
      </c>
      <c r="H191" s="270">
        <v>8.7119999999999997</v>
      </c>
      <c r="I191" s="271"/>
      <c r="J191" s="272">
        <f>ROUND(I191*H191,2)</f>
        <v>0</v>
      </c>
      <c r="K191" s="273"/>
      <c r="L191" s="274"/>
      <c r="M191" s="275" t="s">
        <v>1</v>
      </c>
      <c r="N191" s="276" t="s">
        <v>46</v>
      </c>
      <c r="O191" s="91"/>
      <c r="P191" s="229">
        <f>O191*H191</f>
        <v>0</v>
      </c>
      <c r="Q191" s="229">
        <v>1</v>
      </c>
      <c r="R191" s="229">
        <f>Q191*H191</f>
        <v>8.7119999999999997</v>
      </c>
      <c r="S191" s="229">
        <v>0</v>
      </c>
      <c r="T191" s="230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31" t="s">
        <v>180</v>
      </c>
      <c r="AT191" s="231" t="s">
        <v>221</v>
      </c>
      <c r="AU191" s="231" t="s">
        <v>91</v>
      </c>
      <c r="AY191" s="17" t="s">
        <v>127</v>
      </c>
      <c r="BE191" s="232">
        <f>IF(N191="základní",J191,0)</f>
        <v>0</v>
      </c>
      <c r="BF191" s="232">
        <f>IF(N191="snížená",J191,0)</f>
        <v>0</v>
      </c>
      <c r="BG191" s="232">
        <f>IF(N191="zákl. přenesená",J191,0)</f>
        <v>0</v>
      </c>
      <c r="BH191" s="232">
        <f>IF(N191="sníž. přenesená",J191,0)</f>
        <v>0</v>
      </c>
      <c r="BI191" s="232">
        <f>IF(N191="nulová",J191,0)</f>
        <v>0</v>
      </c>
      <c r="BJ191" s="17" t="s">
        <v>89</v>
      </c>
      <c r="BK191" s="232">
        <f>ROUND(I191*H191,2)</f>
        <v>0</v>
      </c>
      <c r="BL191" s="17" t="s">
        <v>133</v>
      </c>
      <c r="BM191" s="231" t="s">
        <v>224</v>
      </c>
    </row>
    <row r="192" s="14" customFormat="1">
      <c r="A192" s="14"/>
      <c r="B192" s="244"/>
      <c r="C192" s="245"/>
      <c r="D192" s="235" t="s">
        <v>135</v>
      </c>
      <c r="E192" s="246" t="s">
        <v>1</v>
      </c>
      <c r="F192" s="247" t="s">
        <v>225</v>
      </c>
      <c r="G192" s="245"/>
      <c r="H192" s="248">
        <v>4.3559999999999999</v>
      </c>
      <c r="I192" s="249"/>
      <c r="J192" s="245"/>
      <c r="K192" s="245"/>
      <c r="L192" s="250"/>
      <c r="M192" s="251"/>
      <c r="N192" s="252"/>
      <c r="O192" s="252"/>
      <c r="P192" s="252"/>
      <c r="Q192" s="252"/>
      <c r="R192" s="252"/>
      <c r="S192" s="252"/>
      <c r="T192" s="253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4" t="s">
        <v>135</v>
      </c>
      <c r="AU192" s="254" t="s">
        <v>91</v>
      </c>
      <c r="AV192" s="14" t="s">
        <v>91</v>
      </c>
      <c r="AW192" s="14" t="s">
        <v>35</v>
      </c>
      <c r="AX192" s="14" t="s">
        <v>81</v>
      </c>
      <c r="AY192" s="254" t="s">
        <v>127</v>
      </c>
    </row>
    <row r="193" s="15" customFormat="1">
      <c r="A193" s="15"/>
      <c r="B193" s="255"/>
      <c r="C193" s="256"/>
      <c r="D193" s="235" t="s">
        <v>135</v>
      </c>
      <c r="E193" s="257" t="s">
        <v>1</v>
      </c>
      <c r="F193" s="258" t="s">
        <v>138</v>
      </c>
      <c r="G193" s="256"/>
      <c r="H193" s="259">
        <v>4.3559999999999999</v>
      </c>
      <c r="I193" s="260"/>
      <c r="J193" s="256"/>
      <c r="K193" s="256"/>
      <c r="L193" s="261"/>
      <c r="M193" s="262"/>
      <c r="N193" s="263"/>
      <c r="O193" s="263"/>
      <c r="P193" s="263"/>
      <c r="Q193" s="263"/>
      <c r="R193" s="263"/>
      <c r="S193" s="263"/>
      <c r="T193" s="264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65" t="s">
        <v>135</v>
      </c>
      <c r="AU193" s="265" t="s">
        <v>91</v>
      </c>
      <c r="AV193" s="15" t="s">
        <v>133</v>
      </c>
      <c r="AW193" s="15" t="s">
        <v>35</v>
      </c>
      <c r="AX193" s="15" t="s">
        <v>89</v>
      </c>
      <c r="AY193" s="265" t="s">
        <v>127</v>
      </c>
    </row>
    <row r="194" s="14" customFormat="1">
      <c r="A194" s="14"/>
      <c r="B194" s="244"/>
      <c r="C194" s="245"/>
      <c r="D194" s="235" t="s">
        <v>135</v>
      </c>
      <c r="E194" s="245"/>
      <c r="F194" s="247" t="s">
        <v>226</v>
      </c>
      <c r="G194" s="245"/>
      <c r="H194" s="248">
        <v>8.7119999999999997</v>
      </c>
      <c r="I194" s="249"/>
      <c r="J194" s="245"/>
      <c r="K194" s="245"/>
      <c r="L194" s="250"/>
      <c r="M194" s="251"/>
      <c r="N194" s="252"/>
      <c r="O194" s="252"/>
      <c r="P194" s="252"/>
      <c r="Q194" s="252"/>
      <c r="R194" s="252"/>
      <c r="S194" s="252"/>
      <c r="T194" s="253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4" t="s">
        <v>135</v>
      </c>
      <c r="AU194" s="254" t="s">
        <v>91</v>
      </c>
      <c r="AV194" s="14" t="s">
        <v>91</v>
      </c>
      <c r="AW194" s="14" t="s">
        <v>4</v>
      </c>
      <c r="AX194" s="14" t="s">
        <v>89</v>
      </c>
      <c r="AY194" s="254" t="s">
        <v>127</v>
      </c>
    </row>
    <row r="195" s="2" customFormat="1" ht="24.15" customHeight="1">
      <c r="A195" s="38"/>
      <c r="B195" s="39"/>
      <c r="C195" s="219" t="s">
        <v>227</v>
      </c>
      <c r="D195" s="219" t="s">
        <v>129</v>
      </c>
      <c r="E195" s="220" t="s">
        <v>228</v>
      </c>
      <c r="F195" s="221" t="s">
        <v>229</v>
      </c>
      <c r="G195" s="222" t="s">
        <v>150</v>
      </c>
      <c r="H195" s="223">
        <v>15.311999999999999</v>
      </c>
      <c r="I195" s="224"/>
      <c r="J195" s="225">
        <f>ROUND(I195*H195,2)</f>
        <v>0</v>
      </c>
      <c r="K195" s="226"/>
      <c r="L195" s="44"/>
      <c r="M195" s="227" t="s">
        <v>1</v>
      </c>
      <c r="N195" s="228" t="s">
        <v>46</v>
      </c>
      <c r="O195" s="91"/>
      <c r="P195" s="229">
        <f>O195*H195</f>
        <v>0</v>
      </c>
      <c r="Q195" s="229">
        <v>0</v>
      </c>
      <c r="R195" s="229">
        <f>Q195*H195</f>
        <v>0</v>
      </c>
      <c r="S195" s="229">
        <v>0</v>
      </c>
      <c r="T195" s="230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31" t="s">
        <v>133</v>
      </c>
      <c r="AT195" s="231" t="s">
        <v>129</v>
      </c>
      <c r="AU195" s="231" t="s">
        <v>91</v>
      </c>
      <c r="AY195" s="17" t="s">
        <v>127</v>
      </c>
      <c r="BE195" s="232">
        <f>IF(N195="základní",J195,0)</f>
        <v>0</v>
      </c>
      <c r="BF195" s="232">
        <f>IF(N195="snížená",J195,0)</f>
        <v>0</v>
      </c>
      <c r="BG195" s="232">
        <f>IF(N195="zákl. přenesená",J195,0)</f>
        <v>0</v>
      </c>
      <c r="BH195" s="232">
        <f>IF(N195="sníž. přenesená",J195,0)</f>
        <v>0</v>
      </c>
      <c r="BI195" s="232">
        <f>IF(N195="nulová",J195,0)</f>
        <v>0</v>
      </c>
      <c r="BJ195" s="17" t="s">
        <v>89</v>
      </c>
      <c r="BK195" s="232">
        <f>ROUND(I195*H195,2)</f>
        <v>0</v>
      </c>
      <c r="BL195" s="17" t="s">
        <v>133</v>
      </c>
      <c r="BM195" s="231" t="s">
        <v>230</v>
      </c>
    </row>
    <row r="196" s="13" customFormat="1">
      <c r="A196" s="13"/>
      <c r="B196" s="233"/>
      <c r="C196" s="234"/>
      <c r="D196" s="235" t="s">
        <v>135</v>
      </c>
      <c r="E196" s="236" t="s">
        <v>1</v>
      </c>
      <c r="F196" s="237" t="s">
        <v>231</v>
      </c>
      <c r="G196" s="234"/>
      <c r="H196" s="236" t="s">
        <v>1</v>
      </c>
      <c r="I196" s="238"/>
      <c r="J196" s="234"/>
      <c r="K196" s="234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135</v>
      </c>
      <c r="AU196" s="243" t="s">
        <v>91</v>
      </c>
      <c r="AV196" s="13" t="s">
        <v>89</v>
      </c>
      <c r="AW196" s="13" t="s">
        <v>35</v>
      </c>
      <c r="AX196" s="13" t="s">
        <v>81</v>
      </c>
      <c r="AY196" s="243" t="s">
        <v>127</v>
      </c>
    </row>
    <row r="197" s="13" customFormat="1">
      <c r="A197" s="13"/>
      <c r="B197" s="233"/>
      <c r="C197" s="234"/>
      <c r="D197" s="235" t="s">
        <v>135</v>
      </c>
      <c r="E197" s="236" t="s">
        <v>1</v>
      </c>
      <c r="F197" s="237" t="s">
        <v>168</v>
      </c>
      <c r="G197" s="234"/>
      <c r="H197" s="236" t="s">
        <v>1</v>
      </c>
      <c r="I197" s="238"/>
      <c r="J197" s="234"/>
      <c r="K197" s="234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135</v>
      </c>
      <c r="AU197" s="243" t="s">
        <v>91</v>
      </c>
      <c r="AV197" s="13" t="s">
        <v>89</v>
      </c>
      <c r="AW197" s="13" t="s">
        <v>35</v>
      </c>
      <c r="AX197" s="13" t="s">
        <v>81</v>
      </c>
      <c r="AY197" s="243" t="s">
        <v>127</v>
      </c>
    </row>
    <row r="198" s="14" customFormat="1">
      <c r="A198" s="14"/>
      <c r="B198" s="244"/>
      <c r="C198" s="245"/>
      <c r="D198" s="235" t="s">
        <v>135</v>
      </c>
      <c r="E198" s="246" t="s">
        <v>1</v>
      </c>
      <c r="F198" s="247" t="s">
        <v>232</v>
      </c>
      <c r="G198" s="245"/>
      <c r="H198" s="248">
        <v>0.59999999999999998</v>
      </c>
      <c r="I198" s="249"/>
      <c r="J198" s="245"/>
      <c r="K198" s="245"/>
      <c r="L198" s="250"/>
      <c r="M198" s="251"/>
      <c r="N198" s="252"/>
      <c r="O198" s="252"/>
      <c r="P198" s="252"/>
      <c r="Q198" s="252"/>
      <c r="R198" s="252"/>
      <c r="S198" s="252"/>
      <c r="T198" s="253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4" t="s">
        <v>135</v>
      </c>
      <c r="AU198" s="254" t="s">
        <v>91</v>
      </c>
      <c r="AV198" s="14" t="s">
        <v>91</v>
      </c>
      <c r="AW198" s="14" t="s">
        <v>35</v>
      </c>
      <c r="AX198" s="14" t="s">
        <v>81</v>
      </c>
      <c r="AY198" s="254" t="s">
        <v>127</v>
      </c>
    </row>
    <row r="199" s="13" customFormat="1">
      <c r="A199" s="13"/>
      <c r="B199" s="233"/>
      <c r="C199" s="234"/>
      <c r="D199" s="235" t="s">
        <v>135</v>
      </c>
      <c r="E199" s="236" t="s">
        <v>1</v>
      </c>
      <c r="F199" s="237" t="s">
        <v>170</v>
      </c>
      <c r="G199" s="234"/>
      <c r="H199" s="236" t="s">
        <v>1</v>
      </c>
      <c r="I199" s="238"/>
      <c r="J199" s="234"/>
      <c r="K199" s="234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135</v>
      </c>
      <c r="AU199" s="243" t="s">
        <v>91</v>
      </c>
      <c r="AV199" s="13" t="s">
        <v>89</v>
      </c>
      <c r="AW199" s="13" t="s">
        <v>35</v>
      </c>
      <c r="AX199" s="13" t="s">
        <v>81</v>
      </c>
      <c r="AY199" s="243" t="s">
        <v>127</v>
      </c>
    </row>
    <row r="200" s="14" customFormat="1">
      <c r="A200" s="14"/>
      <c r="B200" s="244"/>
      <c r="C200" s="245"/>
      <c r="D200" s="235" t="s">
        <v>135</v>
      </c>
      <c r="E200" s="246" t="s">
        <v>1</v>
      </c>
      <c r="F200" s="247" t="s">
        <v>233</v>
      </c>
      <c r="G200" s="245"/>
      <c r="H200" s="248">
        <v>0.432</v>
      </c>
      <c r="I200" s="249"/>
      <c r="J200" s="245"/>
      <c r="K200" s="245"/>
      <c r="L200" s="250"/>
      <c r="M200" s="251"/>
      <c r="N200" s="252"/>
      <c r="O200" s="252"/>
      <c r="P200" s="252"/>
      <c r="Q200" s="252"/>
      <c r="R200" s="252"/>
      <c r="S200" s="252"/>
      <c r="T200" s="253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4" t="s">
        <v>135</v>
      </c>
      <c r="AU200" s="254" t="s">
        <v>91</v>
      </c>
      <c r="AV200" s="14" t="s">
        <v>91</v>
      </c>
      <c r="AW200" s="14" t="s">
        <v>35</v>
      </c>
      <c r="AX200" s="14" t="s">
        <v>81</v>
      </c>
      <c r="AY200" s="254" t="s">
        <v>127</v>
      </c>
    </row>
    <row r="201" s="13" customFormat="1">
      <c r="A201" s="13"/>
      <c r="B201" s="233"/>
      <c r="C201" s="234"/>
      <c r="D201" s="235" t="s">
        <v>135</v>
      </c>
      <c r="E201" s="236" t="s">
        <v>1</v>
      </c>
      <c r="F201" s="237" t="s">
        <v>172</v>
      </c>
      <c r="G201" s="234"/>
      <c r="H201" s="236" t="s">
        <v>1</v>
      </c>
      <c r="I201" s="238"/>
      <c r="J201" s="234"/>
      <c r="K201" s="234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135</v>
      </c>
      <c r="AU201" s="243" t="s">
        <v>91</v>
      </c>
      <c r="AV201" s="13" t="s">
        <v>89</v>
      </c>
      <c r="AW201" s="13" t="s">
        <v>35</v>
      </c>
      <c r="AX201" s="13" t="s">
        <v>81</v>
      </c>
      <c r="AY201" s="243" t="s">
        <v>127</v>
      </c>
    </row>
    <row r="202" s="14" customFormat="1">
      <c r="A202" s="14"/>
      <c r="B202" s="244"/>
      <c r="C202" s="245"/>
      <c r="D202" s="235" t="s">
        <v>135</v>
      </c>
      <c r="E202" s="246" t="s">
        <v>1</v>
      </c>
      <c r="F202" s="247" t="s">
        <v>234</v>
      </c>
      <c r="G202" s="245"/>
      <c r="H202" s="248">
        <v>13.199999999999999</v>
      </c>
      <c r="I202" s="249"/>
      <c r="J202" s="245"/>
      <c r="K202" s="245"/>
      <c r="L202" s="250"/>
      <c r="M202" s="251"/>
      <c r="N202" s="252"/>
      <c r="O202" s="252"/>
      <c r="P202" s="252"/>
      <c r="Q202" s="252"/>
      <c r="R202" s="252"/>
      <c r="S202" s="252"/>
      <c r="T202" s="253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4" t="s">
        <v>135</v>
      </c>
      <c r="AU202" s="254" t="s">
        <v>91</v>
      </c>
      <c r="AV202" s="14" t="s">
        <v>91</v>
      </c>
      <c r="AW202" s="14" t="s">
        <v>35</v>
      </c>
      <c r="AX202" s="14" t="s">
        <v>81</v>
      </c>
      <c r="AY202" s="254" t="s">
        <v>127</v>
      </c>
    </row>
    <row r="203" s="13" customFormat="1">
      <c r="A203" s="13"/>
      <c r="B203" s="233"/>
      <c r="C203" s="234"/>
      <c r="D203" s="235" t="s">
        <v>135</v>
      </c>
      <c r="E203" s="236" t="s">
        <v>1</v>
      </c>
      <c r="F203" s="237" t="s">
        <v>235</v>
      </c>
      <c r="G203" s="234"/>
      <c r="H203" s="236" t="s">
        <v>1</v>
      </c>
      <c r="I203" s="238"/>
      <c r="J203" s="234"/>
      <c r="K203" s="234"/>
      <c r="L203" s="239"/>
      <c r="M203" s="240"/>
      <c r="N203" s="241"/>
      <c r="O203" s="241"/>
      <c r="P203" s="241"/>
      <c r="Q203" s="241"/>
      <c r="R203" s="241"/>
      <c r="S203" s="241"/>
      <c r="T203" s="24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3" t="s">
        <v>135</v>
      </c>
      <c r="AU203" s="243" t="s">
        <v>91</v>
      </c>
      <c r="AV203" s="13" t="s">
        <v>89</v>
      </c>
      <c r="AW203" s="13" t="s">
        <v>35</v>
      </c>
      <c r="AX203" s="13" t="s">
        <v>81</v>
      </c>
      <c r="AY203" s="243" t="s">
        <v>127</v>
      </c>
    </row>
    <row r="204" s="14" customFormat="1">
      <c r="A204" s="14"/>
      <c r="B204" s="244"/>
      <c r="C204" s="245"/>
      <c r="D204" s="235" t="s">
        <v>135</v>
      </c>
      <c r="E204" s="246" t="s">
        <v>1</v>
      </c>
      <c r="F204" s="247" t="s">
        <v>236</v>
      </c>
      <c r="G204" s="245"/>
      <c r="H204" s="248">
        <v>1.0800000000000001</v>
      </c>
      <c r="I204" s="249"/>
      <c r="J204" s="245"/>
      <c r="K204" s="245"/>
      <c r="L204" s="250"/>
      <c r="M204" s="251"/>
      <c r="N204" s="252"/>
      <c r="O204" s="252"/>
      <c r="P204" s="252"/>
      <c r="Q204" s="252"/>
      <c r="R204" s="252"/>
      <c r="S204" s="252"/>
      <c r="T204" s="253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4" t="s">
        <v>135</v>
      </c>
      <c r="AU204" s="254" t="s">
        <v>91</v>
      </c>
      <c r="AV204" s="14" t="s">
        <v>91</v>
      </c>
      <c r="AW204" s="14" t="s">
        <v>35</v>
      </c>
      <c r="AX204" s="14" t="s">
        <v>81</v>
      </c>
      <c r="AY204" s="254" t="s">
        <v>127</v>
      </c>
    </row>
    <row r="205" s="15" customFormat="1">
      <c r="A205" s="15"/>
      <c r="B205" s="255"/>
      <c r="C205" s="256"/>
      <c r="D205" s="235" t="s">
        <v>135</v>
      </c>
      <c r="E205" s="257" t="s">
        <v>1</v>
      </c>
      <c r="F205" s="258" t="s">
        <v>138</v>
      </c>
      <c r="G205" s="256"/>
      <c r="H205" s="259">
        <v>15.311999999999999</v>
      </c>
      <c r="I205" s="260"/>
      <c r="J205" s="256"/>
      <c r="K205" s="256"/>
      <c r="L205" s="261"/>
      <c r="M205" s="262"/>
      <c r="N205" s="263"/>
      <c r="O205" s="263"/>
      <c r="P205" s="263"/>
      <c r="Q205" s="263"/>
      <c r="R205" s="263"/>
      <c r="S205" s="263"/>
      <c r="T205" s="264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265" t="s">
        <v>135</v>
      </c>
      <c r="AU205" s="265" t="s">
        <v>91</v>
      </c>
      <c r="AV205" s="15" t="s">
        <v>133</v>
      </c>
      <c r="AW205" s="15" t="s">
        <v>35</v>
      </c>
      <c r="AX205" s="15" t="s">
        <v>89</v>
      </c>
      <c r="AY205" s="265" t="s">
        <v>127</v>
      </c>
    </row>
    <row r="206" s="2" customFormat="1" ht="16.5" customHeight="1">
      <c r="A206" s="38"/>
      <c r="B206" s="39"/>
      <c r="C206" s="266" t="s">
        <v>8</v>
      </c>
      <c r="D206" s="266" t="s">
        <v>221</v>
      </c>
      <c r="E206" s="267" t="s">
        <v>222</v>
      </c>
      <c r="F206" s="268" t="s">
        <v>223</v>
      </c>
      <c r="G206" s="269" t="s">
        <v>201</v>
      </c>
      <c r="H206" s="270">
        <v>30.623999999999999</v>
      </c>
      <c r="I206" s="271"/>
      <c r="J206" s="272">
        <f>ROUND(I206*H206,2)</f>
        <v>0</v>
      </c>
      <c r="K206" s="273"/>
      <c r="L206" s="274"/>
      <c r="M206" s="275" t="s">
        <v>1</v>
      </c>
      <c r="N206" s="276" t="s">
        <v>46</v>
      </c>
      <c r="O206" s="91"/>
      <c r="P206" s="229">
        <f>O206*H206</f>
        <v>0</v>
      </c>
      <c r="Q206" s="229">
        <v>1</v>
      </c>
      <c r="R206" s="229">
        <f>Q206*H206</f>
        <v>30.623999999999999</v>
      </c>
      <c r="S206" s="229">
        <v>0</v>
      </c>
      <c r="T206" s="230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31" t="s">
        <v>180</v>
      </c>
      <c r="AT206" s="231" t="s">
        <v>221</v>
      </c>
      <c r="AU206" s="231" t="s">
        <v>91</v>
      </c>
      <c r="AY206" s="17" t="s">
        <v>127</v>
      </c>
      <c r="BE206" s="232">
        <f>IF(N206="základní",J206,0)</f>
        <v>0</v>
      </c>
      <c r="BF206" s="232">
        <f>IF(N206="snížená",J206,0)</f>
        <v>0</v>
      </c>
      <c r="BG206" s="232">
        <f>IF(N206="zákl. přenesená",J206,0)</f>
        <v>0</v>
      </c>
      <c r="BH206" s="232">
        <f>IF(N206="sníž. přenesená",J206,0)</f>
        <v>0</v>
      </c>
      <c r="BI206" s="232">
        <f>IF(N206="nulová",J206,0)</f>
        <v>0</v>
      </c>
      <c r="BJ206" s="17" t="s">
        <v>89</v>
      </c>
      <c r="BK206" s="232">
        <f>ROUND(I206*H206,2)</f>
        <v>0</v>
      </c>
      <c r="BL206" s="17" t="s">
        <v>133</v>
      </c>
      <c r="BM206" s="231" t="s">
        <v>237</v>
      </c>
    </row>
    <row r="207" s="14" customFormat="1">
      <c r="A207" s="14"/>
      <c r="B207" s="244"/>
      <c r="C207" s="245"/>
      <c r="D207" s="235" t="s">
        <v>135</v>
      </c>
      <c r="E207" s="246" t="s">
        <v>1</v>
      </c>
      <c r="F207" s="247" t="s">
        <v>238</v>
      </c>
      <c r="G207" s="245"/>
      <c r="H207" s="248">
        <v>15.311999999999999</v>
      </c>
      <c r="I207" s="249"/>
      <c r="J207" s="245"/>
      <c r="K207" s="245"/>
      <c r="L207" s="250"/>
      <c r="M207" s="251"/>
      <c r="N207" s="252"/>
      <c r="O207" s="252"/>
      <c r="P207" s="252"/>
      <c r="Q207" s="252"/>
      <c r="R207" s="252"/>
      <c r="S207" s="252"/>
      <c r="T207" s="253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4" t="s">
        <v>135</v>
      </c>
      <c r="AU207" s="254" t="s">
        <v>91</v>
      </c>
      <c r="AV207" s="14" t="s">
        <v>91</v>
      </c>
      <c r="AW207" s="14" t="s">
        <v>35</v>
      </c>
      <c r="AX207" s="14" t="s">
        <v>81</v>
      </c>
      <c r="AY207" s="254" t="s">
        <v>127</v>
      </c>
    </row>
    <row r="208" s="15" customFormat="1">
      <c r="A208" s="15"/>
      <c r="B208" s="255"/>
      <c r="C208" s="256"/>
      <c r="D208" s="235" t="s">
        <v>135</v>
      </c>
      <c r="E208" s="257" t="s">
        <v>1</v>
      </c>
      <c r="F208" s="258" t="s">
        <v>138</v>
      </c>
      <c r="G208" s="256"/>
      <c r="H208" s="259">
        <v>15.311999999999999</v>
      </c>
      <c r="I208" s="260"/>
      <c r="J208" s="256"/>
      <c r="K208" s="256"/>
      <c r="L208" s="261"/>
      <c r="M208" s="262"/>
      <c r="N208" s="263"/>
      <c r="O208" s="263"/>
      <c r="P208" s="263"/>
      <c r="Q208" s="263"/>
      <c r="R208" s="263"/>
      <c r="S208" s="263"/>
      <c r="T208" s="264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T208" s="265" t="s">
        <v>135</v>
      </c>
      <c r="AU208" s="265" t="s">
        <v>91</v>
      </c>
      <c r="AV208" s="15" t="s">
        <v>133</v>
      </c>
      <c r="AW208" s="15" t="s">
        <v>35</v>
      </c>
      <c r="AX208" s="15" t="s">
        <v>89</v>
      </c>
      <c r="AY208" s="265" t="s">
        <v>127</v>
      </c>
    </row>
    <row r="209" s="14" customFormat="1">
      <c r="A209" s="14"/>
      <c r="B209" s="244"/>
      <c r="C209" s="245"/>
      <c r="D209" s="235" t="s">
        <v>135</v>
      </c>
      <c r="E209" s="245"/>
      <c r="F209" s="247" t="s">
        <v>239</v>
      </c>
      <c r="G209" s="245"/>
      <c r="H209" s="248">
        <v>30.623999999999999</v>
      </c>
      <c r="I209" s="249"/>
      <c r="J209" s="245"/>
      <c r="K209" s="245"/>
      <c r="L209" s="250"/>
      <c r="M209" s="251"/>
      <c r="N209" s="252"/>
      <c r="O209" s="252"/>
      <c r="P209" s="252"/>
      <c r="Q209" s="252"/>
      <c r="R209" s="252"/>
      <c r="S209" s="252"/>
      <c r="T209" s="253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4" t="s">
        <v>135</v>
      </c>
      <c r="AU209" s="254" t="s">
        <v>91</v>
      </c>
      <c r="AV209" s="14" t="s">
        <v>91</v>
      </c>
      <c r="AW209" s="14" t="s">
        <v>4</v>
      </c>
      <c r="AX209" s="14" t="s">
        <v>89</v>
      </c>
      <c r="AY209" s="254" t="s">
        <v>127</v>
      </c>
    </row>
    <row r="210" s="2" customFormat="1" ht="24.15" customHeight="1">
      <c r="A210" s="38"/>
      <c r="B210" s="39"/>
      <c r="C210" s="219" t="s">
        <v>240</v>
      </c>
      <c r="D210" s="219" t="s">
        <v>129</v>
      </c>
      <c r="E210" s="220" t="s">
        <v>241</v>
      </c>
      <c r="F210" s="221" t="s">
        <v>242</v>
      </c>
      <c r="G210" s="222" t="s">
        <v>132</v>
      </c>
      <c r="H210" s="223">
        <v>158.58199999999999</v>
      </c>
      <c r="I210" s="224"/>
      <c r="J210" s="225">
        <f>ROUND(I210*H210,2)</f>
        <v>0</v>
      </c>
      <c r="K210" s="226"/>
      <c r="L210" s="44"/>
      <c r="M210" s="227" t="s">
        <v>1</v>
      </c>
      <c r="N210" s="228" t="s">
        <v>46</v>
      </c>
      <c r="O210" s="91"/>
      <c r="P210" s="229">
        <f>O210*H210</f>
        <v>0</v>
      </c>
      <c r="Q210" s="229">
        <v>0</v>
      </c>
      <c r="R210" s="229">
        <f>Q210*H210</f>
        <v>0</v>
      </c>
      <c r="S210" s="229">
        <v>0</v>
      </c>
      <c r="T210" s="230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31" t="s">
        <v>133</v>
      </c>
      <c r="AT210" s="231" t="s">
        <v>129</v>
      </c>
      <c r="AU210" s="231" t="s">
        <v>91</v>
      </c>
      <c r="AY210" s="17" t="s">
        <v>127</v>
      </c>
      <c r="BE210" s="232">
        <f>IF(N210="základní",J210,0)</f>
        <v>0</v>
      </c>
      <c r="BF210" s="232">
        <f>IF(N210="snížená",J210,0)</f>
        <v>0</v>
      </c>
      <c r="BG210" s="232">
        <f>IF(N210="zákl. přenesená",J210,0)</f>
        <v>0</v>
      </c>
      <c r="BH210" s="232">
        <f>IF(N210="sníž. přenesená",J210,0)</f>
        <v>0</v>
      </c>
      <c r="BI210" s="232">
        <f>IF(N210="nulová",J210,0)</f>
        <v>0</v>
      </c>
      <c r="BJ210" s="17" t="s">
        <v>89</v>
      </c>
      <c r="BK210" s="232">
        <f>ROUND(I210*H210,2)</f>
        <v>0</v>
      </c>
      <c r="BL210" s="17" t="s">
        <v>133</v>
      </c>
      <c r="BM210" s="231" t="s">
        <v>243</v>
      </c>
    </row>
    <row r="211" s="14" customFormat="1">
      <c r="A211" s="14"/>
      <c r="B211" s="244"/>
      <c r="C211" s="245"/>
      <c r="D211" s="235" t="s">
        <v>135</v>
      </c>
      <c r="E211" s="246" t="s">
        <v>1</v>
      </c>
      <c r="F211" s="247" t="s">
        <v>244</v>
      </c>
      <c r="G211" s="245"/>
      <c r="H211" s="248">
        <v>158.58199999999999</v>
      </c>
      <c r="I211" s="249"/>
      <c r="J211" s="245"/>
      <c r="K211" s="245"/>
      <c r="L211" s="250"/>
      <c r="M211" s="251"/>
      <c r="N211" s="252"/>
      <c r="O211" s="252"/>
      <c r="P211" s="252"/>
      <c r="Q211" s="252"/>
      <c r="R211" s="252"/>
      <c r="S211" s="252"/>
      <c r="T211" s="253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4" t="s">
        <v>135</v>
      </c>
      <c r="AU211" s="254" t="s">
        <v>91</v>
      </c>
      <c r="AV211" s="14" t="s">
        <v>91</v>
      </c>
      <c r="AW211" s="14" t="s">
        <v>35</v>
      </c>
      <c r="AX211" s="14" t="s">
        <v>81</v>
      </c>
      <c r="AY211" s="254" t="s">
        <v>127</v>
      </c>
    </row>
    <row r="212" s="15" customFormat="1">
      <c r="A212" s="15"/>
      <c r="B212" s="255"/>
      <c r="C212" s="256"/>
      <c r="D212" s="235" t="s">
        <v>135</v>
      </c>
      <c r="E212" s="257" t="s">
        <v>1</v>
      </c>
      <c r="F212" s="258" t="s">
        <v>138</v>
      </c>
      <c r="G212" s="256"/>
      <c r="H212" s="259">
        <v>158.58199999999999</v>
      </c>
      <c r="I212" s="260"/>
      <c r="J212" s="256"/>
      <c r="K212" s="256"/>
      <c r="L212" s="261"/>
      <c r="M212" s="262"/>
      <c r="N212" s="263"/>
      <c r="O212" s="263"/>
      <c r="P212" s="263"/>
      <c r="Q212" s="263"/>
      <c r="R212" s="263"/>
      <c r="S212" s="263"/>
      <c r="T212" s="264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65" t="s">
        <v>135</v>
      </c>
      <c r="AU212" s="265" t="s">
        <v>91</v>
      </c>
      <c r="AV212" s="15" t="s">
        <v>133</v>
      </c>
      <c r="AW212" s="15" t="s">
        <v>35</v>
      </c>
      <c r="AX212" s="15" t="s">
        <v>89</v>
      </c>
      <c r="AY212" s="265" t="s">
        <v>127</v>
      </c>
    </row>
    <row r="213" s="2" customFormat="1" ht="16.5" customHeight="1">
      <c r="A213" s="38"/>
      <c r="B213" s="39"/>
      <c r="C213" s="266" t="s">
        <v>245</v>
      </c>
      <c r="D213" s="266" t="s">
        <v>221</v>
      </c>
      <c r="E213" s="267" t="s">
        <v>246</v>
      </c>
      <c r="F213" s="268" t="s">
        <v>247</v>
      </c>
      <c r="G213" s="269" t="s">
        <v>248</v>
      </c>
      <c r="H213" s="270">
        <v>3.1720000000000002</v>
      </c>
      <c r="I213" s="271"/>
      <c r="J213" s="272">
        <f>ROUND(I213*H213,2)</f>
        <v>0</v>
      </c>
      <c r="K213" s="273"/>
      <c r="L213" s="274"/>
      <c r="M213" s="275" t="s">
        <v>1</v>
      </c>
      <c r="N213" s="276" t="s">
        <v>46</v>
      </c>
      <c r="O213" s="91"/>
      <c r="P213" s="229">
        <f>O213*H213</f>
        <v>0</v>
      </c>
      <c r="Q213" s="229">
        <v>0.001</v>
      </c>
      <c r="R213" s="229">
        <f>Q213*H213</f>
        <v>0.0031720000000000003</v>
      </c>
      <c r="S213" s="229">
        <v>0</v>
      </c>
      <c r="T213" s="230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31" t="s">
        <v>180</v>
      </c>
      <c r="AT213" s="231" t="s">
        <v>221</v>
      </c>
      <c r="AU213" s="231" t="s">
        <v>91</v>
      </c>
      <c r="AY213" s="17" t="s">
        <v>127</v>
      </c>
      <c r="BE213" s="232">
        <f>IF(N213="základní",J213,0)</f>
        <v>0</v>
      </c>
      <c r="BF213" s="232">
        <f>IF(N213="snížená",J213,0)</f>
        <v>0</v>
      </c>
      <c r="BG213" s="232">
        <f>IF(N213="zákl. přenesená",J213,0)</f>
        <v>0</v>
      </c>
      <c r="BH213" s="232">
        <f>IF(N213="sníž. přenesená",J213,0)</f>
        <v>0</v>
      </c>
      <c r="BI213" s="232">
        <f>IF(N213="nulová",J213,0)</f>
        <v>0</v>
      </c>
      <c r="BJ213" s="17" t="s">
        <v>89</v>
      </c>
      <c r="BK213" s="232">
        <f>ROUND(I213*H213,2)</f>
        <v>0</v>
      </c>
      <c r="BL213" s="17" t="s">
        <v>133</v>
      </c>
      <c r="BM213" s="231" t="s">
        <v>249</v>
      </c>
    </row>
    <row r="214" s="14" customFormat="1">
      <c r="A214" s="14"/>
      <c r="B214" s="244"/>
      <c r="C214" s="245"/>
      <c r="D214" s="235" t="s">
        <v>135</v>
      </c>
      <c r="E214" s="246" t="s">
        <v>1</v>
      </c>
      <c r="F214" s="247" t="s">
        <v>244</v>
      </c>
      <c r="G214" s="245"/>
      <c r="H214" s="248">
        <v>158.58199999999999</v>
      </c>
      <c r="I214" s="249"/>
      <c r="J214" s="245"/>
      <c r="K214" s="245"/>
      <c r="L214" s="250"/>
      <c r="M214" s="251"/>
      <c r="N214" s="252"/>
      <c r="O214" s="252"/>
      <c r="P214" s="252"/>
      <c r="Q214" s="252"/>
      <c r="R214" s="252"/>
      <c r="S214" s="252"/>
      <c r="T214" s="253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4" t="s">
        <v>135</v>
      </c>
      <c r="AU214" s="254" t="s">
        <v>91</v>
      </c>
      <c r="AV214" s="14" t="s">
        <v>91</v>
      </c>
      <c r="AW214" s="14" t="s">
        <v>35</v>
      </c>
      <c r="AX214" s="14" t="s">
        <v>81</v>
      </c>
      <c r="AY214" s="254" t="s">
        <v>127</v>
      </c>
    </row>
    <row r="215" s="15" customFormat="1">
      <c r="A215" s="15"/>
      <c r="B215" s="255"/>
      <c r="C215" s="256"/>
      <c r="D215" s="235" t="s">
        <v>135</v>
      </c>
      <c r="E215" s="257" t="s">
        <v>1</v>
      </c>
      <c r="F215" s="258" t="s">
        <v>138</v>
      </c>
      <c r="G215" s="256"/>
      <c r="H215" s="259">
        <v>158.58199999999999</v>
      </c>
      <c r="I215" s="260"/>
      <c r="J215" s="256"/>
      <c r="K215" s="256"/>
      <c r="L215" s="261"/>
      <c r="M215" s="262"/>
      <c r="N215" s="263"/>
      <c r="O215" s="263"/>
      <c r="P215" s="263"/>
      <c r="Q215" s="263"/>
      <c r="R215" s="263"/>
      <c r="S215" s="263"/>
      <c r="T215" s="264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65" t="s">
        <v>135</v>
      </c>
      <c r="AU215" s="265" t="s">
        <v>91</v>
      </c>
      <c r="AV215" s="15" t="s">
        <v>133</v>
      </c>
      <c r="AW215" s="15" t="s">
        <v>35</v>
      </c>
      <c r="AX215" s="15" t="s">
        <v>89</v>
      </c>
      <c r="AY215" s="265" t="s">
        <v>127</v>
      </c>
    </row>
    <row r="216" s="14" customFormat="1">
      <c r="A216" s="14"/>
      <c r="B216" s="244"/>
      <c r="C216" s="245"/>
      <c r="D216" s="235" t="s">
        <v>135</v>
      </c>
      <c r="E216" s="245"/>
      <c r="F216" s="247" t="s">
        <v>250</v>
      </c>
      <c r="G216" s="245"/>
      <c r="H216" s="248">
        <v>3.1720000000000002</v>
      </c>
      <c r="I216" s="249"/>
      <c r="J216" s="245"/>
      <c r="K216" s="245"/>
      <c r="L216" s="250"/>
      <c r="M216" s="251"/>
      <c r="N216" s="252"/>
      <c r="O216" s="252"/>
      <c r="P216" s="252"/>
      <c r="Q216" s="252"/>
      <c r="R216" s="252"/>
      <c r="S216" s="252"/>
      <c r="T216" s="253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4" t="s">
        <v>135</v>
      </c>
      <c r="AU216" s="254" t="s">
        <v>91</v>
      </c>
      <c r="AV216" s="14" t="s">
        <v>91</v>
      </c>
      <c r="AW216" s="14" t="s">
        <v>4</v>
      </c>
      <c r="AX216" s="14" t="s">
        <v>89</v>
      </c>
      <c r="AY216" s="254" t="s">
        <v>127</v>
      </c>
    </row>
    <row r="217" s="2" customFormat="1" ht="24.15" customHeight="1">
      <c r="A217" s="38"/>
      <c r="B217" s="39"/>
      <c r="C217" s="219" t="s">
        <v>251</v>
      </c>
      <c r="D217" s="219" t="s">
        <v>129</v>
      </c>
      <c r="E217" s="220" t="s">
        <v>252</v>
      </c>
      <c r="F217" s="221" t="s">
        <v>253</v>
      </c>
      <c r="G217" s="222" t="s">
        <v>132</v>
      </c>
      <c r="H217" s="223">
        <v>158.58199999999999</v>
      </c>
      <c r="I217" s="224"/>
      <c r="J217" s="225">
        <f>ROUND(I217*H217,2)</f>
        <v>0</v>
      </c>
      <c r="K217" s="226"/>
      <c r="L217" s="44"/>
      <c r="M217" s="227" t="s">
        <v>1</v>
      </c>
      <c r="N217" s="228" t="s">
        <v>46</v>
      </c>
      <c r="O217" s="91"/>
      <c r="P217" s="229">
        <f>O217*H217</f>
        <v>0</v>
      </c>
      <c r="Q217" s="229">
        <v>0</v>
      </c>
      <c r="R217" s="229">
        <f>Q217*H217</f>
        <v>0</v>
      </c>
      <c r="S217" s="229">
        <v>0</v>
      </c>
      <c r="T217" s="230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231" t="s">
        <v>133</v>
      </c>
      <c r="AT217" s="231" t="s">
        <v>129</v>
      </c>
      <c r="AU217" s="231" t="s">
        <v>91</v>
      </c>
      <c r="AY217" s="17" t="s">
        <v>127</v>
      </c>
      <c r="BE217" s="232">
        <f>IF(N217="základní",J217,0)</f>
        <v>0</v>
      </c>
      <c r="BF217" s="232">
        <f>IF(N217="snížená",J217,0)</f>
        <v>0</v>
      </c>
      <c r="BG217" s="232">
        <f>IF(N217="zákl. přenesená",J217,0)</f>
        <v>0</v>
      </c>
      <c r="BH217" s="232">
        <f>IF(N217="sníž. přenesená",J217,0)</f>
        <v>0</v>
      </c>
      <c r="BI217" s="232">
        <f>IF(N217="nulová",J217,0)</f>
        <v>0</v>
      </c>
      <c r="BJ217" s="17" t="s">
        <v>89</v>
      </c>
      <c r="BK217" s="232">
        <f>ROUND(I217*H217,2)</f>
        <v>0</v>
      </c>
      <c r="BL217" s="17" t="s">
        <v>133</v>
      </c>
      <c r="BM217" s="231" t="s">
        <v>254</v>
      </c>
    </row>
    <row r="218" s="13" customFormat="1">
      <c r="A218" s="13"/>
      <c r="B218" s="233"/>
      <c r="C218" s="234"/>
      <c r="D218" s="235" t="s">
        <v>135</v>
      </c>
      <c r="E218" s="236" t="s">
        <v>1</v>
      </c>
      <c r="F218" s="237" t="s">
        <v>255</v>
      </c>
      <c r="G218" s="234"/>
      <c r="H218" s="236" t="s">
        <v>1</v>
      </c>
      <c r="I218" s="238"/>
      <c r="J218" s="234"/>
      <c r="K218" s="234"/>
      <c r="L218" s="239"/>
      <c r="M218" s="240"/>
      <c r="N218" s="241"/>
      <c r="O218" s="241"/>
      <c r="P218" s="241"/>
      <c r="Q218" s="241"/>
      <c r="R218" s="241"/>
      <c r="S218" s="241"/>
      <c r="T218" s="242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3" t="s">
        <v>135</v>
      </c>
      <c r="AU218" s="243" t="s">
        <v>91</v>
      </c>
      <c r="AV218" s="13" t="s">
        <v>89</v>
      </c>
      <c r="AW218" s="13" t="s">
        <v>35</v>
      </c>
      <c r="AX218" s="13" t="s">
        <v>81</v>
      </c>
      <c r="AY218" s="243" t="s">
        <v>127</v>
      </c>
    </row>
    <row r="219" s="14" customFormat="1">
      <c r="A219" s="14"/>
      <c r="B219" s="244"/>
      <c r="C219" s="245"/>
      <c r="D219" s="235" t="s">
        <v>135</v>
      </c>
      <c r="E219" s="246" t="s">
        <v>1</v>
      </c>
      <c r="F219" s="247" t="s">
        <v>244</v>
      </c>
      <c r="G219" s="245"/>
      <c r="H219" s="248">
        <v>158.58199999999999</v>
      </c>
      <c r="I219" s="249"/>
      <c r="J219" s="245"/>
      <c r="K219" s="245"/>
      <c r="L219" s="250"/>
      <c r="M219" s="251"/>
      <c r="N219" s="252"/>
      <c r="O219" s="252"/>
      <c r="P219" s="252"/>
      <c r="Q219" s="252"/>
      <c r="R219" s="252"/>
      <c r="S219" s="252"/>
      <c r="T219" s="253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4" t="s">
        <v>135</v>
      </c>
      <c r="AU219" s="254" t="s">
        <v>91</v>
      </c>
      <c r="AV219" s="14" t="s">
        <v>91</v>
      </c>
      <c r="AW219" s="14" t="s">
        <v>35</v>
      </c>
      <c r="AX219" s="14" t="s">
        <v>81</v>
      </c>
      <c r="AY219" s="254" t="s">
        <v>127</v>
      </c>
    </row>
    <row r="220" s="15" customFormat="1">
      <c r="A220" s="15"/>
      <c r="B220" s="255"/>
      <c r="C220" s="256"/>
      <c r="D220" s="235" t="s">
        <v>135</v>
      </c>
      <c r="E220" s="257" t="s">
        <v>1</v>
      </c>
      <c r="F220" s="258" t="s">
        <v>138</v>
      </c>
      <c r="G220" s="256"/>
      <c r="H220" s="259">
        <v>158.58199999999999</v>
      </c>
      <c r="I220" s="260"/>
      <c r="J220" s="256"/>
      <c r="K220" s="256"/>
      <c r="L220" s="261"/>
      <c r="M220" s="262"/>
      <c r="N220" s="263"/>
      <c r="O220" s="263"/>
      <c r="P220" s="263"/>
      <c r="Q220" s="263"/>
      <c r="R220" s="263"/>
      <c r="S220" s="263"/>
      <c r="T220" s="264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T220" s="265" t="s">
        <v>135</v>
      </c>
      <c r="AU220" s="265" t="s">
        <v>91</v>
      </c>
      <c r="AV220" s="15" t="s">
        <v>133</v>
      </c>
      <c r="AW220" s="15" t="s">
        <v>35</v>
      </c>
      <c r="AX220" s="15" t="s">
        <v>89</v>
      </c>
      <c r="AY220" s="265" t="s">
        <v>127</v>
      </c>
    </row>
    <row r="221" s="2" customFormat="1" ht="24.15" customHeight="1">
      <c r="A221" s="38"/>
      <c r="B221" s="39"/>
      <c r="C221" s="219" t="s">
        <v>256</v>
      </c>
      <c r="D221" s="219" t="s">
        <v>129</v>
      </c>
      <c r="E221" s="220" t="s">
        <v>257</v>
      </c>
      <c r="F221" s="221" t="s">
        <v>258</v>
      </c>
      <c r="G221" s="222" t="s">
        <v>132</v>
      </c>
      <c r="H221" s="223">
        <v>554.81299999999999</v>
      </c>
      <c r="I221" s="224"/>
      <c r="J221" s="225">
        <f>ROUND(I221*H221,2)</f>
        <v>0</v>
      </c>
      <c r="K221" s="226"/>
      <c r="L221" s="44"/>
      <c r="M221" s="227" t="s">
        <v>1</v>
      </c>
      <c r="N221" s="228" t="s">
        <v>46</v>
      </c>
      <c r="O221" s="91"/>
      <c r="P221" s="229">
        <f>O221*H221</f>
        <v>0</v>
      </c>
      <c r="Q221" s="229">
        <v>0</v>
      </c>
      <c r="R221" s="229">
        <f>Q221*H221</f>
        <v>0</v>
      </c>
      <c r="S221" s="229">
        <v>0</v>
      </c>
      <c r="T221" s="230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31" t="s">
        <v>133</v>
      </c>
      <c r="AT221" s="231" t="s">
        <v>129</v>
      </c>
      <c r="AU221" s="231" t="s">
        <v>91</v>
      </c>
      <c r="AY221" s="17" t="s">
        <v>127</v>
      </c>
      <c r="BE221" s="232">
        <f>IF(N221="základní",J221,0)</f>
        <v>0</v>
      </c>
      <c r="BF221" s="232">
        <f>IF(N221="snížená",J221,0)</f>
        <v>0</v>
      </c>
      <c r="BG221" s="232">
        <f>IF(N221="zákl. přenesená",J221,0)</f>
        <v>0</v>
      </c>
      <c r="BH221" s="232">
        <f>IF(N221="sníž. přenesená",J221,0)</f>
        <v>0</v>
      </c>
      <c r="BI221" s="232">
        <f>IF(N221="nulová",J221,0)</f>
        <v>0</v>
      </c>
      <c r="BJ221" s="17" t="s">
        <v>89</v>
      </c>
      <c r="BK221" s="232">
        <f>ROUND(I221*H221,2)</f>
        <v>0</v>
      </c>
      <c r="BL221" s="17" t="s">
        <v>133</v>
      </c>
      <c r="BM221" s="231" t="s">
        <v>259</v>
      </c>
    </row>
    <row r="222" s="13" customFormat="1">
      <c r="A222" s="13"/>
      <c r="B222" s="233"/>
      <c r="C222" s="234"/>
      <c r="D222" s="235" t="s">
        <v>135</v>
      </c>
      <c r="E222" s="236" t="s">
        <v>1</v>
      </c>
      <c r="F222" s="237" t="s">
        <v>260</v>
      </c>
      <c r="G222" s="234"/>
      <c r="H222" s="236" t="s">
        <v>1</v>
      </c>
      <c r="I222" s="238"/>
      <c r="J222" s="234"/>
      <c r="K222" s="234"/>
      <c r="L222" s="239"/>
      <c r="M222" s="240"/>
      <c r="N222" s="241"/>
      <c r="O222" s="241"/>
      <c r="P222" s="241"/>
      <c r="Q222" s="241"/>
      <c r="R222" s="241"/>
      <c r="S222" s="241"/>
      <c r="T222" s="242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3" t="s">
        <v>135</v>
      </c>
      <c r="AU222" s="243" t="s">
        <v>91</v>
      </c>
      <c r="AV222" s="13" t="s">
        <v>89</v>
      </c>
      <c r="AW222" s="13" t="s">
        <v>35</v>
      </c>
      <c r="AX222" s="13" t="s">
        <v>81</v>
      </c>
      <c r="AY222" s="243" t="s">
        <v>127</v>
      </c>
    </row>
    <row r="223" s="13" customFormat="1">
      <c r="A223" s="13"/>
      <c r="B223" s="233"/>
      <c r="C223" s="234"/>
      <c r="D223" s="235" t="s">
        <v>135</v>
      </c>
      <c r="E223" s="236" t="s">
        <v>1</v>
      </c>
      <c r="F223" s="237" t="s">
        <v>172</v>
      </c>
      <c r="G223" s="234"/>
      <c r="H223" s="236" t="s">
        <v>1</v>
      </c>
      <c r="I223" s="238"/>
      <c r="J223" s="234"/>
      <c r="K223" s="234"/>
      <c r="L223" s="239"/>
      <c r="M223" s="240"/>
      <c r="N223" s="241"/>
      <c r="O223" s="241"/>
      <c r="P223" s="241"/>
      <c r="Q223" s="241"/>
      <c r="R223" s="241"/>
      <c r="S223" s="241"/>
      <c r="T223" s="242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3" t="s">
        <v>135</v>
      </c>
      <c r="AU223" s="243" t="s">
        <v>91</v>
      </c>
      <c r="AV223" s="13" t="s">
        <v>89</v>
      </c>
      <c r="AW223" s="13" t="s">
        <v>35</v>
      </c>
      <c r="AX223" s="13" t="s">
        <v>81</v>
      </c>
      <c r="AY223" s="243" t="s">
        <v>127</v>
      </c>
    </row>
    <row r="224" s="14" customFormat="1">
      <c r="A224" s="14"/>
      <c r="B224" s="244"/>
      <c r="C224" s="245"/>
      <c r="D224" s="235" t="s">
        <v>135</v>
      </c>
      <c r="E224" s="246" t="s">
        <v>1</v>
      </c>
      <c r="F224" s="247" t="s">
        <v>261</v>
      </c>
      <c r="G224" s="245"/>
      <c r="H224" s="248">
        <v>554.81299999999999</v>
      </c>
      <c r="I224" s="249"/>
      <c r="J224" s="245"/>
      <c r="K224" s="245"/>
      <c r="L224" s="250"/>
      <c r="M224" s="251"/>
      <c r="N224" s="252"/>
      <c r="O224" s="252"/>
      <c r="P224" s="252"/>
      <c r="Q224" s="252"/>
      <c r="R224" s="252"/>
      <c r="S224" s="252"/>
      <c r="T224" s="253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4" t="s">
        <v>135</v>
      </c>
      <c r="AU224" s="254" t="s">
        <v>91</v>
      </c>
      <c r="AV224" s="14" t="s">
        <v>91</v>
      </c>
      <c r="AW224" s="14" t="s">
        <v>35</v>
      </c>
      <c r="AX224" s="14" t="s">
        <v>81</v>
      </c>
      <c r="AY224" s="254" t="s">
        <v>127</v>
      </c>
    </row>
    <row r="225" s="15" customFormat="1">
      <c r="A225" s="15"/>
      <c r="B225" s="255"/>
      <c r="C225" s="256"/>
      <c r="D225" s="235" t="s">
        <v>135</v>
      </c>
      <c r="E225" s="257" t="s">
        <v>1</v>
      </c>
      <c r="F225" s="258" t="s">
        <v>138</v>
      </c>
      <c r="G225" s="256"/>
      <c r="H225" s="259">
        <v>554.81299999999999</v>
      </c>
      <c r="I225" s="260"/>
      <c r="J225" s="256"/>
      <c r="K225" s="256"/>
      <c r="L225" s="261"/>
      <c r="M225" s="262"/>
      <c r="N225" s="263"/>
      <c r="O225" s="263"/>
      <c r="P225" s="263"/>
      <c r="Q225" s="263"/>
      <c r="R225" s="263"/>
      <c r="S225" s="263"/>
      <c r="T225" s="264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T225" s="265" t="s">
        <v>135</v>
      </c>
      <c r="AU225" s="265" t="s">
        <v>91</v>
      </c>
      <c r="AV225" s="15" t="s">
        <v>133</v>
      </c>
      <c r="AW225" s="15" t="s">
        <v>35</v>
      </c>
      <c r="AX225" s="15" t="s">
        <v>89</v>
      </c>
      <c r="AY225" s="265" t="s">
        <v>127</v>
      </c>
    </row>
    <row r="226" s="12" customFormat="1" ht="22.8" customHeight="1">
      <c r="A226" s="12"/>
      <c r="B226" s="203"/>
      <c r="C226" s="204"/>
      <c r="D226" s="205" t="s">
        <v>80</v>
      </c>
      <c r="E226" s="217" t="s">
        <v>91</v>
      </c>
      <c r="F226" s="217" t="s">
        <v>262</v>
      </c>
      <c r="G226" s="204"/>
      <c r="H226" s="204"/>
      <c r="I226" s="207"/>
      <c r="J226" s="218">
        <f>BK226</f>
        <v>0</v>
      </c>
      <c r="K226" s="204"/>
      <c r="L226" s="209"/>
      <c r="M226" s="210"/>
      <c r="N226" s="211"/>
      <c r="O226" s="211"/>
      <c r="P226" s="212">
        <f>SUM(P227:P247)</f>
        <v>0</v>
      </c>
      <c r="Q226" s="211"/>
      <c r="R226" s="212">
        <f>SUM(R227:R247)</f>
        <v>2.1063193199999999</v>
      </c>
      <c r="S226" s="211"/>
      <c r="T226" s="213">
        <f>SUM(T227:T247)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214" t="s">
        <v>89</v>
      </c>
      <c r="AT226" s="215" t="s">
        <v>80</v>
      </c>
      <c r="AU226" s="215" t="s">
        <v>89</v>
      </c>
      <c r="AY226" s="214" t="s">
        <v>127</v>
      </c>
      <c r="BK226" s="216">
        <f>SUM(BK227:BK247)</f>
        <v>0</v>
      </c>
    </row>
    <row r="227" s="2" customFormat="1" ht="24.15" customHeight="1">
      <c r="A227" s="38"/>
      <c r="B227" s="39"/>
      <c r="C227" s="219" t="s">
        <v>263</v>
      </c>
      <c r="D227" s="219" t="s">
        <v>129</v>
      </c>
      <c r="E227" s="220" t="s">
        <v>264</v>
      </c>
      <c r="F227" s="221" t="s">
        <v>265</v>
      </c>
      <c r="G227" s="222" t="s">
        <v>266</v>
      </c>
      <c r="H227" s="223">
        <v>118.59999999999999</v>
      </c>
      <c r="I227" s="224"/>
      <c r="J227" s="225">
        <f>ROUND(I227*H227,2)</f>
        <v>0</v>
      </c>
      <c r="K227" s="226"/>
      <c r="L227" s="44"/>
      <c r="M227" s="227" t="s">
        <v>1</v>
      </c>
      <c r="N227" s="228" t="s">
        <v>46</v>
      </c>
      <c r="O227" s="91"/>
      <c r="P227" s="229">
        <f>O227*H227</f>
        <v>0</v>
      </c>
      <c r="Q227" s="229">
        <v>0.00048999999999999998</v>
      </c>
      <c r="R227" s="229">
        <f>Q227*H227</f>
        <v>0.058113999999999992</v>
      </c>
      <c r="S227" s="229">
        <v>0</v>
      </c>
      <c r="T227" s="230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31" t="s">
        <v>133</v>
      </c>
      <c r="AT227" s="231" t="s">
        <v>129</v>
      </c>
      <c r="AU227" s="231" t="s">
        <v>91</v>
      </c>
      <c r="AY227" s="17" t="s">
        <v>127</v>
      </c>
      <c r="BE227" s="232">
        <f>IF(N227="základní",J227,0)</f>
        <v>0</v>
      </c>
      <c r="BF227" s="232">
        <f>IF(N227="snížená",J227,0)</f>
        <v>0</v>
      </c>
      <c r="BG227" s="232">
        <f>IF(N227="zákl. přenesená",J227,0)</f>
        <v>0</v>
      </c>
      <c r="BH227" s="232">
        <f>IF(N227="sníž. přenesená",J227,0)</f>
        <v>0</v>
      </c>
      <c r="BI227" s="232">
        <f>IF(N227="nulová",J227,0)</f>
        <v>0</v>
      </c>
      <c r="BJ227" s="17" t="s">
        <v>89</v>
      </c>
      <c r="BK227" s="232">
        <f>ROUND(I227*H227,2)</f>
        <v>0</v>
      </c>
      <c r="BL227" s="17" t="s">
        <v>133</v>
      </c>
      <c r="BM227" s="231" t="s">
        <v>267</v>
      </c>
    </row>
    <row r="228" s="13" customFormat="1">
      <c r="A228" s="13"/>
      <c r="B228" s="233"/>
      <c r="C228" s="234"/>
      <c r="D228" s="235" t="s">
        <v>135</v>
      </c>
      <c r="E228" s="236" t="s">
        <v>1</v>
      </c>
      <c r="F228" s="237" t="s">
        <v>167</v>
      </c>
      <c r="G228" s="234"/>
      <c r="H228" s="236" t="s">
        <v>1</v>
      </c>
      <c r="I228" s="238"/>
      <c r="J228" s="234"/>
      <c r="K228" s="234"/>
      <c r="L228" s="239"/>
      <c r="M228" s="240"/>
      <c r="N228" s="241"/>
      <c r="O228" s="241"/>
      <c r="P228" s="241"/>
      <c r="Q228" s="241"/>
      <c r="R228" s="241"/>
      <c r="S228" s="241"/>
      <c r="T228" s="24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3" t="s">
        <v>135</v>
      </c>
      <c r="AU228" s="243" t="s">
        <v>91</v>
      </c>
      <c r="AV228" s="13" t="s">
        <v>89</v>
      </c>
      <c r="AW228" s="13" t="s">
        <v>35</v>
      </c>
      <c r="AX228" s="13" t="s">
        <v>81</v>
      </c>
      <c r="AY228" s="243" t="s">
        <v>127</v>
      </c>
    </row>
    <row r="229" s="13" customFormat="1">
      <c r="A229" s="13"/>
      <c r="B229" s="233"/>
      <c r="C229" s="234"/>
      <c r="D229" s="235" t="s">
        <v>135</v>
      </c>
      <c r="E229" s="236" t="s">
        <v>1</v>
      </c>
      <c r="F229" s="237" t="s">
        <v>168</v>
      </c>
      <c r="G229" s="234"/>
      <c r="H229" s="236" t="s">
        <v>1</v>
      </c>
      <c r="I229" s="238"/>
      <c r="J229" s="234"/>
      <c r="K229" s="234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135</v>
      </c>
      <c r="AU229" s="243" t="s">
        <v>91</v>
      </c>
      <c r="AV229" s="13" t="s">
        <v>89</v>
      </c>
      <c r="AW229" s="13" t="s">
        <v>35</v>
      </c>
      <c r="AX229" s="13" t="s">
        <v>81</v>
      </c>
      <c r="AY229" s="243" t="s">
        <v>127</v>
      </c>
    </row>
    <row r="230" s="14" customFormat="1">
      <c r="A230" s="14"/>
      <c r="B230" s="244"/>
      <c r="C230" s="245"/>
      <c r="D230" s="235" t="s">
        <v>135</v>
      </c>
      <c r="E230" s="246" t="s">
        <v>1</v>
      </c>
      <c r="F230" s="247" t="s">
        <v>157</v>
      </c>
      <c r="G230" s="245"/>
      <c r="H230" s="248">
        <v>5</v>
      </c>
      <c r="I230" s="249"/>
      <c r="J230" s="245"/>
      <c r="K230" s="245"/>
      <c r="L230" s="250"/>
      <c r="M230" s="251"/>
      <c r="N230" s="252"/>
      <c r="O230" s="252"/>
      <c r="P230" s="252"/>
      <c r="Q230" s="252"/>
      <c r="R230" s="252"/>
      <c r="S230" s="252"/>
      <c r="T230" s="253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4" t="s">
        <v>135</v>
      </c>
      <c r="AU230" s="254" t="s">
        <v>91</v>
      </c>
      <c r="AV230" s="14" t="s">
        <v>91</v>
      </c>
      <c r="AW230" s="14" t="s">
        <v>35</v>
      </c>
      <c r="AX230" s="14" t="s">
        <v>81</v>
      </c>
      <c r="AY230" s="254" t="s">
        <v>127</v>
      </c>
    </row>
    <row r="231" s="13" customFormat="1">
      <c r="A231" s="13"/>
      <c r="B231" s="233"/>
      <c r="C231" s="234"/>
      <c r="D231" s="235" t="s">
        <v>135</v>
      </c>
      <c r="E231" s="236" t="s">
        <v>1</v>
      </c>
      <c r="F231" s="237" t="s">
        <v>170</v>
      </c>
      <c r="G231" s="234"/>
      <c r="H231" s="236" t="s">
        <v>1</v>
      </c>
      <c r="I231" s="238"/>
      <c r="J231" s="234"/>
      <c r="K231" s="234"/>
      <c r="L231" s="239"/>
      <c r="M231" s="240"/>
      <c r="N231" s="241"/>
      <c r="O231" s="241"/>
      <c r="P231" s="241"/>
      <c r="Q231" s="241"/>
      <c r="R231" s="241"/>
      <c r="S231" s="241"/>
      <c r="T231" s="24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3" t="s">
        <v>135</v>
      </c>
      <c r="AU231" s="243" t="s">
        <v>91</v>
      </c>
      <c r="AV231" s="13" t="s">
        <v>89</v>
      </c>
      <c r="AW231" s="13" t="s">
        <v>35</v>
      </c>
      <c r="AX231" s="13" t="s">
        <v>81</v>
      </c>
      <c r="AY231" s="243" t="s">
        <v>127</v>
      </c>
    </row>
    <row r="232" s="14" customFormat="1">
      <c r="A232" s="14"/>
      <c r="B232" s="244"/>
      <c r="C232" s="245"/>
      <c r="D232" s="235" t="s">
        <v>135</v>
      </c>
      <c r="E232" s="246" t="s">
        <v>1</v>
      </c>
      <c r="F232" s="247" t="s">
        <v>268</v>
      </c>
      <c r="G232" s="245"/>
      <c r="H232" s="248">
        <v>3.6000000000000001</v>
      </c>
      <c r="I232" s="249"/>
      <c r="J232" s="245"/>
      <c r="K232" s="245"/>
      <c r="L232" s="250"/>
      <c r="M232" s="251"/>
      <c r="N232" s="252"/>
      <c r="O232" s="252"/>
      <c r="P232" s="252"/>
      <c r="Q232" s="252"/>
      <c r="R232" s="252"/>
      <c r="S232" s="252"/>
      <c r="T232" s="253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4" t="s">
        <v>135</v>
      </c>
      <c r="AU232" s="254" t="s">
        <v>91</v>
      </c>
      <c r="AV232" s="14" t="s">
        <v>91</v>
      </c>
      <c r="AW232" s="14" t="s">
        <v>35</v>
      </c>
      <c r="AX232" s="14" t="s">
        <v>81</v>
      </c>
      <c r="AY232" s="254" t="s">
        <v>127</v>
      </c>
    </row>
    <row r="233" s="13" customFormat="1">
      <c r="A233" s="13"/>
      <c r="B233" s="233"/>
      <c r="C233" s="234"/>
      <c r="D233" s="235" t="s">
        <v>135</v>
      </c>
      <c r="E233" s="236" t="s">
        <v>1</v>
      </c>
      <c r="F233" s="237" t="s">
        <v>172</v>
      </c>
      <c r="G233" s="234"/>
      <c r="H233" s="236" t="s">
        <v>1</v>
      </c>
      <c r="I233" s="238"/>
      <c r="J233" s="234"/>
      <c r="K233" s="234"/>
      <c r="L233" s="239"/>
      <c r="M233" s="240"/>
      <c r="N233" s="241"/>
      <c r="O233" s="241"/>
      <c r="P233" s="241"/>
      <c r="Q233" s="241"/>
      <c r="R233" s="241"/>
      <c r="S233" s="241"/>
      <c r="T233" s="242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3" t="s">
        <v>135</v>
      </c>
      <c r="AU233" s="243" t="s">
        <v>91</v>
      </c>
      <c r="AV233" s="13" t="s">
        <v>89</v>
      </c>
      <c r="AW233" s="13" t="s">
        <v>35</v>
      </c>
      <c r="AX233" s="13" t="s">
        <v>81</v>
      </c>
      <c r="AY233" s="243" t="s">
        <v>127</v>
      </c>
    </row>
    <row r="234" s="14" customFormat="1">
      <c r="A234" s="14"/>
      <c r="B234" s="244"/>
      <c r="C234" s="245"/>
      <c r="D234" s="235" t="s">
        <v>135</v>
      </c>
      <c r="E234" s="246" t="s">
        <v>1</v>
      </c>
      <c r="F234" s="247" t="s">
        <v>269</v>
      </c>
      <c r="G234" s="245"/>
      <c r="H234" s="248">
        <v>110</v>
      </c>
      <c r="I234" s="249"/>
      <c r="J234" s="245"/>
      <c r="K234" s="245"/>
      <c r="L234" s="250"/>
      <c r="M234" s="251"/>
      <c r="N234" s="252"/>
      <c r="O234" s="252"/>
      <c r="P234" s="252"/>
      <c r="Q234" s="252"/>
      <c r="R234" s="252"/>
      <c r="S234" s="252"/>
      <c r="T234" s="253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4" t="s">
        <v>135</v>
      </c>
      <c r="AU234" s="254" t="s">
        <v>91</v>
      </c>
      <c r="AV234" s="14" t="s">
        <v>91</v>
      </c>
      <c r="AW234" s="14" t="s">
        <v>35</v>
      </c>
      <c r="AX234" s="14" t="s">
        <v>81</v>
      </c>
      <c r="AY234" s="254" t="s">
        <v>127</v>
      </c>
    </row>
    <row r="235" s="15" customFormat="1">
      <c r="A235" s="15"/>
      <c r="B235" s="255"/>
      <c r="C235" s="256"/>
      <c r="D235" s="235" t="s">
        <v>135</v>
      </c>
      <c r="E235" s="257" t="s">
        <v>1</v>
      </c>
      <c r="F235" s="258" t="s">
        <v>138</v>
      </c>
      <c r="G235" s="256"/>
      <c r="H235" s="259">
        <v>118.59999999999999</v>
      </c>
      <c r="I235" s="260"/>
      <c r="J235" s="256"/>
      <c r="K235" s="256"/>
      <c r="L235" s="261"/>
      <c r="M235" s="262"/>
      <c r="N235" s="263"/>
      <c r="O235" s="263"/>
      <c r="P235" s="263"/>
      <c r="Q235" s="263"/>
      <c r="R235" s="263"/>
      <c r="S235" s="263"/>
      <c r="T235" s="264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T235" s="265" t="s">
        <v>135</v>
      </c>
      <c r="AU235" s="265" t="s">
        <v>91</v>
      </c>
      <c r="AV235" s="15" t="s">
        <v>133</v>
      </c>
      <c r="AW235" s="15" t="s">
        <v>35</v>
      </c>
      <c r="AX235" s="15" t="s">
        <v>89</v>
      </c>
      <c r="AY235" s="265" t="s">
        <v>127</v>
      </c>
    </row>
    <row r="236" s="2" customFormat="1" ht="24.15" customHeight="1">
      <c r="A236" s="38"/>
      <c r="B236" s="39"/>
      <c r="C236" s="219" t="s">
        <v>7</v>
      </c>
      <c r="D236" s="219" t="s">
        <v>129</v>
      </c>
      <c r="E236" s="220" t="s">
        <v>270</v>
      </c>
      <c r="F236" s="221" t="s">
        <v>271</v>
      </c>
      <c r="G236" s="222" t="s">
        <v>150</v>
      </c>
      <c r="H236" s="223">
        <v>0.432</v>
      </c>
      <c r="I236" s="224"/>
      <c r="J236" s="225">
        <f>ROUND(I236*H236,2)</f>
        <v>0</v>
      </c>
      <c r="K236" s="226"/>
      <c r="L236" s="44"/>
      <c r="M236" s="227" t="s">
        <v>1</v>
      </c>
      <c r="N236" s="228" t="s">
        <v>46</v>
      </c>
      <c r="O236" s="91"/>
      <c r="P236" s="229">
        <f>O236*H236</f>
        <v>0</v>
      </c>
      <c r="Q236" s="229">
        <v>2.1600000000000001</v>
      </c>
      <c r="R236" s="229">
        <f>Q236*H236</f>
        <v>0.93312000000000006</v>
      </c>
      <c r="S236" s="229">
        <v>0</v>
      </c>
      <c r="T236" s="230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31" t="s">
        <v>133</v>
      </c>
      <c r="AT236" s="231" t="s">
        <v>129</v>
      </c>
      <c r="AU236" s="231" t="s">
        <v>91</v>
      </c>
      <c r="AY236" s="17" t="s">
        <v>127</v>
      </c>
      <c r="BE236" s="232">
        <f>IF(N236="základní",J236,0)</f>
        <v>0</v>
      </c>
      <c r="BF236" s="232">
        <f>IF(N236="snížená",J236,0)</f>
        <v>0</v>
      </c>
      <c r="BG236" s="232">
        <f>IF(N236="zákl. přenesená",J236,0)</f>
        <v>0</v>
      </c>
      <c r="BH236" s="232">
        <f>IF(N236="sníž. přenesená",J236,0)</f>
        <v>0</v>
      </c>
      <c r="BI236" s="232">
        <f>IF(N236="nulová",J236,0)</f>
        <v>0</v>
      </c>
      <c r="BJ236" s="17" t="s">
        <v>89</v>
      </c>
      <c r="BK236" s="232">
        <f>ROUND(I236*H236,2)</f>
        <v>0</v>
      </c>
      <c r="BL236" s="17" t="s">
        <v>133</v>
      </c>
      <c r="BM236" s="231" t="s">
        <v>272</v>
      </c>
    </row>
    <row r="237" s="13" customFormat="1">
      <c r="A237" s="13"/>
      <c r="B237" s="233"/>
      <c r="C237" s="234"/>
      <c r="D237" s="235" t="s">
        <v>135</v>
      </c>
      <c r="E237" s="236" t="s">
        <v>1</v>
      </c>
      <c r="F237" s="237" t="s">
        <v>273</v>
      </c>
      <c r="G237" s="234"/>
      <c r="H237" s="236" t="s">
        <v>1</v>
      </c>
      <c r="I237" s="238"/>
      <c r="J237" s="234"/>
      <c r="K237" s="234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135</v>
      </c>
      <c r="AU237" s="243" t="s">
        <v>91</v>
      </c>
      <c r="AV237" s="13" t="s">
        <v>89</v>
      </c>
      <c r="AW237" s="13" t="s">
        <v>35</v>
      </c>
      <c r="AX237" s="13" t="s">
        <v>81</v>
      </c>
      <c r="AY237" s="243" t="s">
        <v>127</v>
      </c>
    </row>
    <row r="238" s="14" customFormat="1">
      <c r="A238" s="14"/>
      <c r="B238" s="244"/>
      <c r="C238" s="245"/>
      <c r="D238" s="235" t="s">
        <v>135</v>
      </c>
      <c r="E238" s="246" t="s">
        <v>1</v>
      </c>
      <c r="F238" s="247" t="s">
        <v>274</v>
      </c>
      <c r="G238" s="245"/>
      <c r="H238" s="248">
        <v>0.432</v>
      </c>
      <c r="I238" s="249"/>
      <c r="J238" s="245"/>
      <c r="K238" s="245"/>
      <c r="L238" s="250"/>
      <c r="M238" s="251"/>
      <c r="N238" s="252"/>
      <c r="O238" s="252"/>
      <c r="P238" s="252"/>
      <c r="Q238" s="252"/>
      <c r="R238" s="252"/>
      <c r="S238" s="252"/>
      <c r="T238" s="253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54" t="s">
        <v>135</v>
      </c>
      <c r="AU238" s="254" t="s">
        <v>91</v>
      </c>
      <c r="AV238" s="14" t="s">
        <v>91</v>
      </c>
      <c r="AW238" s="14" t="s">
        <v>35</v>
      </c>
      <c r="AX238" s="14" t="s">
        <v>81</v>
      </c>
      <c r="AY238" s="254" t="s">
        <v>127</v>
      </c>
    </row>
    <row r="239" s="15" customFormat="1">
      <c r="A239" s="15"/>
      <c r="B239" s="255"/>
      <c r="C239" s="256"/>
      <c r="D239" s="235" t="s">
        <v>135</v>
      </c>
      <c r="E239" s="257" t="s">
        <v>1</v>
      </c>
      <c r="F239" s="258" t="s">
        <v>138</v>
      </c>
      <c r="G239" s="256"/>
      <c r="H239" s="259">
        <v>0.432</v>
      </c>
      <c r="I239" s="260"/>
      <c r="J239" s="256"/>
      <c r="K239" s="256"/>
      <c r="L239" s="261"/>
      <c r="M239" s="262"/>
      <c r="N239" s="263"/>
      <c r="O239" s="263"/>
      <c r="P239" s="263"/>
      <c r="Q239" s="263"/>
      <c r="R239" s="263"/>
      <c r="S239" s="263"/>
      <c r="T239" s="264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T239" s="265" t="s">
        <v>135</v>
      </c>
      <c r="AU239" s="265" t="s">
        <v>91</v>
      </c>
      <c r="AV239" s="15" t="s">
        <v>133</v>
      </c>
      <c r="AW239" s="15" t="s">
        <v>35</v>
      </c>
      <c r="AX239" s="15" t="s">
        <v>89</v>
      </c>
      <c r="AY239" s="265" t="s">
        <v>127</v>
      </c>
    </row>
    <row r="240" s="2" customFormat="1" ht="16.5" customHeight="1">
      <c r="A240" s="38"/>
      <c r="B240" s="39"/>
      <c r="C240" s="219" t="s">
        <v>275</v>
      </c>
      <c r="D240" s="219" t="s">
        <v>129</v>
      </c>
      <c r="E240" s="220" t="s">
        <v>276</v>
      </c>
      <c r="F240" s="221" t="s">
        <v>277</v>
      </c>
      <c r="G240" s="222" t="s">
        <v>150</v>
      </c>
      <c r="H240" s="223">
        <v>0.432</v>
      </c>
      <c r="I240" s="224"/>
      <c r="J240" s="225">
        <f>ROUND(I240*H240,2)</f>
        <v>0</v>
      </c>
      <c r="K240" s="226"/>
      <c r="L240" s="44"/>
      <c r="M240" s="227" t="s">
        <v>1</v>
      </c>
      <c r="N240" s="228" t="s">
        <v>46</v>
      </c>
      <c r="O240" s="91"/>
      <c r="P240" s="229">
        <f>O240*H240</f>
        <v>0</v>
      </c>
      <c r="Q240" s="229">
        <v>2.45329</v>
      </c>
      <c r="R240" s="229">
        <f>Q240*H240</f>
        <v>1.05982128</v>
      </c>
      <c r="S240" s="229">
        <v>0</v>
      </c>
      <c r="T240" s="230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31" t="s">
        <v>133</v>
      </c>
      <c r="AT240" s="231" t="s">
        <v>129</v>
      </c>
      <c r="AU240" s="231" t="s">
        <v>91</v>
      </c>
      <c r="AY240" s="17" t="s">
        <v>127</v>
      </c>
      <c r="BE240" s="232">
        <f>IF(N240="základní",J240,0)</f>
        <v>0</v>
      </c>
      <c r="BF240" s="232">
        <f>IF(N240="snížená",J240,0)</f>
        <v>0</v>
      </c>
      <c r="BG240" s="232">
        <f>IF(N240="zákl. přenesená",J240,0)</f>
        <v>0</v>
      </c>
      <c r="BH240" s="232">
        <f>IF(N240="sníž. přenesená",J240,0)</f>
        <v>0</v>
      </c>
      <c r="BI240" s="232">
        <f>IF(N240="nulová",J240,0)</f>
        <v>0</v>
      </c>
      <c r="BJ240" s="17" t="s">
        <v>89</v>
      </c>
      <c r="BK240" s="232">
        <f>ROUND(I240*H240,2)</f>
        <v>0</v>
      </c>
      <c r="BL240" s="17" t="s">
        <v>133</v>
      </c>
      <c r="BM240" s="231" t="s">
        <v>278</v>
      </c>
    </row>
    <row r="241" s="13" customFormat="1">
      <c r="A241" s="13"/>
      <c r="B241" s="233"/>
      <c r="C241" s="234"/>
      <c r="D241" s="235" t="s">
        <v>135</v>
      </c>
      <c r="E241" s="236" t="s">
        <v>1</v>
      </c>
      <c r="F241" s="237" t="s">
        <v>273</v>
      </c>
      <c r="G241" s="234"/>
      <c r="H241" s="236" t="s">
        <v>1</v>
      </c>
      <c r="I241" s="238"/>
      <c r="J241" s="234"/>
      <c r="K241" s="234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135</v>
      </c>
      <c r="AU241" s="243" t="s">
        <v>91</v>
      </c>
      <c r="AV241" s="13" t="s">
        <v>89</v>
      </c>
      <c r="AW241" s="13" t="s">
        <v>35</v>
      </c>
      <c r="AX241" s="13" t="s">
        <v>81</v>
      </c>
      <c r="AY241" s="243" t="s">
        <v>127</v>
      </c>
    </row>
    <row r="242" s="14" customFormat="1">
      <c r="A242" s="14"/>
      <c r="B242" s="244"/>
      <c r="C242" s="245"/>
      <c r="D242" s="235" t="s">
        <v>135</v>
      </c>
      <c r="E242" s="246" t="s">
        <v>1</v>
      </c>
      <c r="F242" s="247" t="s">
        <v>274</v>
      </c>
      <c r="G242" s="245"/>
      <c r="H242" s="248">
        <v>0.432</v>
      </c>
      <c r="I242" s="249"/>
      <c r="J242" s="245"/>
      <c r="K242" s="245"/>
      <c r="L242" s="250"/>
      <c r="M242" s="251"/>
      <c r="N242" s="252"/>
      <c r="O242" s="252"/>
      <c r="P242" s="252"/>
      <c r="Q242" s="252"/>
      <c r="R242" s="252"/>
      <c r="S242" s="252"/>
      <c r="T242" s="253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54" t="s">
        <v>135</v>
      </c>
      <c r="AU242" s="254" t="s">
        <v>91</v>
      </c>
      <c r="AV242" s="14" t="s">
        <v>91</v>
      </c>
      <c r="AW242" s="14" t="s">
        <v>35</v>
      </c>
      <c r="AX242" s="14" t="s">
        <v>81</v>
      </c>
      <c r="AY242" s="254" t="s">
        <v>127</v>
      </c>
    </row>
    <row r="243" s="15" customFormat="1">
      <c r="A243" s="15"/>
      <c r="B243" s="255"/>
      <c r="C243" s="256"/>
      <c r="D243" s="235" t="s">
        <v>135</v>
      </c>
      <c r="E243" s="257" t="s">
        <v>1</v>
      </c>
      <c r="F243" s="258" t="s">
        <v>138</v>
      </c>
      <c r="G243" s="256"/>
      <c r="H243" s="259">
        <v>0.432</v>
      </c>
      <c r="I243" s="260"/>
      <c r="J243" s="256"/>
      <c r="K243" s="256"/>
      <c r="L243" s="261"/>
      <c r="M243" s="262"/>
      <c r="N243" s="263"/>
      <c r="O243" s="263"/>
      <c r="P243" s="263"/>
      <c r="Q243" s="263"/>
      <c r="R243" s="263"/>
      <c r="S243" s="263"/>
      <c r="T243" s="264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65" t="s">
        <v>135</v>
      </c>
      <c r="AU243" s="265" t="s">
        <v>91</v>
      </c>
      <c r="AV243" s="15" t="s">
        <v>133</v>
      </c>
      <c r="AW243" s="15" t="s">
        <v>35</v>
      </c>
      <c r="AX243" s="15" t="s">
        <v>89</v>
      </c>
      <c r="AY243" s="265" t="s">
        <v>127</v>
      </c>
    </row>
    <row r="244" s="2" customFormat="1" ht="16.5" customHeight="1">
      <c r="A244" s="38"/>
      <c r="B244" s="39"/>
      <c r="C244" s="219" t="s">
        <v>279</v>
      </c>
      <c r="D244" s="219" t="s">
        <v>129</v>
      </c>
      <c r="E244" s="220" t="s">
        <v>280</v>
      </c>
      <c r="F244" s="221" t="s">
        <v>281</v>
      </c>
      <c r="G244" s="222" t="s">
        <v>201</v>
      </c>
      <c r="H244" s="223">
        <v>0.051999999999999998</v>
      </c>
      <c r="I244" s="224"/>
      <c r="J244" s="225">
        <f>ROUND(I244*H244,2)</f>
        <v>0</v>
      </c>
      <c r="K244" s="226"/>
      <c r="L244" s="44"/>
      <c r="M244" s="227" t="s">
        <v>1</v>
      </c>
      <c r="N244" s="228" t="s">
        <v>46</v>
      </c>
      <c r="O244" s="91"/>
      <c r="P244" s="229">
        <f>O244*H244</f>
        <v>0</v>
      </c>
      <c r="Q244" s="229">
        <v>1.06277</v>
      </c>
      <c r="R244" s="229">
        <f>Q244*H244</f>
        <v>0.05526404</v>
      </c>
      <c r="S244" s="229">
        <v>0</v>
      </c>
      <c r="T244" s="230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231" t="s">
        <v>133</v>
      </c>
      <c r="AT244" s="231" t="s">
        <v>129</v>
      </c>
      <c r="AU244" s="231" t="s">
        <v>91</v>
      </c>
      <c r="AY244" s="17" t="s">
        <v>127</v>
      </c>
      <c r="BE244" s="232">
        <f>IF(N244="základní",J244,0)</f>
        <v>0</v>
      </c>
      <c r="BF244" s="232">
        <f>IF(N244="snížená",J244,0)</f>
        <v>0</v>
      </c>
      <c r="BG244" s="232">
        <f>IF(N244="zákl. přenesená",J244,0)</f>
        <v>0</v>
      </c>
      <c r="BH244" s="232">
        <f>IF(N244="sníž. přenesená",J244,0)</f>
        <v>0</v>
      </c>
      <c r="BI244" s="232">
        <f>IF(N244="nulová",J244,0)</f>
        <v>0</v>
      </c>
      <c r="BJ244" s="17" t="s">
        <v>89</v>
      </c>
      <c r="BK244" s="232">
        <f>ROUND(I244*H244,2)</f>
        <v>0</v>
      </c>
      <c r="BL244" s="17" t="s">
        <v>133</v>
      </c>
      <c r="BM244" s="231" t="s">
        <v>282</v>
      </c>
    </row>
    <row r="245" s="13" customFormat="1">
      <c r="A245" s="13"/>
      <c r="B245" s="233"/>
      <c r="C245" s="234"/>
      <c r="D245" s="235" t="s">
        <v>135</v>
      </c>
      <c r="E245" s="236" t="s">
        <v>1</v>
      </c>
      <c r="F245" s="237" t="s">
        <v>273</v>
      </c>
      <c r="G245" s="234"/>
      <c r="H245" s="236" t="s">
        <v>1</v>
      </c>
      <c r="I245" s="238"/>
      <c r="J245" s="234"/>
      <c r="K245" s="234"/>
      <c r="L245" s="239"/>
      <c r="M245" s="240"/>
      <c r="N245" s="241"/>
      <c r="O245" s="241"/>
      <c r="P245" s="241"/>
      <c r="Q245" s="241"/>
      <c r="R245" s="241"/>
      <c r="S245" s="241"/>
      <c r="T245" s="242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3" t="s">
        <v>135</v>
      </c>
      <c r="AU245" s="243" t="s">
        <v>91</v>
      </c>
      <c r="AV245" s="13" t="s">
        <v>89</v>
      </c>
      <c r="AW245" s="13" t="s">
        <v>35</v>
      </c>
      <c r="AX245" s="13" t="s">
        <v>81</v>
      </c>
      <c r="AY245" s="243" t="s">
        <v>127</v>
      </c>
    </row>
    <row r="246" s="14" customFormat="1">
      <c r="A246" s="14"/>
      <c r="B246" s="244"/>
      <c r="C246" s="245"/>
      <c r="D246" s="235" t="s">
        <v>135</v>
      </c>
      <c r="E246" s="246" t="s">
        <v>1</v>
      </c>
      <c r="F246" s="247" t="s">
        <v>283</v>
      </c>
      <c r="G246" s="245"/>
      <c r="H246" s="248">
        <v>0.051999999999999998</v>
      </c>
      <c r="I246" s="249"/>
      <c r="J246" s="245"/>
      <c r="K246" s="245"/>
      <c r="L246" s="250"/>
      <c r="M246" s="251"/>
      <c r="N246" s="252"/>
      <c r="O246" s="252"/>
      <c r="P246" s="252"/>
      <c r="Q246" s="252"/>
      <c r="R246" s="252"/>
      <c r="S246" s="252"/>
      <c r="T246" s="253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4" t="s">
        <v>135</v>
      </c>
      <c r="AU246" s="254" t="s">
        <v>91</v>
      </c>
      <c r="AV246" s="14" t="s">
        <v>91</v>
      </c>
      <c r="AW246" s="14" t="s">
        <v>35</v>
      </c>
      <c r="AX246" s="14" t="s">
        <v>81</v>
      </c>
      <c r="AY246" s="254" t="s">
        <v>127</v>
      </c>
    </row>
    <row r="247" s="15" customFormat="1">
      <c r="A247" s="15"/>
      <c r="B247" s="255"/>
      <c r="C247" s="256"/>
      <c r="D247" s="235" t="s">
        <v>135</v>
      </c>
      <c r="E247" s="257" t="s">
        <v>1</v>
      </c>
      <c r="F247" s="258" t="s">
        <v>138</v>
      </c>
      <c r="G247" s="256"/>
      <c r="H247" s="259">
        <v>0.051999999999999998</v>
      </c>
      <c r="I247" s="260"/>
      <c r="J247" s="256"/>
      <c r="K247" s="256"/>
      <c r="L247" s="261"/>
      <c r="M247" s="262"/>
      <c r="N247" s="263"/>
      <c r="O247" s="263"/>
      <c r="P247" s="263"/>
      <c r="Q247" s="263"/>
      <c r="R247" s="263"/>
      <c r="S247" s="263"/>
      <c r="T247" s="264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T247" s="265" t="s">
        <v>135</v>
      </c>
      <c r="AU247" s="265" t="s">
        <v>91</v>
      </c>
      <c r="AV247" s="15" t="s">
        <v>133</v>
      </c>
      <c r="AW247" s="15" t="s">
        <v>35</v>
      </c>
      <c r="AX247" s="15" t="s">
        <v>89</v>
      </c>
      <c r="AY247" s="265" t="s">
        <v>127</v>
      </c>
    </row>
    <row r="248" s="12" customFormat="1" ht="22.8" customHeight="1">
      <c r="A248" s="12"/>
      <c r="B248" s="203"/>
      <c r="C248" s="204"/>
      <c r="D248" s="205" t="s">
        <v>80</v>
      </c>
      <c r="E248" s="217" t="s">
        <v>133</v>
      </c>
      <c r="F248" s="217" t="s">
        <v>284</v>
      </c>
      <c r="G248" s="204"/>
      <c r="H248" s="204"/>
      <c r="I248" s="207"/>
      <c r="J248" s="218">
        <f>BK248</f>
        <v>0</v>
      </c>
      <c r="K248" s="204"/>
      <c r="L248" s="209"/>
      <c r="M248" s="210"/>
      <c r="N248" s="211"/>
      <c r="O248" s="211"/>
      <c r="P248" s="212">
        <f>SUM(P249:P261)</f>
        <v>0</v>
      </c>
      <c r="Q248" s="211"/>
      <c r="R248" s="212">
        <f>SUM(R249:R261)</f>
        <v>12.8018184</v>
      </c>
      <c r="S248" s="211"/>
      <c r="T248" s="213">
        <f>SUM(T249:T261)</f>
        <v>0</v>
      </c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R248" s="214" t="s">
        <v>89</v>
      </c>
      <c r="AT248" s="215" t="s">
        <v>80</v>
      </c>
      <c r="AU248" s="215" t="s">
        <v>89</v>
      </c>
      <c r="AY248" s="214" t="s">
        <v>127</v>
      </c>
      <c r="BK248" s="216">
        <f>SUM(BK249:BK261)</f>
        <v>0</v>
      </c>
    </row>
    <row r="249" s="2" customFormat="1" ht="16.5" customHeight="1">
      <c r="A249" s="38"/>
      <c r="B249" s="39"/>
      <c r="C249" s="219" t="s">
        <v>285</v>
      </c>
      <c r="D249" s="219" t="s">
        <v>129</v>
      </c>
      <c r="E249" s="220" t="s">
        <v>286</v>
      </c>
      <c r="F249" s="221" t="s">
        <v>287</v>
      </c>
      <c r="G249" s="222" t="s">
        <v>150</v>
      </c>
      <c r="H249" s="223">
        <v>7.476</v>
      </c>
      <c r="I249" s="224"/>
      <c r="J249" s="225">
        <f>ROUND(I249*H249,2)</f>
        <v>0</v>
      </c>
      <c r="K249" s="226"/>
      <c r="L249" s="44"/>
      <c r="M249" s="227" t="s">
        <v>1</v>
      </c>
      <c r="N249" s="228" t="s">
        <v>46</v>
      </c>
      <c r="O249" s="91"/>
      <c r="P249" s="229">
        <f>O249*H249</f>
        <v>0</v>
      </c>
      <c r="Q249" s="229">
        <v>1.7034</v>
      </c>
      <c r="R249" s="229">
        <f>Q249*H249</f>
        <v>12.7346184</v>
      </c>
      <c r="S249" s="229">
        <v>0</v>
      </c>
      <c r="T249" s="230">
        <f>S249*H249</f>
        <v>0</v>
      </c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R249" s="231" t="s">
        <v>133</v>
      </c>
      <c r="AT249" s="231" t="s">
        <v>129</v>
      </c>
      <c r="AU249" s="231" t="s">
        <v>91</v>
      </c>
      <c r="AY249" s="17" t="s">
        <v>127</v>
      </c>
      <c r="BE249" s="232">
        <f>IF(N249="základní",J249,0)</f>
        <v>0</v>
      </c>
      <c r="BF249" s="232">
        <f>IF(N249="snížená",J249,0)</f>
        <v>0</v>
      </c>
      <c r="BG249" s="232">
        <f>IF(N249="zákl. přenesená",J249,0)</f>
        <v>0</v>
      </c>
      <c r="BH249" s="232">
        <f>IF(N249="sníž. přenesená",J249,0)</f>
        <v>0</v>
      </c>
      <c r="BI249" s="232">
        <f>IF(N249="nulová",J249,0)</f>
        <v>0</v>
      </c>
      <c r="BJ249" s="17" t="s">
        <v>89</v>
      </c>
      <c r="BK249" s="232">
        <f>ROUND(I249*H249,2)</f>
        <v>0</v>
      </c>
      <c r="BL249" s="17" t="s">
        <v>133</v>
      </c>
      <c r="BM249" s="231" t="s">
        <v>288</v>
      </c>
    </row>
    <row r="250" s="13" customFormat="1">
      <c r="A250" s="13"/>
      <c r="B250" s="233"/>
      <c r="C250" s="234"/>
      <c r="D250" s="235" t="s">
        <v>135</v>
      </c>
      <c r="E250" s="236" t="s">
        <v>1</v>
      </c>
      <c r="F250" s="237" t="s">
        <v>167</v>
      </c>
      <c r="G250" s="234"/>
      <c r="H250" s="236" t="s">
        <v>1</v>
      </c>
      <c r="I250" s="238"/>
      <c r="J250" s="234"/>
      <c r="K250" s="234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135</v>
      </c>
      <c r="AU250" s="243" t="s">
        <v>91</v>
      </c>
      <c r="AV250" s="13" t="s">
        <v>89</v>
      </c>
      <c r="AW250" s="13" t="s">
        <v>35</v>
      </c>
      <c r="AX250" s="13" t="s">
        <v>81</v>
      </c>
      <c r="AY250" s="243" t="s">
        <v>127</v>
      </c>
    </row>
    <row r="251" s="13" customFormat="1">
      <c r="A251" s="13"/>
      <c r="B251" s="233"/>
      <c r="C251" s="234"/>
      <c r="D251" s="235" t="s">
        <v>135</v>
      </c>
      <c r="E251" s="236" t="s">
        <v>1</v>
      </c>
      <c r="F251" s="237" t="s">
        <v>168</v>
      </c>
      <c r="G251" s="234"/>
      <c r="H251" s="236" t="s">
        <v>1</v>
      </c>
      <c r="I251" s="238"/>
      <c r="J251" s="234"/>
      <c r="K251" s="234"/>
      <c r="L251" s="239"/>
      <c r="M251" s="240"/>
      <c r="N251" s="241"/>
      <c r="O251" s="241"/>
      <c r="P251" s="241"/>
      <c r="Q251" s="241"/>
      <c r="R251" s="241"/>
      <c r="S251" s="241"/>
      <c r="T251" s="242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3" t="s">
        <v>135</v>
      </c>
      <c r="AU251" s="243" t="s">
        <v>91</v>
      </c>
      <c r="AV251" s="13" t="s">
        <v>89</v>
      </c>
      <c r="AW251" s="13" t="s">
        <v>35</v>
      </c>
      <c r="AX251" s="13" t="s">
        <v>81</v>
      </c>
      <c r="AY251" s="243" t="s">
        <v>127</v>
      </c>
    </row>
    <row r="252" s="14" customFormat="1">
      <c r="A252" s="14"/>
      <c r="B252" s="244"/>
      <c r="C252" s="245"/>
      <c r="D252" s="235" t="s">
        <v>135</v>
      </c>
      <c r="E252" s="246" t="s">
        <v>1</v>
      </c>
      <c r="F252" s="247" t="s">
        <v>289</v>
      </c>
      <c r="G252" s="245"/>
      <c r="H252" s="248">
        <v>0.29999999999999999</v>
      </c>
      <c r="I252" s="249"/>
      <c r="J252" s="245"/>
      <c r="K252" s="245"/>
      <c r="L252" s="250"/>
      <c r="M252" s="251"/>
      <c r="N252" s="252"/>
      <c r="O252" s="252"/>
      <c r="P252" s="252"/>
      <c r="Q252" s="252"/>
      <c r="R252" s="252"/>
      <c r="S252" s="252"/>
      <c r="T252" s="253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4" t="s">
        <v>135</v>
      </c>
      <c r="AU252" s="254" t="s">
        <v>91</v>
      </c>
      <c r="AV252" s="14" t="s">
        <v>91</v>
      </c>
      <c r="AW252" s="14" t="s">
        <v>35</v>
      </c>
      <c r="AX252" s="14" t="s">
        <v>81</v>
      </c>
      <c r="AY252" s="254" t="s">
        <v>127</v>
      </c>
    </row>
    <row r="253" s="13" customFormat="1">
      <c r="A253" s="13"/>
      <c r="B253" s="233"/>
      <c r="C253" s="234"/>
      <c r="D253" s="235" t="s">
        <v>135</v>
      </c>
      <c r="E253" s="236" t="s">
        <v>1</v>
      </c>
      <c r="F253" s="237" t="s">
        <v>170</v>
      </c>
      <c r="G253" s="234"/>
      <c r="H253" s="236" t="s">
        <v>1</v>
      </c>
      <c r="I253" s="238"/>
      <c r="J253" s="234"/>
      <c r="K253" s="234"/>
      <c r="L253" s="239"/>
      <c r="M253" s="240"/>
      <c r="N253" s="241"/>
      <c r="O253" s="241"/>
      <c r="P253" s="241"/>
      <c r="Q253" s="241"/>
      <c r="R253" s="241"/>
      <c r="S253" s="241"/>
      <c r="T253" s="242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3" t="s">
        <v>135</v>
      </c>
      <c r="AU253" s="243" t="s">
        <v>91</v>
      </c>
      <c r="AV253" s="13" t="s">
        <v>89</v>
      </c>
      <c r="AW253" s="13" t="s">
        <v>35</v>
      </c>
      <c r="AX253" s="13" t="s">
        <v>81</v>
      </c>
      <c r="AY253" s="243" t="s">
        <v>127</v>
      </c>
    </row>
    <row r="254" s="14" customFormat="1">
      <c r="A254" s="14"/>
      <c r="B254" s="244"/>
      <c r="C254" s="245"/>
      <c r="D254" s="235" t="s">
        <v>135</v>
      </c>
      <c r="E254" s="246" t="s">
        <v>1</v>
      </c>
      <c r="F254" s="247" t="s">
        <v>290</v>
      </c>
      <c r="G254" s="245"/>
      <c r="H254" s="248">
        <v>0.216</v>
      </c>
      <c r="I254" s="249"/>
      <c r="J254" s="245"/>
      <c r="K254" s="245"/>
      <c r="L254" s="250"/>
      <c r="M254" s="251"/>
      <c r="N254" s="252"/>
      <c r="O254" s="252"/>
      <c r="P254" s="252"/>
      <c r="Q254" s="252"/>
      <c r="R254" s="252"/>
      <c r="S254" s="252"/>
      <c r="T254" s="253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4" t="s">
        <v>135</v>
      </c>
      <c r="AU254" s="254" t="s">
        <v>91</v>
      </c>
      <c r="AV254" s="14" t="s">
        <v>91</v>
      </c>
      <c r="AW254" s="14" t="s">
        <v>35</v>
      </c>
      <c r="AX254" s="14" t="s">
        <v>81</v>
      </c>
      <c r="AY254" s="254" t="s">
        <v>127</v>
      </c>
    </row>
    <row r="255" s="13" customFormat="1">
      <c r="A255" s="13"/>
      <c r="B255" s="233"/>
      <c r="C255" s="234"/>
      <c r="D255" s="235" t="s">
        <v>135</v>
      </c>
      <c r="E255" s="236" t="s">
        <v>1</v>
      </c>
      <c r="F255" s="237" t="s">
        <v>172</v>
      </c>
      <c r="G255" s="234"/>
      <c r="H255" s="236" t="s">
        <v>1</v>
      </c>
      <c r="I255" s="238"/>
      <c r="J255" s="234"/>
      <c r="K255" s="234"/>
      <c r="L255" s="239"/>
      <c r="M255" s="240"/>
      <c r="N255" s="241"/>
      <c r="O255" s="241"/>
      <c r="P255" s="241"/>
      <c r="Q255" s="241"/>
      <c r="R255" s="241"/>
      <c r="S255" s="241"/>
      <c r="T255" s="242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3" t="s">
        <v>135</v>
      </c>
      <c r="AU255" s="243" t="s">
        <v>91</v>
      </c>
      <c r="AV255" s="13" t="s">
        <v>89</v>
      </c>
      <c r="AW255" s="13" t="s">
        <v>35</v>
      </c>
      <c r="AX255" s="13" t="s">
        <v>81</v>
      </c>
      <c r="AY255" s="243" t="s">
        <v>127</v>
      </c>
    </row>
    <row r="256" s="14" customFormat="1">
      <c r="A256" s="14"/>
      <c r="B256" s="244"/>
      <c r="C256" s="245"/>
      <c r="D256" s="235" t="s">
        <v>135</v>
      </c>
      <c r="E256" s="246" t="s">
        <v>1</v>
      </c>
      <c r="F256" s="247" t="s">
        <v>291</v>
      </c>
      <c r="G256" s="245"/>
      <c r="H256" s="248">
        <v>6.5999999999999996</v>
      </c>
      <c r="I256" s="249"/>
      <c r="J256" s="245"/>
      <c r="K256" s="245"/>
      <c r="L256" s="250"/>
      <c r="M256" s="251"/>
      <c r="N256" s="252"/>
      <c r="O256" s="252"/>
      <c r="P256" s="252"/>
      <c r="Q256" s="252"/>
      <c r="R256" s="252"/>
      <c r="S256" s="252"/>
      <c r="T256" s="253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4" t="s">
        <v>135</v>
      </c>
      <c r="AU256" s="254" t="s">
        <v>91</v>
      </c>
      <c r="AV256" s="14" t="s">
        <v>91</v>
      </c>
      <c r="AW256" s="14" t="s">
        <v>35</v>
      </c>
      <c r="AX256" s="14" t="s">
        <v>81</v>
      </c>
      <c r="AY256" s="254" t="s">
        <v>127</v>
      </c>
    </row>
    <row r="257" s="13" customFormat="1">
      <c r="A257" s="13"/>
      <c r="B257" s="233"/>
      <c r="C257" s="234"/>
      <c r="D257" s="235" t="s">
        <v>135</v>
      </c>
      <c r="E257" s="236" t="s">
        <v>1</v>
      </c>
      <c r="F257" s="237" t="s">
        <v>292</v>
      </c>
      <c r="G257" s="234"/>
      <c r="H257" s="236" t="s">
        <v>1</v>
      </c>
      <c r="I257" s="238"/>
      <c r="J257" s="234"/>
      <c r="K257" s="234"/>
      <c r="L257" s="239"/>
      <c r="M257" s="240"/>
      <c r="N257" s="241"/>
      <c r="O257" s="241"/>
      <c r="P257" s="241"/>
      <c r="Q257" s="241"/>
      <c r="R257" s="241"/>
      <c r="S257" s="241"/>
      <c r="T257" s="242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3" t="s">
        <v>135</v>
      </c>
      <c r="AU257" s="243" t="s">
        <v>91</v>
      </c>
      <c r="AV257" s="13" t="s">
        <v>89</v>
      </c>
      <c r="AW257" s="13" t="s">
        <v>35</v>
      </c>
      <c r="AX257" s="13" t="s">
        <v>81</v>
      </c>
      <c r="AY257" s="243" t="s">
        <v>127</v>
      </c>
    </row>
    <row r="258" s="14" customFormat="1">
      <c r="A258" s="14"/>
      <c r="B258" s="244"/>
      <c r="C258" s="245"/>
      <c r="D258" s="235" t="s">
        <v>135</v>
      </c>
      <c r="E258" s="246" t="s">
        <v>1</v>
      </c>
      <c r="F258" s="247" t="s">
        <v>293</v>
      </c>
      <c r="G258" s="245"/>
      <c r="H258" s="248">
        <v>0.35999999999999999</v>
      </c>
      <c r="I258" s="249"/>
      <c r="J258" s="245"/>
      <c r="K258" s="245"/>
      <c r="L258" s="250"/>
      <c r="M258" s="251"/>
      <c r="N258" s="252"/>
      <c r="O258" s="252"/>
      <c r="P258" s="252"/>
      <c r="Q258" s="252"/>
      <c r="R258" s="252"/>
      <c r="S258" s="252"/>
      <c r="T258" s="253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54" t="s">
        <v>135</v>
      </c>
      <c r="AU258" s="254" t="s">
        <v>91</v>
      </c>
      <c r="AV258" s="14" t="s">
        <v>91</v>
      </c>
      <c r="AW258" s="14" t="s">
        <v>35</v>
      </c>
      <c r="AX258" s="14" t="s">
        <v>81</v>
      </c>
      <c r="AY258" s="254" t="s">
        <v>127</v>
      </c>
    </row>
    <row r="259" s="15" customFormat="1">
      <c r="A259" s="15"/>
      <c r="B259" s="255"/>
      <c r="C259" s="256"/>
      <c r="D259" s="235" t="s">
        <v>135</v>
      </c>
      <c r="E259" s="257" t="s">
        <v>1</v>
      </c>
      <c r="F259" s="258" t="s">
        <v>138</v>
      </c>
      <c r="G259" s="256"/>
      <c r="H259" s="259">
        <v>7.476</v>
      </c>
      <c r="I259" s="260"/>
      <c r="J259" s="256"/>
      <c r="K259" s="256"/>
      <c r="L259" s="261"/>
      <c r="M259" s="262"/>
      <c r="N259" s="263"/>
      <c r="O259" s="263"/>
      <c r="P259" s="263"/>
      <c r="Q259" s="263"/>
      <c r="R259" s="263"/>
      <c r="S259" s="263"/>
      <c r="T259" s="264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65" t="s">
        <v>135</v>
      </c>
      <c r="AU259" s="265" t="s">
        <v>91</v>
      </c>
      <c r="AV259" s="15" t="s">
        <v>133</v>
      </c>
      <c r="AW259" s="15" t="s">
        <v>35</v>
      </c>
      <c r="AX259" s="15" t="s">
        <v>89</v>
      </c>
      <c r="AY259" s="265" t="s">
        <v>127</v>
      </c>
    </row>
    <row r="260" s="2" customFormat="1" ht="21.75" customHeight="1">
      <c r="A260" s="38"/>
      <c r="B260" s="39"/>
      <c r="C260" s="219" t="s">
        <v>294</v>
      </c>
      <c r="D260" s="219" t="s">
        <v>129</v>
      </c>
      <c r="E260" s="220" t="s">
        <v>295</v>
      </c>
      <c r="F260" s="221" t="s">
        <v>296</v>
      </c>
      <c r="G260" s="222" t="s">
        <v>297</v>
      </c>
      <c r="H260" s="223">
        <v>2</v>
      </c>
      <c r="I260" s="224"/>
      <c r="J260" s="225">
        <f>ROUND(I260*H260,2)</f>
        <v>0</v>
      </c>
      <c r="K260" s="226"/>
      <c r="L260" s="44"/>
      <c r="M260" s="227" t="s">
        <v>1</v>
      </c>
      <c r="N260" s="228" t="s">
        <v>46</v>
      </c>
      <c r="O260" s="91"/>
      <c r="P260" s="229">
        <f>O260*H260</f>
        <v>0</v>
      </c>
      <c r="Q260" s="229">
        <v>0.0066</v>
      </c>
      <c r="R260" s="229">
        <f>Q260*H260</f>
        <v>0.0132</v>
      </c>
      <c r="S260" s="229">
        <v>0</v>
      </c>
      <c r="T260" s="230">
        <f>S260*H260</f>
        <v>0</v>
      </c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R260" s="231" t="s">
        <v>133</v>
      </c>
      <c r="AT260" s="231" t="s">
        <v>129</v>
      </c>
      <c r="AU260" s="231" t="s">
        <v>91</v>
      </c>
      <c r="AY260" s="17" t="s">
        <v>127</v>
      </c>
      <c r="BE260" s="232">
        <f>IF(N260="základní",J260,0)</f>
        <v>0</v>
      </c>
      <c r="BF260" s="232">
        <f>IF(N260="snížená",J260,0)</f>
        <v>0</v>
      </c>
      <c r="BG260" s="232">
        <f>IF(N260="zákl. přenesená",J260,0)</f>
        <v>0</v>
      </c>
      <c r="BH260" s="232">
        <f>IF(N260="sníž. přenesená",J260,0)</f>
        <v>0</v>
      </c>
      <c r="BI260" s="232">
        <f>IF(N260="nulová",J260,0)</f>
        <v>0</v>
      </c>
      <c r="BJ260" s="17" t="s">
        <v>89</v>
      </c>
      <c r="BK260" s="232">
        <f>ROUND(I260*H260,2)</f>
        <v>0</v>
      </c>
      <c r="BL260" s="17" t="s">
        <v>133</v>
      </c>
      <c r="BM260" s="231" t="s">
        <v>298</v>
      </c>
    </row>
    <row r="261" s="2" customFormat="1" ht="24.15" customHeight="1">
      <c r="A261" s="38"/>
      <c r="B261" s="39"/>
      <c r="C261" s="266" t="s">
        <v>299</v>
      </c>
      <c r="D261" s="266" t="s">
        <v>221</v>
      </c>
      <c r="E261" s="267" t="s">
        <v>300</v>
      </c>
      <c r="F261" s="268" t="s">
        <v>301</v>
      </c>
      <c r="G261" s="269" t="s">
        <v>297</v>
      </c>
      <c r="H261" s="270">
        <v>2</v>
      </c>
      <c r="I261" s="271"/>
      <c r="J261" s="272">
        <f>ROUND(I261*H261,2)</f>
        <v>0</v>
      </c>
      <c r="K261" s="273"/>
      <c r="L261" s="274"/>
      <c r="M261" s="275" t="s">
        <v>1</v>
      </c>
      <c r="N261" s="276" t="s">
        <v>46</v>
      </c>
      <c r="O261" s="91"/>
      <c r="P261" s="229">
        <f>O261*H261</f>
        <v>0</v>
      </c>
      <c r="Q261" s="229">
        <v>0.027</v>
      </c>
      <c r="R261" s="229">
        <f>Q261*H261</f>
        <v>0.053999999999999999</v>
      </c>
      <c r="S261" s="229">
        <v>0</v>
      </c>
      <c r="T261" s="230">
        <f>S261*H261</f>
        <v>0</v>
      </c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R261" s="231" t="s">
        <v>180</v>
      </c>
      <c r="AT261" s="231" t="s">
        <v>221</v>
      </c>
      <c r="AU261" s="231" t="s">
        <v>91</v>
      </c>
      <c r="AY261" s="17" t="s">
        <v>127</v>
      </c>
      <c r="BE261" s="232">
        <f>IF(N261="základní",J261,0)</f>
        <v>0</v>
      </c>
      <c r="BF261" s="232">
        <f>IF(N261="snížená",J261,0)</f>
        <v>0</v>
      </c>
      <c r="BG261" s="232">
        <f>IF(N261="zákl. přenesená",J261,0)</f>
        <v>0</v>
      </c>
      <c r="BH261" s="232">
        <f>IF(N261="sníž. přenesená",J261,0)</f>
        <v>0</v>
      </c>
      <c r="BI261" s="232">
        <f>IF(N261="nulová",J261,0)</f>
        <v>0</v>
      </c>
      <c r="BJ261" s="17" t="s">
        <v>89</v>
      </c>
      <c r="BK261" s="232">
        <f>ROUND(I261*H261,2)</f>
        <v>0</v>
      </c>
      <c r="BL261" s="17" t="s">
        <v>133</v>
      </c>
      <c r="BM261" s="231" t="s">
        <v>302</v>
      </c>
    </row>
    <row r="262" s="12" customFormat="1" ht="22.8" customHeight="1">
      <c r="A262" s="12"/>
      <c r="B262" s="203"/>
      <c r="C262" s="204"/>
      <c r="D262" s="205" t="s">
        <v>80</v>
      </c>
      <c r="E262" s="217" t="s">
        <v>157</v>
      </c>
      <c r="F262" s="217" t="s">
        <v>303</v>
      </c>
      <c r="G262" s="204"/>
      <c r="H262" s="204"/>
      <c r="I262" s="207"/>
      <c r="J262" s="218">
        <f>BK262</f>
        <v>0</v>
      </c>
      <c r="K262" s="204"/>
      <c r="L262" s="209"/>
      <c r="M262" s="210"/>
      <c r="N262" s="211"/>
      <c r="O262" s="211"/>
      <c r="P262" s="212">
        <f>SUM(P263:P280)</f>
        <v>0</v>
      </c>
      <c r="Q262" s="211"/>
      <c r="R262" s="212">
        <f>SUM(R263:R280)</f>
        <v>726.074928</v>
      </c>
      <c r="S262" s="211"/>
      <c r="T262" s="213">
        <f>SUM(T263:T280)</f>
        <v>0</v>
      </c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R262" s="214" t="s">
        <v>89</v>
      </c>
      <c r="AT262" s="215" t="s">
        <v>80</v>
      </c>
      <c r="AU262" s="215" t="s">
        <v>89</v>
      </c>
      <c r="AY262" s="214" t="s">
        <v>127</v>
      </c>
      <c r="BK262" s="216">
        <f>SUM(BK263:BK280)</f>
        <v>0</v>
      </c>
    </row>
    <row r="263" s="2" customFormat="1" ht="16.5" customHeight="1">
      <c r="A263" s="38"/>
      <c r="B263" s="39"/>
      <c r="C263" s="219" t="s">
        <v>304</v>
      </c>
      <c r="D263" s="219" t="s">
        <v>129</v>
      </c>
      <c r="E263" s="220" t="s">
        <v>305</v>
      </c>
      <c r="F263" s="221" t="s">
        <v>306</v>
      </c>
      <c r="G263" s="222" t="s">
        <v>132</v>
      </c>
      <c r="H263" s="223">
        <v>554.81299999999999</v>
      </c>
      <c r="I263" s="224"/>
      <c r="J263" s="225">
        <f>ROUND(I263*H263,2)</f>
        <v>0</v>
      </c>
      <c r="K263" s="226"/>
      <c r="L263" s="44"/>
      <c r="M263" s="227" t="s">
        <v>1</v>
      </c>
      <c r="N263" s="228" t="s">
        <v>46</v>
      </c>
      <c r="O263" s="91"/>
      <c r="P263" s="229">
        <f>O263*H263</f>
        <v>0</v>
      </c>
      <c r="Q263" s="229">
        <v>0.46000000000000002</v>
      </c>
      <c r="R263" s="229">
        <f>Q263*H263</f>
        <v>255.21397999999999</v>
      </c>
      <c r="S263" s="229">
        <v>0</v>
      </c>
      <c r="T263" s="230">
        <f>S263*H263</f>
        <v>0</v>
      </c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R263" s="231" t="s">
        <v>133</v>
      </c>
      <c r="AT263" s="231" t="s">
        <v>129</v>
      </c>
      <c r="AU263" s="231" t="s">
        <v>91</v>
      </c>
      <c r="AY263" s="17" t="s">
        <v>127</v>
      </c>
      <c r="BE263" s="232">
        <f>IF(N263="základní",J263,0)</f>
        <v>0</v>
      </c>
      <c r="BF263" s="232">
        <f>IF(N263="snížená",J263,0)</f>
        <v>0</v>
      </c>
      <c r="BG263" s="232">
        <f>IF(N263="zákl. přenesená",J263,0)</f>
        <v>0</v>
      </c>
      <c r="BH263" s="232">
        <f>IF(N263="sníž. přenesená",J263,0)</f>
        <v>0</v>
      </c>
      <c r="BI263" s="232">
        <f>IF(N263="nulová",J263,0)</f>
        <v>0</v>
      </c>
      <c r="BJ263" s="17" t="s">
        <v>89</v>
      </c>
      <c r="BK263" s="232">
        <f>ROUND(I263*H263,2)</f>
        <v>0</v>
      </c>
      <c r="BL263" s="17" t="s">
        <v>133</v>
      </c>
      <c r="BM263" s="231" t="s">
        <v>307</v>
      </c>
    </row>
    <row r="264" s="13" customFormat="1">
      <c r="A264" s="13"/>
      <c r="B264" s="233"/>
      <c r="C264" s="234"/>
      <c r="D264" s="235" t="s">
        <v>135</v>
      </c>
      <c r="E264" s="236" t="s">
        <v>1</v>
      </c>
      <c r="F264" s="237" t="s">
        <v>260</v>
      </c>
      <c r="G264" s="234"/>
      <c r="H264" s="236" t="s">
        <v>1</v>
      </c>
      <c r="I264" s="238"/>
      <c r="J264" s="234"/>
      <c r="K264" s="234"/>
      <c r="L264" s="239"/>
      <c r="M264" s="240"/>
      <c r="N264" s="241"/>
      <c r="O264" s="241"/>
      <c r="P264" s="241"/>
      <c r="Q264" s="241"/>
      <c r="R264" s="241"/>
      <c r="S264" s="241"/>
      <c r="T264" s="242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3" t="s">
        <v>135</v>
      </c>
      <c r="AU264" s="243" t="s">
        <v>91</v>
      </c>
      <c r="AV264" s="13" t="s">
        <v>89</v>
      </c>
      <c r="AW264" s="13" t="s">
        <v>35</v>
      </c>
      <c r="AX264" s="13" t="s">
        <v>81</v>
      </c>
      <c r="AY264" s="243" t="s">
        <v>127</v>
      </c>
    </row>
    <row r="265" s="13" customFormat="1">
      <c r="A265" s="13"/>
      <c r="B265" s="233"/>
      <c r="C265" s="234"/>
      <c r="D265" s="235" t="s">
        <v>135</v>
      </c>
      <c r="E265" s="236" t="s">
        <v>1</v>
      </c>
      <c r="F265" s="237" t="s">
        <v>172</v>
      </c>
      <c r="G265" s="234"/>
      <c r="H265" s="236" t="s">
        <v>1</v>
      </c>
      <c r="I265" s="238"/>
      <c r="J265" s="234"/>
      <c r="K265" s="234"/>
      <c r="L265" s="239"/>
      <c r="M265" s="240"/>
      <c r="N265" s="241"/>
      <c r="O265" s="241"/>
      <c r="P265" s="241"/>
      <c r="Q265" s="241"/>
      <c r="R265" s="241"/>
      <c r="S265" s="241"/>
      <c r="T265" s="242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3" t="s">
        <v>135</v>
      </c>
      <c r="AU265" s="243" t="s">
        <v>91</v>
      </c>
      <c r="AV265" s="13" t="s">
        <v>89</v>
      </c>
      <c r="AW265" s="13" t="s">
        <v>35</v>
      </c>
      <c r="AX265" s="13" t="s">
        <v>81</v>
      </c>
      <c r="AY265" s="243" t="s">
        <v>127</v>
      </c>
    </row>
    <row r="266" s="14" customFormat="1">
      <c r="A266" s="14"/>
      <c r="B266" s="244"/>
      <c r="C266" s="245"/>
      <c r="D266" s="235" t="s">
        <v>135</v>
      </c>
      <c r="E266" s="246" t="s">
        <v>1</v>
      </c>
      <c r="F266" s="247" t="s">
        <v>261</v>
      </c>
      <c r="G266" s="245"/>
      <c r="H266" s="248">
        <v>554.81299999999999</v>
      </c>
      <c r="I266" s="249"/>
      <c r="J266" s="245"/>
      <c r="K266" s="245"/>
      <c r="L266" s="250"/>
      <c r="M266" s="251"/>
      <c r="N266" s="252"/>
      <c r="O266" s="252"/>
      <c r="P266" s="252"/>
      <c r="Q266" s="252"/>
      <c r="R266" s="252"/>
      <c r="S266" s="252"/>
      <c r="T266" s="253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4" t="s">
        <v>135</v>
      </c>
      <c r="AU266" s="254" t="s">
        <v>91</v>
      </c>
      <c r="AV266" s="14" t="s">
        <v>91</v>
      </c>
      <c r="AW266" s="14" t="s">
        <v>35</v>
      </c>
      <c r="AX266" s="14" t="s">
        <v>81</v>
      </c>
      <c r="AY266" s="254" t="s">
        <v>127</v>
      </c>
    </row>
    <row r="267" s="15" customFormat="1">
      <c r="A267" s="15"/>
      <c r="B267" s="255"/>
      <c r="C267" s="256"/>
      <c r="D267" s="235" t="s">
        <v>135</v>
      </c>
      <c r="E267" s="257" t="s">
        <v>1</v>
      </c>
      <c r="F267" s="258" t="s">
        <v>138</v>
      </c>
      <c r="G267" s="256"/>
      <c r="H267" s="259">
        <v>554.81299999999999</v>
      </c>
      <c r="I267" s="260"/>
      <c r="J267" s="256"/>
      <c r="K267" s="256"/>
      <c r="L267" s="261"/>
      <c r="M267" s="262"/>
      <c r="N267" s="263"/>
      <c r="O267" s="263"/>
      <c r="P267" s="263"/>
      <c r="Q267" s="263"/>
      <c r="R267" s="263"/>
      <c r="S267" s="263"/>
      <c r="T267" s="264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T267" s="265" t="s">
        <v>135</v>
      </c>
      <c r="AU267" s="265" t="s">
        <v>91</v>
      </c>
      <c r="AV267" s="15" t="s">
        <v>133</v>
      </c>
      <c r="AW267" s="15" t="s">
        <v>35</v>
      </c>
      <c r="AX267" s="15" t="s">
        <v>89</v>
      </c>
      <c r="AY267" s="265" t="s">
        <v>127</v>
      </c>
    </row>
    <row r="268" s="2" customFormat="1" ht="33" customHeight="1">
      <c r="A268" s="38"/>
      <c r="B268" s="39"/>
      <c r="C268" s="219" t="s">
        <v>308</v>
      </c>
      <c r="D268" s="219" t="s">
        <v>129</v>
      </c>
      <c r="E268" s="220" t="s">
        <v>309</v>
      </c>
      <c r="F268" s="221" t="s">
        <v>310</v>
      </c>
      <c r="G268" s="222" t="s">
        <v>132</v>
      </c>
      <c r="H268" s="223">
        <v>669</v>
      </c>
      <c r="I268" s="224"/>
      <c r="J268" s="225">
        <f>ROUND(I268*H268,2)</f>
        <v>0</v>
      </c>
      <c r="K268" s="226"/>
      <c r="L268" s="44"/>
      <c r="M268" s="227" t="s">
        <v>1</v>
      </c>
      <c r="N268" s="228" t="s">
        <v>46</v>
      </c>
      <c r="O268" s="91"/>
      <c r="P268" s="229">
        <f>O268*H268</f>
        <v>0</v>
      </c>
      <c r="Q268" s="229">
        <v>0.18462999999999999</v>
      </c>
      <c r="R268" s="229">
        <f>Q268*H268</f>
        <v>123.51746999999999</v>
      </c>
      <c r="S268" s="229">
        <v>0</v>
      </c>
      <c r="T268" s="230">
        <f>S268*H268</f>
        <v>0</v>
      </c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R268" s="231" t="s">
        <v>133</v>
      </c>
      <c r="AT268" s="231" t="s">
        <v>129</v>
      </c>
      <c r="AU268" s="231" t="s">
        <v>91</v>
      </c>
      <c r="AY268" s="17" t="s">
        <v>127</v>
      </c>
      <c r="BE268" s="232">
        <f>IF(N268="základní",J268,0)</f>
        <v>0</v>
      </c>
      <c r="BF268" s="232">
        <f>IF(N268="snížená",J268,0)</f>
        <v>0</v>
      </c>
      <c r="BG268" s="232">
        <f>IF(N268="zákl. přenesená",J268,0)</f>
        <v>0</v>
      </c>
      <c r="BH268" s="232">
        <f>IF(N268="sníž. přenesená",J268,0)</f>
        <v>0</v>
      </c>
      <c r="BI268" s="232">
        <f>IF(N268="nulová",J268,0)</f>
        <v>0</v>
      </c>
      <c r="BJ268" s="17" t="s">
        <v>89</v>
      </c>
      <c r="BK268" s="232">
        <f>ROUND(I268*H268,2)</f>
        <v>0</v>
      </c>
      <c r="BL268" s="17" t="s">
        <v>133</v>
      </c>
      <c r="BM268" s="231" t="s">
        <v>311</v>
      </c>
    </row>
    <row r="269" s="2" customFormat="1" ht="24.15" customHeight="1">
      <c r="A269" s="38"/>
      <c r="B269" s="39"/>
      <c r="C269" s="219" t="s">
        <v>312</v>
      </c>
      <c r="D269" s="219" t="s">
        <v>129</v>
      </c>
      <c r="E269" s="220" t="s">
        <v>313</v>
      </c>
      <c r="F269" s="221" t="s">
        <v>314</v>
      </c>
      <c r="G269" s="222" t="s">
        <v>132</v>
      </c>
      <c r="H269" s="223">
        <v>669</v>
      </c>
      <c r="I269" s="224"/>
      <c r="J269" s="225">
        <f>ROUND(I269*H269,2)</f>
        <v>0</v>
      </c>
      <c r="K269" s="226"/>
      <c r="L269" s="44"/>
      <c r="M269" s="227" t="s">
        <v>1</v>
      </c>
      <c r="N269" s="228" t="s">
        <v>46</v>
      </c>
      <c r="O269" s="91"/>
      <c r="P269" s="229">
        <f>O269*H269</f>
        <v>0</v>
      </c>
      <c r="Q269" s="229">
        <v>0.33206000000000002</v>
      </c>
      <c r="R269" s="229">
        <f>Q269*H269</f>
        <v>222.14814000000001</v>
      </c>
      <c r="S269" s="229">
        <v>0</v>
      </c>
      <c r="T269" s="230">
        <f>S269*H269</f>
        <v>0</v>
      </c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R269" s="231" t="s">
        <v>133</v>
      </c>
      <c r="AT269" s="231" t="s">
        <v>129</v>
      </c>
      <c r="AU269" s="231" t="s">
        <v>91</v>
      </c>
      <c r="AY269" s="17" t="s">
        <v>127</v>
      </c>
      <c r="BE269" s="232">
        <f>IF(N269="základní",J269,0)</f>
        <v>0</v>
      </c>
      <c r="BF269" s="232">
        <f>IF(N269="snížená",J269,0)</f>
        <v>0</v>
      </c>
      <c r="BG269" s="232">
        <f>IF(N269="zákl. přenesená",J269,0)</f>
        <v>0</v>
      </c>
      <c r="BH269" s="232">
        <f>IF(N269="sníž. přenesená",J269,0)</f>
        <v>0</v>
      </c>
      <c r="BI269" s="232">
        <f>IF(N269="nulová",J269,0)</f>
        <v>0</v>
      </c>
      <c r="BJ269" s="17" t="s">
        <v>89</v>
      </c>
      <c r="BK269" s="232">
        <f>ROUND(I269*H269,2)</f>
        <v>0</v>
      </c>
      <c r="BL269" s="17" t="s">
        <v>133</v>
      </c>
      <c r="BM269" s="231" t="s">
        <v>315</v>
      </c>
    </row>
    <row r="270" s="2" customFormat="1" ht="24.15" customHeight="1">
      <c r="A270" s="38"/>
      <c r="B270" s="39"/>
      <c r="C270" s="219" t="s">
        <v>316</v>
      </c>
      <c r="D270" s="219" t="s">
        <v>129</v>
      </c>
      <c r="E270" s="220" t="s">
        <v>317</v>
      </c>
      <c r="F270" s="221" t="s">
        <v>318</v>
      </c>
      <c r="G270" s="222" t="s">
        <v>132</v>
      </c>
      <c r="H270" s="223">
        <v>89.584000000000003</v>
      </c>
      <c r="I270" s="224"/>
      <c r="J270" s="225">
        <f>ROUND(I270*H270,2)</f>
        <v>0</v>
      </c>
      <c r="K270" s="226"/>
      <c r="L270" s="44"/>
      <c r="M270" s="227" t="s">
        <v>1</v>
      </c>
      <c r="N270" s="228" t="s">
        <v>46</v>
      </c>
      <c r="O270" s="91"/>
      <c r="P270" s="229">
        <f>O270*H270</f>
        <v>0</v>
      </c>
      <c r="Q270" s="229">
        <v>0.23000000000000001</v>
      </c>
      <c r="R270" s="229">
        <f>Q270*H270</f>
        <v>20.604320000000001</v>
      </c>
      <c r="S270" s="229">
        <v>0</v>
      </c>
      <c r="T270" s="230">
        <f>S270*H270</f>
        <v>0</v>
      </c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R270" s="231" t="s">
        <v>133</v>
      </c>
      <c r="AT270" s="231" t="s">
        <v>129</v>
      </c>
      <c r="AU270" s="231" t="s">
        <v>91</v>
      </c>
      <c r="AY270" s="17" t="s">
        <v>127</v>
      </c>
      <c r="BE270" s="232">
        <f>IF(N270="základní",J270,0)</f>
        <v>0</v>
      </c>
      <c r="BF270" s="232">
        <f>IF(N270="snížená",J270,0)</f>
        <v>0</v>
      </c>
      <c r="BG270" s="232">
        <f>IF(N270="zákl. přenesená",J270,0)</f>
        <v>0</v>
      </c>
      <c r="BH270" s="232">
        <f>IF(N270="sníž. přenesená",J270,0)</f>
        <v>0</v>
      </c>
      <c r="BI270" s="232">
        <f>IF(N270="nulová",J270,0)</f>
        <v>0</v>
      </c>
      <c r="BJ270" s="17" t="s">
        <v>89</v>
      </c>
      <c r="BK270" s="232">
        <f>ROUND(I270*H270,2)</f>
        <v>0</v>
      </c>
      <c r="BL270" s="17" t="s">
        <v>133</v>
      </c>
      <c r="BM270" s="231" t="s">
        <v>319</v>
      </c>
    </row>
    <row r="271" s="13" customFormat="1">
      <c r="A271" s="13"/>
      <c r="B271" s="233"/>
      <c r="C271" s="234"/>
      <c r="D271" s="235" t="s">
        <v>135</v>
      </c>
      <c r="E271" s="236" t="s">
        <v>1</v>
      </c>
      <c r="F271" s="237" t="s">
        <v>320</v>
      </c>
      <c r="G271" s="234"/>
      <c r="H271" s="236" t="s">
        <v>1</v>
      </c>
      <c r="I271" s="238"/>
      <c r="J271" s="234"/>
      <c r="K271" s="234"/>
      <c r="L271" s="239"/>
      <c r="M271" s="240"/>
      <c r="N271" s="241"/>
      <c r="O271" s="241"/>
      <c r="P271" s="241"/>
      <c r="Q271" s="241"/>
      <c r="R271" s="241"/>
      <c r="S271" s="241"/>
      <c r="T271" s="242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3" t="s">
        <v>135</v>
      </c>
      <c r="AU271" s="243" t="s">
        <v>91</v>
      </c>
      <c r="AV271" s="13" t="s">
        <v>89</v>
      </c>
      <c r="AW271" s="13" t="s">
        <v>35</v>
      </c>
      <c r="AX271" s="13" t="s">
        <v>81</v>
      </c>
      <c r="AY271" s="243" t="s">
        <v>127</v>
      </c>
    </row>
    <row r="272" s="14" customFormat="1">
      <c r="A272" s="14"/>
      <c r="B272" s="244"/>
      <c r="C272" s="245"/>
      <c r="D272" s="235" t="s">
        <v>135</v>
      </c>
      <c r="E272" s="246" t="s">
        <v>1</v>
      </c>
      <c r="F272" s="247" t="s">
        <v>321</v>
      </c>
      <c r="G272" s="245"/>
      <c r="H272" s="248">
        <v>89.584000000000003</v>
      </c>
      <c r="I272" s="249"/>
      <c r="J272" s="245"/>
      <c r="K272" s="245"/>
      <c r="L272" s="250"/>
      <c r="M272" s="251"/>
      <c r="N272" s="252"/>
      <c r="O272" s="252"/>
      <c r="P272" s="252"/>
      <c r="Q272" s="252"/>
      <c r="R272" s="252"/>
      <c r="S272" s="252"/>
      <c r="T272" s="253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4" t="s">
        <v>135</v>
      </c>
      <c r="AU272" s="254" t="s">
        <v>91</v>
      </c>
      <c r="AV272" s="14" t="s">
        <v>91</v>
      </c>
      <c r="AW272" s="14" t="s">
        <v>35</v>
      </c>
      <c r="AX272" s="14" t="s">
        <v>81</v>
      </c>
      <c r="AY272" s="254" t="s">
        <v>127</v>
      </c>
    </row>
    <row r="273" s="15" customFormat="1">
      <c r="A273" s="15"/>
      <c r="B273" s="255"/>
      <c r="C273" s="256"/>
      <c r="D273" s="235" t="s">
        <v>135</v>
      </c>
      <c r="E273" s="257" t="s">
        <v>1</v>
      </c>
      <c r="F273" s="258" t="s">
        <v>138</v>
      </c>
      <c r="G273" s="256"/>
      <c r="H273" s="259">
        <v>89.584000000000003</v>
      </c>
      <c r="I273" s="260"/>
      <c r="J273" s="256"/>
      <c r="K273" s="256"/>
      <c r="L273" s="261"/>
      <c r="M273" s="262"/>
      <c r="N273" s="263"/>
      <c r="O273" s="263"/>
      <c r="P273" s="263"/>
      <c r="Q273" s="263"/>
      <c r="R273" s="263"/>
      <c r="S273" s="263"/>
      <c r="T273" s="264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T273" s="265" t="s">
        <v>135</v>
      </c>
      <c r="AU273" s="265" t="s">
        <v>91</v>
      </c>
      <c r="AV273" s="15" t="s">
        <v>133</v>
      </c>
      <c r="AW273" s="15" t="s">
        <v>35</v>
      </c>
      <c r="AX273" s="15" t="s">
        <v>89</v>
      </c>
      <c r="AY273" s="265" t="s">
        <v>127</v>
      </c>
    </row>
    <row r="274" s="2" customFormat="1" ht="16.5" customHeight="1">
      <c r="A274" s="38"/>
      <c r="B274" s="39"/>
      <c r="C274" s="219" t="s">
        <v>322</v>
      </c>
      <c r="D274" s="219" t="s">
        <v>129</v>
      </c>
      <c r="E274" s="220" t="s">
        <v>323</v>
      </c>
      <c r="F274" s="221" t="s">
        <v>324</v>
      </c>
      <c r="G274" s="222" t="s">
        <v>132</v>
      </c>
      <c r="H274" s="223">
        <v>122.31999999999999</v>
      </c>
      <c r="I274" s="224"/>
      <c r="J274" s="225">
        <f>ROUND(I274*H274,2)</f>
        <v>0</v>
      </c>
      <c r="K274" s="226"/>
      <c r="L274" s="44"/>
      <c r="M274" s="227" t="s">
        <v>1</v>
      </c>
      <c r="N274" s="228" t="s">
        <v>46</v>
      </c>
      <c r="O274" s="91"/>
      <c r="P274" s="229">
        <f>O274*H274</f>
        <v>0</v>
      </c>
      <c r="Q274" s="229">
        <v>0.253</v>
      </c>
      <c r="R274" s="229">
        <f>Q274*H274</f>
        <v>30.946959999999997</v>
      </c>
      <c r="S274" s="229">
        <v>0</v>
      </c>
      <c r="T274" s="230">
        <f>S274*H274</f>
        <v>0</v>
      </c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R274" s="231" t="s">
        <v>133</v>
      </c>
      <c r="AT274" s="231" t="s">
        <v>129</v>
      </c>
      <c r="AU274" s="231" t="s">
        <v>91</v>
      </c>
      <c r="AY274" s="17" t="s">
        <v>127</v>
      </c>
      <c r="BE274" s="232">
        <f>IF(N274="základní",J274,0)</f>
        <v>0</v>
      </c>
      <c r="BF274" s="232">
        <f>IF(N274="snížená",J274,0)</f>
        <v>0</v>
      </c>
      <c r="BG274" s="232">
        <f>IF(N274="zákl. přenesená",J274,0)</f>
        <v>0</v>
      </c>
      <c r="BH274" s="232">
        <f>IF(N274="sníž. přenesená",J274,0)</f>
        <v>0</v>
      </c>
      <c r="BI274" s="232">
        <f>IF(N274="nulová",J274,0)</f>
        <v>0</v>
      </c>
      <c r="BJ274" s="17" t="s">
        <v>89</v>
      </c>
      <c r="BK274" s="232">
        <f>ROUND(I274*H274,2)</f>
        <v>0</v>
      </c>
      <c r="BL274" s="17" t="s">
        <v>133</v>
      </c>
      <c r="BM274" s="231" t="s">
        <v>325</v>
      </c>
    </row>
    <row r="275" s="14" customFormat="1">
      <c r="A275" s="14"/>
      <c r="B275" s="244"/>
      <c r="C275" s="245"/>
      <c r="D275" s="235" t="s">
        <v>135</v>
      </c>
      <c r="E275" s="246" t="s">
        <v>1</v>
      </c>
      <c r="F275" s="247" t="s">
        <v>326</v>
      </c>
      <c r="G275" s="245"/>
      <c r="H275" s="248">
        <v>122.31999999999999</v>
      </c>
      <c r="I275" s="249"/>
      <c r="J275" s="245"/>
      <c r="K275" s="245"/>
      <c r="L275" s="250"/>
      <c r="M275" s="251"/>
      <c r="N275" s="252"/>
      <c r="O275" s="252"/>
      <c r="P275" s="252"/>
      <c r="Q275" s="252"/>
      <c r="R275" s="252"/>
      <c r="S275" s="252"/>
      <c r="T275" s="253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4" t="s">
        <v>135</v>
      </c>
      <c r="AU275" s="254" t="s">
        <v>91</v>
      </c>
      <c r="AV275" s="14" t="s">
        <v>91</v>
      </c>
      <c r="AW275" s="14" t="s">
        <v>35</v>
      </c>
      <c r="AX275" s="14" t="s">
        <v>81</v>
      </c>
      <c r="AY275" s="254" t="s">
        <v>127</v>
      </c>
    </row>
    <row r="276" s="15" customFormat="1">
      <c r="A276" s="15"/>
      <c r="B276" s="255"/>
      <c r="C276" s="256"/>
      <c r="D276" s="235" t="s">
        <v>135</v>
      </c>
      <c r="E276" s="257" t="s">
        <v>1</v>
      </c>
      <c r="F276" s="258" t="s">
        <v>138</v>
      </c>
      <c r="G276" s="256"/>
      <c r="H276" s="259">
        <v>122.31999999999999</v>
      </c>
      <c r="I276" s="260"/>
      <c r="J276" s="256"/>
      <c r="K276" s="256"/>
      <c r="L276" s="261"/>
      <c r="M276" s="262"/>
      <c r="N276" s="263"/>
      <c r="O276" s="263"/>
      <c r="P276" s="263"/>
      <c r="Q276" s="263"/>
      <c r="R276" s="263"/>
      <c r="S276" s="263"/>
      <c r="T276" s="264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T276" s="265" t="s">
        <v>135</v>
      </c>
      <c r="AU276" s="265" t="s">
        <v>91</v>
      </c>
      <c r="AV276" s="15" t="s">
        <v>133</v>
      </c>
      <c r="AW276" s="15" t="s">
        <v>35</v>
      </c>
      <c r="AX276" s="15" t="s">
        <v>89</v>
      </c>
      <c r="AY276" s="265" t="s">
        <v>127</v>
      </c>
    </row>
    <row r="277" s="2" customFormat="1" ht="24.15" customHeight="1">
      <c r="A277" s="38"/>
      <c r="B277" s="39"/>
      <c r="C277" s="219" t="s">
        <v>327</v>
      </c>
      <c r="D277" s="219" t="s">
        <v>129</v>
      </c>
      <c r="E277" s="220" t="s">
        <v>328</v>
      </c>
      <c r="F277" s="221" t="s">
        <v>329</v>
      </c>
      <c r="G277" s="222" t="s">
        <v>132</v>
      </c>
      <c r="H277" s="223">
        <v>669</v>
      </c>
      <c r="I277" s="224"/>
      <c r="J277" s="225">
        <f>ROUND(I277*H277,2)</f>
        <v>0</v>
      </c>
      <c r="K277" s="226"/>
      <c r="L277" s="44"/>
      <c r="M277" s="227" t="s">
        <v>1</v>
      </c>
      <c r="N277" s="228" t="s">
        <v>46</v>
      </c>
      <c r="O277" s="91"/>
      <c r="P277" s="229">
        <f>O277*H277</f>
        <v>0</v>
      </c>
      <c r="Q277" s="229">
        <v>0.0060099999999999997</v>
      </c>
      <c r="R277" s="229">
        <f>Q277*H277</f>
        <v>4.0206900000000001</v>
      </c>
      <c r="S277" s="229">
        <v>0</v>
      </c>
      <c r="T277" s="230">
        <f>S277*H277</f>
        <v>0</v>
      </c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R277" s="231" t="s">
        <v>133</v>
      </c>
      <c r="AT277" s="231" t="s">
        <v>129</v>
      </c>
      <c r="AU277" s="231" t="s">
        <v>91</v>
      </c>
      <c r="AY277" s="17" t="s">
        <v>127</v>
      </c>
      <c r="BE277" s="232">
        <f>IF(N277="základní",J277,0)</f>
        <v>0</v>
      </c>
      <c r="BF277" s="232">
        <f>IF(N277="snížená",J277,0)</f>
        <v>0</v>
      </c>
      <c r="BG277" s="232">
        <f>IF(N277="zákl. přenesená",J277,0)</f>
        <v>0</v>
      </c>
      <c r="BH277" s="232">
        <f>IF(N277="sníž. přenesená",J277,0)</f>
        <v>0</v>
      </c>
      <c r="BI277" s="232">
        <f>IF(N277="nulová",J277,0)</f>
        <v>0</v>
      </c>
      <c r="BJ277" s="17" t="s">
        <v>89</v>
      </c>
      <c r="BK277" s="232">
        <f>ROUND(I277*H277,2)</f>
        <v>0</v>
      </c>
      <c r="BL277" s="17" t="s">
        <v>133</v>
      </c>
      <c r="BM277" s="231" t="s">
        <v>330</v>
      </c>
    </row>
    <row r="278" s="2" customFormat="1" ht="21.75" customHeight="1">
      <c r="A278" s="38"/>
      <c r="B278" s="39"/>
      <c r="C278" s="219" t="s">
        <v>331</v>
      </c>
      <c r="D278" s="219" t="s">
        <v>129</v>
      </c>
      <c r="E278" s="220" t="s">
        <v>332</v>
      </c>
      <c r="F278" s="221" t="s">
        <v>333</v>
      </c>
      <c r="G278" s="222" t="s">
        <v>132</v>
      </c>
      <c r="H278" s="223">
        <v>669</v>
      </c>
      <c r="I278" s="224"/>
      <c r="J278" s="225">
        <f>ROUND(I278*H278,2)</f>
        <v>0</v>
      </c>
      <c r="K278" s="226"/>
      <c r="L278" s="44"/>
      <c r="M278" s="227" t="s">
        <v>1</v>
      </c>
      <c r="N278" s="228" t="s">
        <v>46</v>
      </c>
      <c r="O278" s="91"/>
      <c r="P278" s="229">
        <f>O278*H278</f>
        <v>0</v>
      </c>
      <c r="Q278" s="229">
        <v>0.00031</v>
      </c>
      <c r="R278" s="229">
        <f>Q278*H278</f>
        <v>0.20738999999999999</v>
      </c>
      <c r="S278" s="229">
        <v>0</v>
      </c>
      <c r="T278" s="230">
        <f>S278*H278</f>
        <v>0</v>
      </c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R278" s="231" t="s">
        <v>133</v>
      </c>
      <c r="AT278" s="231" t="s">
        <v>129</v>
      </c>
      <c r="AU278" s="231" t="s">
        <v>91</v>
      </c>
      <c r="AY278" s="17" t="s">
        <v>127</v>
      </c>
      <c r="BE278" s="232">
        <f>IF(N278="základní",J278,0)</f>
        <v>0</v>
      </c>
      <c r="BF278" s="232">
        <f>IF(N278="snížená",J278,0)</f>
        <v>0</v>
      </c>
      <c r="BG278" s="232">
        <f>IF(N278="zákl. přenesená",J278,0)</f>
        <v>0</v>
      </c>
      <c r="BH278" s="232">
        <f>IF(N278="sníž. přenesená",J278,0)</f>
        <v>0</v>
      </c>
      <c r="BI278" s="232">
        <f>IF(N278="nulová",J278,0)</f>
        <v>0</v>
      </c>
      <c r="BJ278" s="17" t="s">
        <v>89</v>
      </c>
      <c r="BK278" s="232">
        <f>ROUND(I278*H278,2)</f>
        <v>0</v>
      </c>
      <c r="BL278" s="17" t="s">
        <v>133</v>
      </c>
      <c r="BM278" s="231" t="s">
        <v>334</v>
      </c>
    </row>
    <row r="279" s="2" customFormat="1" ht="33" customHeight="1">
      <c r="A279" s="38"/>
      <c r="B279" s="39"/>
      <c r="C279" s="219" t="s">
        <v>335</v>
      </c>
      <c r="D279" s="219" t="s">
        <v>129</v>
      </c>
      <c r="E279" s="220" t="s">
        <v>336</v>
      </c>
      <c r="F279" s="221" t="s">
        <v>337</v>
      </c>
      <c r="G279" s="222" t="s">
        <v>132</v>
      </c>
      <c r="H279" s="223">
        <v>669</v>
      </c>
      <c r="I279" s="224"/>
      <c r="J279" s="225">
        <f>ROUND(I279*H279,2)</f>
        <v>0</v>
      </c>
      <c r="K279" s="226"/>
      <c r="L279" s="44"/>
      <c r="M279" s="227" t="s">
        <v>1</v>
      </c>
      <c r="N279" s="228" t="s">
        <v>46</v>
      </c>
      <c r="O279" s="91"/>
      <c r="P279" s="229">
        <f>O279*H279</f>
        <v>0</v>
      </c>
      <c r="Q279" s="229">
        <v>0.10373</v>
      </c>
      <c r="R279" s="229">
        <f>Q279*H279</f>
        <v>69.39537</v>
      </c>
      <c r="S279" s="229">
        <v>0</v>
      </c>
      <c r="T279" s="230">
        <f>S279*H279</f>
        <v>0</v>
      </c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R279" s="231" t="s">
        <v>133</v>
      </c>
      <c r="AT279" s="231" t="s">
        <v>129</v>
      </c>
      <c r="AU279" s="231" t="s">
        <v>91</v>
      </c>
      <c r="AY279" s="17" t="s">
        <v>127</v>
      </c>
      <c r="BE279" s="232">
        <f>IF(N279="základní",J279,0)</f>
        <v>0</v>
      </c>
      <c r="BF279" s="232">
        <f>IF(N279="snížená",J279,0)</f>
        <v>0</v>
      </c>
      <c r="BG279" s="232">
        <f>IF(N279="zákl. přenesená",J279,0)</f>
        <v>0</v>
      </c>
      <c r="BH279" s="232">
        <f>IF(N279="sníž. přenesená",J279,0)</f>
        <v>0</v>
      </c>
      <c r="BI279" s="232">
        <f>IF(N279="nulová",J279,0)</f>
        <v>0</v>
      </c>
      <c r="BJ279" s="17" t="s">
        <v>89</v>
      </c>
      <c r="BK279" s="232">
        <f>ROUND(I279*H279,2)</f>
        <v>0</v>
      </c>
      <c r="BL279" s="17" t="s">
        <v>133</v>
      </c>
      <c r="BM279" s="231" t="s">
        <v>338</v>
      </c>
    </row>
    <row r="280" s="2" customFormat="1" ht="33" customHeight="1">
      <c r="A280" s="38"/>
      <c r="B280" s="39"/>
      <c r="C280" s="219" t="s">
        <v>339</v>
      </c>
      <c r="D280" s="219" t="s">
        <v>129</v>
      </c>
      <c r="E280" s="220" t="s">
        <v>340</v>
      </c>
      <c r="F280" s="221" t="s">
        <v>341</v>
      </c>
      <c r="G280" s="222" t="s">
        <v>266</v>
      </c>
      <c r="H280" s="223">
        <v>9.1999999999999993</v>
      </c>
      <c r="I280" s="224"/>
      <c r="J280" s="225">
        <f>ROUND(I280*H280,2)</f>
        <v>0</v>
      </c>
      <c r="K280" s="226"/>
      <c r="L280" s="44"/>
      <c r="M280" s="227" t="s">
        <v>1</v>
      </c>
      <c r="N280" s="228" t="s">
        <v>46</v>
      </c>
      <c r="O280" s="91"/>
      <c r="P280" s="229">
        <f>O280*H280</f>
        <v>0</v>
      </c>
      <c r="Q280" s="229">
        <v>0.0022399999999999998</v>
      </c>
      <c r="R280" s="229">
        <f>Q280*H280</f>
        <v>0.020607999999999998</v>
      </c>
      <c r="S280" s="229">
        <v>0</v>
      </c>
      <c r="T280" s="230">
        <f>S280*H280</f>
        <v>0</v>
      </c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R280" s="231" t="s">
        <v>133</v>
      </c>
      <c r="AT280" s="231" t="s">
        <v>129</v>
      </c>
      <c r="AU280" s="231" t="s">
        <v>91</v>
      </c>
      <c r="AY280" s="17" t="s">
        <v>127</v>
      </c>
      <c r="BE280" s="232">
        <f>IF(N280="základní",J280,0)</f>
        <v>0</v>
      </c>
      <c r="BF280" s="232">
        <f>IF(N280="snížená",J280,0)</f>
        <v>0</v>
      </c>
      <c r="BG280" s="232">
        <f>IF(N280="zákl. přenesená",J280,0)</f>
        <v>0</v>
      </c>
      <c r="BH280" s="232">
        <f>IF(N280="sníž. přenesená",J280,0)</f>
        <v>0</v>
      </c>
      <c r="BI280" s="232">
        <f>IF(N280="nulová",J280,0)</f>
        <v>0</v>
      </c>
      <c r="BJ280" s="17" t="s">
        <v>89</v>
      </c>
      <c r="BK280" s="232">
        <f>ROUND(I280*H280,2)</f>
        <v>0</v>
      </c>
      <c r="BL280" s="17" t="s">
        <v>133</v>
      </c>
      <c r="BM280" s="231" t="s">
        <v>342</v>
      </c>
    </row>
    <row r="281" s="12" customFormat="1" ht="22.8" customHeight="1">
      <c r="A281" s="12"/>
      <c r="B281" s="203"/>
      <c r="C281" s="204"/>
      <c r="D281" s="205" t="s">
        <v>80</v>
      </c>
      <c r="E281" s="217" t="s">
        <v>180</v>
      </c>
      <c r="F281" s="217" t="s">
        <v>343</v>
      </c>
      <c r="G281" s="204"/>
      <c r="H281" s="204"/>
      <c r="I281" s="207"/>
      <c r="J281" s="218">
        <f>BK281</f>
        <v>0</v>
      </c>
      <c r="K281" s="204"/>
      <c r="L281" s="209"/>
      <c r="M281" s="210"/>
      <c r="N281" s="211"/>
      <c r="O281" s="211"/>
      <c r="P281" s="212">
        <f>SUM(P282:P301)</f>
        <v>0</v>
      </c>
      <c r="Q281" s="211"/>
      <c r="R281" s="212">
        <f>SUM(R282:R301)</f>
        <v>7.535058600000001</v>
      </c>
      <c r="S281" s="211"/>
      <c r="T281" s="213">
        <f>SUM(T282:T301)</f>
        <v>0</v>
      </c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R281" s="214" t="s">
        <v>89</v>
      </c>
      <c r="AT281" s="215" t="s">
        <v>80</v>
      </c>
      <c r="AU281" s="215" t="s">
        <v>89</v>
      </c>
      <c r="AY281" s="214" t="s">
        <v>127</v>
      </c>
      <c r="BK281" s="216">
        <f>SUM(BK282:BK301)</f>
        <v>0</v>
      </c>
    </row>
    <row r="282" s="2" customFormat="1" ht="21.75" customHeight="1">
      <c r="A282" s="38"/>
      <c r="B282" s="39"/>
      <c r="C282" s="219" t="s">
        <v>344</v>
      </c>
      <c r="D282" s="219" t="s">
        <v>129</v>
      </c>
      <c r="E282" s="220" t="s">
        <v>345</v>
      </c>
      <c r="F282" s="221" t="s">
        <v>346</v>
      </c>
      <c r="G282" s="222" t="s">
        <v>297</v>
      </c>
      <c r="H282" s="223">
        <v>2</v>
      </c>
      <c r="I282" s="224"/>
      <c r="J282" s="225">
        <f>ROUND(I282*H282,2)</f>
        <v>0</v>
      </c>
      <c r="K282" s="226"/>
      <c r="L282" s="44"/>
      <c r="M282" s="227" t="s">
        <v>1</v>
      </c>
      <c r="N282" s="228" t="s">
        <v>46</v>
      </c>
      <c r="O282" s="91"/>
      <c r="P282" s="229">
        <f>O282*H282</f>
        <v>0</v>
      </c>
      <c r="Q282" s="229">
        <v>1.12181</v>
      </c>
      <c r="R282" s="229">
        <f>Q282*H282</f>
        <v>2.2436199999999999</v>
      </c>
      <c r="S282" s="229">
        <v>0</v>
      </c>
      <c r="T282" s="230">
        <f>S282*H282</f>
        <v>0</v>
      </c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R282" s="231" t="s">
        <v>133</v>
      </c>
      <c r="AT282" s="231" t="s">
        <v>129</v>
      </c>
      <c r="AU282" s="231" t="s">
        <v>91</v>
      </c>
      <c r="AY282" s="17" t="s">
        <v>127</v>
      </c>
      <c r="BE282" s="232">
        <f>IF(N282="základní",J282,0)</f>
        <v>0</v>
      </c>
      <c r="BF282" s="232">
        <f>IF(N282="snížená",J282,0)</f>
        <v>0</v>
      </c>
      <c r="BG282" s="232">
        <f>IF(N282="zákl. přenesená",J282,0)</f>
        <v>0</v>
      </c>
      <c r="BH282" s="232">
        <f>IF(N282="sníž. přenesená",J282,0)</f>
        <v>0</v>
      </c>
      <c r="BI282" s="232">
        <f>IF(N282="nulová",J282,0)</f>
        <v>0</v>
      </c>
      <c r="BJ282" s="17" t="s">
        <v>89</v>
      </c>
      <c r="BK282" s="232">
        <f>ROUND(I282*H282,2)</f>
        <v>0</v>
      </c>
      <c r="BL282" s="17" t="s">
        <v>133</v>
      </c>
      <c r="BM282" s="231" t="s">
        <v>347</v>
      </c>
    </row>
    <row r="283" s="2" customFormat="1" ht="24.15" customHeight="1">
      <c r="A283" s="38"/>
      <c r="B283" s="39"/>
      <c r="C283" s="219" t="s">
        <v>348</v>
      </c>
      <c r="D283" s="219" t="s">
        <v>129</v>
      </c>
      <c r="E283" s="220" t="s">
        <v>349</v>
      </c>
      <c r="F283" s="221" t="s">
        <v>350</v>
      </c>
      <c r="G283" s="222" t="s">
        <v>266</v>
      </c>
      <c r="H283" s="223">
        <v>3</v>
      </c>
      <c r="I283" s="224"/>
      <c r="J283" s="225">
        <f>ROUND(I283*H283,2)</f>
        <v>0</v>
      </c>
      <c r="K283" s="226"/>
      <c r="L283" s="44"/>
      <c r="M283" s="227" t="s">
        <v>1</v>
      </c>
      <c r="N283" s="228" t="s">
        <v>46</v>
      </c>
      <c r="O283" s="91"/>
      <c r="P283" s="229">
        <f>O283*H283</f>
        <v>0</v>
      </c>
      <c r="Q283" s="229">
        <v>1.0000000000000001E-05</v>
      </c>
      <c r="R283" s="229">
        <f>Q283*H283</f>
        <v>3.0000000000000004E-05</v>
      </c>
      <c r="S283" s="229">
        <v>0</v>
      </c>
      <c r="T283" s="230">
        <f>S283*H283</f>
        <v>0</v>
      </c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R283" s="231" t="s">
        <v>133</v>
      </c>
      <c r="AT283" s="231" t="s">
        <v>129</v>
      </c>
      <c r="AU283" s="231" t="s">
        <v>91</v>
      </c>
      <c r="AY283" s="17" t="s">
        <v>127</v>
      </c>
      <c r="BE283" s="232">
        <f>IF(N283="základní",J283,0)</f>
        <v>0</v>
      </c>
      <c r="BF283" s="232">
        <f>IF(N283="snížená",J283,0)</f>
        <v>0</v>
      </c>
      <c r="BG283" s="232">
        <f>IF(N283="zákl. přenesená",J283,0)</f>
        <v>0</v>
      </c>
      <c r="BH283" s="232">
        <f>IF(N283="sníž. přenesená",J283,0)</f>
        <v>0</v>
      </c>
      <c r="BI283" s="232">
        <f>IF(N283="nulová",J283,0)</f>
        <v>0</v>
      </c>
      <c r="BJ283" s="17" t="s">
        <v>89</v>
      </c>
      <c r="BK283" s="232">
        <f>ROUND(I283*H283,2)</f>
        <v>0</v>
      </c>
      <c r="BL283" s="17" t="s">
        <v>133</v>
      </c>
      <c r="BM283" s="231" t="s">
        <v>351</v>
      </c>
    </row>
    <row r="284" s="13" customFormat="1">
      <c r="A284" s="13"/>
      <c r="B284" s="233"/>
      <c r="C284" s="234"/>
      <c r="D284" s="235" t="s">
        <v>135</v>
      </c>
      <c r="E284" s="236" t="s">
        <v>1</v>
      </c>
      <c r="F284" s="237" t="s">
        <v>352</v>
      </c>
      <c r="G284" s="234"/>
      <c r="H284" s="236" t="s">
        <v>1</v>
      </c>
      <c r="I284" s="238"/>
      <c r="J284" s="234"/>
      <c r="K284" s="234"/>
      <c r="L284" s="239"/>
      <c r="M284" s="240"/>
      <c r="N284" s="241"/>
      <c r="O284" s="241"/>
      <c r="P284" s="241"/>
      <c r="Q284" s="241"/>
      <c r="R284" s="241"/>
      <c r="S284" s="241"/>
      <c r="T284" s="242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3" t="s">
        <v>135</v>
      </c>
      <c r="AU284" s="243" t="s">
        <v>91</v>
      </c>
      <c r="AV284" s="13" t="s">
        <v>89</v>
      </c>
      <c r="AW284" s="13" t="s">
        <v>35</v>
      </c>
      <c r="AX284" s="13" t="s">
        <v>81</v>
      </c>
      <c r="AY284" s="243" t="s">
        <v>127</v>
      </c>
    </row>
    <row r="285" s="14" customFormat="1">
      <c r="A285" s="14"/>
      <c r="B285" s="244"/>
      <c r="C285" s="245"/>
      <c r="D285" s="235" t="s">
        <v>135</v>
      </c>
      <c r="E285" s="246" t="s">
        <v>1</v>
      </c>
      <c r="F285" s="247" t="s">
        <v>353</v>
      </c>
      <c r="G285" s="245"/>
      <c r="H285" s="248">
        <v>3</v>
      </c>
      <c r="I285" s="249"/>
      <c r="J285" s="245"/>
      <c r="K285" s="245"/>
      <c r="L285" s="250"/>
      <c r="M285" s="251"/>
      <c r="N285" s="252"/>
      <c r="O285" s="252"/>
      <c r="P285" s="252"/>
      <c r="Q285" s="252"/>
      <c r="R285" s="252"/>
      <c r="S285" s="252"/>
      <c r="T285" s="253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4" t="s">
        <v>135</v>
      </c>
      <c r="AU285" s="254" t="s">
        <v>91</v>
      </c>
      <c r="AV285" s="14" t="s">
        <v>91</v>
      </c>
      <c r="AW285" s="14" t="s">
        <v>35</v>
      </c>
      <c r="AX285" s="14" t="s">
        <v>81</v>
      </c>
      <c r="AY285" s="254" t="s">
        <v>127</v>
      </c>
    </row>
    <row r="286" s="15" customFormat="1">
      <c r="A286" s="15"/>
      <c r="B286" s="255"/>
      <c r="C286" s="256"/>
      <c r="D286" s="235" t="s">
        <v>135</v>
      </c>
      <c r="E286" s="257" t="s">
        <v>1</v>
      </c>
      <c r="F286" s="258" t="s">
        <v>138</v>
      </c>
      <c r="G286" s="256"/>
      <c r="H286" s="259">
        <v>3</v>
      </c>
      <c r="I286" s="260"/>
      <c r="J286" s="256"/>
      <c r="K286" s="256"/>
      <c r="L286" s="261"/>
      <c r="M286" s="262"/>
      <c r="N286" s="263"/>
      <c r="O286" s="263"/>
      <c r="P286" s="263"/>
      <c r="Q286" s="263"/>
      <c r="R286" s="263"/>
      <c r="S286" s="263"/>
      <c r="T286" s="264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T286" s="265" t="s">
        <v>135</v>
      </c>
      <c r="AU286" s="265" t="s">
        <v>91</v>
      </c>
      <c r="AV286" s="15" t="s">
        <v>133</v>
      </c>
      <c r="AW286" s="15" t="s">
        <v>35</v>
      </c>
      <c r="AX286" s="15" t="s">
        <v>89</v>
      </c>
      <c r="AY286" s="265" t="s">
        <v>127</v>
      </c>
    </row>
    <row r="287" s="2" customFormat="1" ht="16.5" customHeight="1">
      <c r="A287" s="38"/>
      <c r="B287" s="39"/>
      <c r="C287" s="266" t="s">
        <v>354</v>
      </c>
      <c r="D287" s="266" t="s">
        <v>221</v>
      </c>
      <c r="E287" s="267" t="s">
        <v>355</v>
      </c>
      <c r="F287" s="268" t="s">
        <v>356</v>
      </c>
      <c r="G287" s="269" t="s">
        <v>266</v>
      </c>
      <c r="H287" s="270">
        <v>4.0599999999999996</v>
      </c>
      <c r="I287" s="271"/>
      <c r="J287" s="272">
        <f>ROUND(I287*H287,2)</f>
        <v>0</v>
      </c>
      <c r="K287" s="273"/>
      <c r="L287" s="274"/>
      <c r="M287" s="275" t="s">
        <v>1</v>
      </c>
      <c r="N287" s="276" t="s">
        <v>46</v>
      </c>
      <c r="O287" s="91"/>
      <c r="P287" s="229">
        <f>O287*H287</f>
        <v>0</v>
      </c>
      <c r="Q287" s="229">
        <v>0.00281</v>
      </c>
      <c r="R287" s="229">
        <f>Q287*H287</f>
        <v>0.0114086</v>
      </c>
      <c r="S287" s="229">
        <v>0</v>
      </c>
      <c r="T287" s="230">
        <f>S287*H287</f>
        <v>0</v>
      </c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R287" s="231" t="s">
        <v>180</v>
      </c>
      <c r="AT287" s="231" t="s">
        <v>221</v>
      </c>
      <c r="AU287" s="231" t="s">
        <v>91</v>
      </c>
      <c r="AY287" s="17" t="s">
        <v>127</v>
      </c>
      <c r="BE287" s="232">
        <f>IF(N287="základní",J287,0)</f>
        <v>0</v>
      </c>
      <c r="BF287" s="232">
        <f>IF(N287="snížená",J287,0)</f>
        <v>0</v>
      </c>
      <c r="BG287" s="232">
        <f>IF(N287="zákl. přenesená",J287,0)</f>
        <v>0</v>
      </c>
      <c r="BH287" s="232">
        <f>IF(N287="sníž. přenesená",J287,0)</f>
        <v>0</v>
      </c>
      <c r="BI287" s="232">
        <f>IF(N287="nulová",J287,0)</f>
        <v>0</v>
      </c>
      <c r="BJ287" s="17" t="s">
        <v>89</v>
      </c>
      <c r="BK287" s="232">
        <f>ROUND(I287*H287,2)</f>
        <v>0</v>
      </c>
      <c r="BL287" s="17" t="s">
        <v>133</v>
      </c>
      <c r="BM287" s="231" t="s">
        <v>357</v>
      </c>
    </row>
    <row r="288" s="14" customFormat="1">
      <c r="A288" s="14"/>
      <c r="B288" s="244"/>
      <c r="C288" s="245"/>
      <c r="D288" s="235" t="s">
        <v>135</v>
      </c>
      <c r="E288" s="245"/>
      <c r="F288" s="247" t="s">
        <v>358</v>
      </c>
      <c r="G288" s="245"/>
      <c r="H288" s="248">
        <v>4.0599999999999996</v>
      </c>
      <c r="I288" s="249"/>
      <c r="J288" s="245"/>
      <c r="K288" s="245"/>
      <c r="L288" s="250"/>
      <c r="M288" s="251"/>
      <c r="N288" s="252"/>
      <c r="O288" s="252"/>
      <c r="P288" s="252"/>
      <c r="Q288" s="252"/>
      <c r="R288" s="252"/>
      <c r="S288" s="252"/>
      <c r="T288" s="253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4" t="s">
        <v>135</v>
      </c>
      <c r="AU288" s="254" t="s">
        <v>91</v>
      </c>
      <c r="AV288" s="14" t="s">
        <v>91</v>
      </c>
      <c r="AW288" s="14" t="s">
        <v>4</v>
      </c>
      <c r="AX288" s="14" t="s">
        <v>89</v>
      </c>
      <c r="AY288" s="254" t="s">
        <v>127</v>
      </c>
    </row>
    <row r="289" s="2" customFormat="1" ht="24.15" customHeight="1">
      <c r="A289" s="38"/>
      <c r="B289" s="39"/>
      <c r="C289" s="219" t="s">
        <v>359</v>
      </c>
      <c r="D289" s="219" t="s">
        <v>129</v>
      </c>
      <c r="E289" s="220" t="s">
        <v>360</v>
      </c>
      <c r="F289" s="221" t="s">
        <v>361</v>
      </c>
      <c r="G289" s="222" t="s">
        <v>297</v>
      </c>
      <c r="H289" s="223">
        <v>2</v>
      </c>
      <c r="I289" s="224"/>
      <c r="J289" s="225">
        <f>ROUND(I289*H289,2)</f>
        <v>0</v>
      </c>
      <c r="K289" s="226"/>
      <c r="L289" s="44"/>
      <c r="M289" s="227" t="s">
        <v>1</v>
      </c>
      <c r="N289" s="228" t="s">
        <v>46</v>
      </c>
      <c r="O289" s="91"/>
      <c r="P289" s="229">
        <f>O289*H289</f>
        <v>0</v>
      </c>
      <c r="Q289" s="229">
        <v>0.14494000000000001</v>
      </c>
      <c r="R289" s="229">
        <f>Q289*H289</f>
        <v>0.28988000000000003</v>
      </c>
      <c r="S289" s="229">
        <v>0</v>
      </c>
      <c r="T289" s="230">
        <f>S289*H289</f>
        <v>0</v>
      </c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R289" s="231" t="s">
        <v>133</v>
      </c>
      <c r="AT289" s="231" t="s">
        <v>129</v>
      </c>
      <c r="AU289" s="231" t="s">
        <v>91</v>
      </c>
      <c r="AY289" s="17" t="s">
        <v>127</v>
      </c>
      <c r="BE289" s="232">
        <f>IF(N289="základní",J289,0)</f>
        <v>0</v>
      </c>
      <c r="BF289" s="232">
        <f>IF(N289="snížená",J289,0)</f>
        <v>0</v>
      </c>
      <c r="BG289" s="232">
        <f>IF(N289="zákl. přenesená",J289,0)</f>
        <v>0</v>
      </c>
      <c r="BH289" s="232">
        <f>IF(N289="sníž. přenesená",J289,0)</f>
        <v>0</v>
      </c>
      <c r="BI289" s="232">
        <f>IF(N289="nulová",J289,0)</f>
        <v>0</v>
      </c>
      <c r="BJ289" s="17" t="s">
        <v>89</v>
      </c>
      <c r="BK289" s="232">
        <f>ROUND(I289*H289,2)</f>
        <v>0</v>
      </c>
      <c r="BL289" s="17" t="s">
        <v>133</v>
      </c>
      <c r="BM289" s="231" t="s">
        <v>362</v>
      </c>
    </row>
    <row r="290" s="2" customFormat="1" ht="24.15" customHeight="1">
      <c r="A290" s="38"/>
      <c r="B290" s="39"/>
      <c r="C290" s="266" t="s">
        <v>363</v>
      </c>
      <c r="D290" s="266" t="s">
        <v>221</v>
      </c>
      <c r="E290" s="267" t="s">
        <v>364</v>
      </c>
      <c r="F290" s="268" t="s">
        <v>365</v>
      </c>
      <c r="G290" s="269" t="s">
        <v>297</v>
      </c>
      <c r="H290" s="270">
        <v>2</v>
      </c>
      <c r="I290" s="271"/>
      <c r="J290" s="272">
        <f>ROUND(I290*H290,2)</f>
        <v>0</v>
      </c>
      <c r="K290" s="273"/>
      <c r="L290" s="274"/>
      <c r="M290" s="275" t="s">
        <v>1</v>
      </c>
      <c r="N290" s="276" t="s">
        <v>46</v>
      </c>
      <c r="O290" s="91"/>
      <c r="P290" s="229">
        <f>O290*H290</f>
        <v>0</v>
      </c>
      <c r="Q290" s="229">
        <v>0.097000000000000003</v>
      </c>
      <c r="R290" s="229">
        <f>Q290*H290</f>
        <v>0.19400000000000001</v>
      </c>
      <c r="S290" s="229">
        <v>0</v>
      </c>
      <c r="T290" s="230">
        <f>S290*H290</f>
        <v>0</v>
      </c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R290" s="231" t="s">
        <v>180</v>
      </c>
      <c r="AT290" s="231" t="s">
        <v>221</v>
      </c>
      <c r="AU290" s="231" t="s">
        <v>91</v>
      </c>
      <c r="AY290" s="17" t="s">
        <v>127</v>
      </c>
      <c r="BE290" s="232">
        <f>IF(N290="základní",J290,0)</f>
        <v>0</v>
      </c>
      <c r="BF290" s="232">
        <f>IF(N290="snížená",J290,0)</f>
        <v>0</v>
      </c>
      <c r="BG290" s="232">
        <f>IF(N290="zákl. přenesená",J290,0)</f>
        <v>0</v>
      </c>
      <c r="BH290" s="232">
        <f>IF(N290="sníž. přenesená",J290,0)</f>
        <v>0</v>
      </c>
      <c r="BI290" s="232">
        <f>IF(N290="nulová",J290,0)</f>
        <v>0</v>
      </c>
      <c r="BJ290" s="17" t="s">
        <v>89</v>
      </c>
      <c r="BK290" s="232">
        <f>ROUND(I290*H290,2)</f>
        <v>0</v>
      </c>
      <c r="BL290" s="17" t="s">
        <v>133</v>
      </c>
      <c r="BM290" s="231" t="s">
        <v>366</v>
      </c>
    </row>
    <row r="291" s="2" customFormat="1" ht="21.75" customHeight="1">
      <c r="A291" s="38"/>
      <c r="B291" s="39"/>
      <c r="C291" s="266" t="s">
        <v>367</v>
      </c>
      <c r="D291" s="266" t="s">
        <v>221</v>
      </c>
      <c r="E291" s="267" t="s">
        <v>368</v>
      </c>
      <c r="F291" s="268" t="s">
        <v>369</v>
      </c>
      <c r="G291" s="269" t="s">
        <v>297</v>
      </c>
      <c r="H291" s="270">
        <v>2</v>
      </c>
      <c r="I291" s="271"/>
      <c r="J291" s="272">
        <f>ROUND(I291*H291,2)</f>
        <v>0</v>
      </c>
      <c r="K291" s="273"/>
      <c r="L291" s="274"/>
      <c r="M291" s="275" t="s">
        <v>1</v>
      </c>
      <c r="N291" s="276" t="s">
        <v>46</v>
      </c>
      <c r="O291" s="91"/>
      <c r="P291" s="229">
        <f>O291*H291</f>
        <v>0</v>
      </c>
      <c r="Q291" s="229">
        <v>0.040000000000000001</v>
      </c>
      <c r="R291" s="229">
        <f>Q291*H291</f>
        <v>0.080000000000000002</v>
      </c>
      <c r="S291" s="229">
        <v>0</v>
      </c>
      <c r="T291" s="230">
        <f>S291*H291</f>
        <v>0</v>
      </c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R291" s="231" t="s">
        <v>180</v>
      </c>
      <c r="AT291" s="231" t="s">
        <v>221</v>
      </c>
      <c r="AU291" s="231" t="s">
        <v>91</v>
      </c>
      <c r="AY291" s="17" t="s">
        <v>127</v>
      </c>
      <c r="BE291" s="232">
        <f>IF(N291="základní",J291,0)</f>
        <v>0</v>
      </c>
      <c r="BF291" s="232">
        <f>IF(N291="snížená",J291,0)</f>
        <v>0</v>
      </c>
      <c r="BG291" s="232">
        <f>IF(N291="zákl. přenesená",J291,0)</f>
        <v>0</v>
      </c>
      <c r="BH291" s="232">
        <f>IF(N291="sníž. přenesená",J291,0)</f>
        <v>0</v>
      </c>
      <c r="BI291" s="232">
        <f>IF(N291="nulová",J291,0)</f>
        <v>0</v>
      </c>
      <c r="BJ291" s="17" t="s">
        <v>89</v>
      </c>
      <c r="BK291" s="232">
        <f>ROUND(I291*H291,2)</f>
        <v>0</v>
      </c>
      <c r="BL291" s="17" t="s">
        <v>133</v>
      </c>
      <c r="BM291" s="231" t="s">
        <v>370</v>
      </c>
    </row>
    <row r="292" s="2" customFormat="1" ht="24.15" customHeight="1">
      <c r="A292" s="38"/>
      <c r="B292" s="39"/>
      <c r="C292" s="266" t="s">
        <v>371</v>
      </c>
      <c r="D292" s="266" t="s">
        <v>221</v>
      </c>
      <c r="E292" s="267" t="s">
        <v>372</v>
      </c>
      <c r="F292" s="268" t="s">
        <v>373</v>
      </c>
      <c r="G292" s="269" t="s">
        <v>297</v>
      </c>
      <c r="H292" s="270">
        <v>2</v>
      </c>
      <c r="I292" s="271"/>
      <c r="J292" s="272">
        <f>ROUND(I292*H292,2)</f>
        <v>0</v>
      </c>
      <c r="K292" s="273"/>
      <c r="L292" s="274"/>
      <c r="M292" s="275" t="s">
        <v>1</v>
      </c>
      <c r="N292" s="276" t="s">
        <v>46</v>
      </c>
      <c r="O292" s="91"/>
      <c r="P292" s="229">
        <f>O292*H292</f>
        <v>0</v>
      </c>
      <c r="Q292" s="229">
        <v>0.040000000000000001</v>
      </c>
      <c r="R292" s="229">
        <f>Q292*H292</f>
        <v>0.080000000000000002</v>
      </c>
      <c r="S292" s="229">
        <v>0</v>
      </c>
      <c r="T292" s="230">
        <f>S292*H292</f>
        <v>0</v>
      </c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R292" s="231" t="s">
        <v>180</v>
      </c>
      <c r="AT292" s="231" t="s">
        <v>221</v>
      </c>
      <c r="AU292" s="231" t="s">
        <v>91</v>
      </c>
      <c r="AY292" s="17" t="s">
        <v>127</v>
      </c>
      <c r="BE292" s="232">
        <f>IF(N292="základní",J292,0)</f>
        <v>0</v>
      </c>
      <c r="BF292" s="232">
        <f>IF(N292="snížená",J292,0)</f>
        <v>0</v>
      </c>
      <c r="BG292" s="232">
        <f>IF(N292="zákl. přenesená",J292,0)</f>
        <v>0</v>
      </c>
      <c r="BH292" s="232">
        <f>IF(N292="sníž. přenesená",J292,0)</f>
        <v>0</v>
      </c>
      <c r="BI292" s="232">
        <f>IF(N292="nulová",J292,0)</f>
        <v>0</v>
      </c>
      <c r="BJ292" s="17" t="s">
        <v>89</v>
      </c>
      <c r="BK292" s="232">
        <f>ROUND(I292*H292,2)</f>
        <v>0</v>
      </c>
      <c r="BL292" s="17" t="s">
        <v>133</v>
      </c>
      <c r="BM292" s="231" t="s">
        <v>374</v>
      </c>
    </row>
    <row r="293" s="2" customFormat="1" ht="24.15" customHeight="1">
      <c r="A293" s="38"/>
      <c r="B293" s="39"/>
      <c r="C293" s="266" t="s">
        <v>375</v>
      </c>
      <c r="D293" s="266" t="s">
        <v>221</v>
      </c>
      <c r="E293" s="267" t="s">
        <v>376</v>
      </c>
      <c r="F293" s="268" t="s">
        <v>377</v>
      </c>
      <c r="G293" s="269" t="s">
        <v>297</v>
      </c>
      <c r="H293" s="270">
        <v>2</v>
      </c>
      <c r="I293" s="271"/>
      <c r="J293" s="272">
        <f>ROUND(I293*H293,2)</f>
        <v>0</v>
      </c>
      <c r="K293" s="273"/>
      <c r="L293" s="274"/>
      <c r="M293" s="275" t="s">
        <v>1</v>
      </c>
      <c r="N293" s="276" t="s">
        <v>46</v>
      </c>
      <c r="O293" s="91"/>
      <c r="P293" s="229">
        <f>O293*H293</f>
        <v>0</v>
      </c>
      <c r="Q293" s="229">
        <v>0.060999999999999999</v>
      </c>
      <c r="R293" s="229">
        <f>Q293*H293</f>
        <v>0.122</v>
      </c>
      <c r="S293" s="229">
        <v>0</v>
      </c>
      <c r="T293" s="230">
        <f>S293*H293</f>
        <v>0</v>
      </c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R293" s="231" t="s">
        <v>180</v>
      </c>
      <c r="AT293" s="231" t="s">
        <v>221</v>
      </c>
      <c r="AU293" s="231" t="s">
        <v>91</v>
      </c>
      <c r="AY293" s="17" t="s">
        <v>127</v>
      </c>
      <c r="BE293" s="232">
        <f>IF(N293="základní",J293,0)</f>
        <v>0</v>
      </c>
      <c r="BF293" s="232">
        <f>IF(N293="snížená",J293,0)</f>
        <v>0</v>
      </c>
      <c r="BG293" s="232">
        <f>IF(N293="zákl. přenesená",J293,0)</f>
        <v>0</v>
      </c>
      <c r="BH293" s="232">
        <f>IF(N293="sníž. přenesená",J293,0)</f>
        <v>0</v>
      </c>
      <c r="BI293" s="232">
        <f>IF(N293="nulová",J293,0)</f>
        <v>0</v>
      </c>
      <c r="BJ293" s="17" t="s">
        <v>89</v>
      </c>
      <c r="BK293" s="232">
        <f>ROUND(I293*H293,2)</f>
        <v>0</v>
      </c>
      <c r="BL293" s="17" t="s">
        <v>133</v>
      </c>
      <c r="BM293" s="231" t="s">
        <v>378</v>
      </c>
    </row>
    <row r="294" s="2" customFormat="1" ht="24.15" customHeight="1">
      <c r="A294" s="38"/>
      <c r="B294" s="39"/>
      <c r="C294" s="266" t="s">
        <v>379</v>
      </c>
      <c r="D294" s="266" t="s">
        <v>221</v>
      </c>
      <c r="E294" s="267" t="s">
        <v>380</v>
      </c>
      <c r="F294" s="268" t="s">
        <v>381</v>
      </c>
      <c r="G294" s="269" t="s">
        <v>297</v>
      </c>
      <c r="H294" s="270">
        <v>2</v>
      </c>
      <c r="I294" s="271"/>
      <c r="J294" s="272">
        <f>ROUND(I294*H294,2)</f>
        <v>0</v>
      </c>
      <c r="K294" s="273"/>
      <c r="L294" s="274"/>
      <c r="M294" s="275" t="s">
        <v>1</v>
      </c>
      <c r="N294" s="276" t="s">
        <v>46</v>
      </c>
      <c r="O294" s="91"/>
      <c r="P294" s="229">
        <f>O294*H294</f>
        <v>0</v>
      </c>
      <c r="Q294" s="229">
        <v>0.0060000000000000001</v>
      </c>
      <c r="R294" s="229">
        <f>Q294*H294</f>
        <v>0.012</v>
      </c>
      <c r="S294" s="229">
        <v>0</v>
      </c>
      <c r="T294" s="230">
        <f>S294*H294</f>
        <v>0</v>
      </c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R294" s="231" t="s">
        <v>180</v>
      </c>
      <c r="AT294" s="231" t="s">
        <v>221</v>
      </c>
      <c r="AU294" s="231" t="s">
        <v>91</v>
      </c>
      <c r="AY294" s="17" t="s">
        <v>127</v>
      </c>
      <c r="BE294" s="232">
        <f>IF(N294="základní",J294,0)</f>
        <v>0</v>
      </c>
      <c r="BF294" s="232">
        <f>IF(N294="snížená",J294,0)</f>
        <v>0</v>
      </c>
      <c r="BG294" s="232">
        <f>IF(N294="zákl. přenesená",J294,0)</f>
        <v>0</v>
      </c>
      <c r="BH294" s="232">
        <f>IF(N294="sníž. přenesená",J294,0)</f>
        <v>0</v>
      </c>
      <c r="BI294" s="232">
        <f>IF(N294="nulová",J294,0)</f>
        <v>0</v>
      </c>
      <c r="BJ294" s="17" t="s">
        <v>89</v>
      </c>
      <c r="BK294" s="232">
        <f>ROUND(I294*H294,2)</f>
        <v>0</v>
      </c>
      <c r="BL294" s="17" t="s">
        <v>133</v>
      </c>
      <c r="BM294" s="231" t="s">
        <v>382</v>
      </c>
    </row>
    <row r="295" s="2" customFormat="1" ht="24.15" customHeight="1">
      <c r="A295" s="38"/>
      <c r="B295" s="39"/>
      <c r="C295" s="219" t="s">
        <v>383</v>
      </c>
      <c r="D295" s="219" t="s">
        <v>129</v>
      </c>
      <c r="E295" s="220" t="s">
        <v>384</v>
      </c>
      <c r="F295" s="221" t="s">
        <v>385</v>
      </c>
      <c r="G295" s="222" t="s">
        <v>297</v>
      </c>
      <c r="H295" s="223">
        <v>2</v>
      </c>
      <c r="I295" s="224"/>
      <c r="J295" s="225">
        <f>ROUND(I295*H295,2)</f>
        <v>0</v>
      </c>
      <c r="K295" s="226"/>
      <c r="L295" s="44"/>
      <c r="M295" s="227" t="s">
        <v>1</v>
      </c>
      <c r="N295" s="228" t="s">
        <v>46</v>
      </c>
      <c r="O295" s="91"/>
      <c r="P295" s="229">
        <f>O295*H295</f>
        <v>0</v>
      </c>
      <c r="Q295" s="229">
        <v>0.21734000000000001</v>
      </c>
      <c r="R295" s="229">
        <f>Q295*H295</f>
        <v>0.43468000000000001</v>
      </c>
      <c r="S295" s="229">
        <v>0</v>
      </c>
      <c r="T295" s="230">
        <f>S295*H295</f>
        <v>0</v>
      </c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R295" s="231" t="s">
        <v>133</v>
      </c>
      <c r="AT295" s="231" t="s">
        <v>129</v>
      </c>
      <c r="AU295" s="231" t="s">
        <v>91</v>
      </c>
      <c r="AY295" s="17" t="s">
        <v>127</v>
      </c>
      <c r="BE295" s="232">
        <f>IF(N295="základní",J295,0)</f>
        <v>0</v>
      </c>
      <c r="BF295" s="232">
        <f>IF(N295="snížená",J295,0)</f>
        <v>0</v>
      </c>
      <c r="BG295" s="232">
        <f>IF(N295="zákl. přenesená",J295,0)</f>
        <v>0</v>
      </c>
      <c r="BH295" s="232">
        <f>IF(N295="sníž. přenesená",J295,0)</f>
        <v>0</v>
      </c>
      <c r="BI295" s="232">
        <f>IF(N295="nulová",J295,0)</f>
        <v>0</v>
      </c>
      <c r="BJ295" s="17" t="s">
        <v>89</v>
      </c>
      <c r="BK295" s="232">
        <f>ROUND(I295*H295,2)</f>
        <v>0</v>
      </c>
      <c r="BL295" s="17" t="s">
        <v>133</v>
      </c>
      <c r="BM295" s="231" t="s">
        <v>386</v>
      </c>
    </row>
    <row r="296" s="2" customFormat="1" ht="24.15" customHeight="1">
      <c r="A296" s="38"/>
      <c r="B296" s="39"/>
      <c r="C296" s="266" t="s">
        <v>387</v>
      </c>
      <c r="D296" s="266" t="s">
        <v>221</v>
      </c>
      <c r="E296" s="267" t="s">
        <v>388</v>
      </c>
      <c r="F296" s="268" t="s">
        <v>389</v>
      </c>
      <c r="G296" s="269" t="s">
        <v>297</v>
      </c>
      <c r="H296" s="270">
        <v>2</v>
      </c>
      <c r="I296" s="271"/>
      <c r="J296" s="272">
        <f>ROUND(I296*H296,2)</f>
        <v>0</v>
      </c>
      <c r="K296" s="273"/>
      <c r="L296" s="274"/>
      <c r="M296" s="275" t="s">
        <v>1</v>
      </c>
      <c r="N296" s="276" t="s">
        <v>46</v>
      </c>
      <c r="O296" s="91"/>
      <c r="P296" s="229">
        <f>O296*H296</f>
        <v>0</v>
      </c>
      <c r="Q296" s="229">
        <v>0.037999999999999999</v>
      </c>
      <c r="R296" s="229">
        <f>Q296*H296</f>
        <v>0.075999999999999998</v>
      </c>
      <c r="S296" s="229">
        <v>0</v>
      </c>
      <c r="T296" s="230">
        <f>S296*H296</f>
        <v>0</v>
      </c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R296" s="231" t="s">
        <v>180</v>
      </c>
      <c r="AT296" s="231" t="s">
        <v>221</v>
      </c>
      <c r="AU296" s="231" t="s">
        <v>91</v>
      </c>
      <c r="AY296" s="17" t="s">
        <v>127</v>
      </c>
      <c r="BE296" s="232">
        <f>IF(N296="základní",J296,0)</f>
        <v>0</v>
      </c>
      <c r="BF296" s="232">
        <f>IF(N296="snížená",J296,0)</f>
        <v>0</v>
      </c>
      <c r="BG296" s="232">
        <f>IF(N296="zákl. přenesená",J296,0)</f>
        <v>0</v>
      </c>
      <c r="BH296" s="232">
        <f>IF(N296="sníž. přenesená",J296,0)</f>
        <v>0</v>
      </c>
      <c r="BI296" s="232">
        <f>IF(N296="nulová",J296,0)</f>
        <v>0</v>
      </c>
      <c r="BJ296" s="17" t="s">
        <v>89</v>
      </c>
      <c r="BK296" s="232">
        <f>ROUND(I296*H296,2)</f>
        <v>0</v>
      </c>
      <c r="BL296" s="17" t="s">
        <v>133</v>
      </c>
      <c r="BM296" s="231" t="s">
        <v>390</v>
      </c>
    </row>
    <row r="297" s="14" customFormat="1">
      <c r="A297" s="14"/>
      <c r="B297" s="244"/>
      <c r="C297" s="245"/>
      <c r="D297" s="235" t="s">
        <v>135</v>
      </c>
      <c r="E297" s="246" t="s">
        <v>1</v>
      </c>
      <c r="F297" s="247" t="s">
        <v>91</v>
      </c>
      <c r="G297" s="245"/>
      <c r="H297" s="248">
        <v>2</v>
      </c>
      <c r="I297" s="249"/>
      <c r="J297" s="245"/>
      <c r="K297" s="245"/>
      <c r="L297" s="250"/>
      <c r="M297" s="251"/>
      <c r="N297" s="252"/>
      <c r="O297" s="252"/>
      <c r="P297" s="252"/>
      <c r="Q297" s="252"/>
      <c r="R297" s="252"/>
      <c r="S297" s="252"/>
      <c r="T297" s="253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4" t="s">
        <v>135</v>
      </c>
      <c r="AU297" s="254" t="s">
        <v>91</v>
      </c>
      <c r="AV297" s="14" t="s">
        <v>91</v>
      </c>
      <c r="AW297" s="14" t="s">
        <v>35</v>
      </c>
      <c r="AX297" s="14" t="s">
        <v>81</v>
      </c>
      <c r="AY297" s="254" t="s">
        <v>127</v>
      </c>
    </row>
    <row r="298" s="15" customFormat="1">
      <c r="A298" s="15"/>
      <c r="B298" s="255"/>
      <c r="C298" s="256"/>
      <c r="D298" s="235" t="s">
        <v>135</v>
      </c>
      <c r="E298" s="257" t="s">
        <v>1</v>
      </c>
      <c r="F298" s="258" t="s">
        <v>138</v>
      </c>
      <c r="G298" s="256"/>
      <c r="H298" s="259">
        <v>2</v>
      </c>
      <c r="I298" s="260"/>
      <c r="J298" s="256"/>
      <c r="K298" s="256"/>
      <c r="L298" s="261"/>
      <c r="M298" s="262"/>
      <c r="N298" s="263"/>
      <c r="O298" s="263"/>
      <c r="P298" s="263"/>
      <c r="Q298" s="263"/>
      <c r="R298" s="263"/>
      <c r="S298" s="263"/>
      <c r="T298" s="264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T298" s="265" t="s">
        <v>135</v>
      </c>
      <c r="AU298" s="265" t="s">
        <v>91</v>
      </c>
      <c r="AV298" s="15" t="s">
        <v>133</v>
      </c>
      <c r="AW298" s="15" t="s">
        <v>35</v>
      </c>
      <c r="AX298" s="15" t="s">
        <v>89</v>
      </c>
      <c r="AY298" s="265" t="s">
        <v>127</v>
      </c>
    </row>
    <row r="299" s="2" customFormat="1" ht="24.15" customHeight="1">
      <c r="A299" s="38"/>
      <c r="B299" s="39"/>
      <c r="C299" s="219" t="s">
        <v>391</v>
      </c>
      <c r="D299" s="219" t="s">
        <v>129</v>
      </c>
      <c r="E299" s="220" t="s">
        <v>392</v>
      </c>
      <c r="F299" s="221" t="s">
        <v>393</v>
      </c>
      <c r="G299" s="222" t="s">
        <v>297</v>
      </c>
      <c r="H299" s="223">
        <v>1</v>
      </c>
      <c r="I299" s="224"/>
      <c r="J299" s="225">
        <f>ROUND(I299*H299,2)</f>
        <v>0</v>
      </c>
      <c r="K299" s="226"/>
      <c r="L299" s="44"/>
      <c r="M299" s="227" t="s">
        <v>1</v>
      </c>
      <c r="N299" s="228" t="s">
        <v>46</v>
      </c>
      <c r="O299" s="91"/>
      <c r="P299" s="229">
        <f>O299*H299</f>
        <v>0</v>
      </c>
      <c r="Q299" s="229">
        <v>0.42368</v>
      </c>
      <c r="R299" s="229">
        <f>Q299*H299</f>
        <v>0.42368</v>
      </c>
      <c r="S299" s="229">
        <v>0</v>
      </c>
      <c r="T299" s="230">
        <f>S299*H299</f>
        <v>0</v>
      </c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R299" s="231" t="s">
        <v>133</v>
      </c>
      <c r="AT299" s="231" t="s">
        <v>129</v>
      </c>
      <c r="AU299" s="231" t="s">
        <v>91</v>
      </c>
      <c r="AY299" s="17" t="s">
        <v>127</v>
      </c>
      <c r="BE299" s="232">
        <f>IF(N299="základní",J299,0)</f>
        <v>0</v>
      </c>
      <c r="BF299" s="232">
        <f>IF(N299="snížená",J299,0)</f>
        <v>0</v>
      </c>
      <c r="BG299" s="232">
        <f>IF(N299="zákl. přenesená",J299,0)</f>
        <v>0</v>
      </c>
      <c r="BH299" s="232">
        <f>IF(N299="sníž. přenesená",J299,0)</f>
        <v>0</v>
      </c>
      <c r="BI299" s="232">
        <f>IF(N299="nulová",J299,0)</f>
        <v>0</v>
      </c>
      <c r="BJ299" s="17" t="s">
        <v>89</v>
      </c>
      <c r="BK299" s="232">
        <f>ROUND(I299*H299,2)</f>
        <v>0</v>
      </c>
      <c r="BL299" s="17" t="s">
        <v>133</v>
      </c>
      <c r="BM299" s="231" t="s">
        <v>394</v>
      </c>
    </row>
    <row r="300" s="2" customFormat="1" ht="24.15" customHeight="1">
      <c r="A300" s="38"/>
      <c r="B300" s="39"/>
      <c r="C300" s="219" t="s">
        <v>395</v>
      </c>
      <c r="D300" s="219" t="s">
        <v>129</v>
      </c>
      <c r="E300" s="220" t="s">
        <v>396</v>
      </c>
      <c r="F300" s="221" t="s">
        <v>397</v>
      </c>
      <c r="G300" s="222" t="s">
        <v>297</v>
      </c>
      <c r="H300" s="223">
        <v>7</v>
      </c>
      <c r="I300" s="224"/>
      <c r="J300" s="225">
        <f>ROUND(I300*H300,2)</f>
        <v>0</v>
      </c>
      <c r="K300" s="226"/>
      <c r="L300" s="44"/>
      <c r="M300" s="227" t="s">
        <v>1</v>
      </c>
      <c r="N300" s="228" t="s">
        <v>46</v>
      </c>
      <c r="O300" s="91"/>
      <c r="P300" s="229">
        <f>O300*H300</f>
        <v>0</v>
      </c>
      <c r="Q300" s="229">
        <v>0.42080000000000001</v>
      </c>
      <c r="R300" s="229">
        <f>Q300*H300</f>
        <v>2.9456000000000002</v>
      </c>
      <c r="S300" s="229">
        <v>0</v>
      </c>
      <c r="T300" s="230">
        <f>S300*H300</f>
        <v>0</v>
      </c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R300" s="231" t="s">
        <v>133</v>
      </c>
      <c r="AT300" s="231" t="s">
        <v>129</v>
      </c>
      <c r="AU300" s="231" t="s">
        <v>91</v>
      </c>
      <c r="AY300" s="17" t="s">
        <v>127</v>
      </c>
      <c r="BE300" s="232">
        <f>IF(N300="základní",J300,0)</f>
        <v>0</v>
      </c>
      <c r="BF300" s="232">
        <f>IF(N300="snížená",J300,0)</f>
        <v>0</v>
      </c>
      <c r="BG300" s="232">
        <f>IF(N300="zákl. přenesená",J300,0)</f>
        <v>0</v>
      </c>
      <c r="BH300" s="232">
        <f>IF(N300="sníž. přenesená",J300,0)</f>
        <v>0</v>
      </c>
      <c r="BI300" s="232">
        <f>IF(N300="nulová",J300,0)</f>
        <v>0</v>
      </c>
      <c r="BJ300" s="17" t="s">
        <v>89</v>
      </c>
      <c r="BK300" s="232">
        <f>ROUND(I300*H300,2)</f>
        <v>0</v>
      </c>
      <c r="BL300" s="17" t="s">
        <v>133</v>
      </c>
      <c r="BM300" s="231" t="s">
        <v>398</v>
      </c>
    </row>
    <row r="301" s="2" customFormat="1" ht="33" customHeight="1">
      <c r="A301" s="38"/>
      <c r="B301" s="39"/>
      <c r="C301" s="219" t="s">
        <v>399</v>
      </c>
      <c r="D301" s="219" t="s">
        <v>129</v>
      </c>
      <c r="E301" s="220" t="s">
        <v>400</v>
      </c>
      <c r="F301" s="221" t="s">
        <v>401</v>
      </c>
      <c r="G301" s="222" t="s">
        <v>297</v>
      </c>
      <c r="H301" s="223">
        <v>2</v>
      </c>
      <c r="I301" s="224"/>
      <c r="J301" s="225">
        <f>ROUND(I301*H301,2)</f>
        <v>0</v>
      </c>
      <c r="K301" s="226"/>
      <c r="L301" s="44"/>
      <c r="M301" s="227" t="s">
        <v>1</v>
      </c>
      <c r="N301" s="228" t="s">
        <v>46</v>
      </c>
      <c r="O301" s="91"/>
      <c r="P301" s="229">
        <f>O301*H301</f>
        <v>0</v>
      </c>
      <c r="Q301" s="229">
        <v>0.31108000000000002</v>
      </c>
      <c r="R301" s="229">
        <f>Q301*H301</f>
        <v>0.62216000000000005</v>
      </c>
      <c r="S301" s="229">
        <v>0</v>
      </c>
      <c r="T301" s="230">
        <f>S301*H301</f>
        <v>0</v>
      </c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R301" s="231" t="s">
        <v>133</v>
      </c>
      <c r="AT301" s="231" t="s">
        <v>129</v>
      </c>
      <c r="AU301" s="231" t="s">
        <v>91</v>
      </c>
      <c r="AY301" s="17" t="s">
        <v>127</v>
      </c>
      <c r="BE301" s="232">
        <f>IF(N301="základní",J301,0)</f>
        <v>0</v>
      </c>
      <c r="BF301" s="232">
        <f>IF(N301="snížená",J301,0)</f>
        <v>0</v>
      </c>
      <c r="BG301" s="232">
        <f>IF(N301="zákl. přenesená",J301,0)</f>
        <v>0</v>
      </c>
      <c r="BH301" s="232">
        <f>IF(N301="sníž. přenesená",J301,0)</f>
        <v>0</v>
      </c>
      <c r="BI301" s="232">
        <f>IF(N301="nulová",J301,0)</f>
        <v>0</v>
      </c>
      <c r="BJ301" s="17" t="s">
        <v>89</v>
      </c>
      <c r="BK301" s="232">
        <f>ROUND(I301*H301,2)</f>
        <v>0</v>
      </c>
      <c r="BL301" s="17" t="s">
        <v>133</v>
      </c>
      <c r="BM301" s="231" t="s">
        <v>402</v>
      </c>
    </row>
    <row r="302" s="12" customFormat="1" ht="22.8" customHeight="1">
      <c r="A302" s="12"/>
      <c r="B302" s="203"/>
      <c r="C302" s="204"/>
      <c r="D302" s="205" t="s">
        <v>80</v>
      </c>
      <c r="E302" s="217" t="s">
        <v>198</v>
      </c>
      <c r="F302" s="217" t="s">
        <v>403</v>
      </c>
      <c r="G302" s="204"/>
      <c r="H302" s="204"/>
      <c r="I302" s="207"/>
      <c r="J302" s="218">
        <f>BK302</f>
        <v>0</v>
      </c>
      <c r="K302" s="204"/>
      <c r="L302" s="209"/>
      <c r="M302" s="210"/>
      <c r="N302" s="211"/>
      <c r="O302" s="211"/>
      <c r="P302" s="212">
        <f>SUM(P303:P334)</f>
        <v>0</v>
      </c>
      <c r="Q302" s="211"/>
      <c r="R302" s="212">
        <f>SUM(R303:R334)</f>
        <v>51.096155120000006</v>
      </c>
      <c r="S302" s="211"/>
      <c r="T302" s="213">
        <f>SUM(T303:T334)</f>
        <v>0.51300000000000001</v>
      </c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R302" s="214" t="s">
        <v>89</v>
      </c>
      <c r="AT302" s="215" t="s">
        <v>80</v>
      </c>
      <c r="AU302" s="215" t="s">
        <v>89</v>
      </c>
      <c r="AY302" s="214" t="s">
        <v>127</v>
      </c>
      <c r="BK302" s="216">
        <f>SUM(BK303:BK334)</f>
        <v>0</v>
      </c>
    </row>
    <row r="303" s="2" customFormat="1" ht="33" customHeight="1">
      <c r="A303" s="38"/>
      <c r="B303" s="39"/>
      <c r="C303" s="219" t="s">
        <v>404</v>
      </c>
      <c r="D303" s="219" t="s">
        <v>129</v>
      </c>
      <c r="E303" s="220" t="s">
        <v>405</v>
      </c>
      <c r="F303" s="221" t="s">
        <v>406</v>
      </c>
      <c r="G303" s="222" t="s">
        <v>266</v>
      </c>
      <c r="H303" s="223">
        <v>98.959999999999994</v>
      </c>
      <c r="I303" s="224"/>
      <c r="J303" s="225">
        <f>ROUND(I303*H303,2)</f>
        <v>0</v>
      </c>
      <c r="K303" s="226"/>
      <c r="L303" s="44"/>
      <c r="M303" s="227" t="s">
        <v>1</v>
      </c>
      <c r="N303" s="228" t="s">
        <v>46</v>
      </c>
      <c r="O303" s="91"/>
      <c r="P303" s="229">
        <f>O303*H303</f>
        <v>0</v>
      </c>
      <c r="Q303" s="229">
        <v>0.15540000000000001</v>
      </c>
      <c r="R303" s="229">
        <f>Q303*H303</f>
        <v>15.378384000000001</v>
      </c>
      <c r="S303" s="229">
        <v>0</v>
      </c>
      <c r="T303" s="230">
        <f>S303*H303</f>
        <v>0</v>
      </c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R303" s="231" t="s">
        <v>133</v>
      </c>
      <c r="AT303" s="231" t="s">
        <v>129</v>
      </c>
      <c r="AU303" s="231" t="s">
        <v>91</v>
      </c>
      <c r="AY303" s="17" t="s">
        <v>127</v>
      </c>
      <c r="BE303" s="232">
        <f>IF(N303="základní",J303,0)</f>
        <v>0</v>
      </c>
      <c r="BF303" s="232">
        <f>IF(N303="snížená",J303,0)</f>
        <v>0</v>
      </c>
      <c r="BG303" s="232">
        <f>IF(N303="zákl. přenesená",J303,0)</f>
        <v>0</v>
      </c>
      <c r="BH303" s="232">
        <f>IF(N303="sníž. přenesená",J303,0)</f>
        <v>0</v>
      </c>
      <c r="BI303" s="232">
        <f>IF(N303="nulová",J303,0)</f>
        <v>0</v>
      </c>
      <c r="BJ303" s="17" t="s">
        <v>89</v>
      </c>
      <c r="BK303" s="232">
        <f>ROUND(I303*H303,2)</f>
        <v>0</v>
      </c>
      <c r="BL303" s="17" t="s">
        <v>133</v>
      </c>
      <c r="BM303" s="231" t="s">
        <v>407</v>
      </c>
    </row>
    <row r="304" s="14" customFormat="1">
      <c r="A304" s="14"/>
      <c r="B304" s="244"/>
      <c r="C304" s="245"/>
      <c r="D304" s="235" t="s">
        <v>135</v>
      </c>
      <c r="E304" s="246" t="s">
        <v>1</v>
      </c>
      <c r="F304" s="247" t="s">
        <v>408</v>
      </c>
      <c r="G304" s="245"/>
      <c r="H304" s="248">
        <v>98.959999999999994</v>
      </c>
      <c r="I304" s="249"/>
      <c r="J304" s="245"/>
      <c r="K304" s="245"/>
      <c r="L304" s="250"/>
      <c r="M304" s="251"/>
      <c r="N304" s="252"/>
      <c r="O304" s="252"/>
      <c r="P304" s="252"/>
      <c r="Q304" s="252"/>
      <c r="R304" s="252"/>
      <c r="S304" s="252"/>
      <c r="T304" s="253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54" t="s">
        <v>135</v>
      </c>
      <c r="AU304" s="254" t="s">
        <v>91</v>
      </c>
      <c r="AV304" s="14" t="s">
        <v>91</v>
      </c>
      <c r="AW304" s="14" t="s">
        <v>35</v>
      </c>
      <c r="AX304" s="14" t="s">
        <v>81</v>
      </c>
      <c r="AY304" s="254" t="s">
        <v>127</v>
      </c>
    </row>
    <row r="305" s="15" customFormat="1">
      <c r="A305" s="15"/>
      <c r="B305" s="255"/>
      <c r="C305" s="256"/>
      <c r="D305" s="235" t="s">
        <v>135</v>
      </c>
      <c r="E305" s="257" t="s">
        <v>1</v>
      </c>
      <c r="F305" s="258" t="s">
        <v>138</v>
      </c>
      <c r="G305" s="256"/>
      <c r="H305" s="259">
        <v>98.959999999999994</v>
      </c>
      <c r="I305" s="260"/>
      <c r="J305" s="256"/>
      <c r="K305" s="256"/>
      <c r="L305" s="261"/>
      <c r="M305" s="262"/>
      <c r="N305" s="263"/>
      <c r="O305" s="263"/>
      <c r="P305" s="263"/>
      <c r="Q305" s="263"/>
      <c r="R305" s="263"/>
      <c r="S305" s="263"/>
      <c r="T305" s="264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T305" s="265" t="s">
        <v>135</v>
      </c>
      <c r="AU305" s="265" t="s">
        <v>91</v>
      </c>
      <c r="AV305" s="15" t="s">
        <v>133</v>
      </c>
      <c r="AW305" s="15" t="s">
        <v>35</v>
      </c>
      <c r="AX305" s="15" t="s">
        <v>89</v>
      </c>
      <c r="AY305" s="265" t="s">
        <v>127</v>
      </c>
    </row>
    <row r="306" s="2" customFormat="1" ht="16.5" customHeight="1">
      <c r="A306" s="38"/>
      <c r="B306" s="39"/>
      <c r="C306" s="266" t="s">
        <v>409</v>
      </c>
      <c r="D306" s="266" t="s">
        <v>221</v>
      </c>
      <c r="E306" s="267" t="s">
        <v>410</v>
      </c>
      <c r="F306" s="268" t="s">
        <v>411</v>
      </c>
      <c r="G306" s="269" t="s">
        <v>266</v>
      </c>
      <c r="H306" s="270">
        <v>100.93899999999999</v>
      </c>
      <c r="I306" s="271"/>
      <c r="J306" s="272">
        <f>ROUND(I306*H306,2)</f>
        <v>0</v>
      </c>
      <c r="K306" s="273"/>
      <c r="L306" s="274"/>
      <c r="M306" s="275" t="s">
        <v>1</v>
      </c>
      <c r="N306" s="276" t="s">
        <v>46</v>
      </c>
      <c r="O306" s="91"/>
      <c r="P306" s="229">
        <f>O306*H306</f>
        <v>0</v>
      </c>
      <c r="Q306" s="229">
        <v>0.080000000000000002</v>
      </c>
      <c r="R306" s="229">
        <f>Q306*H306</f>
        <v>8.0751200000000001</v>
      </c>
      <c r="S306" s="229">
        <v>0</v>
      </c>
      <c r="T306" s="230">
        <f>S306*H306</f>
        <v>0</v>
      </c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R306" s="231" t="s">
        <v>180</v>
      </c>
      <c r="AT306" s="231" t="s">
        <v>221</v>
      </c>
      <c r="AU306" s="231" t="s">
        <v>91</v>
      </c>
      <c r="AY306" s="17" t="s">
        <v>127</v>
      </c>
      <c r="BE306" s="232">
        <f>IF(N306="základní",J306,0)</f>
        <v>0</v>
      </c>
      <c r="BF306" s="232">
        <f>IF(N306="snížená",J306,0)</f>
        <v>0</v>
      </c>
      <c r="BG306" s="232">
        <f>IF(N306="zákl. přenesená",J306,0)</f>
        <v>0</v>
      </c>
      <c r="BH306" s="232">
        <f>IF(N306="sníž. přenesená",J306,0)</f>
        <v>0</v>
      </c>
      <c r="BI306" s="232">
        <f>IF(N306="nulová",J306,0)</f>
        <v>0</v>
      </c>
      <c r="BJ306" s="17" t="s">
        <v>89</v>
      </c>
      <c r="BK306" s="232">
        <f>ROUND(I306*H306,2)</f>
        <v>0</v>
      </c>
      <c r="BL306" s="17" t="s">
        <v>133</v>
      </c>
      <c r="BM306" s="231" t="s">
        <v>412</v>
      </c>
    </row>
    <row r="307" s="14" customFormat="1">
      <c r="A307" s="14"/>
      <c r="B307" s="244"/>
      <c r="C307" s="245"/>
      <c r="D307" s="235" t="s">
        <v>135</v>
      </c>
      <c r="E307" s="246" t="s">
        <v>1</v>
      </c>
      <c r="F307" s="247" t="s">
        <v>413</v>
      </c>
      <c r="G307" s="245"/>
      <c r="H307" s="248">
        <v>98.959999999999994</v>
      </c>
      <c r="I307" s="249"/>
      <c r="J307" s="245"/>
      <c r="K307" s="245"/>
      <c r="L307" s="250"/>
      <c r="M307" s="251"/>
      <c r="N307" s="252"/>
      <c r="O307" s="252"/>
      <c r="P307" s="252"/>
      <c r="Q307" s="252"/>
      <c r="R307" s="252"/>
      <c r="S307" s="252"/>
      <c r="T307" s="253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4" t="s">
        <v>135</v>
      </c>
      <c r="AU307" s="254" t="s">
        <v>91</v>
      </c>
      <c r="AV307" s="14" t="s">
        <v>91</v>
      </c>
      <c r="AW307" s="14" t="s">
        <v>35</v>
      </c>
      <c r="AX307" s="14" t="s">
        <v>81</v>
      </c>
      <c r="AY307" s="254" t="s">
        <v>127</v>
      </c>
    </row>
    <row r="308" s="15" customFormat="1">
      <c r="A308" s="15"/>
      <c r="B308" s="255"/>
      <c r="C308" s="256"/>
      <c r="D308" s="235" t="s">
        <v>135</v>
      </c>
      <c r="E308" s="257" t="s">
        <v>1</v>
      </c>
      <c r="F308" s="258" t="s">
        <v>138</v>
      </c>
      <c r="G308" s="256"/>
      <c r="H308" s="259">
        <v>98.959999999999994</v>
      </c>
      <c r="I308" s="260"/>
      <c r="J308" s="256"/>
      <c r="K308" s="256"/>
      <c r="L308" s="261"/>
      <c r="M308" s="262"/>
      <c r="N308" s="263"/>
      <c r="O308" s="263"/>
      <c r="P308" s="263"/>
      <c r="Q308" s="263"/>
      <c r="R308" s="263"/>
      <c r="S308" s="263"/>
      <c r="T308" s="264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T308" s="265" t="s">
        <v>135</v>
      </c>
      <c r="AU308" s="265" t="s">
        <v>91</v>
      </c>
      <c r="AV308" s="15" t="s">
        <v>133</v>
      </c>
      <c r="AW308" s="15" t="s">
        <v>35</v>
      </c>
      <c r="AX308" s="15" t="s">
        <v>89</v>
      </c>
      <c r="AY308" s="265" t="s">
        <v>127</v>
      </c>
    </row>
    <row r="309" s="14" customFormat="1">
      <c r="A309" s="14"/>
      <c r="B309" s="244"/>
      <c r="C309" s="245"/>
      <c r="D309" s="235" t="s">
        <v>135</v>
      </c>
      <c r="E309" s="245"/>
      <c r="F309" s="247" t="s">
        <v>414</v>
      </c>
      <c r="G309" s="245"/>
      <c r="H309" s="248">
        <v>100.93899999999999</v>
      </c>
      <c r="I309" s="249"/>
      <c r="J309" s="245"/>
      <c r="K309" s="245"/>
      <c r="L309" s="250"/>
      <c r="M309" s="251"/>
      <c r="N309" s="252"/>
      <c r="O309" s="252"/>
      <c r="P309" s="252"/>
      <c r="Q309" s="252"/>
      <c r="R309" s="252"/>
      <c r="S309" s="252"/>
      <c r="T309" s="253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4" t="s">
        <v>135</v>
      </c>
      <c r="AU309" s="254" t="s">
        <v>91</v>
      </c>
      <c r="AV309" s="14" t="s">
        <v>91</v>
      </c>
      <c r="AW309" s="14" t="s">
        <v>4</v>
      </c>
      <c r="AX309" s="14" t="s">
        <v>89</v>
      </c>
      <c r="AY309" s="254" t="s">
        <v>127</v>
      </c>
    </row>
    <row r="310" s="2" customFormat="1" ht="33" customHeight="1">
      <c r="A310" s="38"/>
      <c r="B310" s="39"/>
      <c r="C310" s="219" t="s">
        <v>415</v>
      </c>
      <c r="D310" s="219" t="s">
        <v>129</v>
      </c>
      <c r="E310" s="220" t="s">
        <v>416</v>
      </c>
      <c r="F310" s="221" t="s">
        <v>417</v>
      </c>
      <c r="G310" s="222" t="s">
        <v>266</v>
      </c>
      <c r="H310" s="223">
        <v>61.030000000000001</v>
      </c>
      <c r="I310" s="224"/>
      <c r="J310" s="225">
        <f>ROUND(I310*H310,2)</f>
        <v>0</v>
      </c>
      <c r="K310" s="226"/>
      <c r="L310" s="44"/>
      <c r="M310" s="227" t="s">
        <v>1</v>
      </c>
      <c r="N310" s="228" t="s">
        <v>46</v>
      </c>
      <c r="O310" s="91"/>
      <c r="P310" s="229">
        <f>O310*H310</f>
        <v>0</v>
      </c>
      <c r="Q310" s="229">
        <v>0.1295</v>
      </c>
      <c r="R310" s="229">
        <f>Q310*H310</f>
        <v>7.9033850000000001</v>
      </c>
      <c r="S310" s="229">
        <v>0</v>
      </c>
      <c r="T310" s="230">
        <f>S310*H310</f>
        <v>0</v>
      </c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R310" s="231" t="s">
        <v>133</v>
      </c>
      <c r="AT310" s="231" t="s">
        <v>129</v>
      </c>
      <c r="AU310" s="231" t="s">
        <v>91</v>
      </c>
      <c r="AY310" s="17" t="s">
        <v>127</v>
      </c>
      <c r="BE310" s="232">
        <f>IF(N310="základní",J310,0)</f>
        <v>0</v>
      </c>
      <c r="BF310" s="232">
        <f>IF(N310="snížená",J310,0)</f>
        <v>0</v>
      </c>
      <c r="BG310" s="232">
        <f>IF(N310="zákl. přenesená",J310,0)</f>
        <v>0</v>
      </c>
      <c r="BH310" s="232">
        <f>IF(N310="sníž. přenesená",J310,0)</f>
        <v>0</v>
      </c>
      <c r="BI310" s="232">
        <f>IF(N310="nulová",J310,0)</f>
        <v>0</v>
      </c>
      <c r="BJ310" s="17" t="s">
        <v>89</v>
      </c>
      <c r="BK310" s="232">
        <f>ROUND(I310*H310,2)</f>
        <v>0</v>
      </c>
      <c r="BL310" s="17" t="s">
        <v>133</v>
      </c>
      <c r="BM310" s="231" t="s">
        <v>418</v>
      </c>
    </row>
    <row r="311" s="14" customFormat="1">
      <c r="A311" s="14"/>
      <c r="B311" s="244"/>
      <c r="C311" s="245"/>
      <c r="D311" s="235" t="s">
        <v>135</v>
      </c>
      <c r="E311" s="246" t="s">
        <v>1</v>
      </c>
      <c r="F311" s="247" t="s">
        <v>419</v>
      </c>
      <c r="G311" s="245"/>
      <c r="H311" s="248">
        <v>61.030000000000001</v>
      </c>
      <c r="I311" s="249"/>
      <c r="J311" s="245"/>
      <c r="K311" s="245"/>
      <c r="L311" s="250"/>
      <c r="M311" s="251"/>
      <c r="N311" s="252"/>
      <c r="O311" s="252"/>
      <c r="P311" s="252"/>
      <c r="Q311" s="252"/>
      <c r="R311" s="252"/>
      <c r="S311" s="252"/>
      <c r="T311" s="253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54" t="s">
        <v>135</v>
      </c>
      <c r="AU311" s="254" t="s">
        <v>91</v>
      </c>
      <c r="AV311" s="14" t="s">
        <v>91</v>
      </c>
      <c r="AW311" s="14" t="s">
        <v>35</v>
      </c>
      <c r="AX311" s="14" t="s">
        <v>81</v>
      </c>
      <c r="AY311" s="254" t="s">
        <v>127</v>
      </c>
    </row>
    <row r="312" s="15" customFormat="1">
      <c r="A312" s="15"/>
      <c r="B312" s="255"/>
      <c r="C312" s="256"/>
      <c r="D312" s="235" t="s">
        <v>135</v>
      </c>
      <c r="E312" s="257" t="s">
        <v>1</v>
      </c>
      <c r="F312" s="258" t="s">
        <v>138</v>
      </c>
      <c r="G312" s="256"/>
      <c r="H312" s="259">
        <v>61.030000000000001</v>
      </c>
      <c r="I312" s="260"/>
      <c r="J312" s="256"/>
      <c r="K312" s="256"/>
      <c r="L312" s="261"/>
      <c r="M312" s="262"/>
      <c r="N312" s="263"/>
      <c r="O312" s="263"/>
      <c r="P312" s="263"/>
      <c r="Q312" s="263"/>
      <c r="R312" s="263"/>
      <c r="S312" s="263"/>
      <c r="T312" s="264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T312" s="265" t="s">
        <v>135</v>
      </c>
      <c r="AU312" s="265" t="s">
        <v>91</v>
      </c>
      <c r="AV312" s="15" t="s">
        <v>133</v>
      </c>
      <c r="AW312" s="15" t="s">
        <v>35</v>
      </c>
      <c r="AX312" s="15" t="s">
        <v>89</v>
      </c>
      <c r="AY312" s="265" t="s">
        <v>127</v>
      </c>
    </row>
    <row r="313" s="2" customFormat="1" ht="16.5" customHeight="1">
      <c r="A313" s="38"/>
      <c r="B313" s="39"/>
      <c r="C313" s="266" t="s">
        <v>420</v>
      </c>
      <c r="D313" s="266" t="s">
        <v>221</v>
      </c>
      <c r="E313" s="267" t="s">
        <v>421</v>
      </c>
      <c r="F313" s="268" t="s">
        <v>422</v>
      </c>
      <c r="G313" s="269" t="s">
        <v>266</v>
      </c>
      <c r="H313" s="270">
        <v>62.250999999999998</v>
      </c>
      <c r="I313" s="271"/>
      <c r="J313" s="272">
        <f>ROUND(I313*H313,2)</f>
        <v>0</v>
      </c>
      <c r="K313" s="273"/>
      <c r="L313" s="274"/>
      <c r="M313" s="275" t="s">
        <v>1</v>
      </c>
      <c r="N313" s="276" t="s">
        <v>46</v>
      </c>
      <c r="O313" s="91"/>
      <c r="P313" s="229">
        <f>O313*H313</f>
        <v>0</v>
      </c>
      <c r="Q313" s="229">
        <v>0.056120000000000003</v>
      </c>
      <c r="R313" s="229">
        <f>Q313*H313</f>
        <v>3.4935261200000003</v>
      </c>
      <c r="S313" s="229">
        <v>0</v>
      </c>
      <c r="T313" s="230">
        <f>S313*H313</f>
        <v>0</v>
      </c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R313" s="231" t="s">
        <v>180</v>
      </c>
      <c r="AT313" s="231" t="s">
        <v>221</v>
      </c>
      <c r="AU313" s="231" t="s">
        <v>91</v>
      </c>
      <c r="AY313" s="17" t="s">
        <v>127</v>
      </c>
      <c r="BE313" s="232">
        <f>IF(N313="základní",J313,0)</f>
        <v>0</v>
      </c>
      <c r="BF313" s="232">
        <f>IF(N313="snížená",J313,0)</f>
        <v>0</v>
      </c>
      <c r="BG313" s="232">
        <f>IF(N313="zákl. přenesená",J313,0)</f>
        <v>0</v>
      </c>
      <c r="BH313" s="232">
        <f>IF(N313="sníž. přenesená",J313,0)</f>
        <v>0</v>
      </c>
      <c r="BI313" s="232">
        <f>IF(N313="nulová",J313,0)</f>
        <v>0</v>
      </c>
      <c r="BJ313" s="17" t="s">
        <v>89</v>
      </c>
      <c r="BK313" s="232">
        <f>ROUND(I313*H313,2)</f>
        <v>0</v>
      </c>
      <c r="BL313" s="17" t="s">
        <v>133</v>
      </c>
      <c r="BM313" s="231" t="s">
        <v>423</v>
      </c>
    </row>
    <row r="314" s="14" customFormat="1">
      <c r="A314" s="14"/>
      <c r="B314" s="244"/>
      <c r="C314" s="245"/>
      <c r="D314" s="235" t="s">
        <v>135</v>
      </c>
      <c r="E314" s="246" t="s">
        <v>1</v>
      </c>
      <c r="F314" s="247" t="s">
        <v>424</v>
      </c>
      <c r="G314" s="245"/>
      <c r="H314" s="248">
        <v>61.030000000000001</v>
      </c>
      <c r="I314" s="249"/>
      <c r="J314" s="245"/>
      <c r="K314" s="245"/>
      <c r="L314" s="250"/>
      <c r="M314" s="251"/>
      <c r="N314" s="252"/>
      <c r="O314" s="252"/>
      <c r="P314" s="252"/>
      <c r="Q314" s="252"/>
      <c r="R314" s="252"/>
      <c r="S314" s="252"/>
      <c r="T314" s="253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54" t="s">
        <v>135</v>
      </c>
      <c r="AU314" s="254" t="s">
        <v>91</v>
      </c>
      <c r="AV314" s="14" t="s">
        <v>91</v>
      </c>
      <c r="AW314" s="14" t="s">
        <v>35</v>
      </c>
      <c r="AX314" s="14" t="s">
        <v>81</v>
      </c>
      <c r="AY314" s="254" t="s">
        <v>127</v>
      </c>
    </row>
    <row r="315" s="15" customFormat="1">
      <c r="A315" s="15"/>
      <c r="B315" s="255"/>
      <c r="C315" s="256"/>
      <c r="D315" s="235" t="s">
        <v>135</v>
      </c>
      <c r="E315" s="257" t="s">
        <v>1</v>
      </c>
      <c r="F315" s="258" t="s">
        <v>138</v>
      </c>
      <c r="G315" s="256"/>
      <c r="H315" s="259">
        <v>61.030000000000001</v>
      </c>
      <c r="I315" s="260"/>
      <c r="J315" s="256"/>
      <c r="K315" s="256"/>
      <c r="L315" s="261"/>
      <c r="M315" s="262"/>
      <c r="N315" s="263"/>
      <c r="O315" s="263"/>
      <c r="P315" s="263"/>
      <c r="Q315" s="263"/>
      <c r="R315" s="263"/>
      <c r="S315" s="263"/>
      <c r="T315" s="264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T315" s="265" t="s">
        <v>135</v>
      </c>
      <c r="AU315" s="265" t="s">
        <v>91</v>
      </c>
      <c r="AV315" s="15" t="s">
        <v>133</v>
      </c>
      <c r="AW315" s="15" t="s">
        <v>35</v>
      </c>
      <c r="AX315" s="15" t="s">
        <v>89</v>
      </c>
      <c r="AY315" s="265" t="s">
        <v>127</v>
      </c>
    </row>
    <row r="316" s="14" customFormat="1">
      <c r="A316" s="14"/>
      <c r="B316" s="244"/>
      <c r="C316" s="245"/>
      <c r="D316" s="235" t="s">
        <v>135</v>
      </c>
      <c r="E316" s="245"/>
      <c r="F316" s="247" t="s">
        <v>425</v>
      </c>
      <c r="G316" s="245"/>
      <c r="H316" s="248">
        <v>62.250999999999998</v>
      </c>
      <c r="I316" s="249"/>
      <c r="J316" s="245"/>
      <c r="K316" s="245"/>
      <c r="L316" s="250"/>
      <c r="M316" s="251"/>
      <c r="N316" s="252"/>
      <c r="O316" s="252"/>
      <c r="P316" s="252"/>
      <c r="Q316" s="252"/>
      <c r="R316" s="252"/>
      <c r="S316" s="252"/>
      <c r="T316" s="253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4" t="s">
        <v>135</v>
      </c>
      <c r="AU316" s="254" t="s">
        <v>91</v>
      </c>
      <c r="AV316" s="14" t="s">
        <v>91</v>
      </c>
      <c r="AW316" s="14" t="s">
        <v>4</v>
      </c>
      <c r="AX316" s="14" t="s">
        <v>89</v>
      </c>
      <c r="AY316" s="254" t="s">
        <v>127</v>
      </c>
    </row>
    <row r="317" s="2" customFormat="1" ht="24.15" customHeight="1">
      <c r="A317" s="38"/>
      <c r="B317" s="39"/>
      <c r="C317" s="219" t="s">
        <v>426</v>
      </c>
      <c r="D317" s="219" t="s">
        <v>129</v>
      </c>
      <c r="E317" s="220" t="s">
        <v>427</v>
      </c>
      <c r="F317" s="221" t="s">
        <v>428</v>
      </c>
      <c r="G317" s="222" t="s">
        <v>150</v>
      </c>
      <c r="H317" s="223">
        <v>7.2000000000000002</v>
      </c>
      <c r="I317" s="224"/>
      <c r="J317" s="225">
        <f>ROUND(I317*H317,2)</f>
        <v>0</v>
      </c>
      <c r="K317" s="226"/>
      <c r="L317" s="44"/>
      <c r="M317" s="227" t="s">
        <v>1</v>
      </c>
      <c r="N317" s="228" t="s">
        <v>46</v>
      </c>
      <c r="O317" s="91"/>
      <c r="P317" s="229">
        <f>O317*H317</f>
        <v>0</v>
      </c>
      <c r="Q317" s="229">
        <v>2.2563399999999998</v>
      </c>
      <c r="R317" s="229">
        <f>Q317*H317</f>
        <v>16.245647999999999</v>
      </c>
      <c r="S317" s="229">
        <v>0</v>
      </c>
      <c r="T317" s="230">
        <f>S317*H317</f>
        <v>0</v>
      </c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R317" s="231" t="s">
        <v>133</v>
      </c>
      <c r="AT317" s="231" t="s">
        <v>129</v>
      </c>
      <c r="AU317" s="231" t="s">
        <v>91</v>
      </c>
      <c r="AY317" s="17" t="s">
        <v>127</v>
      </c>
      <c r="BE317" s="232">
        <f>IF(N317="základní",J317,0)</f>
        <v>0</v>
      </c>
      <c r="BF317" s="232">
        <f>IF(N317="snížená",J317,0)</f>
        <v>0</v>
      </c>
      <c r="BG317" s="232">
        <f>IF(N317="zákl. přenesená",J317,0)</f>
        <v>0</v>
      </c>
      <c r="BH317" s="232">
        <f>IF(N317="sníž. přenesená",J317,0)</f>
        <v>0</v>
      </c>
      <c r="BI317" s="232">
        <f>IF(N317="nulová",J317,0)</f>
        <v>0</v>
      </c>
      <c r="BJ317" s="17" t="s">
        <v>89</v>
      </c>
      <c r="BK317" s="232">
        <f>ROUND(I317*H317,2)</f>
        <v>0</v>
      </c>
      <c r="BL317" s="17" t="s">
        <v>133</v>
      </c>
      <c r="BM317" s="231" t="s">
        <v>429</v>
      </c>
    </row>
    <row r="318" s="13" customFormat="1">
      <c r="A318" s="13"/>
      <c r="B318" s="233"/>
      <c r="C318" s="234"/>
      <c r="D318" s="235" t="s">
        <v>135</v>
      </c>
      <c r="E318" s="236" t="s">
        <v>1</v>
      </c>
      <c r="F318" s="237" t="s">
        <v>430</v>
      </c>
      <c r="G318" s="234"/>
      <c r="H318" s="236" t="s">
        <v>1</v>
      </c>
      <c r="I318" s="238"/>
      <c r="J318" s="234"/>
      <c r="K318" s="234"/>
      <c r="L318" s="239"/>
      <c r="M318" s="240"/>
      <c r="N318" s="241"/>
      <c r="O318" s="241"/>
      <c r="P318" s="241"/>
      <c r="Q318" s="241"/>
      <c r="R318" s="241"/>
      <c r="S318" s="241"/>
      <c r="T318" s="242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3" t="s">
        <v>135</v>
      </c>
      <c r="AU318" s="243" t="s">
        <v>91</v>
      </c>
      <c r="AV318" s="13" t="s">
        <v>89</v>
      </c>
      <c r="AW318" s="13" t="s">
        <v>35</v>
      </c>
      <c r="AX318" s="13" t="s">
        <v>81</v>
      </c>
      <c r="AY318" s="243" t="s">
        <v>127</v>
      </c>
    </row>
    <row r="319" s="14" customFormat="1">
      <c r="A319" s="14"/>
      <c r="B319" s="244"/>
      <c r="C319" s="245"/>
      <c r="D319" s="235" t="s">
        <v>135</v>
      </c>
      <c r="E319" s="246" t="s">
        <v>1</v>
      </c>
      <c r="F319" s="247" t="s">
        <v>431</v>
      </c>
      <c r="G319" s="245"/>
      <c r="H319" s="248">
        <v>7.2000000000000002</v>
      </c>
      <c r="I319" s="249"/>
      <c r="J319" s="245"/>
      <c r="K319" s="245"/>
      <c r="L319" s="250"/>
      <c r="M319" s="251"/>
      <c r="N319" s="252"/>
      <c r="O319" s="252"/>
      <c r="P319" s="252"/>
      <c r="Q319" s="252"/>
      <c r="R319" s="252"/>
      <c r="S319" s="252"/>
      <c r="T319" s="253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4" t="s">
        <v>135</v>
      </c>
      <c r="AU319" s="254" t="s">
        <v>91</v>
      </c>
      <c r="AV319" s="14" t="s">
        <v>91</v>
      </c>
      <c r="AW319" s="14" t="s">
        <v>35</v>
      </c>
      <c r="AX319" s="14" t="s">
        <v>81</v>
      </c>
      <c r="AY319" s="254" t="s">
        <v>127</v>
      </c>
    </row>
    <row r="320" s="15" customFormat="1">
      <c r="A320" s="15"/>
      <c r="B320" s="255"/>
      <c r="C320" s="256"/>
      <c r="D320" s="235" t="s">
        <v>135</v>
      </c>
      <c r="E320" s="257" t="s">
        <v>1</v>
      </c>
      <c r="F320" s="258" t="s">
        <v>138</v>
      </c>
      <c r="G320" s="256"/>
      <c r="H320" s="259">
        <v>7.2000000000000002</v>
      </c>
      <c r="I320" s="260"/>
      <c r="J320" s="256"/>
      <c r="K320" s="256"/>
      <c r="L320" s="261"/>
      <c r="M320" s="262"/>
      <c r="N320" s="263"/>
      <c r="O320" s="263"/>
      <c r="P320" s="263"/>
      <c r="Q320" s="263"/>
      <c r="R320" s="263"/>
      <c r="S320" s="263"/>
      <c r="T320" s="264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T320" s="265" t="s">
        <v>135</v>
      </c>
      <c r="AU320" s="265" t="s">
        <v>91</v>
      </c>
      <c r="AV320" s="15" t="s">
        <v>133</v>
      </c>
      <c r="AW320" s="15" t="s">
        <v>35</v>
      </c>
      <c r="AX320" s="15" t="s">
        <v>89</v>
      </c>
      <c r="AY320" s="265" t="s">
        <v>127</v>
      </c>
    </row>
    <row r="321" s="2" customFormat="1" ht="24.15" customHeight="1">
      <c r="A321" s="38"/>
      <c r="B321" s="39"/>
      <c r="C321" s="219" t="s">
        <v>432</v>
      </c>
      <c r="D321" s="219" t="s">
        <v>129</v>
      </c>
      <c r="E321" s="220" t="s">
        <v>433</v>
      </c>
      <c r="F321" s="221" t="s">
        <v>434</v>
      </c>
      <c r="G321" s="222" t="s">
        <v>266</v>
      </c>
      <c r="H321" s="223">
        <v>9.1999999999999993</v>
      </c>
      <c r="I321" s="224"/>
      <c r="J321" s="225">
        <f>ROUND(I321*H321,2)</f>
        <v>0</v>
      </c>
      <c r="K321" s="226"/>
      <c r="L321" s="44"/>
      <c r="M321" s="227" t="s">
        <v>1</v>
      </c>
      <c r="N321" s="228" t="s">
        <v>46</v>
      </c>
      <c r="O321" s="91"/>
      <c r="P321" s="229">
        <f>O321*H321</f>
        <v>0</v>
      </c>
      <c r="Q321" s="229">
        <v>1.0000000000000001E-05</v>
      </c>
      <c r="R321" s="229">
        <f>Q321*H321</f>
        <v>9.2E-05</v>
      </c>
      <c r="S321" s="229">
        <v>0</v>
      </c>
      <c r="T321" s="230">
        <f>S321*H321</f>
        <v>0</v>
      </c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R321" s="231" t="s">
        <v>133</v>
      </c>
      <c r="AT321" s="231" t="s">
        <v>129</v>
      </c>
      <c r="AU321" s="231" t="s">
        <v>91</v>
      </c>
      <c r="AY321" s="17" t="s">
        <v>127</v>
      </c>
      <c r="BE321" s="232">
        <f>IF(N321="základní",J321,0)</f>
        <v>0</v>
      </c>
      <c r="BF321" s="232">
        <f>IF(N321="snížená",J321,0)</f>
        <v>0</v>
      </c>
      <c r="BG321" s="232">
        <f>IF(N321="zákl. přenesená",J321,0)</f>
        <v>0</v>
      </c>
      <c r="BH321" s="232">
        <f>IF(N321="sníž. přenesená",J321,0)</f>
        <v>0</v>
      </c>
      <c r="BI321" s="232">
        <f>IF(N321="nulová",J321,0)</f>
        <v>0</v>
      </c>
      <c r="BJ321" s="17" t="s">
        <v>89</v>
      </c>
      <c r="BK321" s="232">
        <f>ROUND(I321*H321,2)</f>
        <v>0</v>
      </c>
      <c r="BL321" s="17" t="s">
        <v>133</v>
      </c>
      <c r="BM321" s="231" t="s">
        <v>435</v>
      </c>
    </row>
    <row r="322" s="2" customFormat="1" ht="21.75" customHeight="1">
      <c r="A322" s="38"/>
      <c r="B322" s="39"/>
      <c r="C322" s="219" t="s">
        <v>436</v>
      </c>
      <c r="D322" s="219" t="s">
        <v>129</v>
      </c>
      <c r="E322" s="220" t="s">
        <v>437</v>
      </c>
      <c r="F322" s="221" t="s">
        <v>438</v>
      </c>
      <c r="G322" s="222" t="s">
        <v>266</v>
      </c>
      <c r="H322" s="223">
        <v>9.1999999999999993</v>
      </c>
      <c r="I322" s="224"/>
      <c r="J322" s="225">
        <f>ROUND(I322*H322,2)</f>
        <v>0</v>
      </c>
      <c r="K322" s="226"/>
      <c r="L322" s="44"/>
      <c r="M322" s="227" t="s">
        <v>1</v>
      </c>
      <c r="N322" s="228" t="s">
        <v>46</v>
      </c>
      <c r="O322" s="91"/>
      <c r="P322" s="229">
        <f>O322*H322</f>
        <v>0</v>
      </c>
      <c r="Q322" s="229">
        <v>0</v>
      </c>
      <c r="R322" s="229">
        <f>Q322*H322</f>
        <v>0</v>
      </c>
      <c r="S322" s="229">
        <v>0</v>
      </c>
      <c r="T322" s="230">
        <f>S322*H322</f>
        <v>0</v>
      </c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R322" s="231" t="s">
        <v>133</v>
      </c>
      <c r="AT322" s="231" t="s">
        <v>129</v>
      </c>
      <c r="AU322" s="231" t="s">
        <v>91</v>
      </c>
      <c r="AY322" s="17" t="s">
        <v>127</v>
      </c>
      <c r="BE322" s="232">
        <f>IF(N322="základní",J322,0)</f>
        <v>0</v>
      </c>
      <c r="BF322" s="232">
        <f>IF(N322="snížená",J322,0)</f>
        <v>0</v>
      </c>
      <c r="BG322" s="232">
        <f>IF(N322="zákl. přenesená",J322,0)</f>
        <v>0</v>
      </c>
      <c r="BH322" s="232">
        <f>IF(N322="sníž. přenesená",J322,0)</f>
        <v>0</v>
      </c>
      <c r="BI322" s="232">
        <f>IF(N322="nulová",J322,0)</f>
        <v>0</v>
      </c>
      <c r="BJ322" s="17" t="s">
        <v>89</v>
      </c>
      <c r="BK322" s="232">
        <f>ROUND(I322*H322,2)</f>
        <v>0</v>
      </c>
      <c r="BL322" s="17" t="s">
        <v>133</v>
      </c>
      <c r="BM322" s="231" t="s">
        <v>439</v>
      </c>
    </row>
    <row r="323" s="2" customFormat="1" ht="24.15" customHeight="1">
      <c r="A323" s="38"/>
      <c r="B323" s="39"/>
      <c r="C323" s="219" t="s">
        <v>440</v>
      </c>
      <c r="D323" s="219" t="s">
        <v>129</v>
      </c>
      <c r="E323" s="220" t="s">
        <v>441</v>
      </c>
      <c r="F323" s="221" t="s">
        <v>442</v>
      </c>
      <c r="G323" s="222" t="s">
        <v>297</v>
      </c>
      <c r="H323" s="223">
        <v>3</v>
      </c>
      <c r="I323" s="224"/>
      <c r="J323" s="225">
        <f>ROUND(I323*H323,2)</f>
        <v>0</v>
      </c>
      <c r="K323" s="226"/>
      <c r="L323" s="44"/>
      <c r="M323" s="227" t="s">
        <v>1</v>
      </c>
      <c r="N323" s="228" t="s">
        <v>46</v>
      </c>
      <c r="O323" s="91"/>
      <c r="P323" s="229">
        <f>O323*H323</f>
        <v>0</v>
      </c>
      <c r="Q323" s="229">
        <v>0</v>
      </c>
      <c r="R323" s="229">
        <f>Q323*H323</f>
        <v>0</v>
      </c>
      <c r="S323" s="229">
        <v>0.044999999999999998</v>
      </c>
      <c r="T323" s="230">
        <f>S323*H323</f>
        <v>0.13500000000000001</v>
      </c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R323" s="231" t="s">
        <v>133</v>
      </c>
      <c r="AT323" s="231" t="s">
        <v>129</v>
      </c>
      <c r="AU323" s="231" t="s">
        <v>91</v>
      </c>
      <c r="AY323" s="17" t="s">
        <v>127</v>
      </c>
      <c r="BE323" s="232">
        <f>IF(N323="základní",J323,0)</f>
        <v>0</v>
      </c>
      <c r="BF323" s="232">
        <f>IF(N323="snížená",J323,0)</f>
        <v>0</v>
      </c>
      <c r="BG323" s="232">
        <f>IF(N323="zákl. přenesená",J323,0)</f>
        <v>0</v>
      </c>
      <c r="BH323" s="232">
        <f>IF(N323="sníž. přenesená",J323,0)</f>
        <v>0</v>
      </c>
      <c r="BI323" s="232">
        <f>IF(N323="nulová",J323,0)</f>
        <v>0</v>
      </c>
      <c r="BJ323" s="17" t="s">
        <v>89</v>
      </c>
      <c r="BK323" s="232">
        <f>ROUND(I323*H323,2)</f>
        <v>0</v>
      </c>
      <c r="BL323" s="17" t="s">
        <v>133</v>
      </c>
      <c r="BM323" s="231" t="s">
        <v>443</v>
      </c>
    </row>
    <row r="324" s="13" customFormat="1">
      <c r="A324" s="13"/>
      <c r="B324" s="233"/>
      <c r="C324" s="234"/>
      <c r="D324" s="235" t="s">
        <v>135</v>
      </c>
      <c r="E324" s="236" t="s">
        <v>1</v>
      </c>
      <c r="F324" s="237" t="s">
        <v>444</v>
      </c>
      <c r="G324" s="234"/>
      <c r="H324" s="236" t="s">
        <v>1</v>
      </c>
      <c r="I324" s="238"/>
      <c r="J324" s="234"/>
      <c r="K324" s="234"/>
      <c r="L324" s="239"/>
      <c r="M324" s="240"/>
      <c r="N324" s="241"/>
      <c r="O324" s="241"/>
      <c r="P324" s="241"/>
      <c r="Q324" s="241"/>
      <c r="R324" s="241"/>
      <c r="S324" s="241"/>
      <c r="T324" s="242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43" t="s">
        <v>135</v>
      </c>
      <c r="AU324" s="243" t="s">
        <v>91</v>
      </c>
      <c r="AV324" s="13" t="s">
        <v>89</v>
      </c>
      <c r="AW324" s="13" t="s">
        <v>35</v>
      </c>
      <c r="AX324" s="13" t="s">
        <v>81</v>
      </c>
      <c r="AY324" s="243" t="s">
        <v>127</v>
      </c>
    </row>
    <row r="325" s="14" customFormat="1">
      <c r="A325" s="14"/>
      <c r="B325" s="244"/>
      <c r="C325" s="245"/>
      <c r="D325" s="235" t="s">
        <v>135</v>
      </c>
      <c r="E325" s="246" t="s">
        <v>1</v>
      </c>
      <c r="F325" s="247" t="s">
        <v>91</v>
      </c>
      <c r="G325" s="245"/>
      <c r="H325" s="248">
        <v>2</v>
      </c>
      <c r="I325" s="249"/>
      <c r="J325" s="245"/>
      <c r="K325" s="245"/>
      <c r="L325" s="250"/>
      <c r="M325" s="251"/>
      <c r="N325" s="252"/>
      <c r="O325" s="252"/>
      <c r="P325" s="252"/>
      <c r="Q325" s="252"/>
      <c r="R325" s="252"/>
      <c r="S325" s="252"/>
      <c r="T325" s="253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54" t="s">
        <v>135</v>
      </c>
      <c r="AU325" s="254" t="s">
        <v>91</v>
      </c>
      <c r="AV325" s="14" t="s">
        <v>91</v>
      </c>
      <c r="AW325" s="14" t="s">
        <v>35</v>
      </c>
      <c r="AX325" s="14" t="s">
        <v>81</v>
      </c>
      <c r="AY325" s="254" t="s">
        <v>127</v>
      </c>
    </row>
    <row r="326" s="13" customFormat="1">
      <c r="A326" s="13"/>
      <c r="B326" s="233"/>
      <c r="C326" s="234"/>
      <c r="D326" s="235" t="s">
        <v>135</v>
      </c>
      <c r="E326" s="236" t="s">
        <v>1</v>
      </c>
      <c r="F326" s="237" t="s">
        <v>445</v>
      </c>
      <c r="G326" s="234"/>
      <c r="H326" s="236" t="s">
        <v>1</v>
      </c>
      <c r="I326" s="238"/>
      <c r="J326" s="234"/>
      <c r="K326" s="234"/>
      <c r="L326" s="239"/>
      <c r="M326" s="240"/>
      <c r="N326" s="241"/>
      <c r="O326" s="241"/>
      <c r="P326" s="241"/>
      <c r="Q326" s="241"/>
      <c r="R326" s="241"/>
      <c r="S326" s="241"/>
      <c r="T326" s="242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3" t="s">
        <v>135</v>
      </c>
      <c r="AU326" s="243" t="s">
        <v>91</v>
      </c>
      <c r="AV326" s="13" t="s">
        <v>89</v>
      </c>
      <c r="AW326" s="13" t="s">
        <v>35</v>
      </c>
      <c r="AX326" s="13" t="s">
        <v>81</v>
      </c>
      <c r="AY326" s="243" t="s">
        <v>127</v>
      </c>
    </row>
    <row r="327" s="14" customFormat="1">
      <c r="A327" s="14"/>
      <c r="B327" s="244"/>
      <c r="C327" s="245"/>
      <c r="D327" s="235" t="s">
        <v>135</v>
      </c>
      <c r="E327" s="246" t="s">
        <v>1</v>
      </c>
      <c r="F327" s="247" t="s">
        <v>89</v>
      </c>
      <c r="G327" s="245"/>
      <c r="H327" s="248">
        <v>1</v>
      </c>
      <c r="I327" s="249"/>
      <c r="J327" s="245"/>
      <c r="K327" s="245"/>
      <c r="L327" s="250"/>
      <c r="M327" s="251"/>
      <c r="N327" s="252"/>
      <c r="O327" s="252"/>
      <c r="P327" s="252"/>
      <c r="Q327" s="252"/>
      <c r="R327" s="252"/>
      <c r="S327" s="252"/>
      <c r="T327" s="253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54" t="s">
        <v>135</v>
      </c>
      <c r="AU327" s="254" t="s">
        <v>91</v>
      </c>
      <c r="AV327" s="14" t="s">
        <v>91</v>
      </c>
      <c r="AW327" s="14" t="s">
        <v>35</v>
      </c>
      <c r="AX327" s="14" t="s">
        <v>81</v>
      </c>
      <c r="AY327" s="254" t="s">
        <v>127</v>
      </c>
    </row>
    <row r="328" s="15" customFormat="1">
      <c r="A328" s="15"/>
      <c r="B328" s="255"/>
      <c r="C328" s="256"/>
      <c r="D328" s="235" t="s">
        <v>135</v>
      </c>
      <c r="E328" s="257" t="s">
        <v>1</v>
      </c>
      <c r="F328" s="258" t="s">
        <v>138</v>
      </c>
      <c r="G328" s="256"/>
      <c r="H328" s="259">
        <v>3</v>
      </c>
      <c r="I328" s="260"/>
      <c r="J328" s="256"/>
      <c r="K328" s="256"/>
      <c r="L328" s="261"/>
      <c r="M328" s="262"/>
      <c r="N328" s="263"/>
      <c r="O328" s="263"/>
      <c r="P328" s="263"/>
      <c r="Q328" s="263"/>
      <c r="R328" s="263"/>
      <c r="S328" s="263"/>
      <c r="T328" s="264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T328" s="265" t="s">
        <v>135</v>
      </c>
      <c r="AU328" s="265" t="s">
        <v>91</v>
      </c>
      <c r="AV328" s="15" t="s">
        <v>133</v>
      </c>
      <c r="AW328" s="15" t="s">
        <v>35</v>
      </c>
      <c r="AX328" s="15" t="s">
        <v>89</v>
      </c>
      <c r="AY328" s="265" t="s">
        <v>127</v>
      </c>
    </row>
    <row r="329" s="2" customFormat="1" ht="24.15" customHeight="1">
      <c r="A329" s="38"/>
      <c r="B329" s="39"/>
      <c r="C329" s="219" t="s">
        <v>446</v>
      </c>
      <c r="D329" s="219" t="s">
        <v>129</v>
      </c>
      <c r="E329" s="220" t="s">
        <v>447</v>
      </c>
      <c r="F329" s="221" t="s">
        <v>448</v>
      </c>
      <c r="G329" s="222" t="s">
        <v>297</v>
      </c>
      <c r="H329" s="223">
        <v>7</v>
      </c>
      <c r="I329" s="224"/>
      <c r="J329" s="225">
        <f>ROUND(I329*H329,2)</f>
        <v>0</v>
      </c>
      <c r="K329" s="226"/>
      <c r="L329" s="44"/>
      <c r="M329" s="227" t="s">
        <v>1</v>
      </c>
      <c r="N329" s="228" t="s">
        <v>46</v>
      </c>
      <c r="O329" s="91"/>
      <c r="P329" s="229">
        <f>O329*H329</f>
        <v>0</v>
      </c>
      <c r="Q329" s="229">
        <v>0</v>
      </c>
      <c r="R329" s="229">
        <f>Q329*H329</f>
        <v>0</v>
      </c>
      <c r="S329" s="229">
        <v>0.053999999999999999</v>
      </c>
      <c r="T329" s="230">
        <f>S329*H329</f>
        <v>0.378</v>
      </c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R329" s="231" t="s">
        <v>133</v>
      </c>
      <c r="AT329" s="231" t="s">
        <v>129</v>
      </c>
      <c r="AU329" s="231" t="s">
        <v>91</v>
      </c>
      <c r="AY329" s="17" t="s">
        <v>127</v>
      </c>
      <c r="BE329" s="232">
        <f>IF(N329="základní",J329,0)</f>
        <v>0</v>
      </c>
      <c r="BF329" s="232">
        <f>IF(N329="snížená",J329,0)</f>
        <v>0</v>
      </c>
      <c r="BG329" s="232">
        <f>IF(N329="zákl. přenesená",J329,0)</f>
        <v>0</v>
      </c>
      <c r="BH329" s="232">
        <f>IF(N329="sníž. přenesená",J329,0)</f>
        <v>0</v>
      </c>
      <c r="BI329" s="232">
        <f>IF(N329="nulová",J329,0)</f>
        <v>0</v>
      </c>
      <c r="BJ329" s="17" t="s">
        <v>89</v>
      </c>
      <c r="BK329" s="232">
        <f>ROUND(I329*H329,2)</f>
        <v>0</v>
      </c>
      <c r="BL329" s="17" t="s">
        <v>133</v>
      </c>
      <c r="BM329" s="231" t="s">
        <v>449</v>
      </c>
    </row>
    <row r="330" s="13" customFormat="1">
      <c r="A330" s="13"/>
      <c r="B330" s="233"/>
      <c r="C330" s="234"/>
      <c r="D330" s="235" t="s">
        <v>135</v>
      </c>
      <c r="E330" s="236" t="s">
        <v>1</v>
      </c>
      <c r="F330" s="237" t="s">
        <v>450</v>
      </c>
      <c r="G330" s="234"/>
      <c r="H330" s="236" t="s">
        <v>1</v>
      </c>
      <c r="I330" s="238"/>
      <c r="J330" s="234"/>
      <c r="K330" s="234"/>
      <c r="L330" s="239"/>
      <c r="M330" s="240"/>
      <c r="N330" s="241"/>
      <c r="O330" s="241"/>
      <c r="P330" s="241"/>
      <c r="Q330" s="241"/>
      <c r="R330" s="241"/>
      <c r="S330" s="241"/>
      <c r="T330" s="242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3" t="s">
        <v>135</v>
      </c>
      <c r="AU330" s="243" t="s">
        <v>91</v>
      </c>
      <c r="AV330" s="13" t="s">
        <v>89</v>
      </c>
      <c r="AW330" s="13" t="s">
        <v>35</v>
      </c>
      <c r="AX330" s="13" t="s">
        <v>81</v>
      </c>
      <c r="AY330" s="243" t="s">
        <v>127</v>
      </c>
    </row>
    <row r="331" s="14" customFormat="1">
      <c r="A331" s="14"/>
      <c r="B331" s="244"/>
      <c r="C331" s="245"/>
      <c r="D331" s="235" t="s">
        <v>135</v>
      </c>
      <c r="E331" s="246" t="s">
        <v>1</v>
      </c>
      <c r="F331" s="247" t="s">
        <v>163</v>
      </c>
      <c r="G331" s="245"/>
      <c r="H331" s="248">
        <v>6</v>
      </c>
      <c r="I331" s="249"/>
      <c r="J331" s="245"/>
      <c r="K331" s="245"/>
      <c r="L331" s="250"/>
      <c r="M331" s="251"/>
      <c r="N331" s="252"/>
      <c r="O331" s="252"/>
      <c r="P331" s="252"/>
      <c r="Q331" s="252"/>
      <c r="R331" s="252"/>
      <c r="S331" s="252"/>
      <c r="T331" s="253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54" t="s">
        <v>135</v>
      </c>
      <c r="AU331" s="254" t="s">
        <v>91</v>
      </c>
      <c r="AV331" s="14" t="s">
        <v>91</v>
      </c>
      <c r="AW331" s="14" t="s">
        <v>35</v>
      </c>
      <c r="AX331" s="14" t="s">
        <v>81</v>
      </c>
      <c r="AY331" s="254" t="s">
        <v>127</v>
      </c>
    </row>
    <row r="332" s="13" customFormat="1">
      <c r="A332" s="13"/>
      <c r="B332" s="233"/>
      <c r="C332" s="234"/>
      <c r="D332" s="235" t="s">
        <v>135</v>
      </c>
      <c r="E332" s="236" t="s">
        <v>1</v>
      </c>
      <c r="F332" s="237" t="s">
        <v>451</v>
      </c>
      <c r="G332" s="234"/>
      <c r="H332" s="236" t="s">
        <v>1</v>
      </c>
      <c r="I332" s="238"/>
      <c r="J332" s="234"/>
      <c r="K332" s="234"/>
      <c r="L332" s="239"/>
      <c r="M332" s="240"/>
      <c r="N332" s="241"/>
      <c r="O332" s="241"/>
      <c r="P332" s="241"/>
      <c r="Q332" s="241"/>
      <c r="R332" s="241"/>
      <c r="S332" s="241"/>
      <c r="T332" s="242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3" t="s">
        <v>135</v>
      </c>
      <c r="AU332" s="243" t="s">
        <v>91</v>
      </c>
      <c r="AV332" s="13" t="s">
        <v>89</v>
      </c>
      <c r="AW332" s="13" t="s">
        <v>35</v>
      </c>
      <c r="AX332" s="13" t="s">
        <v>81</v>
      </c>
      <c r="AY332" s="243" t="s">
        <v>127</v>
      </c>
    </row>
    <row r="333" s="14" customFormat="1">
      <c r="A333" s="14"/>
      <c r="B333" s="244"/>
      <c r="C333" s="245"/>
      <c r="D333" s="235" t="s">
        <v>135</v>
      </c>
      <c r="E333" s="246" t="s">
        <v>1</v>
      </c>
      <c r="F333" s="247" t="s">
        <v>89</v>
      </c>
      <c r="G333" s="245"/>
      <c r="H333" s="248">
        <v>1</v>
      </c>
      <c r="I333" s="249"/>
      <c r="J333" s="245"/>
      <c r="K333" s="245"/>
      <c r="L333" s="250"/>
      <c r="M333" s="251"/>
      <c r="N333" s="252"/>
      <c r="O333" s="252"/>
      <c r="P333" s="252"/>
      <c r="Q333" s="252"/>
      <c r="R333" s="252"/>
      <c r="S333" s="252"/>
      <c r="T333" s="253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54" t="s">
        <v>135</v>
      </c>
      <c r="AU333" s="254" t="s">
        <v>91</v>
      </c>
      <c r="AV333" s="14" t="s">
        <v>91</v>
      </c>
      <c r="AW333" s="14" t="s">
        <v>35</v>
      </c>
      <c r="AX333" s="14" t="s">
        <v>81</v>
      </c>
      <c r="AY333" s="254" t="s">
        <v>127</v>
      </c>
    </row>
    <row r="334" s="15" customFormat="1">
      <c r="A334" s="15"/>
      <c r="B334" s="255"/>
      <c r="C334" s="256"/>
      <c r="D334" s="235" t="s">
        <v>135</v>
      </c>
      <c r="E334" s="257" t="s">
        <v>1</v>
      </c>
      <c r="F334" s="258" t="s">
        <v>138</v>
      </c>
      <c r="G334" s="256"/>
      <c r="H334" s="259">
        <v>7</v>
      </c>
      <c r="I334" s="260"/>
      <c r="J334" s="256"/>
      <c r="K334" s="256"/>
      <c r="L334" s="261"/>
      <c r="M334" s="262"/>
      <c r="N334" s="263"/>
      <c r="O334" s="263"/>
      <c r="P334" s="263"/>
      <c r="Q334" s="263"/>
      <c r="R334" s="263"/>
      <c r="S334" s="263"/>
      <c r="T334" s="264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T334" s="265" t="s">
        <v>135</v>
      </c>
      <c r="AU334" s="265" t="s">
        <v>91</v>
      </c>
      <c r="AV334" s="15" t="s">
        <v>133</v>
      </c>
      <c r="AW334" s="15" t="s">
        <v>35</v>
      </c>
      <c r="AX334" s="15" t="s">
        <v>89</v>
      </c>
      <c r="AY334" s="265" t="s">
        <v>127</v>
      </c>
    </row>
    <row r="335" s="12" customFormat="1" ht="22.8" customHeight="1">
      <c r="A335" s="12"/>
      <c r="B335" s="203"/>
      <c r="C335" s="204"/>
      <c r="D335" s="205" t="s">
        <v>80</v>
      </c>
      <c r="E335" s="217" t="s">
        <v>452</v>
      </c>
      <c r="F335" s="217" t="s">
        <v>453</v>
      </c>
      <c r="G335" s="204"/>
      <c r="H335" s="204"/>
      <c r="I335" s="207"/>
      <c r="J335" s="218">
        <f>BK335</f>
        <v>0</v>
      </c>
      <c r="K335" s="204"/>
      <c r="L335" s="209"/>
      <c r="M335" s="210"/>
      <c r="N335" s="211"/>
      <c r="O335" s="211"/>
      <c r="P335" s="212">
        <f>SUM(P336:P341)</f>
        <v>0</v>
      </c>
      <c r="Q335" s="211"/>
      <c r="R335" s="212">
        <f>SUM(R336:R341)</f>
        <v>0</v>
      </c>
      <c r="S335" s="211"/>
      <c r="T335" s="213">
        <f>SUM(T336:T341)</f>
        <v>0</v>
      </c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R335" s="214" t="s">
        <v>89</v>
      </c>
      <c r="AT335" s="215" t="s">
        <v>80</v>
      </c>
      <c r="AU335" s="215" t="s">
        <v>89</v>
      </c>
      <c r="AY335" s="214" t="s">
        <v>127</v>
      </c>
      <c r="BK335" s="216">
        <f>SUM(BK336:BK341)</f>
        <v>0</v>
      </c>
    </row>
    <row r="336" s="2" customFormat="1" ht="24.15" customHeight="1">
      <c r="A336" s="38"/>
      <c r="B336" s="39"/>
      <c r="C336" s="219" t="s">
        <v>454</v>
      </c>
      <c r="D336" s="219" t="s">
        <v>129</v>
      </c>
      <c r="E336" s="220" t="s">
        <v>455</v>
      </c>
      <c r="F336" s="221" t="s">
        <v>456</v>
      </c>
      <c r="G336" s="222" t="s">
        <v>201</v>
      </c>
      <c r="H336" s="223">
        <v>77.793000000000006</v>
      </c>
      <c r="I336" s="224"/>
      <c r="J336" s="225">
        <f>ROUND(I336*H336,2)</f>
        <v>0</v>
      </c>
      <c r="K336" s="226"/>
      <c r="L336" s="44"/>
      <c r="M336" s="227" t="s">
        <v>1</v>
      </c>
      <c r="N336" s="228" t="s">
        <v>46</v>
      </c>
      <c r="O336" s="91"/>
      <c r="P336" s="229">
        <f>O336*H336</f>
        <v>0</v>
      </c>
      <c r="Q336" s="229">
        <v>0</v>
      </c>
      <c r="R336" s="229">
        <f>Q336*H336</f>
        <v>0</v>
      </c>
      <c r="S336" s="229">
        <v>0</v>
      </c>
      <c r="T336" s="230">
        <f>S336*H336</f>
        <v>0</v>
      </c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R336" s="231" t="s">
        <v>133</v>
      </c>
      <c r="AT336" s="231" t="s">
        <v>129</v>
      </c>
      <c r="AU336" s="231" t="s">
        <v>91</v>
      </c>
      <c r="AY336" s="17" t="s">
        <v>127</v>
      </c>
      <c r="BE336" s="232">
        <f>IF(N336="základní",J336,0)</f>
        <v>0</v>
      </c>
      <c r="BF336" s="232">
        <f>IF(N336="snížená",J336,0)</f>
        <v>0</v>
      </c>
      <c r="BG336" s="232">
        <f>IF(N336="zákl. přenesená",J336,0)</f>
        <v>0</v>
      </c>
      <c r="BH336" s="232">
        <f>IF(N336="sníž. přenesená",J336,0)</f>
        <v>0</v>
      </c>
      <c r="BI336" s="232">
        <f>IF(N336="nulová",J336,0)</f>
        <v>0</v>
      </c>
      <c r="BJ336" s="17" t="s">
        <v>89</v>
      </c>
      <c r="BK336" s="232">
        <f>ROUND(I336*H336,2)</f>
        <v>0</v>
      </c>
      <c r="BL336" s="17" t="s">
        <v>133</v>
      </c>
      <c r="BM336" s="231" t="s">
        <v>457</v>
      </c>
    </row>
    <row r="337" s="2" customFormat="1" ht="24.15" customHeight="1">
      <c r="A337" s="38"/>
      <c r="B337" s="39"/>
      <c r="C337" s="219" t="s">
        <v>458</v>
      </c>
      <c r="D337" s="219" t="s">
        <v>129</v>
      </c>
      <c r="E337" s="220" t="s">
        <v>459</v>
      </c>
      <c r="F337" s="221" t="s">
        <v>460</v>
      </c>
      <c r="G337" s="222" t="s">
        <v>201</v>
      </c>
      <c r="H337" s="223">
        <v>233.37899999999999</v>
      </c>
      <c r="I337" s="224"/>
      <c r="J337" s="225">
        <f>ROUND(I337*H337,2)</f>
        <v>0</v>
      </c>
      <c r="K337" s="226"/>
      <c r="L337" s="44"/>
      <c r="M337" s="227" t="s">
        <v>1</v>
      </c>
      <c r="N337" s="228" t="s">
        <v>46</v>
      </c>
      <c r="O337" s="91"/>
      <c r="P337" s="229">
        <f>O337*H337</f>
        <v>0</v>
      </c>
      <c r="Q337" s="229">
        <v>0</v>
      </c>
      <c r="R337" s="229">
        <f>Q337*H337</f>
        <v>0</v>
      </c>
      <c r="S337" s="229">
        <v>0</v>
      </c>
      <c r="T337" s="230">
        <f>S337*H337</f>
        <v>0</v>
      </c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R337" s="231" t="s">
        <v>133</v>
      </c>
      <c r="AT337" s="231" t="s">
        <v>129</v>
      </c>
      <c r="AU337" s="231" t="s">
        <v>91</v>
      </c>
      <c r="AY337" s="17" t="s">
        <v>127</v>
      </c>
      <c r="BE337" s="232">
        <f>IF(N337="základní",J337,0)</f>
        <v>0</v>
      </c>
      <c r="BF337" s="232">
        <f>IF(N337="snížená",J337,0)</f>
        <v>0</v>
      </c>
      <c r="BG337" s="232">
        <f>IF(N337="zákl. přenesená",J337,0)</f>
        <v>0</v>
      </c>
      <c r="BH337" s="232">
        <f>IF(N337="sníž. přenesená",J337,0)</f>
        <v>0</v>
      </c>
      <c r="BI337" s="232">
        <f>IF(N337="nulová",J337,0)</f>
        <v>0</v>
      </c>
      <c r="BJ337" s="17" t="s">
        <v>89</v>
      </c>
      <c r="BK337" s="232">
        <f>ROUND(I337*H337,2)</f>
        <v>0</v>
      </c>
      <c r="BL337" s="17" t="s">
        <v>133</v>
      </c>
      <c r="BM337" s="231" t="s">
        <v>461</v>
      </c>
    </row>
    <row r="338" s="14" customFormat="1">
      <c r="A338" s="14"/>
      <c r="B338" s="244"/>
      <c r="C338" s="245"/>
      <c r="D338" s="235" t="s">
        <v>135</v>
      </c>
      <c r="E338" s="245"/>
      <c r="F338" s="247" t="s">
        <v>462</v>
      </c>
      <c r="G338" s="245"/>
      <c r="H338" s="248">
        <v>233.37899999999999</v>
      </c>
      <c r="I338" s="249"/>
      <c r="J338" s="245"/>
      <c r="K338" s="245"/>
      <c r="L338" s="250"/>
      <c r="M338" s="251"/>
      <c r="N338" s="252"/>
      <c r="O338" s="252"/>
      <c r="P338" s="252"/>
      <c r="Q338" s="252"/>
      <c r="R338" s="252"/>
      <c r="S338" s="252"/>
      <c r="T338" s="253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54" t="s">
        <v>135</v>
      </c>
      <c r="AU338" s="254" t="s">
        <v>91</v>
      </c>
      <c r="AV338" s="14" t="s">
        <v>91</v>
      </c>
      <c r="AW338" s="14" t="s">
        <v>4</v>
      </c>
      <c r="AX338" s="14" t="s">
        <v>89</v>
      </c>
      <c r="AY338" s="254" t="s">
        <v>127</v>
      </c>
    </row>
    <row r="339" s="2" customFormat="1" ht="44.25" customHeight="1">
      <c r="A339" s="38"/>
      <c r="B339" s="39"/>
      <c r="C339" s="219" t="s">
        <v>463</v>
      </c>
      <c r="D339" s="219" t="s">
        <v>129</v>
      </c>
      <c r="E339" s="220" t="s">
        <v>464</v>
      </c>
      <c r="F339" s="221" t="s">
        <v>465</v>
      </c>
      <c r="G339" s="222" t="s">
        <v>201</v>
      </c>
      <c r="H339" s="223">
        <v>154.56</v>
      </c>
      <c r="I339" s="224"/>
      <c r="J339" s="225">
        <f>ROUND(I339*H339,2)</f>
        <v>0</v>
      </c>
      <c r="K339" s="226"/>
      <c r="L339" s="44"/>
      <c r="M339" s="227" t="s">
        <v>1</v>
      </c>
      <c r="N339" s="228" t="s">
        <v>46</v>
      </c>
      <c r="O339" s="91"/>
      <c r="P339" s="229">
        <f>O339*H339</f>
        <v>0</v>
      </c>
      <c r="Q339" s="229">
        <v>0</v>
      </c>
      <c r="R339" s="229">
        <f>Q339*H339</f>
        <v>0</v>
      </c>
      <c r="S339" s="229">
        <v>0</v>
      </c>
      <c r="T339" s="230">
        <f>S339*H339</f>
        <v>0</v>
      </c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R339" s="231" t="s">
        <v>133</v>
      </c>
      <c r="AT339" s="231" t="s">
        <v>129</v>
      </c>
      <c r="AU339" s="231" t="s">
        <v>91</v>
      </c>
      <c r="AY339" s="17" t="s">
        <v>127</v>
      </c>
      <c r="BE339" s="232">
        <f>IF(N339="základní",J339,0)</f>
        <v>0</v>
      </c>
      <c r="BF339" s="232">
        <f>IF(N339="snížená",J339,0)</f>
        <v>0</v>
      </c>
      <c r="BG339" s="232">
        <f>IF(N339="zákl. přenesená",J339,0)</f>
        <v>0</v>
      </c>
      <c r="BH339" s="232">
        <f>IF(N339="sníž. přenesená",J339,0)</f>
        <v>0</v>
      </c>
      <c r="BI339" s="232">
        <f>IF(N339="nulová",J339,0)</f>
        <v>0</v>
      </c>
      <c r="BJ339" s="17" t="s">
        <v>89</v>
      </c>
      <c r="BK339" s="232">
        <f>ROUND(I339*H339,2)</f>
        <v>0</v>
      </c>
      <c r="BL339" s="17" t="s">
        <v>133</v>
      </c>
      <c r="BM339" s="231" t="s">
        <v>466</v>
      </c>
    </row>
    <row r="340" s="14" customFormat="1">
      <c r="A340" s="14"/>
      <c r="B340" s="244"/>
      <c r="C340" s="245"/>
      <c r="D340" s="235" t="s">
        <v>135</v>
      </c>
      <c r="E340" s="246" t="s">
        <v>1</v>
      </c>
      <c r="F340" s="247" t="s">
        <v>467</v>
      </c>
      <c r="G340" s="245"/>
      <c r="H340" s="248">
        <v>154.56</v>
      </c>
      <c r="I340" s="249"/>
      <c r="J340" s="245"/>
      <c r="K340" s="245"/>
      <c r="L340" s="250"/>
      <c r="M340" s="251"/>
      <c r="N340" s="252"/>
      <c r="O340" s="252"/>
      <c r="P340" s="252"/>
      <c r="Q340" s="252"/>
      <c r="R340" s="252"/>
      <c r="S340" s="252"/>
      <c r="T340" s="253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54" t="s">
        <v>135</v>
      </c>
      <c r="AU340" s="254" t="s">
        <v>91</v>
      </c>
      <c r="AV340" s="14" t="s">
        <v>91</v>
      </c>
      <c r="AW340" s="14" t="s">
        <v>35</v>
      </c>
      <c r="AX340" s="14" t="s">
        <v>81</v>
      </c>
      <c r="AY340" s="254" t="s">
        <v>127</v>
      </c>
    </row>
    <row r="341" s="15" customFormat="1">
      <c r="A341" s="15"/>
      <c r="B341" s="255"/>
      <c r="C341" s="256"/>
      <c r="D341" s="235" t="s">
        <v>135</v>
      </c>
      <c r="E341" s="257" t="s">
        <v>1</v>
      </c>
      <c r="F341" s="258" t="s">
        <v>138</v>
      </c>
      <c r="G341" s="256"/>
      <c r="H341" s="259">
        <v>154.56</v>
      </c>
      <c r="I341" s="260"/>
      <c r="J341" s="256"/>
      <c r="K341" s="256"/>
      <c r="L341" s="261"/>
      <c r="M341" s="262"/>
      <c r="N341" s="263"/>
      <c r="O341" s="263"/>
      <c r="P341" s="263"/>
      <c r="Q341" s="263"/>
      <c r="R341" s="263"/>
      <c r="S341" s="263"/>
      <c r="T341" s="264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T341" s="265" t="s">
        <v>135</v>
      </c>
      <c r="AU341" s="265" t="s">
        <v>91</v>
      </c>
      <c r="AV341" s="15" t="s">
        <v>133</v>
      </c>
      <c r="AW341" s="15" t="s">
        <v>35</v>
      </c>
      <c r="AX341" s="15" t="s">
        <v>89</v>
      </c>
      <c r="AY341" s="265" t="s">
        <v>127</v>
      </c>
    </row>
    <row r="342" s="12" customFormat="1" ht="22.8" customHeight="1">
      <c r="A342" s="12"/>
      <c r="B342" s="203"/>
      <c r="C342" s="204"/>
      <c r="D342" s="205" t="s">
        <v>80</v>
      </c>
      <c r="E342" s="217" t="s">
        <v>468</v>
      </c>
      <c r="F342" s="217" t="s">
        <v>469</v>
      </c>
      <c r="G342" s="204"/>
      <c r="H342" s="204"/>
      <c r="I342" s="207"/>
      <c r="J342" s="218">
        <f>BK342</f>
        <v>0</v>
      </c>
      <c r="K342" s="204"/>
      <c r="L342" s="209"/>
      <c r="M342" s="210"/>
      <c r="N342" s="211"/>
      <c r="O342" s="211"/>
      <c r="P342" s="212">
        <f>P343</f>
        <v>0</v>
      </c>
      <c r="Q342" s="211"/>
      <c r="R342" s="212">
        <f>R343</f>
        <v>0</v>
      </c>
      <c r="S342" s="211"/>
      <c r="T342" s="213">
        <f>T343</f>
        <v>0</v>
      </c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R342" s="214" t="s">
        <v>89</v>
      </c>
      <c r="AT342" s="215" t="s">
        <v>80</v>
      </c>
      <c r="AU342" s="215" t="s">
        <v>89</v>
      </c>
      <c r="AY342" s="214" t="s">
        <v>127</v>
      </c>
      <c r="BK342" s="216">
        <f>BK343</f>
        <v>0</v>
      </c>
    </row>
    <row r="343" s="2" customFormat="1" ht="33" customHeight="1">
      <c r="A343" s="38"/>
      <c r="B343" s="39"/>
      <c r="C343" s="219" t="s">
        <v>470</v>
      </c>
      <c r="D343" s="219" t="s">
        <v>129</v>
      </c>
      <c r="E343" s="220" t="s">
        <v>471</v>
      </c>
      <c r="F343" s="221" t="s">
        <v>472</v>
      </c>
      <c r="G343" s="222" t="s">
        <v>201</v>
      </c>
      <c r="H343" s="223">
        <v>838.99400000000003</v>
      </c>
      <c r="I343" s="224"/>
      <c r="J343" s="225">
        <f>ROUND(I343*H343,2)</f>
        <v>0</v>
      </c>
      <c r="K343" s="226"/>
      <c r="L343" s="44"/>
      <c r="M343" s="277" t="s">
        <v>1</v>
      </c>
      <c r="N343" s="278" t="s">
        <v>46</v>
      </c>
      <c r="O343" s="279"/>
      <c r="P343" s="280">
        <f>O343*H343</f>
        <v>0</v>
      </c>
      <c r="Q343" s="280">
        <v>0</v>
      </c>
      <c r="R343" s="280">
        <f>Q343*H343</f>
        <v>0</v>
      </c>
      <c r="S343" s="280">
        <v>0</v>
      </c>
      <c r="T343" s="281">
        <f>S343*H343</f>
        <v>0</v>
      </c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R343" s="231" t="s">
        <v>133</v>
      </c>
      <c r="AT343" s="231" t="s">
        <v>129</v>
      </c>
      <c r="AU343" s="231" t="s">
        <v>91</v>
      </c>
      <c r="AY343" s="17" t="s">
        <v>127</v>
      </c>
      <c r="BE343" s="232">
        <f>IF(N343="základní",J343,0)</f>
        <v>0</v>
      </c>
      <c r="BF343" s="232">
        <f>IF(N343="snížená",J343,0)</f>
        <v>0</v>
      </c>
      <c r="BG343" s="232">
        <f>IF(N343="zákl. přenesená",J343,0)</f>
        <v>0</v>
      </c>
      <c r="BH343" s="232">
        <f>IF(N343="sníž. přenesená",J343,0)</f>
        <v>0</v>
      </c>
      <c r="BI343" s="232">
        <f>IF(N343="nulová",J343,0)</f>
        <v>0</v>
      </c>
      <c r="BJ343" s="17" t="s">
        <v>89</v>
      </c>
      <c r="BK343" s="232">
        <f>ROUND(I343*H343,2)</f>
        <v>0</v>
      </c>
      <c r="BL343" s="17" t="s">
        <v>133</v>
      </c>
      <c r="BM343" s="231" t="s">
        <v>473</v>
      </c>
    </row>
    <row r="344" s="2" customFormat="1" ht="6.96" customHeight="1">
      <c r="A344" s="38"/>
      <c r="B344" s="66"/>
      <c r="C344" s="67"/>
      <c r="D344" s="67"/>
      <c r="E344" s="67"/>
      <c r="F344" s="67"/>
      <c r="G344" s="67"/>
      <c r="H344" s="67"/>
      <c r="I344" s="67"/>
      <c r="J344" s="67"/>
      <c r="K344" s="67"/>
      <c r="L344" s="44"/>
      <c r="M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</row>
  </sheetData>
  <sheetProtection sheet="1" autoFilter="0" formatColumns="0" formatRows="0" objects="1" scenarios="1" spinCount="100000" saltValue="4X17Dr7+br9fLSvxkjh4M4mZ78WGVrtJmJuLcspvqsnB/vQZbO6gjApxs5QOd9BJsCyqfRiM6Qw84K44hTxWGQ==" hashValue="pNYLZ/+zqgQuYhK542j3/uLs9JrHE0rJZsg2zwC2HMFm+ZaQpP/orVezS5K1hkugHwB0npyx0PUu0Pdlnxya1g==" algorithmName="SHA-512" password="CC35"/>
  <autoFilter ref="C124:K343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94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91</v>
      </c>
    </row>
    <row r="4" s="1" customFormat="1" ht="24.96" customHeight="1">
      <c r="B4" s="20"/>
      <c r="D4" s="138" t="s">
        <v>95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Úpravy a prodloužení místní komunikace Malšovice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96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474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22. 5. 2024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tr">
        <f>IF('Rekapitulace stavby'!AN10="","",'Rekapitulace stavby'!AN10)</f>
        <v>00261548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tr">
        <f>IF('Rekapitulace stavby'!E11="","",'Rekapitulace stavby'!E11)</f>
        <v>Obec Malšovice</v>
      </c>
      <c r="F15" s="38"/>
      <c r="G15" s="38"/>
      <c r="H15" s="38"/>
      <c r="I15" s="140" t="s">
        <v>28</v>
      </c>
      <c r="J15" s="143" t="str">
        <f>IF('Rekapitulace stavby'!AN11="","",'Rekapitulace stavby'!AN11)</f>
        <v>CZ00261548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30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28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32</v>
      </c>
      <c r="E20" s="38"/>
      <c r="F20" s="38"/>
      <c r="G20" s="38"/>
      <c r="H20" s="38"/>
      <c r="I20" s="140" t="s">
        <v>25</v>
      </c>
      <c r="J20" s="143" t="str">
        <f>IF('Rekapitulace stavby'!AN16="","",'Rekapitulace stavby'!AN16)</f>
        <v>73842346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tr">
        <f>IF('Rekapitulace stavby'!E17="","",'Rekapitulace stavby'!E17)</f>
        <v>Ing. Martina Hřebřinová</v>
      </c>
      <c r="F21" s="38"/>
      <c r="G21" s="38"/>
      <c r="H21" s="38"/>
      <c r="I21" s="140" t="s">
        <v>28</v>
      </c>
      <c r="J21" s="143" t="str">
        <f>IF('Rekapitulace stavby'!AN17="","",'Rekapitulace stavby'!AN17)</f>
        <v/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36</v>
      </c>
      <c r="E23" s="38"/>
      <c r="F23" s="38"/>
      <c r="G23" s="38"/>
      <c r="H23" s="38"/>
      <c r="I23" s="140" t="s">
        <v>25</v>
      </c>
      <c r="J23" s="143" t="s">
        <v>37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38</v>
      </c>
      <c r="F24" s="38"/>
      <c r="G24" s="38"/>
      <c r="H24" s="38"/>
      <c r="I24" s="140" t="s">
        <v>28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39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41</v>
      </c>
      <c r="E30" s="38"/>
      <c r="F30" s="38"/>
      <c r="G30" s="38"/>
      <c r="H30" s="38"/>
      <c r="I30" s="38"/>
      <c r="J30" s="151">
        <f>ROUND(J120,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43</v>
      </c>
      <c r="G32" s="38"/>
      <c r="H32" s="38"/>
      <c r="I32" s="152" t="s">
        <v>42</v>
      </c>
      <c r="J32" s="152" t="s">
        <v>44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45</v>
      </c>
      <c r="E33" s="140" t="s">
        <v>46</v>
      </c>
      <c r="F33" s="154">
        <f>ROUND((SUM(BE120:BE127)),  2)</f>
        <v>0</v>
      </c>
      <c r="G33" s="38"/>
      <c r="H33" s="38"/>
      <c r="I33" s="155">
        <v>0.20999999999999999</v>
      </c>
      <c r="J33" s="154">
        <f>ROUND(((SUM(BE120:BE127))*I33),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47</v>
      </c>
      <c r="F34" s="154">
        <f>ROUND((SUM(BF120:BF127)),  2)</f>
        <v>0</v>
      </c>
      <c r="G34" s="38"/>
      <c r="H34" s="38"/>
      <c r="I34" s="155">
        <v>0.14999999999999999</v>
      </c>
      <c r="J34" s="154">
        <f>ROUND(((SUM(BF120:BF127))*I34),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48</v>
      </c>
      <c r="F35" s="154">
        <f>ROUND((SUM(BG120:BG127)),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49</v>
      </c>
      <c r="F36" s="154">
        <f>ROUND((SUM(BH120:BH127)),  2)</f>
        <v>0</v>
      </c>
      <c r="G36" s="38"/>
      <c r="H36" s="38"/>
      <c r="I36" s="155">
        <v>0.14999999999999999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50</v>
      </c>
      <c r="F37" s="154">
        <f>ROUND((SUM(BI120:BI127)),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51</v>
      </c>
      <c r="E39" s="158"/>
      <c r="F39" s="158"/>
      <c r="G39" s="159" t="s">
        <v>52</v>
      </c>
      <c r="H39" s="160" t="s">
        <v>53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54</v>
      </c>
      <c r="E50" s="164"/>
      <c r="F50" s="164"/>
      <c r="G50" s="163" t="s">
        <v>55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56</v>
      </c>
      <c r="E61" s="166"/>
      <c r="F61" s="167" t="s">
        <v>57</v>
      </c>
      <c r="G61" s="165" t="s">
        <v>56</v>
      </c>
      <c r="H61" s="166"/>
      <c r="I61" s="166"/>
      <c r="J61" s="168" t="s">
        <v>57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58</v>
      </c>
      <c r="E65" s="169"/>
      <c r="F65" s="169"/>
      <c r="G65" s="163" t="s">
        <v>59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56</v>
      </c>
      <c r="E76" s="166"/>
      <c r="F76" s="167" t="s">
        <v>57</v>
      </c>
      <c r="G76" s="165" t="s">
        <v>56</v>
      </c>
      <c r="H76" s="166"/>
      <c r="I76" s="166"/>
      <c r="J76" s="168" t="s">
        <v>57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98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Úpravy a prodloužení místní komunikace Malšovice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96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02 - Vedlejší rozpočtové náklady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 xml:space="preserve"> </v>
      </c>
      <c r="G89" s="40"/>
      <c r="H89" s="40"/>
      <c r="I89" s="32" t="s">
        <v>22</v>
      </c>
      <c r="J89" s="79" t="str">
        <f>IF(J12="","",J12)</f>
        <v>22. 5. 2024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25.65" customHeight="1">
      <c r="A91" s="38"/>
      <c r="B91" s="39"/>
      <c r="C91" s="32" t="s">
        <v>24</v>
      </c>
      <c r="D91" s="40"/>
      <c r="E91" s="40"/>
      <c r="F91" s="27" t="str">
        <f>E15</f>
        <v>Obec Malšovice</v>
      </c>
      <c r="G91" s="40"/>
      <c r="H91" s="40"/>
      <c r="I91" s="32" t="s">
        <v>32</v>
      </c>
      <c r="J91" s="36" t="str">
        <f>E21</f>
        <v>Ing. Martina Hřebřinová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30</v>
      </c>
      <c r="D92" s="40"/>
      <c r="E92" s="40"/>
      <c r="F92" s="27" t="str">
        <f>IF(E18="","",E18)</f>
        <v>Vyplň údaj</v>
      </c>
      <c r="G92" s="40"/>
      <c r="H92" s="40"/>
      <c r="I92" s="32" t="s">
        <v>36</v>
      </c>
      <c r="J92" s="36" t="str">
        <f>E24</f>
        <v>Josef Beran-STAVO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99</v>
      </c>
      <c r="D94" s="176"/>
      <c r="E94" s="176"/>
      <c r="F94" s="176"/>
      <c r="G94" s="176"/>
      <c r="H94" s="176"/>
      <c r="I94" s="176"/>
      <c r="J94" s="177" t="s">
        <v>100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101</v>
      </c>
      <c r="D96" s="40"/>
      <c r="E96" s="40"/>
      <c r="F96" s="40"/>
      <c r="G96" s="40"/>
      <c r="H96" s="40"/>
      <c r="I96" s="40"/>
      <c r="J96" s="110">
        <f>J120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102</v>
      </c>
    </row>
    <row r="97" s="9" customFormat="1" ht="24.96" customHeight="1">
      <c r="A97" s="9"/>
      <c r="B97" s="179"/>
      <c r="C97" s="180"/>
      <c r="D97" s="181" t="s">
        <v>475</v>
      </c>
      <c r="E97" s="182"/>
      <c r="F97" s="182"/>
      <c r="G97" s="182"/>
      <c r="H97" s="182"/>
      <c r="I97" s="182"/>
      <c r="J97" s="183">
        <f>J121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476</v>
      </c>
      <c r="E98" s="188"/>
      <c r="F98" s="188"/>
      <c r="G98" s="188"/>
      <c r="H98" s="188"/>
      <c r="I98" s="188"/>
      <c r="J98" s="189">
        <f>J122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5"/>
      <c r="C99" s="186"/>
      <c r="D99" s="187" t="s">
        <v>477</v>
      </c>
      <c r="E99" s="188"/>
      <c r="F99" s="188"/>
      <c r="G99" s="188"/>
      <c r="H99" s="188"/>
      <c r="I99" s="188"/>
      <c r="J99" s="189">
        <f>J124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5"/>
      <c r="C100" s="186"/>
      <c r="D100" s="187" t="s">
        <v>478</v>
      </c>
      <c r="E100" s="188"/>
      <c r="F100" s="188"/>
      <c r="G100" s="188"/>
      <c r="H100" s="188"/>
      <c r="I100" s="188"/>
      <c r="J100" s="189">
        <f>J126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8"/>
      <c r="B101" s="39"/>
      <c r="C101" s="40"/>
      <c r="D101" s="40"/>
      <c r="E101" s="40"/>
      <c r="F101" s="40"/>
      <c r="G101" s="40"/>
      <c r="H101" s="40"/>
      <c r="I101" s="40"/>
      <c r="J101" s="40"/>
      <c r="K101" s="40"/>
      <c r="L101" s="63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</row>
    <row r="102" s="2" customFormat="1" ht="6.96" customHeight="1">
      <c r="A102" s="38"/>
      <c r="B102" s="66"/>
      <c r="C102" s="67"/>
      <c r="D102" s="67"/>
      <c r="E102" s="67"/>
      <c r="F102" s="67"/>
      <c r="G102" s="67"/>
      <c r="H102" s="67"/>
      <c r="I102" s="67"/>
      <c r="J102" s="67"/>
      <c r="K102" s="67"/>
      <c r="L102" s="63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6" s="2" customFormat="1" ht="6.96" customHeight="1">
      <c r="A106" s="38"/>
      <c r="B106" s="68"/>
      <c r="C106" s="69"/>
      <c r="D106" s="69"/>
      <c r="E106" s="69"/>
      <c r="F106" s="69"/>
      <c r="G106" s="69"/>
      <c r="H106" s="69"/>
      <c r="I106" s="69"/>
      <c r="J106" s="69"/>
      <c r="K106" s="69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24.96" customHeight="1">
      <c r="A107" s="38"/>
      <c r="B107" s="39"/>
      <c r="C107" s="23" t="s">
        <v>112</v>
      </c>
      <c r="D107" s="40"/>
      <c r="E107" s="40"/>
      <c r="F107" s="40"/>
      <c r="G107" s="40"/>
      <c r="H107" s="40"/>
      <c r="I107" s="40"/>
      <c r="J107" s="40"/>
      <c r="K107" s="40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6.96" customHeight="1">
      <c r="A108" s="38"/>
      <c r="B108" s="39"/>
      <c r="C108" s="40"/>
      <c r="D108" s="40"/>
      <c r="E108" s="40"/>
      <c r="F108" s="40"/>
      <c r="G108" s="40"/>
      <c r="H108" s="40"/>
      <c r="I108" s="40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2" customHeight="1">
      <c r="A109" s="38"/>
      <c r="B109" s="39"/>
      <c r="C109" s="32" t="s">
        <v>16</v>
      </c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6.5" customHeight="1">
      <c r="A110" s="38"/>
      <c r="B110" s="39"/>
      <c r="C110" s="40"/>
      <c r="D110" s="40"/>
      <c r="E110" s="174" t="str">
        <f>E7</f>
        <v>Úpravy a prodloužení místní komunikace Malšovice</v>
      </c>
      <c r="F110" s="32"/>
      <c r="G110" s="32"/>
      <c r="H110" s="32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96</v>
      </c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6.5" customHeight="1">
      <c r="A112" s="38"/>
      <c r="B112" s="39"/>
      <c r="C112" s="40"/>
      <c r="D112" s="40"/>
      <c r="E112" s="76" t="str">
        <f>E9</f>
        <v>02 - Vedlejší rozpočtové náklady</v>
      </c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40"/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2" customHeight="1">
      <c r="A114" s="38"/>
      <c r="B114" s="39"/>
      <c r="C114" s="32" t="s">
        <v>20</v>
      </c>
      <c r="D114" s="40"/>
      <c r="E114" s="40"/>
      <c r="F114" s="27" t="str">
        <f>F12</f>
        <v xml:space="preserve"> </v>
      </c>
      <c r="G114" s="40"/>
      <c r="H114" s="40"/>
      <c r="I114" s="32" t="s">
        <v>22</v>
      </c>
      <c r="J114" s="79" t="str">
        <f>IF(J12="","",J12)</f>
        <v>22. 5. 2024</v>
      </c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40"/>
      <c r="D115" s="40"/>
      <c r="E115" s="40"/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25.65" customHeight="1">
      <c r="A116" s="38"/>
      <c r="B116" s="39"/>
      <c r="C116" s="32" t="s">
        <v>24</v>
      </c>
      <c r="D116" s="40"/>
      <c r="E116" s="40"/>
      <c r="F116" s="27" t="str">
        <f>E15</f>
        <v>Obec Malšovice</v>
      </c>
      <c r="G116" s="40"/>
      <c r="H116" s="40"/>
      <c r="I116" s="32" t="s">
        <v>32</v>
      </c>
      <c r="J116" s="36" t="str">
        <f>E21</f>
        <v>Ing. Martina Hřebřinová</v>
      </c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5.15" customHeight="1">
      <c r="A117" s="38"/>
      <c r="B117" s="39"/>
      <c r="C117" s="32" t="s">
        <v>30</v>
      </c>
      <c r="D117" s="40"/>
      <c r="E117" s="40"/>
      <c r="F117" s="27" t="str">
        <f>IF(E18="","",E18)</f>
        <v>Vyplň údaj</v>
      </c>
      <c r="G117" s="40"/>
      <c r="H117" s="40"/>
      <c r="I117" s="32" t="s">
        <v>36</v>
      </c>
      <c r="J117" s="36" t="str">
        <f>E24</f>
        <v>Josef Beran-STAVO</v>
      </c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0.32" customHeight="1">
      <c r="A118" s="38"/>
      <c r="B118" s="39"/>
      <c r="C118" s="40"/>
      <c r="D118" s="40"/>
      <c r="E118" s="40"/>
      <c r="F118" s="40"/>
      <c r="G118" s="40"/>
      <c r="H118" s="40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11" customFormat="1" ht="29.28" customHeight="1">
      <c r="A119" s="191"/>
      <c r="B119" s="192"/>
      <c r="C119" s="193" t="s">
        <v>113</v>
      </c>
      <c r="D119" s="194" t="s">
        <v>66</v>
      </c>
      <c r="E119" s="194" t="s">
        <v>62</v>
      </c>
      <c r="F119" s="194" t="s">
        <v>63</v>
      </c>
      <c r="G119" s="194" t="s">
        <v>114</v>
      </c>
      <c r="H119" s="194" t="s">
        <v>115</v>
      </c>
      <c r="I119" s="194" t="s">
        <v>116</v>
      </c>
      <c r="J119" s="195" t="s">
        <v>100</v>
      </c>
      <c r="K119" s="196" t="s">
        <v>117</v>
      </c>
      <c r="L119" s="197"/>
      <c r="M119" s="100" t="s">
        <v>1</v>
      </c>
      <c r="N119" s="101" t="s">
        <v>45</v>
      </c>
      <c r="O119" s="101" t="s">
        <v>118</v>
      </c>
      <c r="P119" s="101" t="s">
        <v>119</v>
      </c>
      <c r="Q119" s="101" t="s">
        <v>120</v>
      </c>
      <c r="R119" s="101" t="s">
        <v>121</v>
      </c>
      <c r="S119" s="101" t="s">
        <v>122</v>
      </c>
      <c r="T119" s="102" t="s">
        <v>123</v>
      </c>
      <c r="U119" s="191"/>
      <c r="V119" s="191"/>
      <c r="W119" s="191"/>
      <c r="X119" s="191"/>
      <c r="Y119" s="191"/>
      <c r="Z119" s="191"/>
      <c r="AA119" s="191"/>
      <c r="AB119" s="191"/>
      <c r="AC119" s="191"/>
      <c r="AD119" s="191"/>
      <c r="AE119" s="191"/>
    </row>
    <row r="120" s="2" customFormat="1" ht="22.8" customHeight="1">
      <c r="A120" s="38"/>
      <c r="B120" s="39"/>
      <c r="C120" s="107" t="s">
        <v>124</v>
      </c>
      <c r="D120" s="40"/>
      <c r="E120" s="40"/>
      <c r="F120" s="40"/>
      <c r="G120" s="40"/>
      <c r="H120" s="40"/>
      <c r="I120" s="40"/>
      <c r="J120" s="198">
        <f>BK120</f>
        <v>0</v>
      </c>
      <c r="K120" s="40"/>
      <c r="L120" s="44"/>
      <c r="M120" s="103"/>
      <c r="N120" s="199"/>
      <c r="O120" s="104"/>
      <c r="P120" s="200">
        <f>P121</f>
        <v>0</v>
      </c>
      <c r="Q120" s="104"/>
      <c r="R120" s="200">
        <f>R121</f>
        <v>0</v>
      </c>
      <c r="S120" s="104"/>
      <c r="T120" s="201">
        <f>T121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7" t="s">
        <v>80</v>
      </c>
      <c r="AU120" s="17" t="s">
        <v>102</v>
      </c>
      <c r="BK120" s="202">
        <f>BK121</f>
        <v>0</v>
      </c>
    </row>
    <row r="121" s="12" customFormat="1" ht="25.92" customHeight="1">
      <c r="A121" s="12"/>
      <c r="B121" s="203"/>
      <c r="C121" s="204"/>
      <c r="D121" s="205" t="s">
        <v>80</v>
      </c>
      <c r="E121" s="206" t="s">
        <v>479</v>
      </c>
      <c r="F121" s="206" t="s">
        <v>93</v>
      </c>
      <c r="G121" s="204"/>
      <c r="H121" s="204"/>
      <c r="I121" s="207"/>
      <c r="J121" s="208">
        <f>BK121</f>
        <v>0</v>
      </c>
      <c r="K121" s="204"/>
      <c r="L121" s="209"/>
      <c r="M121" s="210"/>
      <c r="N121" s="211"/>
      <c r="O121" s="211"/>
      <c r="P121" s="212">
        <f>P122+P124+P126</f>
        <v>0</v>
      </c>
      <c r="Q121" s="211"/>
      <c r="R121" s="212">
        <f>R122+R124+R126</f>
        <v>0</v>
      </c>
      <c r="S121" s="211"/>
      <c r="T121" s="213">
        <f>T122+T124+T126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4" t="s">
        <v>157</v>
      </c>
      <c r="AT121" s="215" t="s">
        <v>80</v>
      </c>
      <c r="AU121" s="215" t="s">
        <v>81</v>
      </c>
      <c r="AY121" s="214" t="s">
        <v>127</v>
      </c>
      <c r="BK121" s="216">
        <f>BK122+BK124+BK126</f>
        <v>0</v>
      </c>
    </row>
    <row r="122" s="12" customFormat="1" ht="22.8" customHeight="1">
      <c r="A122" s="12"/>
      <c r="B122" s="203"/>
      <c r="C122" s="204"/>
      <c r="D122" s="205" t="s">
        <v>80</v>
      </c>
      <c r="E122" s="217" t="s">
        <v>480</v>
      </c>
      <c r="F122" s="217" t="s">
        <v>481</v>
      </c>
      <c r="G122" s="204"/>
      <c r="H122" s="204"/>
      <c r="I122" s="207"/>
      <c r="J122" s="218">
        <f>BK122</f>
        <v>0</v>
      </c>
      <c r="K122" s="204"/>
      <c r="L122" s="209"/>
      <c r="M122" s="210"/>
      <c r="N122" s="211"/>
      <c r="O122" s="211"/>
      <c r="P122" s="212">
        <f>P123</f>
        <v>0</v>
      </c>
      <c r="Q122" s="211"/>
      <c r="R122" s="212">
        <f>R123</f>
        <v>0</v>
      </c>
      <c r="S122" s="211"/>
      <c r="T122" s="213">
        <f>T123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4" t="s">
        <v>157</v>
      </c>
      <c r="AT122" s="215" t="s">
        <v>80</v>
      </c>
      <c r="AU122" s="215" t="s">
        <v>89</v>
      </c>
      <c r="AY122" s="214" t="s">
        <v>127</v>
      </c>
      <c r="BK122" s="216">
        <f>BK123</f>
        <v>0</v>
      </c>
    </row>
    <row r="123" s="2" customFormat="1" ht="16.5" customHeight="1">
      <c r="A123" s="38"/>
      <c r="B123" s="39"/>
      <c r="C123" s="219" t="s">
        <v>89</v>
      </c>
      <c r="D123" s="219" t="s">
        <v>129</v>
      </c>
      <c r="E123" s="220" t="s">
        <v>482</v>
      </c>
      <c r="F123" s="221" t="s">
        <v>481</v>
      </c>
      <c r="G123" s="222" t="s">
        <v>483</v>
      </c>
      <c r="H123" s="282"/>
      <c r="I123" s="224"/>
      <c r="J123" s="225">
        <f>ROUND(I123*H123,2)</f>
        <v>0</v>
      </c>
      <c r="K123" s="226"/>
      <c r="L123" s="44"/>
      <c r="M123" s="227" t="s">
        <v>1</v>
      </c>
      <c r="N123" s="228" t="s">
        <v>46</v>
      </c>
      <c r="O123" s="91"/>
      <c r="P123" s="229">
        <f>O123*H123</f>
        <v>0</v>
      </c>
      <c r="Q123" s="229">
        <v>0</v>
      </c>
      <c r="R123" s="229">
        <f>Q123*H123</f>
        <v>0</v>
      </c>
      <c r="S123" s="229">
        <v>0</v>
      </c>
      <c r="T123" s="230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31" t="s">
        <v>484</v>
      </c>
      <c r="AT123" s="231" t="s">
        <v>129</v>
      </c>
      <c r="AU123" s="231" t="s">
        <v>91</v>
      </c>
      <c r="AY123" s="17" t="s">
        <v>127</v>
      </c>
      <c r="BE123" s="232">
        <f>IF(N123="základní",J123,0)</f>
        <v>0</v>
      </c>
      <c r="BF123" s="232">
        <f>IF(N123="snížená",J123,0)</f>
        <v>0</v>
      </c>
      <c r="BG123" s="232">
        <f>IF(N123="zákl. přenesená",J123,0)</f>
        <v>0</v>
      </c>
      <c r="BH123" s="232">
        <f>IF(N123="sníž. přenesená",J123,0)</f>
        <v>0</v>
      </c>
      <c r="BI123" s="232">
        <f>IF(N123="nulová",J123,0)</f>
        <v>0</v>
      </c>
      <c r="BJ123" s="17" t="s">
        <v>89</v>
      </c>
      <c r="BK123" s="232">
        <f>ROUND(I123*H123,2)</f>
        <v>0</v>
      </c>
      <c r="BL123" s="17" t="s">
        <v>484</v>
      </c>
      <c r="BM123" s="231" t="s">
        <v>485</v>
      </c>
    </row>
    <row r="124" s="12" customFormat="1" ht="22.8" customHeight="1">
      <c r="A124" s="12"/>
      <c r="B124" s="203"/>
      <c r="C124" s="204"/>
      <c r="D124" s="205" t="s">
        <v>80</v>
      </c>
      <c r="E124" s="217" t="s">
        <v>486</v>
      </c>
      <c r="F124" s="217" t="s">
        <v>487</v>
      </c>
      <c r="G124" s="204"/>
      <c r="H124" s="204"/>
      <c r="I124" s="207"/>
      <c r="J124" s="218">
        <f>BK124</f>
        <v>0</v>
      </c>
      <c r="K124" s="204"/>
      <c r="L124" s="209"/>
      <c r="M124" s="210"/>
      <c r="N124" s="211"/>
      <c r="O124" s="211"/>
      <c r="P124" s="212">
        <f>P125</f>
        <v>0</v>
      </c>
      <c r="Q124" s="211"/>
      <c r="R124" s="212">
        <f>R125</f>
        <v>0</v>
      </c>
      <c r="S124" s="211"/>
      <c r="T124" s="213">
        <f>T125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4" t="s">
        <v>157</v>
      </c>
      <c r="AT124" s="215" t="s">
        <v>80</v>
      </c>
      <c r="AU124" s="215" t="s">
        <v>89</v>
      </c>
      <c r="AY124" s="214" t="s">
        <v>127</v>
      </c>
      <c r="BK124" s="216">
        <f>BK125</f>
        <v>0</v>
      </c>
    </row>
    <row r="125" s="2" customFormat="1" ht="16.5" customHeight="1">
      <c r="A125" s="38"/>
      <c r="B125" s="39"/>
      <c r="C125" s="219" t="s">
        <v>91</v>
      </c>
      <c r="D125" s="219" t="s">
        <v>129</v>
      </c>
      <c r="E125" s="220" t="s">
        <v>488</v>
      </c>
      <c r="F125" s="221" t="s">
        <v>487</v>
      </c>
      <c r="G125" s="222" t="s">
        <v>483</v>
      </c>
      <c r="H125" s="282"/>
      <c r="I125" s="224"/>
      <c r="J125" s="225">
        <f>ROUND(I125*H125,2)</f>
        <v>0</v>
      </c>
      <c r="K125" s="226"/>
      <c r="L125" s="44"/>
      <c r="M125" s="227" t="s">
        <v>1</v>
      </c>
      <c r="N125" s="228" t="s">
        <v>46</v>
      </c>
      <c r="O125" s="91"/>
      <c r="P125" s="229">
        <f>O125*H125</f>
        <v>0</v>
      </c>
      <c r="Q125" s="229">
        <v>0</v>
      </c>
      <c r="R125" s="229">
        <f>Q125*H125</f>
        <v>0</v>
      </c>
      <c r="S125" s="229">
        <v>0</v>
      </c>
      <c r="T125" s="230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31" t="s">
        <v>484</v>
      </c>
      <c r="AT125" s="231" t="s">
        <v>129</v>
      </c>
      <c r="AU125" s="231" t="s">
        <v>91</v>
      </c>
      <c r="AY125" s="17" t="s">
        <v>127</v>
      </c>
      <c r="BE125" s="232">
        <f>IF(N125="základní",J125,0)</f>
        <v>0</v>
      </c>
      <c r="BF125" s="232">
        <f>IF(N125="snížená",J125,0)</f>
        <v>0</v>
      </c>
      <c r="BG125" s="232">
        <f>IF(N125="zákl. přenesená",J125,0)</f>
        <v>0</v>
      </c>
      <c r="BH125" s="232">
        <f>IF(N125="sníž. přenesená",J125,0)</f>
        <v>0</v>
      </c>
      <c r="BI125" s="232">
        <f>IF(N125="nulová",J125,0)</f>
        <v>0</v>
      </c>
      <c r="BJ125" s="17" t="s">
        <v>89</v>
      </c>
      <c r="BK125" s="232">
        <f>ROUND(I125*H125,2)</f>
        <v>0</v>
      </c>
      <c r="BL125" s="17" t="s">
        <v>484</v>
      </c>
      <c r="BM125" s="231" t="s">
        <v>489</v>
      </c>
    </row>
    <row r="126" s="12" customFormat="1" ht="22.8" customHeight="1">
      <c r="A126" s="12"/>
      <c r="B126" s="203"/>
      <c r="C126" s="204"/>
      <c r="D126" s="205" t="s">
        <v>80</v>
      </c>
      <c r="E126" s="217" t="s">
        <v>490</v>
      </c>
      <c r="F126" s="217" t="s">
        <v>491</v>
      </c>
      <c r="G126" s="204"/>
      <c r="H126" s="204"/>
      <c r="I126" s="207"/>
      <c r="J126" s="218">
        <f>BK126</f>
        <v>0</v>
      </c>
      <c r="K126" s="204"/>
      <c r="L126" s="209"/>
      <c r="M126" s="210"/>
      <c r="N126" s="211"/>
      <c r="O126" s="211"/>
      <c r="P126" s="212">
        <f>P127</f>
        <v>0</v>
      </c>
      <c r="Q126" s="211"/>
      <c r="R126" s="212">
        <f>R127</f>
        <v>0</v>
      </c>
      <c r="S126" s="211"/>
      <c r="T126" s="213">
        <f>T127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4" t="s">
        <v>157</v>
      </c>
      <c r="AT126" s="215" t="s">
        <v>80</v>
      </c>
      <c r="AU126" s="215" t="s">
        <v>89</v>
      </c>
      <c r="AY126" s="214" t="s">
        <v>127</v>
      </c>
      <c r="BK126" s="216">
        <f>BK127</f>
        <v>0</v>
      </c>
    </row>
    <row r="127" s="2" customFormat="1" ht="16.5" customHeight="1">
      <c r="A127" s="38"/>
      <c r="B127" s="39"/>
      <c r="C127" s="219" t="s">
        <v>142</v>
      </c>
      <c r="D127" s="219" t="s">
        <v>129</v>
      </c>
      <c r="E127" s="220" t="s">
        <v>492</v>
      </c>
      <c r="F127" s="221" t="s">
        <v>493</v>
      </c>
      <c r="G127" s="222" t="s">
        <v>483</v>
      </c>
      <c r="H127" s="282"/>
      <c r="I127" s="224"/>
      <c r="J127" s="225">
        <f>ROUND(I127*H127,2)</f>
        <v>0</v>
      </c>
      <c r="K127" s="226"/>
      <c r="L127" s="44"/>
      <c r="M127" s="277" t="s">
        <v>1</v>
      </c>
      <c r="N127" s="278" t="s">
        <v>46</v>
      </c>
      <c r="O127" s="279"/>
      <c r="P127" s="280">
        <f>O127*H127</f>
        <v>0</v>
      </c>
      <c r="Q127" s="280">
        <v>0</v>
      </c>
      <c r="R127" s="280">
        <f>Q127*H127</f>
        <v>0</v>
      </c>
      <c r="S127" s="280">
        <v>0</v>
      </c>
      <c r="T127" s="281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31" t="s">
        <v>484</v>
      </c>
      <c r="AT127" s="231" t="s">
        <v>129</v>
      </c>
      <c r="AU127" s="231" t="s">
        <v>91</v>
      </c>
      <c r="AY127" s="17" t="s">
        <v>127</v>
      </c>
      <c r="BE127" s="232">
        <f>IF(N127="základní",J127,0)</f>
        <v>0</v>
      </c>
      <c r="BF127" s="232">
        <f>IF(N127="snížená",J127,0)</f>
        <v>0</v>
      </c>
      <c r="BG127" s="232">
        <f>IF(N127="zákl. přenesená",J127,0)</f>
        <v>0</v>
      </c>
      <c r="BH127" s="232">
        <f>IF(N127="sníž. přenesená",J127,0)</f>
        <v>0</v>
      </c>
      <c r="BI127" s="232">
        <f>IF(N127="nulová",J127,0)</f>
        <v>0</v>
      </c>
      <c r="BJ127" s="17" t="s">
        <v>89</v>
      </c>
      <c r="BK127" s="232">
        <f>ROUND(I127*H127,2)</f>
        <v>0</v>
      </c>
      <c r="BL127" s="17" t="s">
        <v>484</v>
      </c>
      <c r="BM127" s="231" t="s">
        <v>494</v>
      </c>
    </row>
    <row r="128" s="2" customFormat="1" ht="6.96" customHeight="1">
      <c r="A128" s="38"/>
      <c r="B128" s="66"/>
      <c r="C128" s="67"/>
      <c r="D128" s="67"/>
      <c r="E128" s="67"/>
      <c r="F128" s="67"/>
      <c r="G128" s="67"/>
      <c r="H128" s="67"/>
      <c r="I128" s="67"/>
      <c r="J128" s="67"/>
      <c r="K128" s="67"/>
      <c r="L128" s="44"/>
      <c r="M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</sheetData>
  <sheetProtection sheet="1" autoFilter="0" formatColumns="0" formatRows="0" objects="1" scenarios="1" spinCount="100000" saltValue="NVsiJFge/laiyabxlTHuUQJgyqz0XDbo0RcGGSD4Dblvx7wdTlWlCLrjijsybfg+9aG/0k4ngU0ioSSjgtIu2w==" hashValue="pyhW48JeSaIW07GFQ4R2MfAZF9rfRh/PJ6/6c8GA1xAvNwzkr/wd8QjhNzY4kUmYFwDj0tvvBJvy4Ycdn3Mf+Q==" algorithmName="SHA-512" password="CC35"/>
  <autoFilter ref="C119:K127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LAPTOP-H4KURVOL\StavoBeran</dc:creator>
  <cp:lastModifiedBy>LAPTOP-H4KURVOL\StavoBeran</cp:lastModifiedBy>
  <dcterms:created xsi:type="dcterms:W3CDTF">2024-05-22T06:25:19Z</dcterms:created>
  <dcterms:modified xsi:type="dcterms:W3CDTF">2024-05-22T06:25:22Z</dcterms:modified>
</cp:coreProperties>
</file>