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SVIS TCE\ROK_2026\18_Horni_Dolni_Chobolice_pripojky\DPS_PRIPOJKY\03_ROZPOCET\"/>
    </mc:Choice>
  </mc:AlternateContent>
  <xr:revisionPtr revIDLastSave="0" documentId="13_ncr:1_{A8E3A204-5A62-408A-80A4-2F5CA8F1CC6D}" xr6:coauthVersionLast="47" xr6:coauthVersionMax="47" xr10:uidLastSave="{00000000-0000-0000-0000-000000000000}"/>
  <bookViews>
    <workbookView xWindow="3600" yWindow="990" windowWidth="22440" windowHeight="20880" xr2:uid="{00000000-000D-0000-FFFF-FFFF00000000}"/>
  </bookViews>
  <sheets>
    <sheet name="Rekapitulace stavby" sheetId="1" r:id="rId1"/>
    <sheet name="01 - Horní Chobolice - vo..." sheetId="2" r:id="rId2"/>
    <sheet name="02 - Dolní Chobolice - vo..." sheetId="3" r:id="rId3"/>
    <sheet name="03 - Komunikace " sheetId="4" r:id="rId4"/>
    <sheet name="04 - VRN" sheetId="5" r:id="rId5"/>
    <sheet name="05 - Ostatní rozpočtové n..." sheetId="6" r:id="rId6"/>
    <sheet name="Seznam figur" sheetId="7" r:id="rId7"/>
  </sheets>
  <definedNames>
    <definedName name="_xlnm._FilterDatabase" localSheetId="1" hidden="1">'01 - Horní Chobolice - vo...'!$C$125:$K$928</definedName>
    <definedName name="_xlnm._FilterDatabase" localSheetId="2" hidden="1">'02 - Dolní Chobolice - vo...'!$C$124:$K$751</definedName>
    <definedName name="_xlnm._FilterDatabase" localSheetId="3" hidden="1">'03 - Komunikace '!$C$122:$K$412</definedName>
    <definedName name="_xlnm._FilterDatabase" localSheetId="4" hidden="1">'04 - VRN'!$C$117:$K$121</definedName>
    <definedName name="_xlnm._FilterDatabase" localSheetId="5" hidden="1">'05 - Ostatní rozpočtové n...'!$C$116:$K$132</definedName>
    <definedName name="_xlnm.Print_Titles" localSheetId="1">'01 - Horní Chobolice - vo...'!$125:$125</definedName>
    <definedName name="_xlnm.Print_Titles" localSheetId="2">'02 - Dolní Chobolice - vo...'!$124:$124</definedName>
    <definedName name="_xlnm.Print_Titles" localSheetId="3">'03 - Komunikace '!$122:$122</definedName>
    <definedName name="_xlnm.Print_Titles" localSheetId="4">'04 - VRN'!$117:$117</definedName>
    <definedName name="_xlnm.Print_Titles" localSheetId="5">'05 - Ostatní rozpočtové n...'!$116:$116</definedName>
    <definedName name="_xlnm.Print_Titles" localSheetId="0">'Rekapitulace stavby'!$92:$92</definedName>
    <definedName name="_xlnm.Print_Titles" localSheetId="6">'Seznam figur'!$9:$9</definedName>
    <definedName name="_xlnm.Print_Area" localSheetId="1">'01 - Horní Chobolice - vo...'!$C$4:$J$76,'01 - Horní Chobolice - vo...'!$C$82:$J$107,'01 - Horní Chobolice - vo...'!$C$113:$J$928</definedName>
    <definedName name="_xlnm.Print_Area" localSheetId="2">'02 - Dolní Chobolice - vo...'!$C$4:$J$76,'02 - Dolní Chobolice - vo...'!$C$82:$J$106,'02 - Dolní Chobolice - vo...'!$C$112:$J$751</definedName>
    <definedName name="_xlnm.Print_Area" localSheetId="3">'03 - Komunikace '!$C$4:$J$76,'03 - Komunikace '!$C$82:$J$104,'03 - Komunikace '!$C$110:$J$412</definedName>
    <definedName name="_xlnm.Print_Area" localSheetId="4">'04 - VRN'!$C$4:$J$76,'04 - VRN'!$C$82:$J$99,'04 - VRN'!$C$105:$J$121</definedName>
    <definedName name="_xlnm.Print_Area" localSheetId="5">'05 - Ostatní rozpočtové n...'!$C$4:$J$76,'05 - Ostatní rozpočtové n...'!$C$82:$J$98,'05 - Ostatní rozpočtové n...'!$C$104:$J$132</definedName>
    <definedName name="_xlnm.Print_Area" localSheetId="0">'Rekapitulace stavby'!$D$4:$AO$76,'Rekapitulace stavby'!$C$82:$AQ$100</definedName>
    <definedName name="_xlnm.Print_Area" localSheetId="6">'Seznam figur'!$C$4:$G$1015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7" l="1"/>
  <c r="J37" i="6"/>
  <c r="J36" i="6"/>
  <c r="AY99" i="1"/>
  <c r="J35" i="6"/>
  <c r="AX99" i="1"/>
  <c r="BI130" i="6"/>
  <c r="BH130" i="6"/>
  <c r="BG130" i="6"/>
  <c r="BF130" i="6"/>
  <c r="T130" i="6"/>
  <c r="R130" i="6"/>
  <c r="P130" i="6"/>
  <c r="BI127" i="6"/>
  <c r="BH127" i="6"/>
  <c r="BG127" i="6"/>
  <c r="BF127" i="6"/>
  <c r="T127" i="6"/>
  <c r="R127" i="6"/>
  <c r="P127" i="6"/>
  <c r="BI125" i="6"/>
  <c r="BH125" i="6"/>
  <c r="BG125" i="6"/>
  <c r="BF125" i="6"/>
  <c r="T125" i="6"/>
  <c r="R125" i="6"/>
  <c r="P125" i="6"/>
  <c r="BI123" i="6"/>
  <c r="BH123" i="6"/>
  <c r="BG123" i="6"/>
  <c r="BF123" i="6"/>
  <c r="T123" i="6"/>
  <c r="R123" i="6"/>
  <c r="P123" i="6"/>
  <c r="BI121" i="6"/>
  <c r="BH121" i="6"/>
  <c r="BG121" i="6"/>
  <c r="BF121" i="6"/>
  <c r="T121" i="6"/>
  <c r="R121" i="6"/>
  <c r="P121" i="6"/>
  <c r="BI119" i="6"/>
  <c r="BH119" i="6"/>
  <c r="BG119" i="6"/>
  <c r="BF119" i="6"/>
  <c r="T119" i="6"/>
  <c r="R119" i="6"/>
  <c r="P119" i="6"/>
  <c r="J113" i="6"/>
  <c r="F113" i="6"/>
  <c r="F111" i="6"/>
  <c r="E109" i="6"/>
  <c r="J91" i="6"/>
  <c r="F91" i="6"/>
  <c r="F89" i="6"/>
  <c r="E87" i="6"/>
  <c r="J24" i="6"/>
  <c r="E24" i="6"/>
  <c r="J114" i="6" s="1"/>
  <c r="J23" i="6"/>
  <c r="J18" i="6"/>
  <c r="E18" i="6"/>
  <c r="F92" i="6"/>
  <c r="J17" i="6"/>
  <c r="J12" i="6"/>
  <c r="J111" i="6" s="1"/>
  <c r="E7" i="6"/>
  <c r="E107" i="6" s="1"/>
  <c r="J37" i="5"/>
  <c r="J36" i="5"/>
  <c r="AY98" i="1" s="1"/>
  <c r="J35" i="5"/>
  <c r="AX98" i="1" s="1"/>
  <c r="BI121" i="5"/>
  <c r="F37" i="5" s="1"/>
  <c r="BD98" i="1" s="1"/>
  <c r="BH121" i="5"/>
  <c r="BG121" i="5"/>
  <c r="BF121" i="5"/>
  <c r="T121" i="5"/>
  <c r="T120" i="5" s="1"/>
  <c r="T119" i="5" s="1"/>
  <c r="T118" i="5" s="1"/>
  <c r="R121" i="5"/>
  <c r="R120" i="5" s="1"/>
  <c r="R119" i="5" s="1"/>
  <c r="R118" i="5" s="1"/>
  <c r="P121" i="5"/>
  <c r="P120" i="5" s="1"/>
  <c r="P119" i="5" s="1"/>
  <c r="P118" i="5" s="1"/>
  <c r="AU98" i="1" s="1"/>
  <c r="J114" i="5"/>
  <c r="F114" i="5"/>
  <c r="F112" i="5"/>
  <c r="E110" i="5"/>
  <c r="J91" i="5"/>
  <c r="F91" i="5"/>
  <c r="F89" i="5"/>
  <c r="E87" i="5"/>
  <c r="J24" i="5"/>
  <c r="E24" i="5"/>
  <c r="J115" i="5" s="1"/>
  <c r="J23" i="5"/>
  <c r="J18" i="5"/>
  <c r="E18" i="5"/>
  <c r="F115" i="5" s="1"/>
  <c r="J17" i="5"/>
  <c r="J12" i="5"/>
  <c r="J112" i="5" s="1"/>
  <c r="E7" i="5"/>
  <c r="E85" i="5"/>
  <c r="J37" i="4"/>
  <c r="J36" i="4"/>
  <c r="AY97" i="1" s="1"/>
  <c r="J35" i="4"/>
  <c r="AX97" i="1" s="1"/>
  <c r="BI412" i="4"/>
  <c r="BH412" i="4"/>
  <c r="BG412" i="4"/>
  <c r="BF412" i="4"/>
  <c r="T412" i="4"/>
  <c r="T411" i="4" s="1"/>
  <c r="R412" i="4"/>
  <c r="R411" i="4" s="1"/>
  <c r="P412" i="4"/>
  <c r="P411" i="4" s="1"/>
  <c r="BI405" i="4"/>
  <c r="BH405" i="4"/>
  <c r="BG405" i="4"/>
  <c r="BF405" i="4"/>
  <c r="T405" i="4"/>
  <c r="R405" i="4"/>
  <c r="P405" i="4"/>
  <c r="BI399" i="4"/>
  <c r="BH399" i="4"/>
  <c r="BG399" i="4"/>
  <c r="BF399" i="4"/>
  <c r="T399" i="4"/>
  <c r="R399" i="4"/>
  <c r="P399" i="4"/>
  <c r="BI395" i="4"/>
  <c r="BH395" i="4"/>
  <c r="BG395" i="4"/>
  <c r="BF395" i="4"/>
  <c r="T395" i="4"/>
  <c r="R395" i="4"/>
  <c r="P395" i="4"/>
  <c r="BI388" i="4"/>
  <c r="BH388" i="4"/>
  <c r="BG388" i="4"/>
  <c r="BF388" i="4"/>
  <c r="T388" i="4"/>
  <c r="R388" i="4"/>
  <c r="P388" i="4"/>
  <c r="BI379" i="4"/>
  <c r="BH379" i="4"/>
  <c r="BG379" i="4"/>
  <c r="BF379" i="4"/>
  <c r="T379" i="4"/>
  <c r="R379" i="4"/>
  <c r="P379" i="4"/>
  <c r="BI369" i="4"/>
  <c r="BH369" i="4"/>
  <c r="BG369" i="4"/>
  <c r="BF369" i="4"/>
  <c r="T369" i="4"/>
  <c r="R369" i="4"/>
  <c r="P369" i="4"/>
  <c r="BI362" i="4"/>
  <c r="BH362" i="4"/>
  <c r="BG362" i="4"/>
  <c r="BF362" i="4"/>
  <c r="T362" i="4"/>
  <c r="R362" i="4"/>
  <c r="P362" i="4"/>
  <c r="BI356" i="4"/>
  <c r="BH356" i="4"/>
  <c r="BG356" i="4"/>
  <c r="BF356" i="4"/>
  <c r="T356" i="4"/>
  <c r="R356" i="4"/>
  <c r="P356" i="4"/>
  <c r="BI350" i="4"/>
  <c r="BH350" i="4"/>
  <c r="BG350" i="4"/>
  <c r="BF350" i="4"/>
  <c r="T350" i="4"/>
  <c r="R350" i="4"/>
  <c r="P350" i="4"/>
  <c r="BI345" i="4"/>
  <c r="BH345" i="4"/>
  <c r="BG345" i="4"/>
  <c r="BF345" i="4"/>
  <c r="T345" i="4"/>
  <c r="R345" i="4"/>
  <c r="P345" i="4"/>
  <c r="BI340" i="4"/>
  <c r="BH340" i="4"/>
  <c r="BG340" i="4"/>
  <c r="BF340" i="4"/>
  <c r="T340" i="4"/>
  <c r="R340" i="4"/>
  <c r="P340" i="4"/>
  <c r="BI336" i="4"/>
  <c r="BH336" i="4"/>
  <c r="BG336" i="4"/>
  <c r="BF336" i="4"/>
  <c r="T336" i="4"/>
  <c r="R336" i="4"/>
  <c r="P336" i="4"/>
  <c r="BI332" i="4"/>
  <c r="BH332" i="4"/>
  <c r="BG332" i="4"/>
  <c r="BF332" i="4"/>
  <c r="T332" i="4"/>
  <c r="R332" i="4"/>
  <c r="P332" i="4"/>
  <c r="BI328" i="4"/>
  <c r="BH328" i="4"/>
  <c r="BG328" i="4"/>
  <c r="BF328" i="4"/>
  <c r="T328" i="4"/>
  <c r="R328" i="4"/>
  <c r="P328" i="4"/>
  <c r="BI318" i="4"/>
  <c r="BH318" i="4"/>
  <c r="BG318" i="4"/>
  <c r="BF318" i="4"/>
  <c r="T318" i="4"/>
  <c r="R318" i="4"/>
  <c r="P318" i="4"/>
  <c r="BI312" i="4"/>
  <c r="BH312" i="4"/>
  <c r="BG312" i="4"/>
  <c r="BF312" i="4"/>
  <c r="T312" i="4"/>
  <c r="R312" i="4"/>
  <c r="P312" i="4"/>
  <c r="BI307" i="4"/>
  <c r="BH307" i="4"/>
  <c r="BG307" i="4"/>
  <c r="BF307" i="4"/>
  <c r="T307" i="4"/>
  <c r="R307" i="4"/>
  <c r="P307" i="4"/>
  <c r="BI302" i="4"/>
  <c r="BH302" i="4"/>
  <c r="BG302" i="4"/>
  <c r="BF302" i="4"/>
  <c r="T302" i="4"/>
  <c r="R302" i="4"/>
  <c r="P302" i="4"/>
  <c r="BI297" i="4"/>
  <c r="BH297" i="4"/>
  <c r="BG297" i="4"/>
  <c r="BF297" i="4"/>
  <c r="T297" i="4"/>
  <c r="R297" i="4"/>
  <c r="P297" i="4"/>
  <c r="BI292" i="4"/>
  <c r="BH292" i="4"/>
  <c r="BG292" i="4"/>
  <c r="BF292" i="4"/>
  <c r="T292" i="4"/>
  <c r="R292" i="4"/>
  <c r="P292" i="4"/>
  <c r="BI287" i="4"/>
  <c r="BH287" i="4"/>
  <c r="BG287" i="4"/>
  <c r="BF287" i="4"/>
  <c r="T287" i="4"/>
  <c r="R287" i="4"/>
  <c r="P287" i="4"/>
  <c r="BI280" i="4"/>
  <c r="BH280" i="4"/>
  <c r="BG280" i="4"/>
  <c r="BF280" i="4"/>
  <c r="T280" i="4"/>
  <c r="R280" i="4"/>
  <c r="P280" i="4"/>
  <c r="BI276" i="4"/>
  <c r="BH276" i="4"/>
  <c r="BG276" i="4"/>
  <c r="BF276" i="4"/>
  <c r="T276" i="4"/>
  <c r="R276" i="4"/>
  <c r="P276" i="4"/>
  <c r="BI269" i="4"/>
  <c r="BH269" i="4"/>
  <c r="BG269" i="4"/>
  <c r="BF269" i="4"/>
  <c r="T269" i="4"/>
  <c r="R269" i="4"/>
  <c r="P269" i="4"/>
  <c r="BI262" i="4"/>
  <c r="BH262" i="4"/>
  <c r="BG262" i="4"/>
  <c r="BF262" i="4"/>
  <c r="T262" i="4"/>
  <c r="R262" i="4"/>
  <c r="P262" i="4"/>
  <c r="BI258" i="4"/>
  <c r="BH258" i="4"/>
  <c r="BG258" i="4"/>
  <c r="BF258" i="4"/>
  <c r="T258" i="4"/>
  <c r="R258" i="4"/>
  <c r="P258" i="4"/>
  <c r="BI254" i="4"/>
  <c r="BH254" i="4"/>
  <c r="BG254" i="4"/>
  <c r="BF254" i="4"/>
  <c r="T254" i="4"/>
  <c r="R254" i="4"/>
  <c r="P254" i="4"/>
  <c r="BI250" i="4"/>
  <c r="BH250" i="4"/>
  <c r="BG250" i="4"/>
  <c r="BF250" i="4"/>
  <c r="T250" i="4"/>
  <c r="R250" i="4"/>
  <c r="P250" i="4"/>
  <c r="BI245" i="4"/>
  <c r="BH245" i="4"/>
  <c r="BG245" i="4"/>
  <c r="BF245" i="4"/>
  <c r="T245" i="4"/>
  <c r="R245" i="4"/>
  <c r="P245" i="4"/>
  <c r="BI241" i="4"/>
  <c r="BH241" i="4"/>
  <c r="BG241" i="4"/>
  <c r="BF241" i="4"/>
  <c r="T241" i="4"/>
  <c r="R241" i="4"/>
  <c r="P241" i="4"/>
  <c r="BI224" i="4"/>
  <c r="BH224" i="4"/>
  <c r="BG224" i="4"/>
  <c r="BF224" i="4"/>
  <c r="T224" i="4"/>
  <c r="R224" i="4"/>
  <c r="P224" i="4"/>
  <c r="BI217" i="4"/>
  <c r="BH217" i="4"/>
  <c r="BG217" i="4"/>
  <c r="BF217" i="4"/>
  <c r="T217" i="4"/>
  <c r="R217" i="4"/>
  <c r="P217" i="4"/>
  <c r="BI210" i="4"/>
  <c r="BH210" i="4"/>
  <c r="BG210" i="4"/>
  <c r="BF210" i="4"/>
  <c r="T210" i="4"/>
  <c r="T209" i="4"/>
  <c r="R210" i="4"/>
  <c r="R209" i="4" s="1"/>
  <c r="P210" i="4"/>
  <c r="P209" i="4" s="1"/>
  <c r="BI205" i="4"/>
  <c r="BH205" i="4"/>
  <c r="BG205" i="4"/>
  <c r="BF205" i="4"/>
  <c r="T205" i="4"/>
  <c r="R205" i="4"/>
  <c r="P205" i="4"/>
  <c r="BI201" i="4"/>
  <c r="BH201" i="4"/>
  <c r="BG201" i="4"/>
  <c r="BF201" i="4"/>
  <c r="T201" i="4"/>
  <c r="R201" i="4"/>
  <c r="P201" i="4"/>
  <c r="BI197" i="4"/>
  <c r="BH197" i="4"/>
  <c r="BG197" i="4"/>
  <c r="BF197" i="4"/>
  <c r="T197" i="4"/>
  <c r="R197" i="4"/>
  <c r="P197" i="4"/>
  <c r="BI193" i="4"/>
  <c r="BH193" i="4"/>
  <c r="BG193" i="4"/>
  <c r="BF193" i="4"/>
  <c r="T193" i="4"/>
  <c r="R193" i="4"/>
  <c r="P193" i="4"/>
  <c r="BI188" i="4"/>
  <c r="BH188" i="4"/>
  <c r="BG188" i="4"/>
  <c r="BF188" i="4"/>
  <c r="T188" i="4"/>
  <c r="R188" i="4"/>
  <c r="P188" i="4"/>
  <c r="BI184" i="4"/>
  <c r="BH184" i="4"/>
  <c r="BG184" i="4"/>
  <c r="BF184" i="4"/>
  <c r="T184" i="4"/>
  <c r="R184" i="4"/>
  <c r="P184" i="4"/>
  <c r="BI180" i="4"/>
  <c r="BH180" i="4"/>
  <c r="BG180" i="4"/>
  <c r="BF180" i="4"/>
  <c r="T180" i="4"/>
  <c r="R180" i="4"/>
  <c r="P180" i="4"/>
  <c r="BI173" i="4"/>
  <c r="BH173" i="4"/>
  <c r="BG173" i="4"/>
  <c r="BF173" i="4"/>
  <c r="T173" i="4"/>
  <c r="R173" i="4"/>
  <c r="P173" i="4"/>
  <c r="BI169" i="4"/>
  <c r="BH169" i="4"/>
  <c r="BG169" i="4"/>
  <c r="BF169" i="4"/>
  <c r="T169" i="4"/>
  <c r="R169" i="4"/>
  <c r="P169" i="4"/>
  <c r="BI164" i="4"/>
  <c r="BH164" i="4"/>
  <c r="BG164" i="4"/>
  <c r="BF164" i="4"/>
  <c r="T164" i="4"/>
  <c r="R164" i="4"/>
  <c r="P164" i="4"/>
  <c r="BI160" i="4"/>
  <c r="BH160" i="4"/>
  <c r="BG160" i="4"/>
  <c r="BF160" i="4"/>
  <c r="T160" i="4"/>
  <c r="R160" i="4"/>
  <c r="P160" i="4"/>
  <c r="BI156" i="4"/>
  <c r="BH156" i="4"/>
  <c r="BG156" i="4"/>
  <c r="BF156" i="4"/>
  <c r="T156" i="4"/>
  <c r="R156" i="4"/>
  <c r="P156" i="4"/>
  <c r="BI147" i="4"/>
  <c r="BH147" i="4"/>
  <c r="BG147" i="4"/>
  <c r="BF147" i="4"/>
  <c r="T147" i="4"/>
  <c r="R147" i="4"/>
  <c r="P147" i="4"/>
  <c r="BI142" i="4"/>
  <c r="BH142" i="4"/>
  <c r="BG142" i="4"/>
  <c r="BF142" i="4"/>
  <c r="T142" i="4"/>
  <c r="R142" i="4"/>
  <c r="P142" i="4"/>
  <c r="BI136" i="4"/>
  <c r="BH136" i="4"/>
  <c r="BG136" i="4"/>
  <c r="BF136" i="4"/>
  <c r="T136" i="4"/>
  <c r="R136" i="4"/>
  <c r="P136" i="4"/>
  <c r="BI131" i="4"/>
  <c r="BH131" i="4"/>
  <c r="BG131" i="4"/>
  <c r="BF131" i="4"/>
  <c r="T131" i="4"/>
  <c r="R131" i="4"/>
  <c r="P131" i="4"/>
  <c r="BI126" i="4"/>
  <c r="BH126" i="4"/>
  <c r="BG126" i="4"/>
  <c r="BF126" i="4"/>
  <c r="T126" i="4"/>
  <c r="R126" i="4"/>
  <c r="P126" i="4"/>
  <c r="J119" i="4"/>
  <c r="F119" i="4"/>
  <c r="F117" i="4"/>
  <c r="E115" i="4"/>
  <c r="J91" i="4"/>
  <c r="F91" i="4"/>
  <c r="F89" i="4"/>
  <c r="E87" i="4"/>
  <c r="J24" i="4"/>
  <c r="E24" i="4"/>
  <c r="J120" i="4" s="1"/>
  <c r="J23" i="4"/>
  <c r="J18" i="4"/>
  <c r="E18" i="4"/>
  <c r="F120" i="4" s="1"/>
  <c r="J17" i="4"/>
  <c r="J12" i="4"/>
  <c r="J117" i="4"/>
  <c r="E7" i="4"/>
  <c r="E113" i="4" s="1"/>
  <c r="J37" i="3"/>
  <c r="J36" i="3"/>
  <c r="AY96" i="1"/>
  <c r="J35" i="3"/>
  <c r="AX96" i="1" s="1"/>
  <c r="BI751" i="3"/>
  <c r="BH751" i="3"/>
  <c r="BG751" i="3"/>
  <c r="BF751" i="3"/>
  <c r="T751" i="3"/>
  <c r="R751" i="3"/>
  <c r="P751" i="3"/>
  <c r="BI746" i="3"/>
  <c r="BH746" i="3"/>
  <c r="BG746" i="3"/>
  <c r="BF746" i="3"/>
  <c r="T746" i="3"/>
  <c r="R746" i="3"/>
  <c r="P746" i="3"/>
  <c r="BI743" i="3"/>
  <c r="BH743" i="3"/>
  <c r="BG743" i="3"/>
  <c r="BF743" i="3"/>
  <c r="T743" i="3"/>
  <c r="T742" i="3" s="1"/>
  <c r="R743" i="3"/>
  <c r="R742" i="3" s="1"/>
  <c r="P743" i="3"/>
  <c r="P742" i="3" s="1"/>
  <c r="BI738" i="3"/>
  <c r="BH738" i="3"/>
  <c r="BG738" i="3"/>
  <c r="BF738" i="3"/>
  <c r="T738" i="3"/>
  <c r="R738" i="3"/>
  <c r="P738" i="3"/>
  <c r="BI734" i="3"/>
  <c r="BH734" i="3"/>
  <c r="BG734" i="3"/>
  <c r="BF734" i="3"/>
  <c r="T734" i="3"/>
  <c r="R734" i="3"/>
  <c r="P734" i="3"/>
  <c r="BI730" i="3"/>
  <c r="BH730" i="3"/>
  <c r="BG730" i="3"/>
  <c r="BF730" i="3"/>
  <c r="T730" i="3"/>
  <c r="R730" i="3"/>
  <c r="P730" i="3"/>
  <c r="BI727" i="3"/>
  <c r="BH727" i="3"/>
  <c r="BG727" i="3"/>
  <c r="BF727" i="3"/>
  <c r="T727" i="3"/>
  <c r="R727" i="3"/>
  <c r="P727" i="3"/>
  <c r="BI724" i="3"/>
  <c r="BH724" i="3"/>
  <c r="BG724" i="3"/>
  <c r="BF724" i="3"/>
  <c r="T724" i="3"/>
  <c r="R724" i="3"/>
  <c r="P724" i="3"/>
  <c r="BI720" i="3"/>
  <c r="BH720" i="3"/>
  <c r="BG720" i="3"/>
  <c r="BF720" i="3"/>
  <c r="T720" i="3"/>
  <c r="R720" i="3"/>
  <c r="P720" i="3"/>
  <c r="BI717" i="3"/>
  <c r="BH717" i="3"/>
  <c r="BG717" i="3"/>
  <c r="BF717" i="3"/>
  <c r="T717" i="3"/>
  <c r="R717" i="3"/>
  <c r="P717" i="3"/>
  <c r="BI712" i="3"/>
  <c r="BH712" i="3"/>
  <c r="BG712" i="3"/>
  <c r="BF712" i="3"/>
  <c r="T712" i="3"/>
  <c r="R712" i="3"/>
  <c r="P712" i="3"/>
  <c r="BI709" i="3"/>
  <c r="BH709" i="3"/>
  <c r="BG709" i="3"/>
  <c r="BF709" i="3"/>
  <c r="T709" i="3"/>
  <c r="R709" i="3"/>
  <c r="P709" i="3"/>
  <c r="BI704" i="3"/>
  <c r="BH704" i="3"/>
  <c r="BG704" i="3"/>
  <c r="BF704" i="3"/>
  <c r="T704" i="3"/>
  <c r="R704" i="3"/>
  <c r="P704" i="3"/>
  <c r="BI701" i="3"/>
  <c r="BH701" i="3"/>
  <c r="BG701" i="3"/>
  <c r="BF701" i="3"/>
  <c r="T701" i="3"/>
  <c r="R701" i="3"/>
  <c r="P701" i="3"/>
  <c r="BI696" i="3"/>
  <c r="BH696" i="3"/>
  <c r="BG696" i="3"/>
  <c r="BF696" i="3"/>
  <c r="T696" i="3"/>
  <c r="R696" i="3"/>
  <c r="P696" i="3"/>
  <c r="BI693" i="3"/>
  <c r="BH693" i="3"/>
  <c r="BG693" i="3"/>
  <c r="BF693" i="3"/>
  <c r="T693" i="3"/>
  <c r="R693" i="3"/>
  <c r="P693" i="3"/>
  <c r="BI688" i="3"/>
  <c r="BH688" i="3"/>
  <c r="BG688" i="3"/>
  <c r="BF688" i="3"/>
  <c r="T688" i="3"/>
  <c r="R688" i="3"/>
  <c r="P688" i="3"/>
  <c r="BI685" i="3"/>
  <c r="BH685" i="3"/>
  <c r="BG685" i="3"/>
  <c r="BF685" i="3"/>
  <c r="T685" i="3"/>
  <c r="R685" i="3"/>
  <c r="P685" i="3"/>
  <c r="BI680" i="3"/>
  <c r="BH680" i="3"/>
  <c r="BG680" i="3"/>
  <c r="BF680" i="3"/>
  <c r="T680" i="3"/>
  <c r="R680" i="3"/>
  <c r="P680" i="3"/>
  <c r="BI677" i="3"/>
  <c r="BH677" i="3"/>
  <c r="BG677" i="3"/>
  <c r="BF677" i="3"/>
  <c r="T677" i="3"/>
  <c r="R677" i="3"/>
  <c r="P677" i="3"/>
  <c r="BI674" i="3"/>
  <c r="BH674" i="3"/>
  <c r="BG674" i="3"/>
  <c r="BF674" i="3"/>
  <c r="T674" i="3"/>
  <c r="R674" i="3"/>
  <c r="P674" i="3"/>
  <c r="BI670" i="3"/>
  <c r="BH670" i="3"/>
  <c r="BG670" i="3"/>
  <c r="BF670" i="3"/>
  <c r="T670" i="3"/>
  <c r="R670" i="3"/>
  <c r="P670" i="3"/>
  <c r="BI667" i="3"/>
  <c r="BH667" i="3"/>
  <c r="BG667" i="3"/>
  <c r="BF667" i="3"/>
  <c r="T667" i="3"/>
  <c r="R667" i="3"/>
  <c r="P667" i="3"/>
  <c r="BI664" i="3"/>
  <c r="BH664" i="3"/>
  <c r="BG664" i="3"/>
  <c r="BF664" i="3"/>
  <c r="T664" i="3"/>
  <c r="R664" i="3"/>
  <c r="P664" i="3"/>
  <c r="BI660" i="3"/>
  <c r="BH660" i="3"/>
  <c r="BG660" i="3"/>
  <c r="BF660" i="3"/>
  <c r="T660" i="3"/>
  <c r="R660" i="3"/>
  <c r="P660" i="3"/>
  <c r="BI657" i="3"/>
  <c r="BH657" i="3"/>
  <c r="BG657" i="3"/>
  <c r="BF657" i="3"/>
  <c r="T657" i="3"/>
  <c r="R657" i="3"/>
  <c r="P657" i="3"/>
  <c r="BI653" i="3"/>
  <c r="BH653" i="3"/>
  <c r="BG653" i="3"/>
  <c r="BF653" i="3"/>
  <c r="T653" i="3"/>
  <c r="R653" i="3"/>
  <c r="P653" i="3"/>
  <c r="BI650" i="3"/>
  <c r="BH650" i="3"/>
  <c r="BG650" i="3"/>
  <c r="BF650" i="3"/>
  <c r="T650" i="3"/>
  <c r="R650" i="3"/>
  <c r="P650" i="3"/>
  <c r="BI646" i="3"/>
  <c r="BH646" i="3"/>
  <c r="BG646" i="3"/>
  <c r="BF646" i="3"/>
  <c r="T646" i="3"/>
  <c r="R646" i="3"/>
  <c r="P646" i="3"/>
  <c r="BI643" i="3"/>
  <c r="BH643" i="3"/>
  <c r="BG643" i="3"/>
  <c r="BF643" i="3"/>
  <c r="T643" i="3"/>
  <c r="R643" i="3"/>
  <c r="P643" i="3"/>
  <c r="BI639" i="3"/>
  <c r="BH639" i="3"/>
  <c r="BG639" i="3"/>
  <c r="BF639" i="3"/>
  <c r="T639" i="3"/>
  <c r="R639" i="3"/>
  <c r="P639" i="3"/>
  <c r="BI636" i="3"/>
  <c r="BH636" i="3"/>
  <c r="BG636" i="3"/>
  <c r="BF636" i="3"/>
  <c r="T636" i="3"/>
  <c r="R636" i="3"/>
  <c r="P636" i="3"/>
  <c r="BI633" i="3"/>
  <c r="BH633" i="3"/>
  <c r="BG633" i="3"/>
  <c r="BF633" i="3"/>
  <c r="T633" i="3"/>
  <c r="R633" i="3"/>
  <c r="P633" i="3"/>
  <c r="BI629" i="3"/>
  <c r="BH629" i="3"/>
  <c r="BG629" i="3"/>
  <c r="BF629" i="3"/>
  <c r="T629" i="3"/>
  <c r="R629" i="3"/>
  <c r="P629" i="3"/>
  <c r="BI625" i="3"/>
  <c r="BH625" i="3"/>
  <c r="BG625" i="3"/>
  <c r="BF625" i="3"/>
  <c r="T625" i="3"/>
  <c r="R625" i="3"/>
  <c r="P625" i="3"/>
  <c r="BI621" i="3"/>
  <c r="BH621" i="3"/>
  <c r="BG621" i="3"/>
  <c r="BF621" i="3"/>
  <c r="T621" i="3"/>
  <c r="R621" i="3"/>
  <c r="P621" i="3"/>
  <c r="BI615" i="3"/>
  <c r="BH615" i="3"/>
  <c r="BG615" i="3"/>
  <c r="BF615" i="3"/>
  <c r="T615" i="3"/>
  <c r="T614" i="3" s="1"/>
  <c r="R615" i="3"/>
  <c r="R614" i="3" s="1"/>
  <c r="P615" i="3"/>
  <c r="P614" i="3"/>
  <c r="BI607" i="3"/>
  <c r="BH607" i="3"/>
  <c r="BG607" i="3"/>
  <c r="BF607" i="3"/>
  <c r="T607" i="3"/>
  <c r="R607" i="3"/>
  <c r="P607" i="3"/>
  <c r="BI600" i="3"/>
  <c r="BH600" i="3"/>
  <c r="BG600" i="3"/>
  <c r="BF600" i="3"/>
  <c r="T600" i="3"/>
  <c r="R600" i="3"/>
  <c r="P600" i="3"/>
  <c r="BI595" i="3"/>
  <c r="BH595" i="3"/>
  <c r="BG595" i="3"/>
  <c r="BF595" i="3"/>
  <c r="T595" i="3"/>
  <c r="R595" i="3"/>
  <c r="P595" i="3"/>
  <c r="BI590" i="3"/>
  <c r="BH590" i="3"/>
  <c r="BG590" i="3"/>
  <c r="BF590" i="3"/>
  <c r="T590" i="3"/>
  <c r="R590" i="3"/>
  <c r="P590" i="3"/>
  <c r="BI533" i="3"/>
  <c r="BH533" i="3"/>
  <c r="BG533" i="3"/>
  <c r="BF533" i="3"/>
  <c r="T533" i="3"/>
  <c r="R533" i="3"/>
  <c r="P533" i="3"/>
  <c r="BI518" i="3"/>
  <c r="BH518" i="3"/>
  <c r="BG518" i="3"/>
  <c r="BF518" i="3"/>
  <c r="T518" i="3"/>
  <c r="R518" i="3"/>
  <c r="P518" i="3"/>
  <c r="BI514" i="3"/>
  <c r="BH514" i="3"/>
  <c r="BG514" i="3"/>
  <c r="BF514" i="3"/>
  <c r="T514" i="3"/>
  <c r="R514" i="3"/>
  <c r="P514" i="3"/>
  <c r="BI510" i="3"/>
  <c r="BH510" i="3"/>
  <c r="BG510" i="3"/>
  <c r="BF510" i="3"/>
  <c r="T510" i="3"/>
  <c r="R510" i="3"/>
  <c r="P510" i="3"/>
  <c r="BI504" i="3"/>
  <c r="BH504" i="3"/>
  <c r="BG504" i="3"/>
  <c r="BF504" i="3"/>
  <c r="T504" i="3"/>
  <c r="R504" i="3"/>
  <c r="P504" i="3"/>
  <c r="BI500" i="3"/>
  <c r="BH500" i="3"/>
  <c r="BG500" i="3"/>
  <c r="BF500" i="3"/>
  <c r="T500" i="3"/>
  <c r="R500" i="3"/>
  <c r="P500" i="3"/>
  <c r="BI443" i="3"/>
  <c r="BH443" i="3"/>
  <c r="BG443" i="3"/>
  <c r="BF443" i="3"/>
  <c r="T443" i="3"/>
  <c r="R443" i="3"/>
  <c r="P443" i="3"/>
  <c r="BI439" i="3"/>
  <c r="BH439" i="3"/>
  <c r="BG439" i="3"/>
  <c r="BF439" i="3"/>
  <c r="T439" i="3"/>
  <c r="R439" i="3"/>
  <c r="P439" i="3"/>
  <c r="BI434" i="3"/>
  <c r="BH434" i="3"/>
  <c r="BG434" i="3"/>
  <c r="BF434" i="3"/>
  <c r="T434" i="3"/>
  <c r="R434" i="3"/>
  <c r="P434" i="3"/>
  <c r="BI428" i="3"/>
  <c r="BH428" i="3"/>
  <c r="BG428" i="3"/>
  <c r="BF428" i="3"/>
  <c r="T428" i="3"/>
  <c r="R428" i="3"/>
  <c r="P428" i="3"/>
  <c r="BI422" i="3"/>
  <c r="BH422" i="3"/>
  <c r="BG422" i="3"/>
  <c r="BF422" i="3"/>
  <c r="T422" i="3"/>
  <c r="R422" i="3"/>
  <c r="P422" i="3"/>
  <c r="BI417" i="3"/>
  <c r="BH417" i="3"/>
  <c r="BG417" i="3"/>
  <c r="BF417" i="3"/>
  <c r="T417" i="3"/>
  <c r="R417" i="3"/>
  <c r="P417" i="3"/>
  <c r="BI413" i="3"/>
  <c r="BH413" i="3"/>
  <c r="BG413" i="3"/>
  <c r="BF413" i="3"/>
  <c r="T413" i="3"/>
  <c r="R413" i="3"/>
  <c r="P413" i="3"/>
  <c r="BI407" i="3"/>
  <c r="BH407" i="3"/>
  <c r="BG407" i="3"/>
  <c r="BF407" i="3"/>
  <c r="T407" i="3"/>
  <c r="R407" i="3"/>
  <c r="P407" i="3"/>
  <c r="BI403" i="3"/>
  <c r="BH403" i="3"/>
  <c r="BG403" i="3"/>
  <c r="BF403" i="3"/>
  <c r="T403" i="3"/>
  <c r="R403" i="3"/>
  <c r="P403" i="3"/>
  <c r="BI398" i="3"/>
  <c r="BH398" i="3"/>
  <c r="BG398" i="3"/>
  <c r="BF398" i="3"/>
  <c r="T398" i="3"/>
  <c r="R398" i="3"/>
  <c r="P398" i="3"/>
  <c r="BI394" i="3"/>
  <c r="BH394" i="3"/>
  <c r="BG394" i="3"/>
  <c r="BF394" i="3"/>
  <c r="T394" i="3"/>
  <c r="R394" i="3"/>
  <c r="P394" i="3"/>
  <c r="BI389" i="3"/>
  <c r="BH389" i="3"/>
  <c r="BG389" i="3"/>
  <c r="BF389" i="3"/>
  <c r="T389" i="3"/>
  <c r="R389" i="3"/>
  <c r="P389" i="3"/>
  <c r="BI385" i="3"/>
  <c r="BH385" i="3"/>
  <c r="BG385" i="3"/>
  <c r="BF385" i="3"/>
  <c r="T385" i="3"/>
  <c r="R385" i="3"/>
  <c r="P385" i="3"/>
  <c r="BI377" i="3"/>
  <c r="BH377" i="3"/>
  <c r="BG377" i="3"/>
  <c r="BF377" i="3"/>
  <c r="T377" i="3"/>
  <c r="R377" i="3"/>
  <c r="P377" i="3"/>
  <c r="BI374" i="3"/>
  <c r="BH374" i="3"/>
  <c r="BG374" i="3"/>
  <c r="BF374" i="3"/>
  <c r="T374" i="3"/>
  <c r="R374" i="3"/>
  <c r="P374" i="3"/>
  <c r="BI370" i="3"/>
  <c r="BH370" i="3"/>
  <c r="BG370" i="3"/>
  <c r="BF370" i="3"/>
  <c r="T370" i="3"/>
  <c r="R370" i="3"/>
  <c r="P370" i="3"/>
  <c r="BI367" i="3"/>
  <c r="BH367" i="3"/>
  <c r="BG367" i="3"/>
  <c r="BF367" i="3"/>
  <c r="T367" i="3"/>
  <c r="R367" i="3"/>
  <c r="P367" i="3"/>
  <c r="BI363" i="3"/>
  <c r="BH363" i="3"/>
  <c r="BG363" i="3"/>
  <c r="BF363" i="3"/>
  <c r="T363" i="3"/>
  <c r="R363" i="3"/>
  <c r="P363" i="3"/>
  <c r="BI360" i="3"/>
  <c r="BH360" i="3"/>
  <c r="BG360" i="3"/>
  <c r="BF360" i="3"/>
  <c r="T360" i="3"/>
  <c r="R360" i="3"/>
  <c r="P360" i="3"/>
  <c r="BI303" i="3"/>
  <c r="BH303" i="3"/>
  <c r="BG303" i="3"/>
  <c r="BF303" i="3"/>
  <c r="T303" i="3"/>
  <c r="R303" i="3"/>
  <c r="P303" i="3"/>
  <c r="BI300" i="3"/>
  <c r="BH300" i="3"/>
  <c r="BG300" i="3"/>
  <c r="BF300" i="3"/>
  <c r="T300" i="3"/>
  <c r="R300" i="3"/>
  <c r="P300" i="3"/>
  <c r="BI297" i="3"/>
  <c r="BH297" i="3"/>
  <c r="BG297" i="3"/>
  <c r="BF297" i="3"/>
  <c r="T297" i="3"/>
  <c r="R297" i="3"/>
  <c r="P297" i="3"/>
  <c r="BI237" i="3"/>
  <c r="BH237" i="3"/>
  <c r="BG237" i="3"/>
  <c r="BF237" i="3"/>
  <c r="T237" i="3"/>
  <c r="R237" i="3"/>
  <c r="P237" i="3"/>
  <c r="BI234" i="3"/>
  <c r="BH234" i="3"/>
  <c r="BG234" i="3"/>
  <c r="BF234" i="3"/>
  <c r="T234" i="3"/>
  <c r="R234" i="3"/>
  <c r="P234" i="3"/>
  <c r="BI231" i="3"/>
  <c r="BH231" i="3"/>
  <c r="BG231" i="3"/>
  <c r="BF231" i="3"/>
  <c r="T231" i="3"/>
  <c r="R231" i="3"/>
  <c r="P231" i="3"/>
  <c r="BI228" i="3"/>
  <c r="BH228" i="3"/>
  <c r="BG228" i="3"/>
  <c r="BF228" i="3"/>
  <c r="T228" i="3"/>
  <c r="R228" i="3"/>
  <c r="P228" i="3"/>
  <c r="BI225" i="3"/>
  <c r="BH225" i="3"/>
  <c r="BG225" i="3"/>
  <c r="BF225" i="3"/>
  <c r="T225" i="3"/>
  <c r="R225" i="3"/>
  <c r="P225" i="3"/>
  <c r="BI166" i="3"/>
  <c r="BH166" i="3"/>
  <c r="BG166" i="3"/>
  <c r="BF166" i="3"/>
  <c r="T166" i="3"/>
  <c r="R166" i="3"/>
  <c r="P166" i="3"/>
  <c r="BI161" i="3"/>
  <c r="BH161" i="3"/>
  <c r="BG161" i="3"/>
  <c r="BF161" i="3"/>
  <c r="T161" i="3"/>
  <c r="R161" i="3"/>
  <c r="P161" i="3"/>
  <c r="BI158" i="3"/>
  <c r="BH158" i="3"/>
  <c r="BG158" i="3"/>
  <c r="BF158" i="3"/>
  <c r="T158" i="3"/>
  <c r="R158" i="3"/>
  <c r="P158" i="3"/>
  <c r="BI155" i="3"/>
  <c r="BH155" i="3"/>
  <c r="BG155" i="3"/>
  <c r="BF155" i="3"/>
  <c r="T155" i="3"/>
  <c r="R155" i="3"/>
  <c r="P155" i="3"/>
  <c r="BI152" i="3"/>
  <c r="BH152" i="3"/>
  <c r="BG152" i="3"/>
  <c r="BF152" i="3"/>
  <c r="T152" i="3"/>
  <c r="R152" i="3"/>
  <c r="P152" i="3"/>
  <c r="BI149" i="3"/>
  <c r="BH149" i="3"/>
  <c r="BG149" i="3"/>
  <c r="BF149" i="3"/>
  <c r="T149" i="3"/>
  <c r="R149" i="3"/>
  <c r="P149" i="3"/>
  <c r="BI146" i="3"/>
  <c r="BH146" i="3"/>
  <c r="BG146" i="3"/>
  <c r="BF146" i="3"/>
  <c r="T146" i="3"/>
  <c r="R146" i="3"/>
  <c r="P146" i="3"/>
  <c r="BI143" i="3"/>
  <c r="BH143" i="3"/>
  <c r="BG143" i="3"/>
  <c r="BF143" i="3"/>
  <c r="T143" i="3"/>
  <c r="R143" i="3"/>
  <c r="P143" i="3"/>
  <c r="BI140" i="3"/>
  <c r="BH140" i="3"/>
  <c r="BG140" i="3"/>
  <c r="BF140" i="3"/>
  <c r="T140" i="3"/>
  <c r="R140" i="3"/>
  <c r="P140" i="3"/>
  <c r="BI136" i="3"/>
  <c r="BH136" i="3"/>
  <c r="BG136" i="3"/>
  <c r="BF136" i="3"/>
  <c r="T136" i="3"/>
  <c r="R136" i="3"/>
  <c r="P136" i="3"/>
  <c r="BI132" i="3"/>
  <c r="BH132" i="3"/>
  <c r="BG132" i="3"/>
  <c r="BF132" i="3"/>
  <c r="T132" i="3"/>
  <c r="R132" i="3"/>
  <c r="P132" i="3"/>
  <c r="BI128" i="3"/>
  <c r="BH128" i="3"/>
  <c r="BG128" i="3"/>
  <c r="BF128" i="3"/>
  <c r="T128" i="3"/>
  <c r="R128" i="3"/>
  <c r="P128" i="3"/>
  <c r="J121" i="3"/>
  <c r="F121" i="3"/>
  <c r="F119" i="3"/>
  <c r="E117" i="3"/>
  <c r="J91" i="3"/>
  <c r="F91" i="3"/>
  <c r="F89" i="3"/>
  <c r="E87" i="3"/>
  <c r="J24" i="3"/>
  <c r="E24" i="3"/>
  <c r="J122" i="3" s="1"/>
  <c r="J23" i="3"/>
  <c r="J18" i="3"/>
  <c r="E18" i="3"/>
  <c r="F92" i="3" s="1"/>
  <c r="J17" i="3"/>
  <c r="J12" i="3"/>
  <c r="J89" i="3"/>
  <c r="E7" i="3"/>
  <c r="E115" i="3" s="1"/>
  <c r="J37" i="2"/>
  <c r="J36" i="2"/>
  <c r="AY95" i="1"/>
  <c r="J35" i="2"/>
  <c r="AX95" i="1" s="1"/>
  <c r="BI928" i="2"/>
  <c r="BH928" i="2"/>
  <c r="BG928" i="2"/>
  <c r="BF928" i="2"/>
  <c r="T928" i="2"/>
  <c r="R928" i="2"/>
  <c r="P928" i="2"/>
  <c r="BI923" i="2"/>
  <c r="BH923" i="2"/>
  <c r="BG923" i="2"/>
  <c r="BF923" i="2"/>
  <c r="T923" i="2"/>
  <c r="R923" i="2"/>
  <c r="P923" i="2"/>
  <c r="BI920" i="2"/>
  <c r="BH920" i="2"/>
  <c r="BG920" i="2"/>
  <c r="BF920" i="2"/>
  <c r="T920" i="2"/>
  <c r="T919" i="2"/>
  <c r="R920" i="2"/>
  <c r="R919" i="2" s="1"/>
  <c r="P920" i="2"/>
  <c r="P919" i="2"/>
  <c r="BI915" i="2"/>
  <c r="BH915" i="2"/>
  <c r="BG915" i="2"/>
  <c r="BF915" i="2"/>
  <c r="T915" i="2"/>
  <c r="T914" i="2" s="1"/>
  <c r="R915" i="2"/>
  <c r="R914" i="2"/>
  <c r="P915" i="2"/>
  <c r="P914" i="2"/>
  <c r="BI910" i="2"/>
  <c r="BH910" i="2"/>
  <c r="BG910" i="2"/>
  <c r="BF910" i="2"/>
  <c r="T910" i="2"/>
  <c r="R910" i="2"/>
  <c r="P910" i="2"/>
  <c r="BI906" i="2"/>
  <c r="BH906" i="2"/>
  <c r="BG906" i="2"/>
  <c r="BF906" i="2"/>
  <c r="T906" i="2"/>
  <c r="R906" i="2"/>
  <c r="P906" i="2"/>
  <c r="BI902" i="2"/>
  <c r="BH902" i="2"/>
  <c r="BG902" i="2"/>
  <c r="BF902" i="2"/>
  <c r="T902" i="2"/>
  <c r="R902" i="2"/>
  <c r="P902" i="2"/>
  <c r="BI899" i="2"/>
  <c r="BH899" i="2"/>
  <c r="BG899" i="2"/>
  <c r="BF899" i="2"/>
  <c r="T899" i="2"/>
  <c r="R899" i="2"/>
  <c r="P899" i="2"/>
  <c r="BI896" i="2"/>
  <c r="BH896" i="2"/>
  <c r="BG896" i="2"/>
  <c r="BF896" i="2"/>
  <c r="T896" i="2"/>
  <c r="R896" i="2"/>
  <c r="P896" i="2"/>
  <c r="BI892" i="2"/>
  <c r="BH892" i="2"/>
  <c r="BG892" i="2"/>
  <c r="BF892" i="2"/>
  <c r="T892" i="2"/>
  <c r="R892" i="2"/>
  <c r="P892" i="2"/>
  <c r="BI891" i="2"/>
  <c r="BH891" i="2"/>
  <c r="BG891" i="2"/>
  <c r="BF891" i="2"/>
  <c r="T891" i="2"/>
  <c r="R891" i="2"/>
  <c r="P891" i="2"/>
  <c r="BI886" i="2"/>
  <c r="BH886" i="2"/>
  <c r="BG886" i="2"/>
  <c r="BF886" i="2"/>
  <c r="T886" i="2"/>
  <c r="R886" i="2"/>
  <c r="P886" i="2"/>
  <c r="BI883" i="2"/>
  <c r="BH883" i="2"/>
  <c r="BG883" i="2"/>
  <c r="BF883" i="2"/>
  <c r="T883" i="2"/>
  <c r="R883" i="2"/>
  <c r="P883" i="2"/>
  <c r="BI878" i="2"/>
  <c r="BH878" i="2"/>
  <c r="BG878" i="2"/>
  <c r="BF878" i="2"/>
  <c r="T878" i="2"/>
  <c r="R878" i="2"/>
  <c r="P878" i="2"/>
  <c r="BI875" i="2"/>
  <c r="BH875" i="2"/>
  <c r="BG875" i="2"/>
  <c r="BF875" i="2"/>
  <c r="T875" i="2"/>
  <c r="R875" i="2"/>
  <c r="P875" i="2"/>
  <c r="BI870" i="2"/>
  <c r="BH870" i="2"/>
  <c r="BG870" i="2"/>
  <c r="BF870" i="2"/>
  <c r="T870" i="2"/>
  <c r="R870" i="2"/>
  <c r="P870" i="2"/>
  <c r="BI867" i="2"/>
  <c r="BH867" i="2"/>
  <c r="BG867" i="2"/>
  <c r="BF867" i="2"/>
  <c r="T867" i="2"/>
  <c r="R867" i="2"/>
  <c r="P867" i="2"/>
  <c r="BI862" i="2"/>
  <c r="BH862" i="2"/>
  <c r="BG862" i="2"/>
  <c r="BF862" i="2"/>
  <c r="T862" i="2"/>
  <c r="R862" i="2"/>
  <c r="P862" i="2"/>
  <c r="BI859" i="2"/>
  <c r="BH859" i="2"/>
  <c r="BG859" i="2"/>
  <c r="BF859" i="2"/>
  <c r="T859" i="2"/>
  <c r="R859" i="2"/>
  <c r="P859" i="2"/>
  <c r="BI854" i="2"/>
  <c r="BH854" i="2"/>
  <c r="BG854" i="2"/>
  <c r="BF854" i="2"/>
  <c r="T854" i="2"/>
  <c r="R854" i="2"/>
  <c r="P854" i="2"/>
  <c r="BI851" i="2"/>
  <c r="BH851" i="2"/>
  <c r="BG851" i="2"/>
  <c r="BF851" i="2"/>
  <c r="T851" i="2"/>
  <c r="R851" i="2"/>
  <c r="P851" i="2"/>
  <c r="BI848" i="2"/>
  <c r="BH848" i="2"/>
  <c r="BG848" i="2"/>
  <c r="BF848" i="2"/>
  <c r="T848" i="2"/>
  <c r="R848" i="2"/>
  <c r="P848" i="2"/>
  <c r="BI844" i="2"/>
  <c r="BH844" i="2"/>
  <c r="BG844" i="2"/>
  <c r="BF844" i="2"/>
  <c r="T844" i="2"/>
  <c r="R844" i="2"/>
  <c r="P844" i="2"/>
  <c r="BI841" i="2"/>
  <c r="BH841" i="2"/>
  <c r="BG841" i="2"/>
  <c r="BF841" i="2"/>
  <c r="T841" i="2"/>
  <c r="R841" i="2"/>
  <c r="P841" i="2"/>
  <c r="BI838" i="2"/>
  <c r="BH838" i="2"/>
  <c r="BG838" i="2"/>
  <c r="BF838" i="2"/>
  <c r="T838" i="2"/>
  <c r="R838" i="2"/>
  <c r="P838" i="2"/>
  <c r="BI834" i="2"/>
  <c r="BH834" i="2"/>
  <c r="BG834" i="2"/>
  <c r="BF834" i="2"/>
  <c r="T834" i="2"/>
  <c r="R834" i="2"/>
  <c r="P834" i="2"/>
  <c r="BI831" i="2"/>
  <c r="BH831" i="2"/>
  <c r="BG831" i="2"/>
  <c r="BF831" i="2"/>
  <c r="T831" i="2"/>
  <c r="R831" i="2"/>
  <c r="P831" i="2"/>
  <c r="BI827" i="2"/>
  <c r="BH827" i="2"/>
  <c r="BG827" i="2"/>
  <c r="BF827" i="2"/>
  <c r="T827" i="2"/>
  <c r="R827" i="2"/>
  <c r="P827" i="2"/>
  <c r="BI824" i="2"/>
  <c r="BH824" i="2"/>
  <c r="BG824" i="2"/>
  <c r="BF824" i="2"/>
  <c r="T824" i="2"/>
  <c r="R824" i="2"/>
  <c r="P824" i="2"/>
  <c r="BI820" i="2"/>
  <c r="BH820" i="2"/>
  <c r="BG820" i="2"/>
  <c r="BF820" i="2"/>
  <c r="T820" i="2"/>
  <c r="R820" i="2"/>
  <c r="P820" i="2"/>
  <c r="BI817" i="2"/>
  <c r="BH817" i="2"/>
  <c r="BG817" i="2"/>
  <c r="BF817" i="2"/>
  <c r="T817" i="2"/>
  <c r="R817" i="2"/>
  <c r="P817" i="2"/>
  <c r="BI813" i="2"/>
  <c r="BH813" i="2"/>
  <c r="BG813" i="2"/>
  <c r="BF813" i="2"/>
  <c r="T813" i="2"/>
  <c r="R813" i="2"/>
  <c r="P813" i="2"/>
  <c r="BI810" i="2"/>
  <c r="BH810" i="2"/>
  <c r="BG810" i="2"/>
  <c r="BF810" i="2"/>
  <c r="T810" i="2"/>
  <c r="R810" i="2"/>
  <c r="P810" i="2"/>
  <c r="BI806" i="2"/>
  <c r="BH806" i="2"/>
  <c r="BG806" i="2"/>
  <c r="BF806" i="2"/>
  <c r="T806" i="2"/>
  <c r="R806" i="2"/>
  <c r="P806" i="2"/>
  <c r="BI803" i="2"/>
  <c r="BH803" i="2"/>
  <c r="BG803" i="2"/>
  <c r="BF803" i="2"/>
  <c r="T803" i="2"/>
  <c r="R803" i="2"/>
  <c r="P803" i="2"/>
  <c r="BI800" i="2"/>
  <c r="BH800" i="2"/>
  <c r="BG800" i="2"/>
  <c r="BF800" i="2"/>
  <c r="T800" i="2"/>
  <c r="R800" i="2"/>
  <c r="P800" i="2"/>
  <c r="BI796" i="2"/>
  <c r="BH796" i="2"/>
  <c r="BG796" i="2"/>
  <c r="BF796" i="2"/>
  <c r="T796" i="2"/>
  <c r="R796" i="2"/>
  <c r="P796" i="2"/>
  <c r="BI792" i="2"/>
  <c r="BH792" i="2"/>
  <c r="BG792" i="2"/>
  <c r="BF792" i="2"/>
  <c r="T792" i="2"/>
  <c r="R792" i="2"/>
  <c r="P792" i="2"/>
  <c r="BI788" i="2"/>
  <c r="BH788" i="2"/>
  <c r="BG788" i="2"/>
  <c r="BF788" i="2"/>
  <c r="T788" i="2"/>
  <c r="R788" i="2"/>
  <c r="P788" i="2"/>
  <c r="BI782" i="2"/>
  <c r="BH782" i="2"/>
  <c r="BG782" i="2"/>
  <c r="BF782" i="2"/>
  <c r="T782" i="2"/>
  <c r="T781" i="2" s="1"/>
  <c r="R782" i="2"/>
  <c r="R781" i="2"/>
  <c r="P782" i="2"/>
  <c r="P781" i="2"/>
  <c r="BI774" i="2"/>
  <c r="BH774" i="2"/>
  <c r="BG774" i="2"/>
  <c r="BF774" i="2"/>
  <c r="T774" i="2"/>
  <c r="R774" i="2"/>
  <c r="P774" i="2"/>
  <c r="BI767" i="2"/>
  <c r="BH767" i="2"/>
  <c r="BG767" i="2"/>
  <c r="BF767" i="2"/>
  <c r="T767" i="2"/>
  <c r="R767" i="2"/>
  <c r="P767" i="2"/>
  <c r="BI762" i="2"/>
  <c r="BH762" i="2"/>
  <c r="BG762" i="2"/>
  <c r="BF762" i="2"/>
  <c r="T762" i="2"/>
  <c r="R762" i="2"/>
  <c r="P762" i="2"/>
  <c r="BI757" i="2"/>
  <c r="BH757" i="2"/>
  <c r="BG757" i="2"/>
  <c r="BF757" i="2"/>
  <c r="T757" i="2"/>
  <c r="R757" i="2"/>
  <c r="P757" i="2"/>
  <c r="BI670" i="2"/>
  <c r="BH670" i="2"/>
  <c r="BG670" i="2"/>
  <c r="BF670" i="2"/>
  <c r="T670" i="2"/>
  <c r="R670" i="2"/>
  <c r="P670" i="2"/>
  <c r="BI665" i="2"/>
  <c r="BH665" i="2"/>
  <c r="BG665" i="2"/>
  <c r="BF665" i="2"/>
  <c r="T665" i="2"/>
  <c r="R665" i="2"/>
  <c r="P665" i="2"/>
  <c r="BI659" i="2"/>
  <c r="BH659" i="2"/>
  <c r="BG659" i="2"/>
  <c r="BF659" i="2"/>
  <c r="T659" i="2"/>
  <c r="R659" i="2"/>
  <c r="P659" i="2"/>
  <c r="BI645" i="2"/>
  <c r="BH645" i="2"/>
  <c r="BG645" i="2"/>
  <c r="BF645" i="2"/>
  <c r="T645" i="2"/>
  <c r="R645" i="2"/>
  <c r="P645" i="2"/>
  <c r="BI641" i="2"/>
  <c r="BH641" i="2"/>
  <c r="BG641" i="2"/>
  <c r="BF641" i="2"/>
  <c r="T641" i="2"/>
  <c r="R641" i="2"/>
  <c r="P641" i="2"/>
  <c r="BI637" i="2"/>
  <c r="BH637" i="2"/>
  <c r="BG637" i="2"/>
  <c r="BF637" i="2"/>
  <c r="T637" i="2"/>
  <c r="R637" i="2"/>
  <c r="P637" i="2"/>
  <c r="BI632" i="2"/>
  <c r="BH632" i="2"/>
  <c r="BG632" i="2"/>
  <c r="BF632" i="2"/>
  <c r="T632" i="2"/>
  <c r="R632" i="2"/>
  <c r="P632" i="2"/>
  <c r="BI627" i="2"/>
  <c r="BH627" i="2"/>
  <c r="BG627" i="2"/>
  <c r="BF627" i="2"/>
  <c r="T627" i="2"/>
  <c r="R627" i="2"/>
  <c r="P627" i="2"/>
  <c r="BI623" i="2"/>
  <c r="BH623" i="2"/>
  <c r="BG623" i="2"/>
  <c r="BF623" i="2"/>
  <c r="T623" i="2"/>
  <c r="R623" i="2"/>
  <c r="P623" i="2"/>
  <c r="BI536" i="2"/>
  <c r="BH536" i="2"/>
  <c r="BG536" i="2"/>
  <c r="BF536" i="2"/>
  <c r="T536" i="2"/>
  <c r="R536" i="2"/>
  <c r="P536" i="2"/>
  <c r="BI532" i="2"/>
  <c r="BH532" i="2"/>
  <c r="BG532" i="2"/>
  <c r="BF532" i="2"/>
  <c r="T532" i="2"/>
  <c r="R532" i="2"/>
  <c r="P532" i="2"/>
  <c r="BI527" i="2"/>
  <c r="BH527" i="2"/>
  <c r="BG527" i="2"/>
  <c r="BF527" i="2"/>
  <c r="T527" i="2"/>
  <c r="R527" i="2"/>
  <c r="P527" i="2"/>
  <c r="BI521" i="2"/>
  <c r="BH521" i="2"/>
  <c r="BG521" i="2"/>
  <c r="BF521" i="2"/>
  <c r="T521" i="2"/>
  <c r="R521" i="2"/>
  <c r="P521" i="2"/>
  <c r="BI515" i="2"/>
  <c r="BH515" i="2"/>
  <c r="BG515" i="2"/>
  <c r="BF515" i="2"/>
  <c r="T515" i="2"/>
  <c r="R515" i="2"/>
  <c r="P515" i="2"/>
  <c r="BI510" i="2"/>
  <c r="BH510" i="2"/>
  <c r="BG510" i="2"/>
  <c r="BF510" i="2"/>
  <c r="T510" i="2"/>
  <c r="R510" i="2"/>
  <c r="P510" i="2"/>
  <c r="BI506" i="2"/>
  <c r="BH506" i="2"/>
  <c r="BG506" i="2"/>
  <c r="BF506" i="2"/>
  <c r="T506" i="2"/>
  <c r="R506" i="2"/>
  <c r="P506" i="2"/>
  <c r="BI500" i="2"/>
  <c r="BH500" i="2"/>
  <c r="BG500" i="2"/>
  <c r="BF500" i="2"/>
  <c r="T500" i="2"/>
  <c r="R500" i="2"/>
  <c r="P500" i="2"/>
  <c r="BI496" i="2"/>
  <c r="BH496" i="2"/>
  <c r="BG496" i="2"/>
  <c r="BF496" i="2"/>
  <c r="T496" i="2"/>
  <c r="R496" i="2"/>
  <c r="P496" i="2"/>
  <c r="BI491" i="2"/>
  <c r="BH491" i="2"/>
  <c r="BG491" i="2"/>
  <c r="BF491" i="2"/>
  <c r="T491" i="2"/>
  <c r="R491" i="2"/>
  <c r="P491" i="2"/>
  <c r="BI487" i="2"/>
  <c r="BH487" i="2"/>
  <c r="BG487" i="2"/>
  <c r="BF487" i="2"/>
  <c r="T487" i="2"/>
  <c r="R487" i="2"/>
  <c r="P487" i="2"/>
  <c r="BI482" i="2"/>
  <c r="BH482" i="2"/>
  <c r="BG482" i="2"/>
  <c r="BF482" i="2"/>
  <c r="T482" i="2"/>
  <c r="R482" i="2"/>
  <c r="P482" i="2"/>
  <c r="BI478" i="2"/>
  <c r="BH478" i="2"/>
  <c r="BG478" i="2"/>
  <c r="BF478" i="2"/>
  <c r="T478" i="2"/>
  <c r="R478" i="2"/>
  <c r="P478" i="2"/>
  <c r="BI470" i="2"/>
  <c r="BH470" i="2"/>
  <c r="BG470" i="2"/>
  <c r="BF470" i="2"/>
  <c r="T470" i="2"/>
  <c r="R470" i="2"/>
  <c r="P470" i="2"/>
  <c r="BI467" i="2"/>
  <c r="BH467" i="2"/>
  <c r="BG467" i="2"/>
  <c r="BF467" i="2"/>
  <c r="T467" i="2"/>
  <c r="R467" i="2"/>
  <c r="P467" i="2"/>
  <c r="BI463" i="2"/>
  <c r="BH463" i="2"/>
  <c r="BG463" i="2"/>
  <c r="BF463" i="2"/>
  <c r="T463" i="2"/>
  <c r="R463" i="2"/>
  <c r="P463" i="2"/>
  <c r="BI460" i="2"/>
  <c r="BH460" i="2"/>
  <c r="BG460" i="2"/>
  <c r="BF460" i="2"/>
  <c r="T460" i="2"/>
  <c r="R460" i="2"/>
  <c r="P460" i="2"/>
  <c r="BI456" i="2"/>
  <c r="BH456" i="2"/>
  <c r="BG456" i="2"/>
  <c r="BF456" i="2"/>
  <c r="T456" i="2"/>
  <c r="R456" i="2"/>
  <c r="P456" i="2"/>
  <c r="BI453" i="2"/>
  <c r="BH453" i="2"/>
  <c r="BG453" i="2"/>
  <c r="BF453" i="2"/>
  <c r="T453" i="2"/>
  <c r="R453" i="2"/>
  <c r="P453" i="2"/>
  <c r="BI366" i="2"/>
  <c r="BH366" i="2"/>
  <c r="BG366" i="2"/>
  <c r="BF366" i="2"/>
  <c r="T366" i="2"/>
  <c r="R366" i="2"/>
  <c r="P366" i="2"/>
  <c r="BI363" i="2"/>
  <c r="BH363" i="2"/>
  <c r="BG363" i="2"/>
  <c r="BF363" i="2"/>
  <c r="T363" i="2"/>
  <c r="R363" i="2"/>
  <c r="P363" i="2"/>
  <c r="BI360" i="2"/>
  <c r="BH360" i="2"/>
  <c r="BG360" i="2"/>
  <c r="BF360" i="2"/>
  <c r="T360" i="2"/>
  <c r="R360" i="2"/>
  <c r="P360" i="2"/>
  <c r="BI268" i="2"/>
  <c r="BH268" i="2"/>
  <c r="BG268" i="2"/>
  <c r="BF268" i="2"/>
  <c r="T268" i="2"/>
  <c r="R268" i="2"/>
  <c r="P268" i="2"/>
  <c r="BI265" i="2"/>
  <c r="BH265" i="2"/>
  <c r="BG265" i="2"/>
  <c r="BF265" i="2"/>
  <c r="T265" i="2"/>
  <c r="R265" i="2"/>
  <c r="P265" i="2"/>
  <c r="BI262" i="2"/>
  <c r="BH262" i="2"/>
  <c r="BG262" i="2"/>
  <c r="BF262" i="2"/>
  <c r="T262" i="2"/>
  <c r="R262" i="2"/>
  <c r="P262" i="2"/>
  <c r="BI259" i="2"/>
  <c r="BH259" i="2"/>
  <c r="BG259" i="2"/>
  <c r="BF259" i="2"/>
  <c r="T259" i="2"/>
  <c r="R259" i="2"/>
  <c r="P259" i="2"/>
  <c r="BI256" i="2"/>
  <c r="BH256" i="2"/>
  <c r="BG256" i="2"/>
  <c r="BF256" i="2"/>
  <c r="T256" i="2"/>
  <c r="R256" i="2"/>
  <c r="P256" i="2"/>
  <c r="BI167" i="2"/>
  <c r="BH167" i="2"/>
  <c r="BG167" i="2"/>
  <c r="BF167" i="2"/>
  <c r="T167" i="2"/>
  <c r="R167" i="2"/>
  <c r="P167" i="2"/>
  <c r="BI162" i="2"/>
  <c r="BH162" i="2"/>
  <c r="BG162" i="2"/>
  <c r="BF162" i="2"/>
  <c r="T162" i="2"/>
  <c r="R162" i="2"/>
  <c r="P162" i="2"/>
  <c r="BI159" i="2"/>
  <c r="BH159" i="2"/>
  <c r="BG159" i="2"/>
  <c r="BF159" i="2"/>
  <c r="T159" i="2"/>
  <c r="R159" i="2"/>
  <c r="P159" i="2"/>
  <c r="BI156" i="2"/>
  <c r="BH156" i="2"/>
  <c r="BG156" i="2"/>
  <c r="BF156" i="2"/>
  <c r="T156" i="2"/>
  <c r="R156" i="2"/>
  <c r="P156" i="2"/>
  <c r="BI153" i="2"/>
  <c r="BH153" i="2"/>
  <c r="BG153" i="2"/>
  <c r="BF153" i="2"/>
  <c r="T153" i="2"/>
  <c r="R153" i="2"/>
  <c r="P153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4" i="2"/>
  <c r="BH144" i="2"/>
  <c r="BG144" i="2"/>
  <c r="BF144" i="2"/>
  <c r="T144" i="2"/>
  <c r="R144" i="2"/>
  <c r="P144" i="2"/>
  <c r="BI141" i="2"/>
  <c r="BH141" i="2"/>
  <c r="BG141" i="2"/>
  <c r="BF141" i="2"/>
  <c r="T141" i="2"/>
  <c r="R141" i="2"/>
  <c r="P141" i="2"/>
  <c r="BI137" i="2"/>
  <c r="BH137" i="2"/>
  <c r="BG137" i="2"/>
  <c r="BF137" i="2"/>
  <c r="T137" i="2"/>
  <c r="R137" i="2"/>
  <c r="P137" i="2"/>
  <c r="BI133" i="2"/>
  <c r="BH133" i="2"/>
  <c r="BG133" i="2"/>
  <c r="BF133" i="2"/>
  <c r="T133" i="2"/>
  <c r="R133" i="2"/>
  <c r="P133" i="2"/>
  <c r="BI129" i="2"/>
  <c r="BH129" i="2"/>
  <c r="BG129" i="2"/>
  <c r="BF129" i="2"/>
  <c r="T129" i="2"/>
  <c r="R129" i="2"/>
  <c r="P129" i="2"/>
  <c r="J122" i="2"/>
  <c r="F122" i="2"/>
  <c r="F120" i="2"/>
  <c r="E118" i="2"/>
  <c r="J91" i="2"/>
  <c r="F91" i="2"/>
  <c r="F89" i="2"/>
  <c r="E87" i="2"/>
  <c r="J24" i="2"/>
  <c r="E24" i="2"/>
  <c r="J123" i="2" s="1"/>
  <c r="J23" i="2"/>
  <c r="J18" i="2"/>
  <c r="E18" i="2"/>
  <c r="F123" i="2"/>
  <c r="J17" i="2"/>
  <c r="J12" i="2"/>
  <c r="J120" i="2" s="1"/>
  <c r="E7" i="2"/>
  <c r="E116" i="2" s="1"/>
  <c r="L90" i="1"/>
  <c r="AM90" i="1"/>
  <c r="AM89" i="1"/>
  <c r="L89" i="1"/>
  <c r="AM87" i="1"/>
  <c r="L87" i="1"/>
  <c r="L85" i="1"/>
  <c r="L84" i="1"/>
  <c r="BK130" i="6"/>
  <c r="J127" i="6"/>
  <c r="BK125" i="6"/>
  <c r="BK123" i="6"/>
  <c r="J123" i="6"/>
  <c r="J121" i="6"/>
  <c r="BK119" i="6"/>
  <c r="J121" i="5"/>
  <c r="BK412" i="4"/>
  <c r="BK405" i="4"/>
  <c r="J399" i="4"/>
  <c r="J379" i="4"/>
  <c r="BK369" i="4"/>
  <c r="BK362" i="4"/>
  <c r="J362" i="4"/>
  <c r="J356" i="4"/>
  <c r="BK350" i="4"/>
  <c r="BK345" i="4"/>
  <c r="BK340" i="4"/>
  <c r="J336" i="4"/>
  <c r="J332" i="4"/>
  <c r="BK328" i="4"/>
  <c r="BK318" i="4"/>
  <c r="J312" i="4"/>
  <c r="BK307" i="4"/>
  <c r="BK302" i="4"/>
  <c r="BK297" i="4"/>
  <c r="J292" i="4"/>
  <c r="BK287" i="4"/>
  <c r="BK280" i="4"/>
  <c r="J276" i="4"/>
  <c r="BK269" i="4"/>
  <c r="J262" i="4"/>
  <c r="J258" i="4"/>
  <c r="BK254" i="4"/>
  <c r="J250" i="4"/>
  <c r="J241" i="4"/>
  <c r="J224" i="4"/>
  <c r="BK217" i="4"/>
  <c r="J210" i="4"/>
  <c r="J205" i="4"/>
  <c r="BK201" i="4"/>
  <c r="J197" i="4"/>
  <c r="J193" i="4"/>
  <c r="J184" i="4"/>
  <c r="J180" i="4"/>
  <c r="J173" i="4"/>
  <c r="BK169" i="4"/>
  <c r="J164" i="4"/>
  <c r="J160" i="4"/>
  <c r="J156" i="4"/>
  <c r="J147" i="4"/>
  <c r="BK142" i="4"/>
  <c r="J126" i="4"/>
  <c r="J751" i="3"/>
  <c r="BK746" i="3"/>
  <c r="BK743" i="3"/>
  <c r="BK738" i="3"/>
  <c r="J734" i="3"/>
  <c r="BK730" i="3"/>
  <c r="BK727" i="3"/>
  <c r="J724" i="3"/>
  <c r="BK720" i="3"/>
  <c r="BK712" i="3"/>
  <c r="J709" i="3"/>
  <c r="J696" i="3"/>
  <c r="BK693" i="3"/>
  <c r="J688" i="3"/>
  <c r="BK685" i="3"/>
  <c r="BK680" i="3"/>
  <c r="BK677" i="3"/>
  <c r="BK674" i="3"/>
  <c r="BK670" i="3"/>
  <c r="J667" i="3"/>
  <c r="J660" i="3"/>
  <c r="BK600" i="3"/>
  <c r="J389" i="3"/>
  <c r="J360" i="3"/>
  <c r="BK234" i="3"/>
  <c r="BK225" i="3"/>
  <c r="BK166" i="3"/>
  <c r="BK155" i="3"/>
  <c r="J152" i="3"/>
  <c r="J892" i="2"/>
  <c r="BK844" i="2"/>
  <c r="BK792" i="2"/>
  <c r="J788" i="2"/>
  <c r="BK496" i="2"/>
  <c r="J262" i="2"/>
  <c r="BK162" i="2"/>
  <c r="J153" i="2"/>
  <c r="J130" i="6"/>
  <c r="BK127" i="6"/>
  <c r="J125" i="6"/>
  <c r="BK121" i="6"/>
  <c r="J119" i="6"/>
  <c r="BK121" i="5"/>
  <c r="J412" i="4"/>
  <c r="J405" i="4"/>
  <c r="BK399" i="4"/>
  <c r="J395" i="4"/>
  <c r="BK388" i="4"/>
  <c r="BK379" i="4"/>
  <c r="J369" i="4"/>
  <c r="BK356" i="4"/>
  <c r="J350" i="4"/>
  <c r="J345" i="4"/>
  <c r="J340" i="4"/>
  <c r="BK336" i="4"/>
  <c r="BK332" i="4"/>
  <c r="J328" i="4"/>
  <c r="J318" i="4"/>
  <c r="BK312" i="4"/>
  <c r="J307" i="4"/>
  <c r="J302" i="4"/>
  <c r="J297" i="4"/>
  <c r="BK292" i="4"/>
  <c r="J287" i="4"/>
  <c r="J280" i="4"/>
  <c r="BK276" i="4"/>
  <c r="BK262" i="4"/>
  <c r="BK258" i="4"/>
  <c r="J254" i="4"/>
  <c r="BK250" i="4"/>
  <c r="BK245" i="4"/>
  <c r="J245" i="4"/>
  <c r="BK241" i="4"/>
  <c r="BK224" i="4"/>
  <c r="J217" i="4"/>
  <c r="BK210" i="4"/>
  <c r="BK205" i="4"/>
  <c r="J201" i="4"/>
  <c r="BK197" i="4"/>
  <c r="BK193" i="4"/>
  <c r="BK188" i="4"/>
  <c r="J188" i="4"/>
  <c r="BK184" i="4"/>
  <c r="BK180" i="4"/>
  <c r="BK173" i="4"/>
  <c r="J169" i="4"/>
  <c r="BK164" i="4"/>
  <c r="BK160" i="4"/>
  <c r="BK156" i="4"/>
  <c r="BK147" i="4"/>
  <c r="J142" i="4"/>
  <c r="BK136" i="4"/>
  <c r="J131" i="4"/>
  <c r="BK126" i="4"/>
  <c r="BK751" i="3"/>
  <c r="J746" i="3"/>
  <c r="J743" i="3"/>
  <c r="J738" i="3"/>
  <c r="BK734" i="3"/>
  <c r="J730" i="3"/>
  <c r="J727" i="3"/>
  <c r="BK724" i="3"/>
  <c r="J720" i="3"/>
  <c r="BK717" i="3"/>
  <c r="J717" i="3"/>
  <c r="J712" i="3"/>
  <c r="BK709" i="3"/>
  <c r="BK704" i="3"/>
  <c r="J704" i="3"/>
  <c r="J701" i="3"/>
  <c r="J693" i="3"/>
  <c r="BK688" i="3"/>
  <c r="J685" i="3"/>
  <c r="J680" i="3"/>
  <c r="J677" i="3"/>
  <c r="J674" i="3"/>
  <c r="J670" i="3"/>
  <c r="BK667" i="3"/>
  <c r="J664" i="3"/>
  <c r="J657" i="3"/>
  <c r="BK653" i="3"/>
  <c r="J653" i="3"/>
  <c r="BK650" i="3"/>
  <c r="J650" i="3"/>
  <c r="BK646" i="3"/>
  <c r="J646" i="3"/>
  <c r="BK643" i="3"/>
  <c r="J643" i="3"/>
  <c r="BK639" i="3"/>
  <c r="J639" i="3"/>
  <c r="BK636" i="3"/>
  <c r="J636" i="3"/>
  <c r="BK633" i="3"/>
  <c r="J633" i="3"/>
  <c r="BK629" i="3"/>
  <c r="BK625" i="3"/>
  <c r="J625" i="3"/>
  <c r="J621" i="3"/>
  <c r="BK615" i="3"/>
  <c r="J615" i="3"/>
  <c r="BK607" i="3"/>
  <c r="J607" i="3"/>
  <c r="J600" i="3"/>
  <c r="BK595" i="3"/>
  <c r="J595" i="3"/>
  <c r="J590" i="3"/>
  <c r="J533" i="3"/>
  <c r="J518" i="3"/>
  <c r="J514" i="3"/>
  <c r="J510" i="3"/>
  <c r="J500" i="3"/>
  <c r="J439" i="3"/>
  <c r="J434" i="3"/>
  <c r="J428" i="3"/>
  <c r="BK422" i="3"/>
  <c r="BK417" i="3"/>
  <c r="J413" i="3"/>
  <c r="J407" i="3"/>
  <c r="BK403" i="3"/>
  <c r="BK398" i="3"/>
  <c r="BK394" i="3"/>
  <c r="J385" i="3"/>
  <c r="J377" i="3"/>
  <c r="J374" i="3"/>
  <c r="J370" i="3"/>
  <c r="J367" i="3"/>
  <c r="BK363" i="3"/>
  <c r="BK360" i="3"/>
  <c r="J303" i="3"/>
  <c r="BK300" i="3"/>
  <c r="J300" i="3"/>
  <c r="BK297" i="3"/>
  <c r="BK237" i="3"/>
  <c r="J237" i="3"/>
  <c r="J231" i="3"/>
  <c r="J225" i="3"/>
  <c r="J166" i="3"/>
  <c r="BK161" i="3"/>
  <c r="BK158" i="3"/>
  <c r="BK152" i="3"/>
  <c r="J146" i="3"/>
  <c r="BK143" i="3"/>
  <c r="J140" i="3"/>
  <c r="J136" i="3"/>
  <c r="J132" i="3"/>
  <c r="BK128" i="3"/>
  <c r="BK923" i="2"/>
  <c r="J920" i="2"/>
  <c r="J915" i="2"/>
  <c r="J910" i="2"/>
  <c r="J906" i="2"/>
  <c r="J902" i="2"/>
  <c r="BK899" i="2"/>
  <c r="J896" i="2"/>
  <c r="BK891" i="2"/>
  <c r="BK886" i="2"/>
  <c r="BK878" i="2"/>
  <c r="J867" i="2"/>
  <c r="BK862" i="2"/>
  <c r="J859" i="2"/>
  <c r="J854" i="2"/>
  <c r="J851" i="2"/>
  <c r="BK848" i="2"/>
  <c r="J841" i="2"/>
  <c r="J838" i="2"/>
  <c r="J834" i="2"/>
  <c r="BK831" i="2"/>
  <c r="J831" i="2"/>
  <c r="BK824" i="2"/>
  <c r="J820" i="2"/>
  <c r="BK813" i="2"/>
  <c r="J810" i="2"/>
  <c r="BK803" i="2"/>
  <c r="J800" i="2"/>
  <c r="BK796" i="2"/>
  <c r="J782" i="2"/>
  <c r="BK774" i="2"/>
  <c r="J767" i="2"/>
  <c r="BK762" i="2"/>
  <c r="J757" i="2"/>
  <c r="J670" i="2"/>
  <c r="BK665" i="2"/>
  <c r="BK659" i="2"/>
  <c r="BK641" i="2"/>
  <c r="J637" i="2"/>
  <c r="J632" i="2"/>
  <c r="J627" i="2"/>
  <c r="J623" i="2"/>
  <c r="J536" i="2"/>
  <c r="J532" i="2"/>
  <c r="J527" i="2"/>
  <c r="BK521" i="2"/>
  <c r="J510" i="2"/>
  <c r="BK506" i="2"/>
  <c r="J496" i="2"/>
  <c r="J491" i="2"/>
  <c r="BK487" i="2"/>
  <c r="BK482" i="2"/>
  <c r="BK478" i="2"/>
  <c r="J470" i="2"/>
  <c r="J463" i="2"/>
  <c r="J460" i="2"/>
  <c r="BK456" i="2"/>
  <c r="BK453" i="2"/>
  <c r="BK363" i="2"/>
  <c r="J360" i="2"/>
  <c r="J268" i="2"/>
  <c r="J265" i="2"/>
  <c r="BK259" i="2"/>
  <c r="J256" i="2"/>
  <c r="BK167" i="2"/>
  <c r="J159" i="2"/>
  <c r="F34" i="5"/>
  <c r="BK395" i="4"/>
  <c r="J388" i="4"/>
  <c r="J269" i="4"/>
  <c r="BK131" i="4"/>
  <c r="BK660" i="3"/>
  <c r="J136" i="4"/>
  <c r="BK696" i="3"/>
  <c r="J862" i="2"/>
  <c r="J827" i="2"/>
  <c r="J645" i="2"/>
  <c r="BK366" i="2"/>
  <c r="BK150" i="2"/>
  <c r="J144" i="2"/>
  <c r="BK664" i="3"/>
  <c r="BK701" i="3"/>
  <c r="J141" i="2"/>
  <c r="J137" i="2"/>
  <c r="J129" i="2"/>
  <c r="BK657" i="3"/>
  <c r="BK590" i="3"/>
  <c r="BK533" i="3"/>
  <c r="BK518" i="3"/>
  <c r="BK504" i="3"/>
  <c r="J504" i="3"/>
  <c r="BK500" i="3"/>
  <c r="J443" i="3"/>
  <c r="BK439" i="3"/>
  <c r="BK434" i="3"/>
  <c r="BK428" i="3"/>
  <c r="J422" i="3"/>
  <c r="J417" i="3"/>
  <c r="BK413" i="3"/>
  <c r="BK407" i="3"/>
  <c r="J403" i="3"/>
  <c r="J398" i="3"/>
  <c r="J394" i="3"/>
  <c r="BK389" i="3"/>
  <c r="BK385" i="3"/>
  <c r="BK377" i="3"/>
  <c r="BK374" i="3"/>
  <c r="BK370" i="3"/>
  <c r="BK367" i="3"/>
  <c r="J363" i="3"/>
  <c r="BK303" i="3"/>
  <c r="J297" i="3"/>
  <c r="J234" i="3"/>
  <c r="BK231" i="3"/>
  <c r="BK228" i="3"/>
  <c r="J228" i="3"/>
  <c r="J161" i="3"/>
  <c r="J158" i="3"/>
  <c r="J155" i="3"/>
  <c r="BK149" i="3"/>
  <c r="BK146" i="3"/>
  <c r="J143" i="3"/>
  <c r="BK140" i="3"/>
  <c r="BK136" i="3"/>
  <c r="BK132" i="3"/>
  <c r="J128" i="3"/>
  <c r="BK920" i="2"/>
  <c r="BK915" i="2"/>
  <c r="BK910" i="2"/>
  <c r="BK906" i="2"/>
  <c r="BK902" i="2"/>
  <c r="J899" i="2"/>
  <c r="BK896" i="2"/>
  <c r="BK892" i="2"/>
  <c r="J891" i="2"/>
  <c r="J886" i="2"/>
  <c r="BK883" i="2"/>
  <c r="J878" i="2"/>
  <c r="BK875" i="2"/>
  <c r="J870" i="2"/>
  <c r="BK867" i="2"/>
  <c r="BK859" i="2"/>
  <c r="BK854" i="2"/>
  <c r="BK851" i="2"/>
  <c r="J848" i="2"/>
  <c r="J844" i="2"/>
  <c r="BK841" i="2"/>
  <c r="BK838" i="2"/>
  <c r="BK834" i="2"/>
  <c r="BK827" i="2"/>
  <c r="J824" i="2"/>
  <c r="BK820" i="2"/>
  <c r="BK817" i="2"/>
  <c r="J813" i="2"/>
  <c r="BK810" i="2"/>
  <c r="J806" i="2"/>
  <c r="BK800" i="2"/>
  <c r="J796" i="2"/>
  <c r="J792" i="2"/>
  <c r="BK788" i="2"/>
  <c r="BK782" i="2"/>
  <c r="J774" i="2"/>
  <c r="J762" i="2"/>
  <c r="BK757" i="2"/>
  <c r="BK670" i="2"/>
  <c r="J659" i="2"/>
  <c r="BK645" i="2"/>
  <c r="J641" i="2"/>
  <c r="BK637" i="2"/>
  <c r="BK632" i="2"/>
  <c r="BK627" i="2"/>
  <c r="BK623" i="2"/>
  <c r="BK536" i="2"/>
  <c r="J521" i="2"/>
  <c r="BK262" i="2"/>
  <c r="BK156" i="2"/>
  <c r="BK133" i="2"/>
  <c r="J149" i="3"/>
  <c r="J928" i="2"/>
  <c r="BK870" i="2"/>
  <c r="J817" i="2"/>
  <c r="BK806" i="2"/>
  <c r="J803" i="2"/>
  <c r="BK767" i="2"/>
  <c r="BK532" i="2"/>
  <c r="BK527" i="2"/>
  <c r="BK515" i="2"/>
  <c r="J506" i="2"/>
  <c r="BK500" i="2"/>
  <c r="J500" i="2"/>
  <c r="BK491" i="2"/>
  <c r="J487" i="2"/>
  <c r="J482" i="2"/>
  <c r="J478" i="2"/>
  <c r="BK470" i="2"/>
  <c r="J467" i="2"/>
  <c r="BK463" i="2"/>
  <c r="BK460" i="2"/>
  <c r="J456" i="2"/>
  <c r="J453" i="2"/>
  <c r="J366" i="2"/>
  <c r="J363" i="2"/>
  <c r="BK360" i="2"/>
  <c r="BK268" i="2"/>
  <c r="BK265" i="2"/>
  <c r="J259" i="2"/>
  <c r="BK256" i="2"/>
  <c r="J167" i="2"/>
  <c r="J162" i="2"/>
  <c r="BK159" i="2"/>
  <c r="J156" i="2"/>
  <c r="BK153" i="2"/>
  <c r="J150" i="2"/>
  <c r="BK147" i="2"/>
  <c r="J147" i="2"/>
  <c r="BK144" i="2"/>
  <c r="BK141" i="2"/>
  <c r="J133" i="2"/>
  <c r="BK129" i="2"/>
  <c r="AS94" i="1"/>
  <c r="J629" i="3"/>
  <c r="BK514" i="3"/>
  <c r="BK510" i="3"/>
  <c r="BK443" i="3"/>
  <c r="BK928" i="2"/>
  <c r="J923" i="2"/>
  <c r="BK621" i="3"/>
  <c r="J883" i="2"/>
  <c r="J875" i="2"/>
  <c r="J665" i="2"/>
  <c r="J515" i="2"/>
  <c r="BK510" i="2"/>
  <c r="BK467" i="2"/>
  <c r="BK137" i="2"/>
  <c r="F36" i="5"/>
  <c r="BC98" i="1" s="1"/>
  <c r="F35" i="5"/>
  <c r="BB98" i="1" s="1"/>
  <c r="J34" i="5"/>
  <c r="AW98" i="1" s="1"/>
  <c r="T669" i="2" l="1"/>
  <c r="BK128" i="2"/>
  <c r="P787" i="2"/>
  <c r="P128" i="2"/>
  <c r="T626" i="2"/>
  <c r="P922" i="2"/>
  <c r="P921" i="2" s="1"/>
  <c r="R128" i="2"/>
  <c r="BK626" i="2"/>
  <c r="J626" i="2"/>
  <c r="J99" i="2" s="1"/>
  <c r="R626" i="2"/>
  <c r="P669" i="2"/>
  <c r="T787" i="2"/>
  <c r="R922" i="2"/>
  <c r="R921" i="2" s="1"/>
  <c r="BK127" i="3"/>
  <c r="T503" i="3"/>
  <c r="P532" i="3"/>
  <c r="BK787" i="2"/>
  <c r="J787" i="2"/>
  <c r="J102" i="2"/>
  <c r="BK922" i="2"/>
  <c r="BK921" i="2"/>
  <c r="J921" i="2"/>
  <c r="J105" i="2" s="1"/>
  <c r="BK620" i="3"/>
  <c r="J620" i="3" s="1"/>
  <c r="J102" i="3" s="1"/>
  <c r="P127" i="3"/>
  <c r="P620" i="3"/>
  <c r="P745" i="3"/>
  <c r="P744" i="3" s="1"/>
  <c r="P216" i="4"/>
  <c r="P355" i="4"/>
  <c r="T128" i="2"/>
  <c r="T127" i="2" s="1"/>
  <c r="P626" i="2"/>
  <c r="R669" i="2"/>
  <c r="R787" i="2"/>
  <c r="T922" i="2"/>
  <c r="T921" i="2"/>
  <c r="R127" i="3"/>
  <c r="BK503" i="3"/>
  <c r="J503" i="3" s="1"/>
  <c r="J99" i="3" s="1"/>
  <c r="P503" i="3"/>
  <c r="R503" i="3"/>
  <c r="R532" i="3"/>
  <c r="T620" i="3"/>
  <c r="BK745" i="3"/>
  <c r="J745" i="3"/>
  <c r="J105" i="3"/>
  <c r="R745" i="3"/>
  <c r="R744" i="3" s="1"/>
  <c r="BK125" i="4"/>
  <c r="T125" i="4"/>
  <c r="T216" i="4"/>
  <c r="P327" i="4"/>
  <c r="BK355" i="4"/>
  <c r="J355" i="4" s="1"/>
  <c r="J102" i="4" s="1"/>
  <c r="T355" i="4"/>
  <c r="BK669" i="2"/>
  <c r="J669" i="2" s="1"/>
  <c r="J100" i="2" s="1"/>
  <c r="T127" i="3"/>
  <c r="BK532" i="3"/>
  <c r="J532" i="3" s="1"/>
  <c r="J100" i="3" s="1"/>
  <c r="T532" i="3"/>
  <c r="R620" i="3"/>
  <c r="T745" i="3"/>
  <c r="T744" i="3" s="1"/>
  <c r="P125" i="4"/>
  <c r="P124" i="4"/>
  <c r="P123" i="4" s="1"/>
  <c r="AU97" i="1" s="1"/>
  <c r="R125" i="4"/>
  <c r="BK216" i="4"/>
  <c r="J216" i="4" s="1"/>
  <c r="J100" i="4" s="1"/>
  <c r="R216" i="4"/>
  <c r="BK327" i="4"/>
  <c r="J327" i="4" s="1"/>
  <c r="J101" i="4" s="1"/>
  <c r="R327" i="4"/>
  <c r="T327" i="4"/>
  <c r="R355" i="4"/>
  <c r="BK118" i="6"/>
  <c r="J118" i="6" s="1"/>
  <c r="J97" i="6" s="1"/>
  <c r="P118" i="6"/>
  <c r="P117" i="6" s="1"/>
  <c r="AU99" i="1" s="1"/>
  <c r="R118" i="6"/>
  <c r="R117" i="6" s="1"/>
  <c r="T118" i="6"/>
  <c r="T117" i="6" s="1"/>
  <c r="J92" i="2"/>
  <c r="BE147" i="2"/>
  <c r="BE665" i="2"/>
  <c r="J89" i="2"/>
  <c r="BE156" i="2"/>
  <c r="BE259" i="2"/>
  <c r="BE268" i="2"/>
  <c r="BE491" i="2"/>
  <c r="BE521" i="2"/>
  <c r="BE532" i="2"/>
  <c r="BE641" i="2"/>
  <c r="BE670" i="2"/>
  <c r="BE792" i="2"/>
  <c r="J92" i="3"/>
  <c r="BE806" i="2"/>
  <c r="BE824" i="2"/>
  <c r="BE844" i="2"/>
  <c r="BE851" i="2"/>
  <c r="BE915" i="2"/>
  <c r="E85" i="3"/>
  <c r="J119" i="3"/>
  <c r="BE140" i="3"/>
  <c r="BE149" i="3"/>
  <c r="BE155" i="3"/>
  <c r="BE377" i="3"/>
  <c r="BE403" i="3"/>
  <c r="BE615" i="3"/>
  <c r="E85" i="2"/>
  <c r="BE137" i="2"/>
  <c r="BE141" i="2"/>
  <c r="BE144" i="2"/>
  <c r="BE150" i="2"/>
  <c r="BE153" i="2"/>
  <c r="BE159" i="2"/>
  <c r="BE262" i="2"/>
  <c r="BE366" i="2"/>
  <c r="BE460" i="2"/>
  <c r="BE463" i="2"/>
  <c r="BE467" i="2"/>
  <c r="BE506" i="2"/>
  <c r="BE510" i="2"/>
  <c r="BE774" i="2"/>
  <c r="BE782" i="2"/>
  <c r="BE820" i="2"/>
  <c r="BE827" i="2"/>
  <c r="BE896" i="2"/>
  <c r="BE928" i="2"/>
  <c r="F122" i="3"/>
  <c r="BE132" i="3"/>
  <c r="BE363" i="2"/>
  <c r="BE470" i="2"/>
  <c r="BE536" i="2"/>
  <c r="BE632" i="2"/>
  <c r="BE645" i="2"/>
  <c r="BE767" i="2"/>
  <c r="BE796" i="2"/>
  <c r="BE831" i="2"/>
  <c r="BE838" i="2"/>
  <c r="BE848" i="2"/>
  <c r="BE854" i="2"/>
  <c r="BE859" i="2"/>
  <c r="BE867" i="2"/>
  <c r="BE891" i="2"/>
  <c r="BE902" i="2"/>
  <c r="BE910" i="2"/>
  <c r="BE920" i="2"/>
  <c r="BK781" i="2"/>
  <c r="J781" i="2" s="1"/>
  <c r="J101" i="2" s="1"/>
  <c r="BE128" i="3"/>
  <c r="BE136" i="3"/>
  <c r="BE143" i="3"/>
  <c r="BE152" i="3"/>
  <c r="BE158" i="3"/>
  <c r="BE161" i="3"/>
  <c r="BE231" i="3"/>
  <c r="BE234" i="3"/>
  <c r="BE237" i="3"/>
  <c r="BE300" i="3"/>
  <c r="BE360" i="3"/>
  <c r="BE363" i="3"/>
  <c r="BE374" i="3"/>
  <c r="BE389" i="3"/>
  <c r="BE398" i="3"/>
  <c r="BE413" i="3"/>
  <c r="BE417" i="3"/>
  <c r="BE422" i="3"/>
  <c r="BE443" i="3"/>
  <c r="BE500" i="3"/>
  <c r="BE504" i="3"/>
  <c r="BE514" i="3"/>
  <c r="BE518" i="3"/>
  <c r="BE607" i="3"/>
  <c r="F92" i="2"/>
  <c r="BE664" i="3"/>
  <c r="BE680" i="3"/>
  <c r="BE751" i="3"/>
  <c r="BE133" i="2"/>
  <c r="BE496" i="2"/>
  <c r="BE659" i="2"/>
  <c r="BE762" i="2"/>
  <c r="BE800" i="2"/>
  <c r="BE813" i="2"/>
  <c r="BE841" i="2"/>
  <c r="BE660" i="3"/>
  <c r="BE677" i="3"/>
  <c r="E85" i="4"/>
  <c r="BE142" i="4"/>
  <c r="BE164" i="4"/>
  <c r="BE173" i="4"/>
  <c r="BE184" i="4"/>
  <c r="BE197" i="4"/>
  <c r="BE205" i="4"/>
  <c r="BE217" i="4"/>
  <c r="BE292" i="4"/>
  <c r="BE302" i="4"/>
  <c r="BE369" i="4"/>
  <c r="BE121" i="6"/>
  <c r="BE162" i="2"/>
  <c r="BE256" i="2"/>
  <c r="BE360" i="2"/>
  <c r="BE453" i="2"/>
  <c r="BE456" i="2"/>
  <c r="BE478" i="2"/>
  <c r="BE482" i="2"/>
  <c r="BE500" i="2"/>
  <c r="BE515" i="2"/>
  <c r="BE527" i="2"/>
  <c r="BE623" i="2"/>
  <c r="BE627" i="2"/>
  <c r="BE637" i="2"/>
  <c r="BE788" i="2"/>
  <c r="BE803" i="2"/>
  <c r="BE810" i="2"/>
  <c r="BE817" i="2"/>
  <c r="BE870" i="2"/>
  <c r="BE875" i="2"/>
  <c r="BE878" i="2"/>
  <c r="BE883" i="2"/>
  <c r="BE886" i="2"/>
  <c r="BE892" i="2"/>
  <c r="BE899" i="2"/>
  <c r="BE906" i="2"/>
  <c r="BE923" i="2"/>
  <c r="BK919" i="2"/>
  <c r="J919" i="2" s="1"/>
  <c r="J104" i="2" s="1"/>
  <c r="BE146" i="3"/>
  <c r="BE166" i="3"/>
  <c r="BE225" i="3"/>
  <c r="BE297" i="3"/>
  <c r="BE303" i="3"/>
  <c r="BE367" i="3"/>
  <c r="BE370" i="3"/>
  <c r="BE385" i="3"/>
  <c r="BE407" i="3"/>
  <c r="BE434" i="3"/>
  <c r="BE439" i="3"/>
  <c r="BE510" i="3"/>
  <c r="BE533" i="3"/>
  <c r="BE590" i="3"/>
  <c r="BE595" i="3"/>
  <c r="BE600" i="3"/>
  <c r="BE621" i="3"/>
  <c r="BE625" i="3"/>
  <c r="BE629" i="3"/>
  <c r="BE633" i="3"/>
  <c r="BE636" i="3"/>
  <c r="BE639" i="3"/>
  <c r="BE643" i="3"/>
  <c r="BE646" i="3"/>
  <c r="BE650" i="3"/>
  <c r="BE653" i="3"/>
  <c r="BE674" i="3"/>
  <c r="BE693" i="3"/>
  <c r="BE704" i="3"/>
  <c r="BE712" i="3"/>
  <c r="BE720" i="3"/>
  <c r="BE724" i="3"/>
  <c r="BE727" i="3"/>
  <c r="BE734" i="3"/>
  <c r="BE746" i="3"/>
  <c r="BK614" i="3"/>
  <c r="J614" i="3" s="1"/>
  <c r="J101" i="3" s="1"/>
  <c r="J89" i="4"/>
  <c r="F92" i="4"/>
  <c r="J92" i="4"/>
  <c r="BE147" i="4"/>
  <c r="BE160" i="4"/>
  <c r="BE169" i="4"/>
  <c r="BE180" i="4"/>
  <c r="BE193" i="4"/>
  <c r="BE201" i="4"/>
  <c r="BE210" i="4"/>
  <c r="BE224" i="4"/>
  <c r="BE245" i="4"/>
  <c r="BE276" i="4"/>
  <c r="BE280" i="4"/>
  <c r="BE297" i="4"/>
  <c r="BE307" i="4"/>
  <c r="BE312" i="4"/>
  <c r="BE328" i="4"/>
  <c r="BE336" i="4"/>
  <c r="BE340" i="4"/>
  <c r="BE345" i="4"/>
  <c r="BE350" i="4"/>
  <c r="BE356" i="4"/>
  <c r="BE362" i="4"/>
  <c r="BE399" i="4"/>
  <c r="BE405" i="4"/>
  <c r="BK209" i="4"/>
  <c r="J209" i="4" s="1"/>
  <c r="J99" i="4" s="1"/>
  <c r="J89" i="5"/>
  <c r="J92" i="5"/>
  <c r="E108" i="5"/>
  <c r="BK120" i="5"/>
  <c r="J120" i="5" s="1"/>
  <c r="J98" i="5" s="1"/>
  <c r="E85" i="6"/>
  <c r="J89" i="6"/>
  <c r="F114" i="6"/>
  <c r="BE123" i="6"/>
  <c r="BE125" i="6"/>
  <c r="BE130" i="6"/>
  <c r="BE129" i="2"/>
  <c r="BE167" i="2"/>
  <c r="BE265" i="2"/>
  <c r="BE487" i="2"/>
  <c r="BE757" i="2"/>
  <c r="BE834" i="2"/>
  <c r="BE862" i="2"/>
  <c r="BK914" i="2"/>
  <c r="J914" i="2"/>
  <c r="J103" i="2" s="1"/>
  <c r="BE228" i="3"/>
  <c r="BE394" i="3"/>
  <c r="BE428" i="3"/>
  <c r="BE657" i="3"/>
  <c r="BE667" i="3"/>
  <c r="BE670" i="3"/>
  <c r="BE685" i="3"/>
  <c r="BE688" i="3"/>
  <c r="BE696" i="3"/>
  <c r="BE701" i="3"/>
  <c r="BE709" i="3"/>
  <c r="BE717" i="3"/>
  <c r="BE730" i="3"/>
  <c r="BE738" i="3"/>
  <c r="BE743" i="3"/>
  <c r="BK742" i="3"/>
  <c r="J742" i="3" s="1"/>
  <c r="J103" i="3" s="1"/>
  <c r="BE126" i="4"/>
  <c r="BE131" i="4"/>
  <c r="BE136" i="4"/>
  <c r="BE156" i="4"/>
  <c r="BE188" i="4"/>
  <c r="BE241" i="4"/>
  <c r="BE250" i="4"/>
  <c r="BE254" i="4"/>
  <c r="BE258" i="4"/>
  <c r="BE262" i="4"/>
  <c r="BE269" i="4"/>
  <c r="BE287" i="4"/>
  <c r="BE318" i="4"/>
  <c r="BE332" i="4"/>
  <c r="BE379" i="4"/>
  <c r="BE388" i="4"/>
  <c r="BE395" i="4"/>
  <c r="BE412" i="4"/>
  <c r="BK411" i="4"/>
  <c r="J411" i="4"/>
  <c r="J103" i="4" s="1"/>
  <c r="F92" i="5"/>
  <c r="BE121" i="5"/>
  <c r="J33" i="5" s="1"/>
  <c r="AV98" i="1" s="1"/>
  <c r="AT98" i="1" s="1"/>
  <c r="BA98" i="1"/>
  <c r="J92" i="6"/>
  <c r="BE119" i="6"/>
  <c r="BE127" i="6"/>
  <c r="J34" i="2"/>
  <c r="AW95" i="1" s="1"/>
  <c r="F36" i="2"/>
  <c r="BC95" i="1" s="1"/>
  <c r="J34" i="3"/>
  <c r="AW96" i="1"/>
  <c r="F35" i="3"/>
  <c r="BB96" i="1" s="1"/>
  <c r="F35" i="6"/>
  <c r="BB99" i="1"/>
  <c r="F36" i="3"/>
  <c r="BC96" i="1" s="1"/>
  <c r="F37" i="3"/>
  <c r="BD96" i="1" s="1"/>
  <c r="F37" i="2"/>
  <c r="BD95" i="1" s="1"/>
  <c r="J34" i="4"/>
  <c r="AW97" i="1"/>
  <c r="F35" i="2"/>
  <c r="BB95" i="1"/>
  <c r="F34" i="4"/>
  <c r="BA97" i="1" s="1"/>
  <c r="F34" i="6"/>
  <c r="BA99" i="1"/>
  <c r="F34" i="2"/>
  <c r="BA95" i="1" s="1"/>
  <c r="J34" i="6"/>
  <c r="AW99" i="1"/>
  <c r="F34" i="3"/>
  <c r="BA96" i="1" s="1"/>
  <c r="F36" i="6"/>
  <c r="BC99" i="1" s="1"/>
  <c r="F35" i="4"/>
  <c r="BB97" i="1"/>
  <c r="F37" i="6"/>
  <c r="BD99" i="1" s="1"/>
  <c r="F37" i="4"/>
  <c r="BD97" i="1" s="1"/>
  <c r="F36" i="4"/>
  <c r="BC97" i="1" s="1"/>
  <c r="T126" i="3" l="1"/>
  <c r="T125" i="3" s="1"/>
  <c r="BK124" i="4"/>
  <c r="J124" i="4"/>
  <c r="J97" i="4" s="1"/>
  <c r="R124" i="4"/>
  <c r="R123" i="4" s="1"/>
  <c r="T124" i="4"/>
  <c r="T123" i="4"/>
  <c r="R126" i="3"/>
  <c r="R125" i="3"/>
  <c r="P126" i="3"/>
  <c r="P125" i="3" s="1"/>
  <c r="AU96" i="1" s="1"/>
  <c r="BK126" i="3"/>
  <c r="R127" i="2"/>
  <c r="R126" i="2" s="1"/>
  <c r="P127" i="2"/>
  <c r="P126" i="2" s="1"/>
  <c r="AU95" i="1" s="1"/>
  <c r="BK127" i="2"/>
  <c r="J127" i="2"/>
  <c r="J97" i="2"/>
  <c r="T126" i="2"/>
  <c r="J128" i="2"/>
  <c r="J98" i="2" s="1"/>
  <c r="J922" i="2"/>
  <c r="J106" i="2"/>
  <c r="J127" i="3"/>
  <c r="J98" i="3"/>
  <c r="J125" i="4"/>
  <c r="J98" i="4"/>
  <c r="BK119" i="5"/>
  <c r="J119" i="5" s="1"/>
  <c r="J97" i="5" s="1"/>
  <c r="BK744" i="3"/>
  <c r="J744" i="3"/>
  <c r="J104" i="3" s="1"/>
  <c r="BK117" i="6"/>
  <c r="J117" i="6"/>
  <c r="J96" i="6" s="1"/>
  <c r="F33" i="5"/>
  <c r="AZ98" i="1" s="1"/>
  <c r="BB94" i="1"/>
  <c r="AX94" i="1" s="1"/>
  <c r="BC94" i="1"/>
  <c r="W32" i="1" s="1"/>
  <c r="BA94" i="1"/>
  <c r="AW94" i="1" s="1"/>
  <c r="AK30" i="1" s="1"/>
  <c r="J33" i="3"/>
  <c r="AV96" i="1" s="1"/>
  <c r="AT96" i="1" s="1"/>
  <c r="F33" i="2"/>
  <c r="AZ95" i="1" s="1"/>
  <c r="F33" i="4"/>
  <c r="AZ97" i="1" s="1"/>
  <c r="F33" i="6"/>
  <c r="AZ99" i="1" s="1"/>
  <c r="J33" i="2"/>
  <c r="AV95" i="1" s="1"/>
  <c r="AT95" i="1" s="1"/>
  <c r="F33" i="3"/>
  <c r="AZ96" i="1" s="1"/>
  <c r="J33" i="6"/>
  <c r="AV99" i="1"/>
  <c r="AT99" i="1"/>
  <c r="BD94" i="1"/>
  <c r="W33" i="1" s="1"/>
  <c r="J33" i="4"/>
  <c r="AV97" i="1" s="1"/>
  <c r="AT97" i="1" s="1"/>
  <c r="BK125" i="3" l="1"/>
  <c r="J125" i="3"/>
  <c r="J96" i="3"/>
  <c r="BK126" i="2"/>
  <c r="J126" i="2"/>
  <c r="J30" i="2" s="1"/>
  <c r="AG95" i="1" s="1"/>
  <c r="AN95" i="1" s="1"/>
  <c r="J126" i="3"/>
  <c r="J97" i="3"/>
  <c r="BK118" i="5"/>
  <c r="J118" i="5" s="1"/>
  <c r="J96" i="5" s="1"/>
  <c r="BK123" i="4"/>
  <c r="J123" i="4"/>
  <c r="J96" i="4" s="1"/>
  <c r="AU94" i="1"/>
  <c r="W30" i="1"/>
  <c r="AY94" i="1"/>
  <c r="W31" i="1"/>
  <c r="J30" i="6"/>
  <c r="AG99" i="1" s="1"/>
  <c r="AN99" i="1" s="1"/>
  <c r="AZ94" i="1"/>
  <c r="W29" i="1" s="1"/>
  <c r="J96" i="2" l="1"/>
  <c r="J39" i="2"/>
  <c r="J39" i="6"/>
  <c r="AV94" i="1"/>
  <c r="AK29" i="1" s="1"/>
  <c r="J30" i="3"/>
  <c r="AG96" i="1"/>
  <c r="AN96" i="1" s="1"/>
  <c r="J30" i="4"/>
  <c r="AG97" i="1"/>
  <c r="AN97" i="1" s="1"/>
  <c r="J30" i="5"/>
  <c r="AG98" i="1"/>
  <c r="AN98" i="1" s="1"/>
  <c r="J39" i="3" l="1"/>
  <c r="J39" i="5"/>
  <c r="J39" i="4"/>
  <c r="AG94" i="1"/>
  <c r="AK26" i="1" s="1"/>
  <c r="AK35" i="1" s="1"/>
  <c r="AT94" i="1"/>
  <c r="AN94" i="1" l="1"/>
</calcChain>
</file>

<file path=xl/sharedStrings.xml><?xml version="1.0" encoding="utf-8"?>
<sst xmlns="http://schemas.openxmlformats.org/spreadsheetml/2006/main" count="21178" uniqueCount="1072">
  <si>
    <t>Export Komplet</t>
  </si>
  <si>
    <t/>
  </si>
  <si>
    <t>2.0</t>
  </si>
  <si>
    <t>False</t>
  </si>
  <si>
    <t>{d90fdd0e-a475-4b8a-93a8-1189295d3355}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</si>
  <si>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</si>
  <si>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</si>
  <si>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</si>
  <si>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</si>
  <si>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</si>
  <si>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</si>
  <si>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</si>
  <si>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</si>
  <si>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</si>
  <si>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18/2026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</si>
  <si>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</si>
  <si>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</si>
  <si>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Dolní a Horní Chobolice - vodovodní přípojky</t>
  </si>
  <si>
    <t>KSO:</t>
  </si>
  <si>
    <t>CC-CZ:</t>
  </si>
  <si>
    <t>Místo:</t>
  </si>
  <si>
    <t>Chobolice</t>
  </si>
  <si>
    <t>Datum:</t>
  </si>
  <si>
    <t>Zadavatel:</t>
  </si>
  <si>
    <t>IČ:</t>
  </si>
  <si>
    <t>Obec Liběšice</t>
  </si>
  <si>
    <t>DIČ:</t>
  </si>
  <si>
    <t>Uchazeč:</t>
  </si>
  <si>
    <t>Vyplň údaj</t>
  </si>
  <si>
    <t>Projektant:</t>
  </si>
  <si>
    <t>SVIS TCE spol. s.r.o.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</si>
  <si>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</si>
  <si>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</si>
  <si>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</si>
  <si>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</si>
  <si>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</si>
  <si>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</si>
  <si>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</si>
  <si>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</si>
  <si>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</si>
  <si>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</si>
  <si>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</si>
  <si>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</si>
  <si>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</si>
  <si>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</si>
  <si>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</si>
  <si>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</si>
  <si>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</si>
  <si>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</si>
  <si>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</si>
  <si>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</si>
  <si>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</si>
  <si>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</si>
  <si>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</si>
  <si>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</si>
  <si>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</si>
  <si>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</si>
  <si>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</si>
  <si>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</si>
  <si>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</si>
  <si>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</si>
  <si>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</si>
  <si>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</si>
  <si>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</si>
  <si>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</si>
  <si>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</si>
  <si>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</si>
  <si>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</si>
  <si>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</si>
  <si>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</si>
  <si>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</si>
  <si>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</si>
  <si>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</si>
  <si>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</si>
  <si>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</si>
  <si>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</si>
  <si>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</si>
  <si>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</si>
  <si>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</si>
  <si>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</si>
  <si>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</si>
  <si>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</si>
  <si>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Horní Chobolice - vodovodní přípojky</t>
  </si>
  <si>
    <t>ING</t>
  </si>
  <si>
    <t>1</t>
  </si>
  <si>
    <t>{fe2aa70a-57f3-4530-afec-eb4022400dd1}</t>
  </si>
  <si>
    <t>827 1</t>
  </si>
  <si>
    <t>2</t>
  </si>
  <si>
    <t>02</t>
  </si>
  <si>
    <t>Dolní Chobolice - vodovodní přípojky</t>
  </si>
  <si>
    <t>{5f52651f-4c24-483d-9229-79ac32884ed6}</t>
  </si>
  <si>
    <t>03</t>
  </si>
  <si>
    <t xml:space="preserve">Komunikace </t>
  </si>
  <si>
    <t>{a37c10aa-6f49-4579-b762-f83d51371840}</t>
  </si>
  <si>
    <t>827</t>
  </si>
  <si>
    <t>04</t>
  </si>
  <si>
    <t>VRN</t>
  </si>
  <si>
    <t>VON</t>
  </si>
  <si>
    <t>{222898cb-c602-47aa-9d8a-b70398d621c6}</t>
  </si>
  <si>
    <t>05</t>
  </si>
  <si>
    <t>Ostatní rozpočtové náklady</t>
  </si>
  <si>
    <t>OST</t>
  </si>
  <si>
    <t>{82ad865b-0f97-41ef-8931-907bf6a9b93b}</t>
  </si>
  <si>
    <t>jámy</t>
  </si>
  <si>
    <t>jámy protlaku</t>
  </si>
  <si>
    <t>m3</t>
  </si>
  <si>
    <t>505,538</t>
  </si>
  <si>
    <t>lože</t>
  </si>
  <si>
    <t>39,825</t>
  </si>
  <si>
    <t>KRYCÍ LIST SOUPISU PRACÍ</t>
  </si>
  <si>
    <t>nový_zásyp</t>
  </si>
  <si>
    <t>nový zásyp</t>
  </si>
  <si>
    <t>63,084</t>
  </si>
  <si>
    <t>obsyp</t>
  </si>
  <si>
    <t>88,146</t>
  </si>
  <si>
    <t>pažení</t>
  </si>
  <si>
    <t>m2</t>
  </si>
  <si>
    <t>929,25</t>
  </si>
  <si>
    <t>pažení_jam</t>
  </si>
  <si>
    <t>požení jámy</t>
  </si>
  <si>
    <t>899,64</t>
  </si>
  <si>
    <t>Objekt:</t>
  </si>
  <si>
    <t>přejezdy</t>
  </si>
  <si>
    <t>přejezdové plechy</t>
  </si>
  <si>
    <t>22,5</t>
  </si>
  <si>
    <t>01 - Horní Chobolice - vodovodní přípojky</t>
  </si>
  <si>
    <t>rozepření</t>
  </si>
  <si>
    <t>rozepžení jámy</t>
  </si>
  <si>
    <t>573,3</t>
  </si>
  <si>
    <t>rýha</t>
  </si>
  <si>
    <t>359,175</t>
  </si>
  <si>
    <t>skládka_tr_3</t>
  </si>
  <si>
    <t>skládka tř. 3</t>
  </si>
  <si>
    <t>139,464</t>
  </si>
  <si>
    <t>skládka_tr_4_5</t>
  </si>
  <si>
    <t>skládka tř. 4-5</t>
  </si>
  <si>
    <t>sonda</t>
  </si>
  <si>
    <t>38,75</t>
  </si>
  <si>
    <t>zábrana</t>
  </si>
  <si>
    <t>872</t>
  </si>
  <si>
    <t>zásyp</t>
  </si>
  <si>
    <t>630,844</t>
  </si>
  <si>
    <t>zpětný_zásyp</t>
  </si>
  <si>
    <t>zpětný zásyp</t>
  </si>
  <si>
    <t>624,536</t>
  </si>
  <si>
    <t>žebřík</t>
  </si>
  <si>
    <t>m</t>
  </si>
  <si>
    <t>119,7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</si>
  <si>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</si>
  <si>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</si>
  <si>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</si>
  <si>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</si>
  <si>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</si>
  <si>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</si>
  <si>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</si>
  <si>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</si>
  <si>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</si>
  <si>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</si>
  <si>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</si>
  <si>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práce-bourání</t>
  </si>
  <si>
    <t xml:space="preserve">    998 - Přesun hmot</t>
  </si>
  <si>
    <t>PSV - Práce a dodávky PSV</t>
  </si>
  <si>
    <t xml:space="preserve">    722 - Zdravotechnika - vnitřní vodovod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</si>
  <si>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</si>
  <si>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</si>
  <si>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</si>
  <si>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</si>
  <si>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</si>
  <si>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</si>
  <si>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</si>
  <si>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</si>
  <si>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</si>
  <si>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</si>
  <si>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</si>
  <si>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</si>
  <si>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</si>
  <si>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</si>
  <si>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</si>
  <si>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</si>
  <si>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</si>
  <si>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</si>
  <si>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115101201</t>
  </si>
  <si>
    <t>Čerpání vody na dopravní výšku do 10 m průměrný přítok do 500 l/min</t>
  </si>
  <si>
    <t>hod</t>
  </si>
  <si>
    <t>4</t>
  </si>
  <si>
    <t>697967438</t>
  </si>
  <si>
    <t>VV</t>
  </si>
  <si>
    <t>(bude upřesněno dle skutečnosti s měřením motohodin)hod za týden x týdny</t>
  </si>
  <si>
    <t>1,00*42</t>
  </si>
  <si>
    <t>Součet</t>
  </si>
  <si>
    <t>115101301</t>
  </si>
  <si>
    <t>Pohotovost čerpací soupravy pro dopravní výšku do 10 m přítok do 500 l/min</t>
  </si>
  <si>
    <t>den</t>
  </si>
  <si>
    <t>-794694935</t>
  </si>
  <si>
    <t>(bude upřesněno dle skutečnosti s měřením motohodin)</t>
  </si>
  <si>
    <t>42</t>
  </si>
  <si>
    <t>3</t>
  </si>
  <si>
    <t>119001421</t>
  </si>
  <si>
    <t>Dočasné zajištění kabelů a kabelových tratí ze 3 volně ložených kabelů</t>
  </si>
  <si>
    <t>-1384334408</t>
  </si>
  <si>
    <t>křížení sítí</t>
  </si>
  <si>
    <t>1,00*20</t>
  </si>
  <si>
    <t>119002411</t>
  </si>
  <si>
    <t>Pojezdový ocelový plech pro zabezpečení výkopu zřízení</t>
  </si>
  <si>
    <t>-1124148090</t>
  </si>
  <si>
    <t>3,00*2,50*3</t>
  </si>
  <si>
    <t>5</t>
  </si>
  <si>
    <t>119002412</t>
  </si>
  <si>
    <t>Pojezdový ocelový plech pro zabezpečení výkopu odstranění</t>
  </si>
  <si>
    <t>647761350</t>
  </si>
  <si>
    <t>6</t>
  </si>
  <si>
    <t>119003227</t>
  </si>
  <si>
    <t>Mobilní plotová zábrana vyplněná dráty výšky přes 1,5 do 2,2 m pro zabezpečení výkopu zřízení</t>
  </si>
  <si>
    <t>-98440890</t>
  </si>
  <si>
    <t>310,00*2+3,00*2*42</t>
  </si>
  <si>
    <t>7</t>
  </si>
  <si>
    <t>119003228</t>
  </si>
  <si>
    <t>Mobilní plotová zábrana vyplněná dráty výšky přes 1,5 do 2,2 m pro zabezpečení výkopu odstranění</t>
  </si>
  <si>
    <t>1854889880</t>
  </si>
  <si>
    <t>8</t>
  </si>
  <si>
    <t>119004111</t>
  </si>
  <si>
    <t>Bezpečný vstup nebo výstup z výkopu pomocí žebříku zřízení</t>
  </si>
  <si>
    <t>-1457714259</t>
  </si>
  <si>
    <t>(1,75+1,10)*42</t>
  </si>
  <si>
    <t>9</t>
  </si>
  <si>
    <t>119004112</t>
  </si>
  <si>
    <t>Bezpečný vstup nebo výstup z výkopu pomocí žebříku odstranění</t>
  </si>
  <si>
    <t>-1208297241</t>
  </si>
  <si>
    <t>10</t>
  </si>
  <si>
    <t>129001101</t>
  </si>
  <si>
    <t>Příplatek za ztížení odkopávky nebo prokopávky v blízkosti inženýrských sítí</t>
  </si>
  <si>
    <t>1487419789</t>
  </si>
  <si>
    <t>(rýha+jámy+sonda)*0,10</t>
  </si>
  <si>
    <t>11</t>
  </si>
  <si>
    <t>131213131</t>
  </si>
  <si>
    <t>Hloubení jam do 10 m3 v soudržných horninách třídy těžitelnosti I skupiny 3 při překopech inženýrských sítí ručně</t>
  </si>
  <si>
    <t>-360505509</t>
  </si>
  <si>
    <t xml:space="preserve">sondy </t>
  </si>
  <si>
    <t>1,00*1,00*(1,75-0,20)*25</t>
  </si>
  <si>
    <t>"zemina tř.3"sonda*0,50</t>
  </si>
  <si>
    <t>131251201</t>
  </si>
  <si>
    <t>Hloubení jam zapažených v hornině třídy těžitelnosti I skupiny 3 objem do 20 m3 strojně</t>
  </si>
  <si>
    <t>-117693866</t>
  </si>
  <si>
    <t>Vodoměrná šachta</t>
  </si>
  <si>
    <t>1.přípojka č.ev.19</t>
  </si>
  <si>
    <t>2,60*2,50*(2,10-0,35)</t>
  </si>
  <si>
    <t>2.přípojka č.p.20</t>
  </si>
  <si>
    <t>2,60*2,50*(2,10-0,20)</t>
  </si>
  <si>
    <t>3.přípojka č.ev.20</t>
  </si>
  <si>
    <t>4.přípojka č. ev.29</t>
  </si>
  <si>
    <t>5.přípojka č.p.17</t>
  </si>
  <si>
    <t>6.přípojka č.ev.5</t>
  </si>
  <si>
    <t>7.přípojka č.ev.15</t>
  </si>
  <si>
    <t>8.přípojka č.ev.1</t>
  </si>
  <si>
    <t>9.přípojka č.ev.27</t>
  </si>
  <si>
    <t>10.přípojka č.ev.9</t>
  </si>
  <si>
    <t>11.přípojka č.p.30</t>
  </si>
  <si>
    <t>12.přípojka č.p.33</t>
  </si>
  <si>
    <t>13.přípojka č.ev.4</t>
  </si>
  <si>
    <t>14.přípojka č.ev.28</t>
  </si>
  <si>
    <t>15.přípojka č.ev.16</t>
  </si>
  <si>
    <t>16.přípojka č.ev.17</t>
  </si>
  <si>
    <t>17.přípojka č.ev.12</t>
  </si>
  <si>
    <t>18.přípojka č.ev.10</t>
  </si>
  <si>
    <t>19.přípojka p.č.st.71</t>
  </si>
  <si>
    <t>20.přípojka č.p.7</t>
  </si>
  <si>
    <t>21.přípojka č.p.32</t>
  </si>
  <si>
    <t>22.přípojka č.ev.6</t>
  </si>
  <si>
    <t>23.přípojka č.p.5</t>
  </si>
  <si>
    <t>24.přípojka č.ev.30</t>
  </si>
  <si>
    <t>25.přípojka č.p.36</t>
  </si>
  <si>
    <t>26.přípojka č.p.2</t>
  </si>
  <si>
    <t>27.přípojka č.p.35</t>
  </si>
  <si>
    <t>28.přípojka č.p.14</t>
  </si>
  <si>
    <t>29.přípojka č.p.43</t>
  </si>
  <si>
    <t>30.přípojka č.p.52</t>
  </si>
  <si>
    <t>31.přípojka č.p.51</t>
  </si>
  <si>
    <t>2,60*2,50*(2,10-0,20)/2</t>
  </si>
  <si>
    <t>2,60*2,50*(2,10-0,35)/2</t>
  </si>
  <si>
    <t>32.přípojka p.č.618/4</t>
  </si>
  <si>
    <t>33.přípojka č.p.48</t>
  </si>
  <si>
    <t>34.přípojka č.ev.18</t>
  </si>
  <si>
    <t>35.přípojka č.p.1</t>
  </si>
  <si>
    <t>36.přípojka č.ev.11</t>
  </si>
  <si>
    <t>37.přípojka č.p.38</t>
  </si>
  <si>
    <t>38.přípojka p.č.810/5</t>
  </si>
  <si>
    <t>39.přípojka č.p.50</t>
  </si>
  <si>
    <t>40.přípojka č.p.37</t>
  </si>
  <si>
    <t>41.přípojka č.p.42</t>
  </si>
  <si>
    <t>42.přípojka p.č.st.87</t>
  </si>
  <si>
    <t>"zemina tř.3"jámy*0,50</t>
  </si>
  <si>
    <t>13</t>
  </si>
  <si>
    <t>131313131</t>
  </si>
  <si>
    <t>Hloubení jam do 10 m3 v soudržných horninách třídy těžitelnosti II skupiny 4 při překopech inženýrských sítí ručně</t>
  </si>
  <si>
    <t>-1124077279</t>
  </si>
  <si>
    <t>"zemina tř.4"sonda*0,40</t>
  </si>
  <si>
    <t>14</t>
  </si>
  <si>
    <t>131351201</t>
  </si>
  <si>
    <t>Hloubení jam zapažených v hornině třídy těžitelnosti II skupiny 4 objem do 20 m3 strojně</t>
  </si>
  <si>
    <t>811883929</t>
  </si>
  <si>
    <t>"zemina tř.4"jámy*0,40</t>
  </si>
  <si>
    <t>15</t>
  </si>
  <si>
    <t>131413131</t>
  </si>
  <si>
    <t>Hloubení jam do 10 m3 v soudržných horninách třídy těžitelnosti II skupiny 5 při překopech inženýrských sítí ručně</t>
  </si>
  <si>
    <t>608173463</t>
  </si>
  <si>
    <t>"zemina tř.5"sonda*0,10</t>
  </si>
  <si>
    <t>16</t>
  </si>
  <si>
    <t>131451201</t>
  </si>
  <si>
    <t>Hloubení jam zapažených v hornině třídy těžitelnosti II skupiny 5 objem do 20 m3 strojně</t>
  </si>
  <si>
    <t>1659611587</t>
  </si>
  <si>
    <t>"zemina tř.5"jámy*0,10</t>
  </si>
  <si>
    <t>17</t>
  </si>
  <si>
    <t>132254201</t>
  </si>
  <si>
    <t>Hloubení zapažených rýh š do 2000 mm v hornině třídy těžitelnosti I skupiny 3 objem do 20 m3 strojně</t>
  </si>
  <si>
    <t>2049326502</t>
  </si>
  <si>
    <t>D.1.2, D.1.4</t>
  </si>
  <si>
    <t>5,00*1,00*(1,75-0,35)"štěrk</t>
  </si>
  <si>
    <t>9,00*1,00*(1,75-0,20)"zeleň</t>
  </si>
  <si>
    <t>12,00*1,00*(1,75-0,20)"zeleň</t>
  </si>
  <si>
    <t>4,00*1,00*(1,75-0,20)"zeleň</t>
  </si>
  <si>
    <t>9,00*1,00*(1,75-0,35)"štěrk</t>
  </si>
  <si>
    <t>5,00*1,00*(1,75-0,20)"zeleň/zatravňovací tvárnice</t>
  </si>
  <si>
    <t>5,00*1,00*(1,75-0,35)"zatravňovací tvárnice</t>
  </si>
  <si>
    <t>5,00*1,00*(1,75-0,20)"zeleň</t>
  </si>
  <si>
    <t>5,00*1,00*(1,75-0,20)/2"zeleň</t>
  </si>
  <si>
    <t>5,00*1,00*(1,75-0,35)/2"štěrk</t>
  </si>
  <si>
    <t>4,50*1,00*(1,75-0,20)"zeleň</t>
  </si>
  <si>
    <t>1,50*1,00*(1,75-0,35)"betonový chodník</t>
  </si>
  <si>
    <t>6,00*1,00*(1,75-0,20)"zeleň</t>
  </si>
  <si>
    <t>3,00*1,00*(1,75-0,35)"zámková dlažba</t>
  </si>
  <si>
    <t>4,00*1,00*(1,75-0,45)"komunikace</t>
  </si>
  <si>
    <t>6,00*1,00*(1,75-0,35)"štěrk</t>
  </si>
  <si>
    <t>5,00*1,00*(1,75-0,35)"zámková dlažba</t>
  </si>
  <si>
    <t>3,50*1,00*(1,75-0,20)"zeleň</t>
  </si>
  <si>
    <t>3,00*1,00*(1,75-0,35)"kamenná dlažba</t>
  </si>
  <si>
    <t>3,00*1,00*(1,75-0,20)"zeleň</t>
  </si>
  <si>
    <t>1,00*1,00*(1,75-0,35)" betonový chodník</t>
  </si>
  <si>
    <t>23,00*1,00*(1,75-0,20)"zeleň</t>
  </si>
  <si>
    <t>8,00*1,00*(1,75-0,20)"zeleň</t>
  </si>
  <si>
    <t>7,00*1,00*(1,75-0,35)"štěrk</t>
  </si>
  <si>
    <t>6,00*1,00*(1,75-0,35)"betonový vjezd</t>
  </si>
  <si>
    <t>11,00*1,00*(1,75-0,35)"štěrk</t>
  </si>
  <si>
    <t>8,00*1,00*(1,75-0,35)"zámková dlažba</t>
  </si>
  <si>
    <t>-sonda</t>
  </si>
  <si>
    <t>"zemina tř.3"rýha*0,50</t>
  </si>
  <si>
    <t>18</t>
  </si>
  <si>
    <t>132354201</t>
  </si>
  <si>
    <t>Hloubení zapažených rýh š do 2000 mm v hornině třídy těžitelnosti II skupiny 4 objem do 20 m3 strojně</t>
  </si>
  <si>
    <t>-1025025157</t>
  </si>
  <si>
    <t>"zemina tř.4"rýha*0,40</t>
  </si>
  <si>
    <t>19</t>
  </si>
  <si>
    <t>132454201</t>
  </si>
  <si>
    <t>Hloubení zapažených rýh š do 2000 mm v hornině třídy těžitelnosti II skupiny 5 objem do 20 m3 strojně</t>
  </si>
  <si>
    <t>-346547220</t>
  </si>
  <si>
    <t>"zemina tř.5"rýha*0,10</t>
  </si>
  <si>
    <t>20</t>
  </si>
  <si>
    <t>151101101</t>
  </si>
  <si>
    <t>Zřízení příložného pažení a rozepření stěn rýh hl do 2 m</t>
  </si>
  <si>
    <t>-1055288503</t>
  </si>
  <si>
    <t>5,00*1,75*2</t>
  </si>
  <si>
    <t>9,00*1,75*2</t>
  </si>
  <si>
    <t>12,00*1,75*2</t>
  </si>
  <si>
    <t>4,00*1,75*2</t>
  </si>
  <si>
    <t>6,00*1,75*2</t>
  </si>
  <si>
    <t>3,00*1,75*2</t>
  </si>
  <si>
    <t>3,50*1,75*2</t>
  </si>
  <si>
    <t>23,00*1,75*2</t>
  </si>
  <si>
    <t>8,00*1,75*2</t>
  </si>
  <si>
    <t>7,00*1,75*2</t>
  </si>
  <si>
    <t>11,00*1,75*2</t>
  </si>
  <si>
    <t>151101111</t>
  </si>
  <si>
    <t>Odstranění příložného pažení a rozepření stěn rýh hl do 2 m</t>
  </si>
  <si>
    <t>1910961034</t>
  </si>
  <si>
    <t>22</t>
  </si>
  <si>
    <t>151101201</t>
  </si>
  <si>
    <t>Zřízení příložného pažení stěn výkopu hl do 4 m</t>
  </si>
  <si>
    <t>1441873833</t>
  </si>
  <si>
    <t>Vodoměrná šachta 42 ks</t>
  </si>
  <si>
    <t>(2,60+2,50)*2*2,10*42</t>
  </si>
  <si>
    <t>23</t>
  </si>
  <si>
    <t>151101211</t>
  </si>
  <si>
    <t>Odstranění příložného pažení stěn hl do 4 m</t>
  </si>
  <si>
    <t>1149984741</t>
  </si>
  <si>
    <t>24</t>
  </si>
  <si>
    <t>151101301</t>
  </si>
  <si>
    <t>Zřízení rozepření stěn při pažení příložném hl do 4 m</t>
  </si>
  <si>
    <t>2008260231</t>
  </si>
  <si>
    <t>2,60*2,50*2,10*42</t>
  </si>
  <si>
    <t>25</t>
  </si>
  <si>
    <t>151101311</t>
  </si>
  <si>
    <t>Odstranění rozepření stěn při pažení příložném hl do 4 m</t>
  </si>
  <si>
    <t>1410913551</t>
  </si>
  <si>
    <t>26</t>
  </si>
  <si>
    <t>162351103</t>
  </si>
  <si>
    <t>Vodorovné přemístění přes 50 do 500 m výkopku/sypaniny z horniny třídy těžitelnosti I skupiny 1 až 3</t>
  </si>
  <si>
    <t>-372323494</t>
  </si>
  <si>
    <t>odvoz zeminy na mezideponii</t>
  </si>
  <si>
    <t>(rýha+jámy+sonda)*0,50</t>
  </si>
  <si>
    <t>zpětný zásyp z mezideponie</t>
  </si>
  <si>
    <t>nový zásypový materiál</t>
  </si>
  <si>
    <t>nový_zásyp+lože+obsyp</t>
  </si>
  <si>
    <t>27</t>
  </si>
  <si>
    <t>162351123</t>
  </si>
  <si>
    <t>Vodorovné přemístění přes 50 do 500 m výkopku/sypaniny z hornin třídy těžitelnosti II skupiny 4 a 5</t>
  </si>
  <si>
    <t>1859404145</t>
  </si>
  <si>
    <t>(rýha+jámy+ sonda)*0,50</t>
  </si>
  <si>
    <t>28</t>
  </si>
  <si>
    <t>162751117</t>
  </si>
  <si>
    <t>Vodorovné přemístění přes 9 000 do 10000 m výkopku/sypaniny z horniny třídy těžitelnosti I skupiny 1 až 3</t>
  </si>
  <si>
    <t>604155920</t>
  </si>
  <si>
    <t>odvoz zeminy na skládku SONO</t>
  </si>
  <si>
    <t>-zpětný_zásyp*0,50</t>
  </si>
  <si>
    <t>29</t>
  </si>
  <si>
    <t>162751119</t>
  </si>
  <si>
    <t>Příplatek k vodorovnému přemístění výkopku/sypaniny z horniny třídy těžitelnosti I skupiny 1 až 3 ZKD 1000 m přes 10000 m</t>
  </si>
  <si>
    <t>1553427011</t>
  </si>
  <si>
    <t>skládka 28 km</t>
  </si>
  <si>
    <t>skládka_tr_3*18</t>
  </si>
  <si>
    <t>30</t>
  </si>
  <si>
    <t>162751137</t>
  </si>
  <si>
    <t>Vodorovné přemístění přes 9 000 do 10000 m výkopku/sypaniny z horniny třídy těžitelnosti II skupiny 4 a 5</t>
  </si>
  <si>
    <t>-2009790099</t>
  </si>
  <si>
    <t>31</t>
  </si>
  <si>
    <t>162751139</t>
  </si>
  <si>
    <t>Příplatek k vodorovnému přemístění výkopku/sypaniny z horniny třídy těžitelnosti II skupiny 4 a 5 ZKD 1000 m přes 10000 m</t>
  </si>
  <si>
    <t>1692479208</t>
  </si>
  <si>
    <t>skládka_tr_4_5*18</t>
  </si>
  <si>
    <t>32</t>
  </si>
  <si>
    <t>167151101</t>
  </si>
  <si>
    <t>Nakládání výkopku z hornin třídy těžitelnosti I skupiny 1 až 3 do 100 m3 strojně</t>
  </si>
  <si>
    <t>1926904943</t>
  </si>
  <si>
    <t>33</t>
  </si>
  <si>
    <t>167151102</t>
  </si>
  <si>
    <t>Nakládání výkopku z hornin třídy těžitelnosti II skupiny 4 a 5 do 100 m3 strojně</t>
  </si>
  <si>
    <t>-1348230852</t>
  </si>
  <si>
    <t>34</t>
  </si>
  <si>
    <t>M</t>
  </si>
  <si>
    <t>94621007</t>
  </si>
  <si>
    <t>poplatek za uložení stavebního odpadu zeminy a kamení zatříděného kódem 17 05 04 na recyklační skládku</t>
  </si>
  <si>
    <t>t</t>
  </si>
  <si>
    <t>-723391349</t>
  </si>
  <si>
    <t>skládka_tr_3+skládka_tr_4_5</t>
  </si>
  <si>
    <t>278,928*2 'Přepočtené koeficientem množství</t>
  </si>
  <si>
    <t>35</t>
  </si>
  <si>
    <t>171251201</t>
  </si>
  <si>
    <t>Uložení sypaniny na skládky nebo meziskládky</t>
  </si>
  <si>
    <t>-378470176</t>
  </si>
  <si>
    <t>rýha+jámy+sonda</t>
  </si>
  <si>
    <t>36</t>
  </si>
  <si>
    <t>174151101</t>
  </si>
  <si>
    <t>Zásyp jam, šachet rýh nebo kolem objektů sypaninou se zhutněním</t>
  </si>
  <si>
    <t>1496888240</t>
  </si>
  <si>
    <t>rýha+jámy+sonda-obsyp-lože</t>
  </si>
  <si>
    <t>vodoměrná šachta 42 ks</t>
  </si>
  <si>
    <t>-1,20*1,40*2,05*42</t>
  </si>
  <si>
    <t>37</t>
  </si>
  <si>
    <t>58331200</t>
  </si>
  <si>
    <t>štěrkopísek netříděný</t>
  </si>
  <si>
    <t>1601315833</t>
  </si>
  <si>
    <t>komunikace nový 100% z  celkového množství 1%</t>
  </si>
  <si>
    <t>zásyp*1,00*0,1</t>
  </si>
  <si>
    <t>63,084*1,8 'Přepočtené koeficientem množství</t>
  </si>
  <si>
    <t>38</t>
  </si>
  <si>
    <t>174251109</t>
  </si>
  <si>
    <t>Příplatek k ceně za prohození sypaniny strojně</t>
  </si>
  <si>
    <t>1606125774</t>
  </si>
  <si>
    <t>mimo komunikace 100% zpětný zásyp z celkového množství 99%</t>
  </si>
  <si>
    <t>zásyp*1,00*0,99</t>
  </si>
  <si>
    <t>39</t>
  </si>
  <si>
    <t>175151101</t>
  </si>
  <si>
    <t>Obsypání potrubí strojně sypaninou bez prohození, uloženou do 3 m</t>
  </si>
  <si>
    <t>1963420811</t>
  </si>
  <si>
    <t>5,00*1,00*(0,032+0,30)</t>
  </si>
  <si>
    <t>9,00*1,00*(0,032+0,30)</t>
  </si>
  <si>
    <t>12,00*1,00*(0,032+0,30)</t>
  </si>
  <si>
    <t>4,00*1,00*(0,032+0,30)</t>
  </si>
  <si>
    <t>14.přípojka.ev.28</t>
  </si>
  <si>
    <t>6,00*1,00*(0,032+0,30)</t>
  </si>
  <si>
    <t>3,00*1,00*(0,032+0,30)</t>
  </si>
  <si>
    <t>3,50*1,00*(0,032+0,30)</t>
  </si>
  <si>
    <t>23,00*1,00*(0,032+0,30)</t>
  </si>
  <si>
    <t>8,00*1,00*(0,032+0,30)</t>
  </si>
  <si>
    <t>7,00*1,00*(0,032+0,30)</t>
  </si>
  <si>
    <t>11,00*1,00*(0,032+0,30)</t>
  </si>
  <si>
    <t>40</t>
  </si>
  <si>
    <t>58337331</t>
  </si>
  <si>
    <t>štěrkopísek frakce 0/22</t>
  </si>
  <si>
    <t>1511662271</t>
  </si>
  <si>
    <t>obsyp*1,8</t>
  </si>
  <si>
    <t>Svislé a kompletní konstrukce</t>
  </si>
  <si>
    <t>41</t>
  </si>
  <si>
    <t>348401130.R</t>
  </si>
  <si>
    <t>Demontáž a montáž oplocení ze strojového pletiva s napínacími dráty v přes 1,6 do 2,0 m vč. podezdívky</t>
  </si>
  <si>
    <t>1473746364</t>
  </si>
  <si>
    <t>rozebrání plotu</t>
  </si>
  <si>
    <t>2,00</t>
  </si>
  <si>
    <t>348401131.R</t>
  </si>
  <si>
    <t xml:space="preserve">Demontáž a montáž oplocení ze strojového pletiva s napínacími dráty v přes 1,6 do 2,0 m </t>
  </si>
  <si>
    <t>2110190627</t>
  </si>
  <si>
    <t>43</t>
  </si>
  <si>
    <t>348501209.R</t>
  </si>
  <si>
    <t>Demontá a montáž dřevěného plotu s kamennou podezdívkou výšky do 2 m</t>
  </si>
  <si>
    <t>-143371026</t>
  </si>
  <si>
    <t>44</t>
  </si>
  <si>
    <t>348501210.R</t>
  </si>
  <si>
    <t>Demontá a montáž dřevěného plotu s podezdívkou ztraceného bednění výšky do 2 m</t>
  </si>
  <si>
    <t>1018221705</t>
  </si>
  <si>
    <t>45</t>
  </si>
  <si>
    <t>348501211.R</t>
  </si>
  <si>
    <t>Demontá a montáž dřevěného plotu s betonovou podezdívkou výšky do 2 m</t>
  </si>
  <si>
    <t>-1387590190</t>
  </si>
  <si>
    <t>4.přípojka č.ev.29</t>
  </si>
  <si>
    <t>46</t>
  </si>
  <si>
    <t>348501212.R</t>
  </si>
  <si>
    <t>Demontá a montáž dřevěného plotu výšky do 2 m</t>
  </si>
  <si>
    <t>-2044927771</t>
  </si>
  <si>
    <t>47</t>
  </si>
  <si>
    <t>348501213.R</t>
  </si>
  <si>
    <t>Demontá a montáž dřevěného plotu s betonovou podezdívkou výšky do 2 m vč. rozebrání a osazení betonového žlabu dl.1 m</t>
  </si>
  <si>
    <t>1667203790</t>
  </si>
  <si>
    <t>Vodorovné konstrukce</t>
  </si>
  <si>
    <t>48</t>
  </si>
  <si>
    <t>451572111</t>
  </si>
  <si>
    <t>Lože pod potrubí otevřený výkop z kameniva drobného těženého</t>
  </si>
  <si>
    <t>1985293432</t>
  </si>
  <si>
    <t>5,00*1,00*0,15</t>
  </si>
  <si>
    <t>9,00*1,00*0,15</t>
  </si>
  <si>
    <t>12,00*1,00*0,15</t>
  </si>
  <si>
    <t>4,00*1,00*0,15</t>
  </si>
  <si>
    <t>6,00*1,00*0,15</t>
  </si>
  <si>
    <t>3,00*1,00*0,15</t>
  </si>
  <si>
    <t>3,50*1,00*0,15</t>
  </si>
  <si>
    <t>23,00*1,00*0,15</t>
  </si>
  <si>
    <t>8,00*1,00*0,15</t>
  </si>
  <si>
    <t>7,00*1,00*0,15</t>
  </si>
  <si>
    <t>11,00*1,00*0,15</t>
  </si>
  <si>
    <t>49</t>
  </si>
  <si>
    <t>452311121</t>
  </si>
  <si>
    <t>Podkladní desky z betonu prostého bez zvýšených nároků na prostředí tř. C 8/10 otevřený výkop</t>
  </si>
  <si>
    <t>773637879</t>
  </si>
  <si>
    <t>D.1.3</t>
  </si>
  <si>
    <t>1,36*1,56*0,10*42</t>
  </si>
  <si>
    <t>50</t>
  </si>
  <si>
    <t>452311161</t>
  </si>
  <si>
    <t>Podkladní desky z betonu prostého bez zvýšených nároků na prostředí tř. C 25/30 otevřený výkop</t>
  </si>
  <si>
    <t>829974225</t>
  </si>
  <si>
    <t>vodoměrná šachta 42 ks - dobetonávka komínu</t>
  </si>
  <si>
    <t>0,700*0,18*0,10*4*42</t>
  </si>
  <si>
    <t>51</t>
  </si>
  <si>
    <t>452351111</t>
  </si>
  <si>
    <t>Bednění podkladních desek nebo sedlového lože pod potrubí, stoky a drobné objekty otevřený výkop zřízení</t>
  </si>
  <si>
    <t>-87969023</t>
  </si>
  <si>
    <t>(1,36+1,56)*2*0,10*42</t>
  </si>
  <si>
    <t>vodoměrná šachta 42 ks-dobetonávka komínu</t>
  </si>
  <si>
    <t>0,700*0,18*4*2*42</t>
  </si>
  <si>
    <t>52</t>
  </si>
  <si>
    <t>452351112</t>
  </si>
  <si>
    <t>Bednění podkladních desek nebo sedlového lože pod potrubí, stoky a drobné objekty otevřený výkop odstranění</t>
  </si>
  <si>
    <t>-373416589</t>
  </si>
  <si>
    <t>Úpravy povrchů, podlahy a osazování výplní</t>
  </si>
  <si>
    <t>53</t>
  </si>
  <si>
    <t>631311114</t>
  </si>
  <si>
    <t>Mazanina tl přes 50 do 80 mm z betonu prostého bez zvýšených nároků na prostředí tř. C 16/20</t>
  </si>
  <si>
    <t>-1775890217</t>
  </si>
  <si>
    <t>1,00*1,20*0,20*42</t>
  </si>
  <si>
    <t>Trubní vedení</t>
  </si>
  <si>
    <t>54</t>
  </si>
  <si>
    <t>871161211</t>
  </si>
  <si>
    <t>Montáž potrubí z PE100 RC SDR 11 otevřený výkop svařovaných elektrotvarovkou d 32 x 3,0 mm</t>
  </si>
  <si>
    <t>1579238396</t>
  </si>
  <si>
    <t>D.1.1</t>
  </si>
  <si>
    <t>265,50</t>
  </si>
  <si>
    <t>55</t>
  </si>
  <si>
    <t>GRX.101333</t>
  </si>
  <si>
    <t>egeplast 9010 - pitná voda - roura PE100 RC+ d32x3,0mm SDR11/PN16, tyč 6m</t>
  </si>
  <si>
    <t>-309982089</t>
  </si>
  <si>
    <t>265,5*1,015 'Přepočtené koeficientem množství</t>
  </si>
  <si>
    <t>56</t>
  </si>
  <si>
    <t>877161101.R</t>
  </si>
  <si>
    <t>Montáž spojek na potrubí z PE trub d 32</t>
  </si>
  <si>
    <t>kus</t>
  </si>
  <si>
    <t>-88749871</t>
  </si>
  <si>
    <t>57</t>
  </si>
  <si>
    <t>HWL.630003203216</t>
  </si>
  <si>
    <t>TVAROVKA ISO SPOJKA 32-32</t>
  </si>
  <si>
    <t>-1658072173</t>
  </si>
  <si>
    <t>58</t>
  </si>
  <si>
    <t>AVK.2118032</t>
  </si>
  <si>
    <t>Isiflo vnitřní podpůrná vsuvka, typ 180, rozměr 32</t>
  </si>
  <si>
    <t>2104323821</t>
  </si>
  <si>
    <t>42*2</t>
  </si>
  <si>
    <t>59</t>
  </si>
  <si>
    <t>-82857042</t>
  </si>
  <si>
    <t>60</t>
  </si>
  <si>
    <t>HWL.630003200116</t>
  </si>
  <si>
    <t>PŘECHODKA PE/OCEL 32-1"</t>
  </si>
  <si>
    <t>-1517352640</t>
  </si>
  <si>
    <t>61</t>
  </si>
  <si>
    <t>573873854</t>
  </si>
  <si>
    <t>62</t>
  </si>
  <si>
    <t>HWL.630003203216.1</t>
  </si>
  <si>
    <t>-1091602224</t>
  </si>
  <si>
    <t>63</t>
  </si>
  <si>
    <t>877161110</t>
  </si>
  <si>
    <t>Montáž elektrokolen 45° na vodovodním potrubí z PE trub d 32</t>
  </si>
  <si>
    <t>1191461634</t>
  </si>
  <si>
    <t>64</t>
  </si>
  <si>
    <t>NCL.612092</t>
  </si>
  <si>
    <t>FRIALEN - W45 d32, PE100, SDR11, koleno 45°, elektro</t>
  </si>
  <si>
    <t>722953160</t>
  </si>
  <si>
    <t>65</t>
  </si>
  <si>
    <t>877161112</t>
  </si>
  <si>
    <t>Montáž elektrokolen 90° na vodovodním potrubí z PE trub d 32</t>
  </si>
  <si>
    <t>121243301</t>
  </si>
  <si>
    <t>66</t>
  </si>
  <si>
    <t>NCL.612093</t>
  </si>
  <si>
    <t>FRIALEN - W90 d32, PE100, SDR11, koleno 90°, elektro</t>
  </si>
  <si>
    <t>856427895</t>
  </si>
  <si>
    <t>67</t>
  </si>
  <si>
    <t>877211126</t>
  </si>
  <si>
    <t>Montáž elektro navrtávacích T-kusů ventil a 360° otočná odbočka na vodovodním potrubí z PE trub d 63/32</t>
  </si>
  <si>
    <t>-91535581</t>
  </si>
  <si>
    <t>68</t>
  </si>
  <si>
    <t>NCL.617025</t>
  </si>
  <si>
    <t>FRIALEN DAV d 63/32 PE 100, SDR 11, navrtávací odbočkový ventil s prodlouženým hrdlem a upínacím mechanismem RedSnap</t>
  </si>
  <si>
    <t>1850037717</t>
  </si>
  <si>
    <t>69</t>
  </si>
  <si>
    <t>NCL.615325</t>
  </si>
  <si>
    <t>FRIALEN - EBS délka 1,1 - 1,8 m zemní souprava teleskopická pro DAV</t>
  </si>
  <si>
    <t>1520969476</t>
  </si>
  <si>
    <t>70</t>
  </si>
  <si>
    <t>877241126</t>
  </si>
  <si>
    <t>Montáž elektro navrtávacích T-kusů ventil a 360° otočná odbočka na vodovodním potrubí z PE trub d 90/32</t>
  </si>
  <si>
    <t>1605356862</t>
  </si>
  <si>
    <t>71</t>
  </si>
  <si>
    <t>NCL.616960</t>
  </si>
  <si>
    <t>FRIALEN DAV d 90/32 PE 100, SDR 11, navrtávací odbočkový ventil s prodlouženým hrdlem a upínacím mechanismem RedSnap</t>
  </si>
  <si>
    <t>1692735642</t>
  </si>
  <si>
    <t>72</t>
  </si>
  <si>
    <t>1549643964</t>
  </si>
  <si>
    <t>73</t>
  </si>
  <si>
    <t>891162211</t>
  </si>
  <si>
    <t>Montáž závitového vodoměru G 1 v šachtě</t>
  </si>
  <si>
    <t>-864061594</t>
  </si>
  <si>
    <t>74</t>
  </si>
  <si>
    <t>HWL.101140100144</t>
  </si>
  <si>
    <t>SOUPRAVA VODOMĚRNÁ NOVÁ 1''-1''</t>
  </si>
  <si>
    <t>-919124016</t>
  </si>
  <si>
    <t>75</t>
  </si>
  <si>
    <t>893410101</t>
  </si>
  <si>
    <t>Osazení vodoměrné šachty z betonových dílců nepojížděné pl do 1,5 m2 šachtové dno</t>
  </si>
  <si>
    <t>-128117678</t>
  </si>
  <si>
    <t>76</t>
  </si>
  <si>
    <t>CSB.0077467.URS</t>
  </si>
  <si>
    <t>Dno pro vodoměrnou šachtu DN 1200 x 900, výška 500 mm, t 80 mm, B125</t>
  </si>
  <si>
    <t>145561379</t>
  </si>
  <si>
    <t>77</t>
  </si>
  <si>
    <t>893410102</t>
  </si>
  <si>
    <t>Osazení vodoměrné šachty z betonových dílců nepojížděné pl do 1,5 m2 šachtová skruž výšky 500 mm</t>
  </si>
  <si>
    <t>-1417235579</t>
  </si>
  <si>
    <t>78</t>
  </si>
  <si>
    <t>CSB.0077466.URS</t>
  </si>
  <si>
    <t>Nástavec na vodoměrnou šachtu DN 1200 x 900, výška 500 mm, t 80 mm, B125</t>
  </si>
  <si>
    <t>-1179997898</t>
  </si>
  <si>
    <t>79</t>
  </si>
  <si>
    <t>893410103</t>
  </si>
  <si>
    <t>Osazení vodoměrné šachty z betonových dílců nepojížděné pl do 1,5 m2 zákrytová deska</t>
  </si>
  <si>
    <t>1531467237</t>
  </si>
  <si>
    <t>80</t>
  </si>
  <si>
    <t>59224653</t>
  </si>
  <si>
    <t>deska zákrytová vodoměrné šachty 136x106x10cm nepojížděné</t>
  </si>
  <si>
    <t>-1152097890</t>
  </si>
  <si>
    <t>81</t>
  </si>
  <si>
    <t>899113112</t>
  </si>
  <si>
    <t>Osazení poklopů plastových nebo kompozitních včetně rámů pro třídu zatížení B125, C250</t>
  </si>
  <si>
    <t>907348395</t>
  </si>
  <si>
    <t>82</t>
  </si>
  <si>
    <t>63126056</t>
  </si>
  <si>
    <t>poklop kompozitní zátěžový hranatý včetně rámů a příslušenství 600/600mm B125</t>
  </si>
  <si>
    <t>1402287848</t>
  </si>
  <si>
    <t>83</t>
  </si>
  <si>
    <t>899401112</t>
  </si>
  <si>
    <t>Osazení poklopů uličních litinových šoupátkových</t>
  </si>
  <si>
    <t>-1434504911</t>
  </si>
  <si>
    <t>84</t>
  </si>
  <si>
    <t>HWL.175000000003</t>
  </si>
  <si>
    <t>POKLOP ULIČNÍ ŠOUP. KASI LOGO HAWLE HAWLE VODA</t>
  </si>
  <si>
    <t>690621269</t>
  </si>
  <si>
    <t>85</t>
  </si>
  <si>
    <t>HWL.348100000001</t>
  </si>
  <si>
    <t>PODKLAD. DESKA  KASI KASI</t>
  </si>
  <si>
    <t>-532084169</t>
  </si>
  <si>
    <t>86</t>
  </si>
  <si>
    <t>899712111</t>
  </si>
  <si>
    <t>Orientační tabulky na zdivu</t>
  </si>
  <si>
    <t>-407842583</t>
  </si>
  <si>
    <t>87</t>
  </si>
  <si>
    <t>899721111</t>
  </si>
  <si>
    <t>Signalizační vodič DN do 150 mm na potrubí</t>
  </si>
  <si>
    <t>-271315405</t>
  </si>
  <si>
    <t>328,50</t>
  </si>
  <si>
    <t>88</t>
  </si>
  <si>
    <t>899722112</t>
  </si>
  <si>
    <t>Krytí potrubí z plastů výstražnou fólií z PVC přes 20 do 25 cm</t>
  </si>
  <si>
    <t>-1174990817</t>
  </si>
  <si>
    <t>Ostatní konstrukce a práce-bourání</t>
  </si>
  <si>
    <t>89</t>
  </si>
  <si>
    <t>935111111.R</t>
  </si>
  <si>
    <t>Demontáž a montáž betonového žlabu do štěrkopísku tl 100 mm z betonových tvárnic šířky do 500 mm</t>
  </si>
  <si>
    <t>485139954</t>
  </si>
  <si>
    <t>998</t>
  </si>
  <si>
    <t>Přesun hmot</t>
  </si>
  <si>
    <t>90</t>
  </si>
  <si>
    <t>998276101</t>
  </si>
  <si>
    <t>Přesun hmot pro trubní vedení z trub z plastických hmot otevřený výkop</t>
  </si>
  <si>
    <t>-1810604754</t>
  </si>
  <si>
    <t>PSV</t>
  </si>
  <si>
    <t>Práce a dodávky PSV</t>
  </si>
  <si>
    <t>722</t>
  </si>
  <si>
    <t>Zdravotechnika - vnitřní vodovod</t>
  </si>
  <si>
    <t>91</t>
  </si>
  <si>
    <t>722270102</t>
  </si>
  <si>
    <t>Sestava vodoměrová závitová G 1"</t>
  </si>
  <si>
    <t>soubor</t>
  </si>
  <si>
    <t>1206706477</t>
  </si>
  <si>
    <t>92</t>
  </si>
  <si>
    <t>998722101</t>
  </si>
  <si>
    <t>Přesun hmot tonážní pro vnitřní vodovod v objektech v do 6 m</t>
  </si>
  <si>
    <t>1258572716</t>
  </si>
  <si>
    <t>320,288</t>
  </si>
  <si>
    <t>23,4</t>
  </si>
  <si>
    <t>38,654</t>
  </si>
  <si>
    <t>53,232</t>
  </si>
  <si>
    <t>546</t>
  </si>
  <si>
    <t>578,34</t>
  </si>
  <si>
    <t>7,5</t>
  </si>
  <si>
    <t>02 - Dolní Chobolice - vodovodní přípojky</t>
  </si>
  <si>
    <t>368,55</t>
  </si>
  <si>
    <t>192,125</t>
  </si>
  <si>
    <t>85,021</t>
  </si>
  <si>
    <t>40,3</t>
  </si>
  <si>
    <t>528</t>
  </si>
  <si>
    <t>386,537</t>
  </si>
  <si>
    <t>382,672</t>
  </si>
  <si>
    <t>76,95</t>
  </si>
  <si>
    <t>1,00*27</t>
  </si>
  <si>
    <t>1,00*10</t>
  </si>
  <si>
    <t>3,00*2,50</t>
  </si>
  <si>
    <t>183,00*2+3,00*2*27</t>
  </si>
  <si>
    <t>(1,75+1,10)*27</t>
  </si>
  <si>
    <t>1,00*1,00*(1,75-0,20)*26</t>
  </si>
  <si>
    <t>43.přípojka č.p.47</t>
  </si>
  <si>
    <t>44.přípojka č.p.12</t>
  </si>
  <si>
    <t>45.přípojka č.p.10</t>
  </si>
  <si>
    <t>46.přípojka č.p.11</t>
  </si>
  <si>
    <t>47.přípojka č.p.38</t>
  </si>
  <si>
    <t>48.přípojka č.p.9</t>
  </si>
  <si>
    <t>49.přípojka č.p.13</t>
  </si>
  <si>
    <t>50.přípojka č.p.14</t>
  </si>
  <si>
    <t>51.přípojka č.p.44</t>
  </si>
  <si>
    <t>52.přípojka č.p.3</t>
  </si>
  <si>
    <t>53.přípojka č.p.2</t>
  </si>
  <si>
    <t>54.přípojka č.p.33</t>
  </si>
  <si>
    <t>55.přípojka č.p.16</t>
  </si>
  <si>
    <t>56.přípojka č.ev.1</t>
  </si>
  <si>
    <t>57.přípojka č.p.7</t>
  </si>
  <si>
    <t>58.přípojka č.p.43</t>
  </si>
  <si>
    <t>59.přípojka č.p.23</t>
  </si>
  <si>
    <t>60.přípojka č.p.18</t>
  </si>
  <si>
    <t>61.přípojka č.p.22</t>
  </si>
  <si>
    <t>62.přípojka č.p.41</t>
  </si>
  <si>
    <t>63.přípojka č.p.36</t>
  </si>
  <si>
    <t>64.přípojka č.p.27</t>
  </si>
  <si>
    <t>65.přípojka č.p.42</t>
  </si>
  <si>
    <t>66.přípojka č.p.24</t>
  </si>
  <si>
    <t>67.přípojka č.p.26</t>
  </si>
  <si>
    <t>68.přípojka č.p.21</t>
  </si>
  <si>
    <t>69.přípojka č.p.564</t>
  </si>
  <si>
    <t>3,00*1,00*(1,75-0,35)"štěrk</t>
  </si>
  <si>
    <t>7,00*1,00*(1,75-0,20)"zeleň</t>
  </si>
  <si>
    <t>4,00*1,00*(1,75-0,35)"štěrk</t>
  </si>
  <si>
    <t>6,00*1,00*(1,75-0,35)"zámková dlažba</t>
  </si>
  <si>
    <t>5,00*1,00*(1,75-0,35)"zámková dlažba/ štěrk</t>
  </si>
  <si>
    <t>10,00*1,00*(1,75-0,20)"zeleň</t>
  </si>
  <si>
    <t>9,00*1,00*(1,75-0,35)"betonový vjezd</t>
  </si>
  <si>
    <t>4,00*1,00*(1,75-0,35)"zámková dlažba</t>
  </si>
  <si>
    <t>1,50*1,00*(1,75-0,20)"zeleň</t>
  </si>
  <si>
    <t>4,50*1,00*(1,75-0,35)"betonové panely</t>
  </si>
  <si>
    <t>69.přípojka p.č.564</t>
  </si>
  <si>
    <t>10,00*1,75*2</t>
  </si>
  <si>
    <t>61.přípojka p.č.22</t>
  </si>
  <si>
    <t>Vodoměrná šachta 27 ks</t>
  </si>
  <si>
    <t>(2,60+2,50)*2*2,10*27</t>
  </si>
  <si>
    <t>2,60*2,50*2,10*27</t>
  </si>
  <si>
    <t>170,042*2 'Přepočtené koeficientem množství</t>
  </si>
  <si>
    <t>vodoměrná šachta 26 ks</t>
  </si>
  <si>
    <t>-1,20*1,40*2,05*26</t>
  </si>
  <si>
    <t>38,654*1,8 'Přepočtené koeficientem množství</t>
  </si>
  <si>
    <t>5,00*1,00*(0,32+0,30)</t>
  </si>
  <si>
    <t>10,00*1,00*(0,032+0,30)</t>
  </si>
  <si>
    <t>348501208.R</t>
  </si>
  <si>
    <t>Demontá a montáž kamenné podezdívky</t>
  </si>
  <si>
    <t>427736538</t>
  </si>
  <si>
    <t>10,00*1,00*0,15</t>
  </si>
  <si>
    <t>61. přípojka č.p.22</t>
  </si>
  <si>
    <t>vodoměrná šachta 27 ks</t>
  </si>
  <si>
    <t>1,36*1,56*0,10*27</t>
  </si>
  <si>
    <t>vodoměrná šachta 27 ks - dobetonávka komínu</t>
  </si>
  <si>
    <t>0,700*0,18*0,10*4*27</t>
  </si>
  <si>
    <t>(1,36+1,56)*2*0,10*27</t>
  </si>
  <si>
    <t>vodoměrná šachta 27 ks-dobetonávka komínu</t>
  </si>
  <si>
    <t>0,700*0,18*4*2*27</t>
  </si>
  <si>
    <t>1,00*1,20*0,20*27</t>
  </si>
  <si>
    <t>156,00</t>
  </si>
  <si>
    <t>156*1,015 'Přepočtené koeficientem množství</t>
  </si>
  <si>
    <t>27*2</t>
  </si>
  <si>
    <t>196,50</t>
  </si>
  <si>
    <t>1494781673</t>
  </si>
  <si>
    <t xml:space="preserve">03 - Komunikace </t>
  </si>
  <si>
    <t xml:space="preserve">    2 - Zakládání</t>
  </si>
  <si>
    <t xml:space="preserve">    5 - Komunikace pozemní</t>
  </si>
  <si>
    <t xml:space="preserve">    997 - Přesun sutě</t>
  </si>
  <si>
    <t>113106122</t>
  </si>
  <si>
    <t>Rozebrání dlažeb z kamenných dlaždic komunikací pro pěší ručně</t>
  </si>
  <si>
    <t>-1355074079</t>
  </si>
  <si>
    <t>tabulka přípojek</t>
  </si>
  <si>
    <t>kamenná dlažba</t>
  </si>
  <si>
    <t>7,00</t>
  </si>
  <si>
    <t>113106123</t>
  </si>
  <si>
    <t>Rozebrání dlažeb ze zámkových dlaždic komunikací pro pěší ručně</t>
  </si>
  <si>
    <t>-965514747</t>
  </si>
  <si>
    <t>zámková dlažba</t>
  </si>
  <si>
    <t>6,80+9,70+11,40+10,70+3,00+7,00</t>
  </si>
  <si>
    <t>113106125</t>
  </si>
  <si>
    <t>Rozebrání dlažeb z vegetačních dlaždic betonových komunikací pro pěší ručně</t>
  </si>
  <si>
    <t>521233199</t>
  </si>
  <si>
    <t>zatravňovací tvárnice</t>
  </si>
  <si>
    <t>7,80+8,70</t>
  </si>
  <si>
    <t>6,00*0,50</t>
  </si>
  <si>
    <t>113106190</t>
  </si>
  <si>
    <t>Rozebrání vozovek ze silničních dílců se spárami vyplněnými kamenivem strojně pl do 50 m2</t>
  </si>
  <si>
    <t>96793628</t>
  </si>
  <si>
    <t>betonové panely</t>
  </si>
  <si>
    <t>9,50</t>
  </si>
  <si>
    <t>113107322</t>
  </si>
  <si>
    <t>Odstranění podkladu z kameniva drceného tl přes 100 do 200 mm strojně pl do 50 m2</t>
  </si>
  <si>
    <t>13411102</t>
  </si>
  <si>
    <t>betonový chodník+betonový sjezd</t>
  </si>
  <si>
    <t>1,50+7,20+3,00+8,60+7,20</t>
  </si>
  <si>
    <t>113107323</t>
  </si>
  <si>
    <t>Odstranění podkladu z kameniva drceného tl přes 200 do 300 mm strojně pl do 50 m2</t>
  </si>
  <si>
    <t>-2047334391</t>
  </si>
  <si>
    <t>situace obnovy povrchu</t>
  </si>
  <si>
    <t>40,30+43,30</t>
  </si>
  <si>
    <t>113107324</t>
  </si>
  <si>
    <t>Odstranění podkladu z kameniva drceného tl přes 300 do 400 mm strojně pl do 50 m2</t>
  </si>
  <si>
    <t>1382445082</t>
  </si>
  <si>
    <t>8,90+12,70+2,10+9,20+4,10+9,20+13,60+13,80+9,60+8,00+8,80+9,20+6,50+9,40+14,20+9,50+7,50</t>
  </si>
  <si>
    <t>113107336</t>
  </si>
  <si>
    <t>Odstranění podkladu z betonu vyztuženého sítěmi tl přes 100 do 150 mm strojně pl do 50 m2</t>
  </si>
  <si>
    <t>-1334307180</t>
  </si>
  <si>
    <t>113107337</t>
  </si>
  <si>
    <t>Odstranění podkladu z betonu vyztuženého sítěmi tl přes 150 do 300 mm strojně pl do 50 m2</t>
  </si>
  <si>
    <t>1960185210</t>
  </si>
  <si>
    <t>60,50</t>
  </si>
  <si>
    <t>113107342</t>
  </si>
  <si>
    <t>Odstranění podkladu živičného tl přes 50 do 100 mm strojně pl do 50 m2</t>
  </si>
  <si>
    <t>-142359222</t>
  </si>
  <si>
    <t>60,50+54,00</t>
  </si>
  <si>
    <t>asfaltová komunikace</t>
  </si>
  <si>
    <t>1,60</t>
  </si>
  <si>
    <t>113154512</t>
  </si>
  <si>
    <t>Frézování živičného krytu tl 40 mm pruh š do 0,5 m pl do 500 m2</t>
  </si>
  <si>
    <t>-491518461</t>
  </si>
  <si>
    <t>70,20</t>
  </si>
  <si>
    <t>113154513</t>
  </si>
  <si>
    <t>Frézování živičného krytu tl 50 mm pruh š do 0,5 m pl do 500 m2</t>
  </si>
  <si>
    <t>529500912</t>
  </si>
  <si>
    <t>287,60</t>
  </si>
  <si>
    <t>121151103</t>
  </si>
  <si>
    <t>Sejmutí ornice plochy do 100 m2 tl vrstvy do 200 mm strojně</t>
  </si>
  <si>
    <t>-1356219105</t>
  </si>
  <si>
    <t>13,10+15,70+6,90+1,00+13,60+8,10+8,00+9,10+7,30+7,30+8,60+7,90+9,50+11,00+10,00+8,30+8,90+11,00+11,40+6,80+7,00+7,40+4,80+16,70+10,50+11,20+9,00+6,70</t>
  </si>
  <si>
    <t>9,00+11,10+7,70+9,40+10,20+9,50+8,20+8,40+9,40+8,80+7,30+11,10+7,60+1,50+8,80</t>
  </si>
  <si>
    <t>181151333</t>
  </si>
  <si>
    <t>Plošná úprava terénu přes 500 m2 zemina skupiny 1 až 4 nerovnosti přes 150 do 200 mm ve svahu přes 1:2 do 1:1</t>
  </si>
  <si>
    <t>1827919428</t>
  </si>
  <si>
    <t>384,80</t>
  </si>
  <si>
    <t>182351133</t>
  </si>
  <si>
    <t>Rozprostření ornice pl přes 500 m2 ve svahu přes 1:5 tl vrstvy do 200 mm strojně</t>
  </si>
  <si>
    <t>-184654374</t>
  </si>
  <si>
    <t>181451123</t>
  </si>
  <si>
    <t>Založení lučního trávníku výsevem pl přes 1000 m2 ve svahu přes 1:2 do 1:1</t>
  </si>
  <si>
    <t>1071654803</t>
  </si>
  <si>
    <t>00572470</t>
  </si>
  <si>
    <t>osivo směs travní univerzál</t>
  </si>
  <si>
    <t>kg</t>
  </si>
  <si>
    <t>-756645607</t>
  </si>
  <si>
    <t>384,80*0,02 "Přepočtené koeficientem množství</t>
  </si>
  <si>
    <t>Zakládání</t>
  </si>
  <si>
    <t>273362021</t>
  </si>
  <si>
    <t>Výztuž základových desek svařovanými sítěmi Kari</t>
  </si>
  <si>
    <t>-434118962</t>
  </si>
  <si>
    <t>27,20*4,44/1000</t>
  </si>
  <si>
    <t>Komunikace pozemní</t>
  </si>
  <si>
    <t>564851011</t>
  </si>
  <si>
    <t>Podklad ze štěrkodrtě ŠD plochy do 100 m2 tl 150 mm</t>
  </si>
  <si>
    <t>92867560</t>
  </si>
  <si>
    <t>43,30</t>
  </si>
  <si>
    <t>564861011</t>
  </si>
  <si>
    <t>Podklad ze štěrkodrtě ŠD plochy do 100 m2 tl 200 mm</t>
  </si>
  <si>
    <t>-1068500603</t>
  </si>
  <si>
    <t>štěrková komunikace</t>
  </si>
  <si>
    <t>564871011</t>
  </si>
  <si>
    <t>Podklad ze štěrkodrtě ŠD plochy do 100 m2 tl 250 mm</t>
  </si>
  <si>
    <t>387395202</t>
  </si>
  <si>
    <t>40,30</t>
  </si>
  <si>
    <t>564952111</t>
  </si>
  <si>
    <t>Podklad z mechanicky zpevněného kameniva MZK tl 150 mm</t>
  </si>
  <si>
    <t>-268093540</t>
  </si>
  <si>
    <t>567141115</t>
  </si>
  <si>
    <t>Podklad ze směsi stmelené cementem SC C 3/4 (SC I) tl 250 mm</t>
  </si>
  <si>
    <t>-693655493</t>
  </si>
  <si>
    <t>571907113</t>
  </si>
  <si>
    <t>Posyp krytu kamenivem drceným nebo těženým přes 40 do 45 kg/m2</t>
  </si>
  <si>
    <t>210673834</t>
  </si>
  <si>
    <t>573231106</t>
  </si>
  <si>
    <t>Postřik živičný spojovací ze silniční emulze v množství 0,30 kg/m2</t>
  </si>
  <si>
    <t>-1411713501</t>
  </si>
  <si>
    <t>287,60+60,50</t>
  </si>
  <si>
    <t>573231112</t>
  </si>
  <si>
    <t>Postřik živičný spojovací ze silniční emulze v množství 0,80 kg/m2</t>
  </si>
  <si>
    <t>-1964048873</t>
  </si>
  <si>
    <t>577134111</t>
  </si>
  <si>
    <t>Asfaltový beton vrstva obrusná ACO 11+ (ABS) tř. I tl 40 mm š do 3 m z nemodifikovaného asfaltu</t>
  </si>
  <si>
    <t>-100699676</t>
  </si>
  <si>
    <t>577144111</t>
  </si>
  <si>
    <t>Asfaltový beton vrstva obrusná ACO 11+ tř. I tl 50 mm š do 3 m z nemodifikovaného asfaltu</t>
  </si>
  <si>
    <t>-1653997827</t>
  </si>
  <si>
    <t>577155012</t>
  </si>
  <si>
    <t>Asfaltový beton vrstva ložní ACL 16 + tl 60 mm š do 1,5 m z nemodifikovaného asfaltu</t>
  </si>
  <si>
    <t>872825526</t>
  </si>
  <si>
    <t>581125115</t>
  </si>
  <si>
    <t>Kryt z válcovaného betonu RCC C 15/20 tl 150 mm</t>
  </si>
  <si>
    <t>1667828154</t>
  </si>
  <si>
    <t>584121108</t>
  </si>
  <si>
    <t>Osazení silničních dílců z ŽB do lože z kameniva těženého tl 40 mm plochy do 15 m2</t>
  </si>
  <si>
    <t>-1173239346</t>
  </si>
  <si>
    <t>591211111</t>
  </si>
  <si>
    <t>Kladení dlažby z kostek drobných z kamene do lože z kameniva tl 50 mm</t>
  </si>
  <si>
    <t>531458161</t>
  </si>
  <si>
    <t>596211110</t>
  </si>
  <si>
    <t>Kladení zámkové dlažby komunikací pro pěší ručně tl 60 mm skupiny A pl do 50 m2</t>
  </si>
  <si>
    <t>1653719914</t>
  </si>
  <si>
    <t>59245012</t>
  </si>
  <si>
    <t>dlažba zámková betonová tvaru I 200x165mm tl 60mm barevná</t>
  </si>
  <si>
    <t>-113331430</t>
  </si>
  <si>
    <t>obnova dlažby jen 10%</t>
  </si>
  <si>
    <t>48,60*0,10</t>
  </si>
  <si>
    <t>4,86*1,03 'Přepočtené koeficientem množství</t>
  </si>
  <si>
    <t>596411131</t>
  </si>
  <si>
    <t>Kladení dlažby z vegetačních tvárnic komunikací pro pěší velikosti dlaždic do 0,09 m2 tl do 80 mm pl do 25 m2</t>
  </si>
  <si>
    <t>811885132</t>
  </si>
  <si>
    <t>59245035</t>
  </si>
  <si>
    <t>dlažba plošná vegetační betonová 200x200mm tl 80mm přírodní</t>
  </si>
  <si>
    <t>-1957898509</t>
  </si>
  <si>
    <t>19,50*0,10</t>
  </si>
  <si>
    <t>919731121</t>
  </si>
  <si>
    <t>Zarovnání styčné plochy podkladu nebo krytu živičného tl do 50 mm</t>
  </si>
  <si>
    <t>1541462278</t>
  </si>
  <si>
    <t>35,10+2,90</t>
  </si>
  <si>
    <t>919732211</t>
  </si>
  <si>
    <t>Styčná spára napojení nového živičného povrchu na stávající za tepla š 15 mm hl 25 mm s prořezáním</t>
  </si>
  <si>
    <t>-1663825286</t>
  </si>
  <si>
    <t>919735112</t>
  </si>
  <si>
    <t>Řezání stávajícího živičného krytu hl přes 50 do 100 mm</t>
  </si>
  <si>
    <t>611672956</t>
  </si>
  <si>
    <t>979054441</t>
  </si>
  <si>
    <t>Očištění vybouraných z desek nebo dlaždic s původním spárováním z kameniva těženého</t>
  </si>
  <si>
    <t>-1857234769</t>
  </si>
  <si>
    <t>979054451</t>
  </si>
  <si>
    <t>Očištění vybouraných zámkových dlaždic s původním spárováním z kameniva těženého</t>
  </si>
  <si>
    <t>-1539110852</t>
  </si>
  <si>
    <t>979094441</t>
  </si>
  <si>
    <t>Očištění vybouraných silničních dílců s původním spárováním z kameniva těženého</t>
  </si>
  <si>
    <t>465477250</t>
  </si>
  <si>
    <t>997</t>
  </si>
  <si>
    <t>Přesun sutě</t>
  </si>
  <si>
    <t>997221551</t>
  </si>
  <si>
    <t>Vodorovná doprava suti ze sypkých materiálů do 1 km</t>
  </si>
  <si>
    <t>-811954298</t>
  </si>
  <si>
    <t>štěrk</t>
  </si>
  <si>
    <t>24,824+36,784+90,654</t>
  </si>
  <si>
    <t>obrus</t>
  </si>
  <si>
    <t>6,458+33,074</t>
  </si>
  <si>
    <t>997221559</t>
  </si>
  <si>
    <t>Příplatek ZKD 1 km u vodorovné dopravy suti ze sypkých materiálů</t>
  </si>
  <si>
    <t>1817049658</t>
  </si>
  <si>
    <t>skládka  28 km</t>
  </si>
  <si>
    <t>(24,824+36,784+90,654)*27</t>
  </si>
  <si>
    <t>(6,458+33,074)*27</t>
  </si>
  <si>
    <t>997221561</t>
  </si>
  <si>
    <t>Vodorovná doprava suti z kusových materiálů do 1 km</t>
  </si>
  <si>
    <t>-486580030</t>
  </si>
  <si>
    <t>živice</t>
  </si>
  <si>
    <t>25,542</t>
  </si>
  <si>
    <t xml:space="preserve">dlažba </t>
  </si>
  <si>
    <t>(12,636+4,388)*2</t>
  </si>
  <si>
    <t>panely</t>
  </si>
  <si>
    <t>3,80*2</t>
  </si>
  <si>
    <t>beton</t>
  </si>
  <si>
    <t>9,075+38,115</t>
  </si>
  <si>
    <t>997221569</t>
  </si>
  <si>
    <t>Příplatek ZKD 1 km u vodorovné dopravy suti z kusových materiálů</t>
  </si>
  <si>
    <t>-138140053</t>
  </si>
  <si>
    <t>25,542*27</t>
  </si>
  <si>
    <t>dlažba</t>
  </si>
  <si>
    <t>(12,636+12,636)*0,10*27</t>
  </si>
  <si>
    <t>(9,075+38,115)*27</t>
  </si>
  <si>
    <t>997221611</t>
  </si>
  <si>
    <t>Nakládání suti na dopravní prostředky pro vodorovnou dopravu</t>
  </si>
  <si>
    <t>2035285784</t>
  </si>
  <si>
    <t xml:space="preserve">mezidepo </t>
  </si>
  <si>
    <t>12,636+4,388</t>
  </si>
  <si>
    <t>3,80</t>
  </si>
  <si>
    <t>-1667275912</t>
  </si>
  <si>
    <t>94621000</t>
  </si>
  <si>
    <t>poplatek za uložení stavebního odpadu betonového zatříděného kódem 17 01 01 na recyklační skládku</t>
  </si>
  <si>
    <t>867233073</t>
  </si>
  <si>
    <t>(12,636+4,388)*0,10</t>
  </si>
  <si>
    <t>94621006</t>
  </si>
  <si>
    <t>poplatek za uložení stavebního odpadu z asfaltových směsí bez obsahu dehtu zatříděného kódem 17 03 02 na recyklační skládku</t>
  </si>
  <si>
    <t>1448814947</t>
  </si>
  <si>
    <t>998225111</t>
  </si>
  <si>
    <t>Přesun hmot pro pozemní komunikace s krytem z kamene, monolitickým betonovým nebo živičným</t>
  </si>
  <si>
    <t>-666587664</t>
  </si>
  <si>
    <t>04 - VRN</t>
  </si>
  <si>
    <t>VRN - Vedlejší rozpočtové náklady</t>
  </si>
  <si>
    <t xml:space="preserve">    VRN3 - Zařízení staveniště</t>
  </si>
  <si>
    <t>Vedlejší rozpočtové náklady</t>
  </si>
  <si>
    <t>VRN3</t>
  </si>
  <si>
    <t>Zařízení staveniště</t>
  </si>
  <si>
    <t>030001000-A</t>
  </si>
  <si>
    <t>Zařízení staveniště SO, IO</t>
  </si>
  <si>
    <t>%</t>
  </si>
  <si>
    <t>1024</t>
  </si>
  <si>
    <t>-730429316</t>
  </si>
  <si>
    <t>05 - Ostatní rozpočtové náklady</t>
  </si>
  <si>
    <t>01151400A0</t>
  </si>
  <si>
    <t>Fotodokumentace</t>
  </si>
  <si>
    <t>Kč</t>
  </si>
  <si>
    <t>262144</t>
  </si>
  <si>
    <t>2112042731</t>
  </si>
  <si>
    <t>01210300A0</t>
  </si>
  <si>
    <t>Geodetické práce před výstavbou - vytýčení bodů</t>
  </si>
  <si>
    <t>-885221794</t>
  </si>
  <si>
    <t>01220300A0</t>
  </si>
  <si>
    <t>Geodetické práce při provádění stavby</t>
  </si>
  <si>
    <t>1501225159</t>
  </si>
  <si>
    <t>01230300A0</t>
  </si>
  <si>
    <t>Geodetické práce po výstavbě</t>
  </si>
  <si>
    <t>-975890915</t>
  </si>
  <si>
    <t>01325400A0</t>
  </si>
  <si>
    <t>Dokumentace skutečného provedení stavby</t>
  </si>
  <si>
    <t>33902633</t>
  </si>
  <si>
    <t>01327400A0</t>
  </si>
  <si>
    <t xml:space="preserve">Pasportizace objektu </t>
  </si>
  <si>
    <t>-1725105994</t>
  </si>
  <si>
    <t>SEZNAM FIGUR</t>
  </si>
  <si>
    <t>Výměra</t>
  </si>
  <si>
    <t>Použití figury: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</si>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</sst>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167" fontId="22" fillId="3" borderId="22" xfId="0" applyNumberFormat="1" applyFont="1" applyFill="1" applyBorder="1" applyAlignment="1" applyProtection="1">
      <alignment vertical="center"/>
      <protection locked="0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/>
    </xf>
    <xf numFmtId="167" fontId="38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1"/>
  <sheetViews>
    <sheetView showGridLines="0" tabSelected="1" workbookViewId="0">
      <selection activeCell="AN9" sqref="AN9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222" t="s">
        <v>5</v>
      </c>
      <c r="AS2" s="223"/>
      <c r="AT2" s="223"/>
      <c r="AU2" s="223"/>
      <c r="AV2" s="223"/>
      <c r="AW2" s="223"/>
      <c r="AX2" s="223"/>
      <c r="AY2" s="223"/>
      <c r="AZ2" s="223"/>
      <c r="BA2" s="223"/>
      <c r="BB2" s="223"/>
      <c r="BC2" s="223"/>
      <c r="BD2" s="223"/>
      <c r="BE2" s="223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231" t="s">
        <v>14</v>
      </c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R5" s="19"/>
      <c r="BE5" s="228" t="s">
        <v>15</v>
      </c>
      <c r="BS5" s="16" t="s">
        <v>6</v>
      </c>
    </row>
    <row r="6" spans="1:74" ht="36.950000000000003" customHeight="1">
      <c r="B6" s="19"/>
      <c r="D6" s="25" t="s">
        <v>16</v>
      </c>
      <c r="K6" s="232" t="s">
        <v>17</v>
      </c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R6" s="19"/>
      <c r="BE6" s="229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229"/>
      <c r="BS7" s="16" t="s">
        <v>6</v>
      </c>
    </row>
    <row r="8" spans="1:74" ht="12" customHeight="1">
      <c r="B8" s="19"/>
      <c r="D8" s="26" t="s">
        <v>20</v>
      </c>
      <c r="K8" s="24" t="s">
        <v>21</v>
      </c>
      <c r="AK8" s="26" t="s">
        <v>22</v>
      </c>
      <c r="AN8" s="27" t="s">
        <v>1071</v>
      </c>
      <c r="AR8" s="19"/>
      <c r="BE8" s="229"/>
      <c r="BS8" s="16" t="s">
        <v>6</v>
      </c>
    </row>
    <row r="9" spans="1:74" ht="14.45" customHeight="1">
      <c r="B9" s="19"/>
      <c r="AR9" s="19"/>
      <c r="BE9" s="229"/>
      <c r="BS9" s="16" t="s">
        <v>6</v>
      </c>
    </row>
    <row r="10" spans="1:74" ht="12" customHeight="1">
      <c r="B10" s="19"/>
      <c r="D10" s="26" t="s">
        <v>23</v>
      </c>
      <c r="AK10" s="26" t="s">
        <v>24</v>
      </c>
      <c r="AN10" s="24" t="s">
        <v>1</v>
      </c>
      <c r="AR10" s="19"/>
      <c r="BE10" s="229"/>
      <c r="BS10" s="16" t="s">
        <v>6</v>
      </c>
    </row>
    <row r="11" spans="1:74" ht="18.399999999999999" customHeight="1">
      <c r="B11" s="19"/>
      <c r="E11" s="24" t="s">
        <v>25</v>
      </c>
      <c r="AK11" s="26" t="s">
        <v>26</v>
      </c>
      <c r="AN11" s="24" t="s">
        <v>1</v>
      </c>
      <c r="AR11" s="19"/>
      <c r="BE11" s="229"/>
      <c r="BS11" s="16" t="s">
        <v>6</v>
      </c>
    </row>
    <row r="12" spans="1:74" ht="6.95" customHeight="1">
      <c r="B12" s="19"/>
      <c r="AR12" s="19"/>
      <c r="BE12" s="229"/>
      <c r="BS12" s="16" t="s">
        <v>6</v>
      </c>
    </row>
    <row r="13" spans="1:74" ht="12" customHeight="1">
      <c r="B13" s="19"/>
      <c r="D13" s="26" t="s">
        <v>27</v>
      </c>
      <c r="AK13" s="26" t="s">
        <v>24</v>
      </c>
      <c r="AN13" s="28" t="s">
        <v>28</v>
      </c>
      <c r="AR13" s="19"/>
      <c r="BE13" s="229"/>
      <c r="BS13" s="16" t="s">
        <v>6</v>
      </c>
    </row>
    <row r="14" spans="1:74" ht="12.75">
      <c r="B14" s="19"/>
      <c r="E14" s="233" t="s">
        <v>28</v>
      </c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6" t="s">
        <v>26</v>
      </c>
      <c r="AN14" s="28" t="s">
        <v>28</v>
      </c>
      <c r="AR14" s="19"/>
      <c r="BE14" s="229"/>
      <c r="BS14" s="16" t="s">
        <v>6</v>
      </c>
    </row>
    <row r="15" spans="1:74" ht="6.95" customHeight="1">
      <c r="B15" s="19"/>
      <c r="AR15" s="19"/>
      <c r="BE15" s="229"/>
      <c r="BS15" s="16" t="s">
        <v>3</v>
      </c>
    </row>
    <row r="16" spans="1:74" ht="12" customHeight="1">
      <c r="B16" s="19"/>
      <c r="D16" s="26" t="s">
        <v>29</v>
      </c>
      <c r="AK16" s="26" t="s">
        <v>24</v>
      </c>
      <c r="AN16" s="24" t="s">
        <v>1</v>
      </c>
      <c r="AR16" s="19"/>
      <c r="BE16" s="229"/>
      <c r="BS16" s="16" t="s">
        <v>3</v>
      </c>
    </row>
    <row r="17" spans="2:71" ht="18.399999999999999" customHeight="1">
      <c r="B17" s="19"/>
      <c r="E17" s="24" t="s">
        <v>30</v>
      </c>
      <c r="AK17" s="26" t="s">
        <v>26</v>
      </c>
      <c r="AN17" s="24" t="s">
        <v>1</v>
      </c>
      <c r="AR17" s="19"/>
      <c r="BE17" s="229"/>
      <c r="BS17" s="16" t="s">
        <v>31</v>
      </c>
    </row>
    <row r="18" spans="2:71" ht="6.95" customHeight="1">
      <c r="B18" s="19"/>
      <c r="AR18" s="19"/>
      <c r="BE18" s="229"/>
      <c r="BS18" s="16" t="s">
        <v>6</v>
      </c>
    </row>
    <row r="19" spans="2:71" ht="12" customHeight="1">
      <c r="B19" s="19"/>
      <c r="D19" s="26" t="s">
        <v>32</v>
      </c>
      <c r="AK19" s="26" t="s">
        <v>24</v>
      </c>
      <c r="AN19" s="24" t="s">
        <v>1</v>
      </c>
      <c r="AR19" s="19"/>
      <c r="BE19" s="229"/>
      <c r="BS19" s="16" t="s">
        <v>6</v>
      </c>
    </row>
    <row r="20" spans="2:71" ht="18.399999999999999" customHeight="1">
      <c r="B20" s="19"/>
      <c r="E20" s="24" t="s">
        <v>33</v>
      </c>
      <c r="AK20" s="26" t="s">
        <v>26</v>
      </c>
      <c r="AN20" s="24" t="s">
        <v>1</v>
      </c>
      <c r="AR20" s="19"/>
      <c r="BE20" s="229"/>
      <c r="BS20" s="16" t="s">
        <v>31</v>
      </c>
    </row>
    <row r="21" spans="2:71" ht="6.95" customHeight="1">
      <c r="B21" s="19"/>
      <c r="AR21" s="19"/>
      <c r="BE21" s="229"/>
    </row>
    <row r="22" spans="2:71" ht="12" customHeight="1">
      <c r="B22" s="19"/>
      <c r="D22" s="26" t="s">
        <v>34</v>
      </c>
      <c r="AR22" s="19"/>
      <c r="BE22" s="229"/>
    </row>
    <row r="23" spans="2:71" ht="47.25" customHeight="1">
      <c r="B23" s="19"/>
      <c r="E23" s="235" t="s">
        <v>35</v>
      </c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5"/>
      <c r="AM23" s="235"/>
      <c r="AN23" s="235"/>
      <c r="AR23" s="19"/>
      <c r="BE23" s="229"/>
    </row>
    <row r="24" spans="2:71" ht="6.95" customHeight="1">
      <c r="B24" s="19"/>
      <c r="AR24" s="19"/>
      <c r="BE24" s="229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29"/>
    </row>
    <row r="26" spans="2:71" s="1" customFormat="1" ht="25.9" customHeight="1">
      <c r="B26" s="31"/>
      <c r="D26" s="32" t="s">
        <v>36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9">
        <f>ROUND(AG94,2)</f>
        <v>0</v>
      </c>
      <c r="AL26" s="220"/>
      <c r="AM26" s="220"/>
      <c r="AN26" s="220"/>
      <c r="AO26" s="220"/>
      <c r="AR26" s="31"/>
      <c r="BE26" s="229"/>
    </row>
    <row r="27" spans="2:71" s="1" customFormat="1" ht="6.95" customHeight="1">
      <c r="B27" s="31"/>
      <c r="AR27" s="31"/>
      <c r="BE27" s="229"/>
    </row>
    <row r="28" spans="2:71" s="1" customFormat="1" ht="12.75">
      <c r="B28" s="31"/>
      <c r="L28" s="221" t="s">
        <v>37</v>
      </c>
      <c r="M28" s="221"/>
      <c r="N28" s="221"/>
      <c r="O28" s="221"/>
      <c r="P28" s="221"/>
      <c r="W28" s="221" t="s">
        <v>38</v>
      </c>
      <c r="X28" s="221"/>
      <c r="Y28" s="221"/>
      <c r="Z28" s="221"/>
      <c r="AA28" s="221"/>
      <c r="AB28" s="221"/>
      <c r="AC28" s="221"/>
      <c r="AD28" s="221"/>
      <c r="AE28" s="221"/>
      <c r="AK28" s="221" t="s">
        <v>39</v>
      </c>
      <c r="AL28" s="221"/>
      <c r="AM28" s="221"/>
      <c r="AN28" s="221"/>
      <c r="AO28" s="221"/>
      <c r="AR28" s="31"/>
      <c r="BE28" s="229"/>
    </row>
    <row r="29" spans="2:71" s="2" customFormat="1" ht="14.45" customHeight="1">
      <c r="B29" s="35"/>
      <c r="D29" s="26" t="s">
        <v>40</v>
      </c>
      <c r="F29" s="26" t="s">
        <v>41</v>
      </c>
      <c r="L29" s="215">
        <v>0.21</v>
      </c>
      <c r="M29" s="214"/>
      <c r="N29" s="214"/>
      <c r="O29" s="214"/>
      <c r="P29" s="214"/>
      <c r="W29" s="213">
        <f>ROUND(AZ94, 2)</f>
        <v>0</v>
      </c>
      <c r="X29" s="214"/>
      <c r="Y29" s="214"/>
      <c r="Z29" s="214"/>
      <c r="AA29" s="214"/>
      <c r="AB29" s="214"/>
      <c r="AC29" s="214"/>
      <c r="AD29" s="214"/>
      <c r="AE29" s="214"/>
      <c r="AK29" s="213">
        <f>ROUND(AV94, 2)</f>
        <v>0</v>
      </c>
      <c r="AL29" s="214"/>
      <c r="AM29" s="214"/>
      <c r="AN29" s="214"/>
      <c r="AO29" s="214"/>
      <c r="AR29" s="35"/>
      <c r="BE29" s="230"/>
    </row>
    <row r="30" spans="2:71" s="2" customFormat="1" ht="14.45" customHeight="1">
      <c r="B30" s="35"/>
      <c r="F30" s="26" t="s">
        <v>42</v>
      </c>
      <c r="L30" s="215">
        <v>0.12</v>
      </c>
      <c r="M30" s="214"/>
      <c r="N30" s="214"/>
      <c r="O30" s="214"/>
      <c r="P30" s="214"/>
      <c r="W30" s="213">
        <f>ROUND(BA94, 2)</f>
        <v>0</v>
      </c>
      <c r="X30" s="214"/>
      <c r="Y30" s="214"/>
      <c r="Z30" s="214"/>
      <c r="AA30" s="214"/>
      <c r="AB30" s="214"/>
      <c r="AC30" s="214"/>
      <c r="AD30" s="214"/>
      <c r="AE30" s="214"/>
      <c r="AK30" s="213">
        <f>ROUND(AW94, 2)</f>
        <v>0</v>
      </c>
      <c r="AL30" s="214"/>
      <c r="AM30" s="214"/>
      <c r="AN30" s="214"/>
      <c r="AO30" s="214"/>
      <c r="AR30" s="35"/>
      <c r="BE30" s="230"/>
    </row>
    <row r="31" spans="2:71" s="2" customFormat="1" ht="14.45" hidden="1" customHeight="1">
      <c r="B31" s="35"/>
      <c r="F31" s="26" t="s">
        <v>43</v>
      </c>
      <c r="L31" s="215">
        <v>0.21</v>
      </c>
      <c r="M31" s="214"/>
      <c r="N31" s="214"/>
      <c r="O31" s="214"/>
      <c r="P31" s="214"/>
      <c r="W31" s="213">
        <f>ROUND(BB94, 2)</f>
        <v>0</v>
      </c>
      <c r="X31" s="214"/>
      <c r="Y31" s="214"/>
      <c r="Z31" s="214"/>
      <c r="AA31" s="214"/>
      <c r="AB31" s="214"/>
      <c r="AC31" s="214"/>
      <c r="AD31" s="214"/>
      <c r="AE31" s="214"/>
      <c r="AK31" s="213">
        <v>0</v>
      </c>
      <c r="AL31" s="214"/>
      <c r="AM31" s="214"/>
      <c r="AN31" s="214"/>
      <c r="AO31" s="214"/>
      <c r="AR31" s="35"/>
      <c r="BE31" s="230"/>
    </row>
    <row r="32" spans="2:71" s="2" customFormat="1" ht="14.45" hidden="1" customHeight="1">
      <c r="B32" s="35"/>
      <c r="F32" s="26" t="s">
        <v>44</v>
      </c>
      <c r="L32" s="215">
        <v>0.12</v>
      </c>
      <c r="M32" s="214"/>
      <c r="N32" s="214"/>
      <c r="O32" s="214"/>
      <c r="P32" s="214"/>
      <c r="W32" s="213">
        <f>ROUND(BC94, 2)</f>
        <v>0</v>
      </c>
      <c r="X32" s="214"/>
      <c r="Y32" s="214"/>
      <c r="Z32" s="214"/>
      <c r="AA32" s="214"/>
      <c r="AB32" s="214"/>
      <c r="AC32" s="214"/>
      <c r="AD32" s="214"/>
      <c r="AE32" s="214"/>
      <c r="AK32" s="213">
        <v>0</v>
      </c>
      <c r="AL32" s="214"/>
      <c r="AM32" s="214"/>
      <c r="AN32" s="214"/>
      <c r="AO32" s="214"/>
      <c r="AR32" s="35"/>
      <c r="BE32" s="230"/>
    </row>
    <row r="33" spans="2:57" s="2" customFormat="1" ht="14.45" hidden="1" customHeight="1">
      <c r="B33" s="35"/>
      <c r="F33" s="26" t="s">
        <v>45</v>
      </c>
      <c r="L33" s="215">
        <v>0</v>
      </c>
      <c r="M33" s="214"/>
      <c r="N33" s="214"/>
      <c r="O33" s="214"/>
      <c r="P33" s="214"/>
      <c r="W33" s="213">
        <f>ROUND(BD94, 2)</f>
        <v>0</v>
      </c>
      <c r="X33" s="214"/>
      <c r="Y33" s="214"/>
      <c r="Z33" s="214"/>
      <c r="AA33" s="214"/>
      <c r="AB33" s="214"/>
      <c r="AC33" s="214"/>
      <c r="AD33" s="214"/>
      <c r="AE33" s="214"/>
      <c r="AK33" s="213">
        <v>0</v>
      </c>
      <c r="AL33" s="214"/>
      <c r="AM33" s="214"/>
      <c r="AN33" s="214"/>
      <c r="AO33" s="214"/>
      <c r="AR33" s="35"/>
      <c r="BE33" s="230"/>
    </row>
    <row r="34" spans="2:57" s="1" customFormat="1" ht="6.95" customHeight="1">
      <c r="B34" s="31"/>
      <c r="AR34" s="31"/>
      <c r="BE34" s="229"/>
    </row>
    <row r="35" spans="2:57" s="1" customFormat="1" ht="25.9" customHeight="1">
      <c r="B35" s="31"/>
      <c r="C35" s="36"/>
      <c r="D35" s="37" t="s">
        <v>46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47</v>
      </c>
      <c r="U35" s="38"/>
      <c r="V35" s="38"/>
      <c r="W35" s="38"/>
      <c r="X35" s="227" t="s">
        <v>48</v>
      </c>
      <c r="Y35" s="225"/>
      <c r="Z35" s="225"/>
      <c r="AA35" s="225"/>
      <c r="AB35" s="225"/>
      <c r="AC35" s="38"/>
      <c r="AD35" s="38"/>
      <c r="AE35" s="38"/>
      <c r="AF35" s="38"/>
      <c r="AG35" s="38"/>
      <c r="AH35" s="38"/>
      <c r="AI35" s="38"/>
      <c r="AJ35" s="38"/>
      <c r="AK35" s="224">
        <f>SUM(AK26:AK33)</f>
        <v>0</v>
      </c>
      <c r="AL35" s="225"/>
      <c r="AM35" s="225"/>
      <c r="AN35" s="225"/>
      <c r="AO35" s="226"/>
      <c r="AP35" s="36"/>
      <c r="AQ35" s="36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0" t="s">
        <v>49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50</v>
      </c>
      <c r="AI49" s="41"/>
      <c r="AJ49" s="41"/>
      <c r="AK49" s="41"/>
      <c r="AL49" s="41"/>
      <c r="AM49" s="41"/>
      <c r="AN49" s="41"/>
      <c r="AO49" s="41"/>
      <c r="AR49" s="31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2.75">
      <c r="B60" s="31"/>
      <c r="D60" s="42" t="s">
        <v>51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52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51</v>
      </c>
      <c r="AI60" s="33"/>
      <c r="AJ60" s="33"/>
      <c r="AK60" s="33"/>
      <c r="AL60" s="33"/>
      <c r="AM60" s="42" t="s">
        <v>52</v>
      </c>
      <c r="AN60" s="33"/>
      <c r="AO60" s="33"/>
      <c r="AR60" s="31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2.75">
      <c r="B64" s="31"/>
      <c r="D64" s="40" t="s">
        <v>53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54</v>
      </c>
      <c r="AI64" s="41"/>
      <c r="AJ64" s="41"/>
      <c r="AK64" s="41"/>
      <c r="AL64" s="41"/>
      <c r="AM64" s="41"/>
      <c r="AN64" s="41"/>
      <c r="AO64" s="41"/>
      <c r="AR64" s="31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2.75">
      <c r="B75" s="31"/>
      <c r="D75" s="42" t="s">
        <v>51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52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51</v>
      </c>
      <c r="AI75" s="33"/>
      <c r="AJ75" s="33"/>
      <c r="AK75" s="33"/>
      <c r="AL75" s="33"/>
      <c r="AM75" s="42" t="s">
        <v>52</v>
      </c>
      <c r="AN75" s="33"/>
      <c r="AO75" s="33"/>
      <c r="AR75" s="31"/>
    </row>
    <row r="76" spans="2:44" s="1" customFormat="1">
      <c r="B76" s="31"/>
      <c r="AR76" s="31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5" customHeight="1">
      <c r="B82" s="31"/>
      <c r="C82" s="20" t="s">
        <v>55</v>
      </c>
      <c r="AR82" s="31"/>
    </row>
    <row r="83" spans="1:91" s="1" customFormat="1" ht="6.95" customHeight="1">
      <c r="B83" s="31"/>
      <c r="AR83" s="31"/>
    </row>
    <row r="84" spans="1:91" s="3" customFormat="1" ht="12" customHeight="1">
      <c r="B84" s="47"/>
      <c r="C84" s="26" t="s">
        <v>13</v>
      </c>
      <c r="L84" s="3" t="str">
        <f>K5</f>
        <v>18/2026</v>
      </c>
      <c r="AR84" s="47"/>
    </row>
    <row r="85" spans="1:91" s="4" customFormat="1" ht="36.950000000000003" customHeight="1">
      <c r="B85" s="48"/>
      <c r="C85" s="49" t="s">
        <v>16</v>
      </c>
      <c r="L85" s="216" t="str">
        <f>K6</f>
        <v>Dolní a Horní Chobolice - vodovodní přípojky</v>
      </c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  <c r="AC85" s="217"/>
      <c r="AD85" s="217"/>
      <c r="AE85" s="217"/>
      <c r="AF85" s="217"/>
      <c r="AG85" s="217"/>
      <c r="AH85" s="217"/>
      <c r="AI85" s="217"/>
      <c r="AJ85" s="217"/>
      <c r="AK85" s="217"/>
      <c r="AL85" s="217"/>
      <c r="AM85" s="217"/>
      <c r="AN85" s="217"/>
      <c r="AO85" s="217"/>
      <c r="AR85" s="48"/>
    </row>
    <row r="86" spans="1:91" s="1" customFormat="1" ht="6.95" customHeight="1">
      <c r="B86" s="31"/>
      <c r="AR86" s="31"/>
    </row>
    <row r="87" spans="1:91" s="1" customFormat="1" ht="12" customHeight="1">
      <c r="B87" s="31"/>
      <c r="C87" s="26" t="s">
        <v>20</v>
      </c>
      <c r="L87" s="50" t="str">
        <f>IF(K8="","",K8)</f>
        <v>Chobolice</v>
      </c>
      <c r="AI87" s="26" t="s">
        <v>22</v>
      </c>
      <c r="AM87" s="218" t="str">
        <f>IF(AN8= "","",AN8)</f>
        <v>-</v>
      </c>
      <c r="AN87" s="218"/>
      <c r="AR87" s="31"/>
    </row>
    <row r="88" spans="1:91" s="1" customFormat="1" ht="6.95" customHeight="1">
      <c r="B88" s="31"/>
      <c r="AR88" s="31"/>
    </row>
    <row r="89" spans="1:91" s="1" customFormat="1" ht="15.2" customHeight="1">
      <c r="B89" s="31"/>
      <c r="C89" s="26" t="s">
        <v>23</v>
      </c>
      <c r="L89" s="3" t="str">
        <f>IF(E11= "","",E11)</f>
        <v>Obec Liběšice</v>
      </c>
      <c r="AI89" s="26" t="s">
        <v>29</v>
      </c>
      <c r="AM89" s="201" t="str">
        <f>IF(E17="","",E17)</f>
        <v>SVIS TCE spol. s.r.o.</v>
      </c>
      <c r="AN89" s="202"/>
      <c r="AO89" s="202"/>
      <c r="AP89" s="202"/>
      <c r="AR89" s="31"/>
      <c r="AS89" s="197" t="s">
        <v>56</v>
      </c>
      <c r="AT89" s="198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31"/>
      <c r="C90" s="26" t="s">
        <v>27</v>
      </c>
      <c r="L90" s="3" t="str">
        <f>IF(E14= "Vyplň údaj","",E14)</f>
        <v/>
      </c>
      <c r="AI90" s="26" t="s">
        <v>32</v>
      </c>
      <c r="AM90" s="201" t="str">
        <f>IF(E20="","",E20)</f>
        <v xml:space="preserve"> </v>
      </c>
      <c r="AN90" s="202"/>
      <c r="AO90" s="202"/>
      <c r="AP90" s="202"/>
      <c r="AR90" s="31"/>
      <c r="AS90" s="199"/>
      <c r="AT90" s="200"/>
      <c r="BD90" s="54"/>
    </row>
    <row r="91" spans="1:91" s="1" customFormat="1" ht="10.9" customHeight="1">
      <c r="B91" s="31"/>
      <c r="AR91" s="31"/>
      <c r="AS91" s="199"/>
      <c r="AT91" s="200"/>
      <c r="BD91" s="54"/>
    </row>
    <row r="92" spans="1:91" s="1" customFormat="1" ht="29.25" customHeight="1">
      <c r="B92" s="31"/>
      <c r="C92" s="203" t="s">
        <v>57</v>
      </c>
      <c r="D92" s="204"/>
      <c r="E92" s="204"/>
      <c r="F92" s="204"/>
      <c r="G92" s="204"/>
      <c r="H92" s="55"/>
      <c r="I92" s="206" t="s">
        <v>58</v>
      </c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5" t="s">
        <v>59</v>
      </c>
      <c r="AH92" s="204"/>
      <c r="AI92" s="204"/>
      <c r="AJ92" s="204"/>
      <c r="AK92" s="204"/>
      <c r="AL92" s="204"/>
      <c r="AM92" s="204"/>
      <c r="AN92" s="206" t="s">
        <v>60</v>
      </c>
      <c r="AO92" s="204"/>
      <c r="AP92" s="207"/>
      <c r="AQ92" s="56" t="s">
        <v>61</v>
      </c>
      <c r="AR92" s="31"/>
      <c r="AS92" s="57" t="s">
        <v>62</v>
      </c>
      <c r="AT92" s="58" t="s">
        <v>63</v>
      </c>
      <c r="AU92" s="58" t="s">
        <v>64</v>
      </c>
      <c r="AV92" s="58" t="s">
        <v>65</v>
      </c>
      <c r="AW92" s="58" t="s">
        <v>66</v>
      </c>
      <c r="AX92" s="58" t="s">
        <v>67</v>
      </c>
      <c r="AY92" s="58" t="s">
        <v>68</v>
      </c>
      <c r="AZ92" s="58" t="s">
        <v>69</v>
      </c>
      <c r="BA92" s="58" t="s">
        <v>70</v>
      </c>
      <c r="BB92" s="58" t="s">
        <v>71</v>
      </c>
      <c r="BC92" s="58" t="s">
        <v>72</v>
      </c>
      <c r="BD92" s="59" t="s">
        <v>73</v>
      </c>
    </row>
    <row r="93" spans="1:91" s="1" customFormat="1" ht="10.9" customHeight="1">
      <c r="B93" s="31"/>
      <c r="AR93" s="31"/>
      <c r="AS93" s="60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1"/>
      <c r="C94" s="62" t="s">
        <v>74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211">
        <f>ROUND(SUM(AG95:AG99),2)</f>
        <v>0</v>
      </c>
      <c r="AH94" s="211"/>
      <c r="AI94" s="211"/>
      <c r="AJ94" s="211"/>
      <c r="AK94" s="211"/>
      <c r="AL94" s="211"/>
      <c r="AM94" s="211"/>
      <c r="AN94" s="212">
        <f t="shared" ref="AN94:AN99" si="0">SUM(AG94,AT94)</f>
        <v>0</v>
      </c>
      <c r="AO94" s="212"/>
      <c r="AP94" s="212"/>
      <c r="AQ94" s="65" t="s">
        <v>1</v>
      </c>
      <c r="AR94" s="61"/>
      <c r="AS94" s="66">
        <f>ROUND(SUM(AS95:AS99),2)</f>
        <v>0</v>
      </c>
      <c r="AT94" s="67">
        <f t="shared" ref="AT94:AT99" si="1">ROUND(SUM(AV94:AW94),2)</f>
        <v>0</v>
      </c>
      <c r="AU94" s="68">
        <f>ROUND(SUM(AU95:AU99),5)</f>
        <v>0</v>
      </c>
      <c r="AV94" s="67">
        <f>ROUND(AZ94*L29,2)</f>
        <v>0</v>
      </c>
      <c r="AW94" s="67">
        <f>ROUND(BA94*L30,2)</f>
        <v>0</v>
      </c>
      <c r="AX94" s="67">
        <f>ROUND(BB94*L29,2)</f>
        <v>0</v>
      </c>
      <c r="AY94" s="67">
        <f>ROUND(BC94*L30,2)</f>
        <v>0</v>
      </c>
      <c r="AZ94" s="67">
        <f>ROUND(SUM(AZ95:AZ99),2)</f>
        <v>0</v>
      </c>
      <c r="BA94" s="67">
        <f>ROUND(SUM(BA95:BA99),2)</f>
        <v>0</v>
      </c>
      <c r="BB94" s="67">
        <f>ROUND(SUM(BB95:BB99),2)</f>
        <v>0</v>
      </c>
      <c r="BC94" s="67">
        <f>ROUND(SUM(BC95:BC99),2)</f>
        <v>0</v>
      </c>
      <c r="BD94" s="69">
        <f>ROUND(SUM(BD95:BD99),2)</f>
        <v>0</v>
      </c>
      <c r="BS94" s="70" t="s">
        <v>75</v>
      </c>
      <c r="BT94" s="70" t="s">
        <v>76</v>
      </c>
      <c r="BU94" s="71" t="s">
        <v>77</v>
      </c>
      <c r="BV94" s="70" t="s">
        <v>78</v>
      </c>
      <c r="BW94" s="70" t="s">
        <v>4</v>
      </c>
      <c r="BX94" s="70" t="s">
        <v>79</v>
      </c>
      <c r="CL94" s="70" t="s">
        <v>1</v>
      </c>
    </row>
    <row r="95" spans="1:91" s="6" customFormat="1" ht="16.5" customHeight="1">
      <c r="A95" s="72" t="s">
        <v>80</v>
      </c>
      <c r="B95" s="73"/>
      <c r="C95" s="74"/>
      <c r="D95" s="208" t="s">
        <v>81</v>
      </c>
      <c r="E95" s="208"/>
      <c r="F95" s="208"/>
      <c r="G95" s="208"/>
      <c r="H95" s="208"/>
      <c r="I95" s="75"/>
      <c r="J95" s="208" t="s">
        <v>82</v>
      </c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8"/>
      <c r="V95" s="208"/>
      <c r="W95" s="208"/>
      <c r="X95" s="208"/>
      <c r="Y95" s="208"/>
      <c r="Z95" s="208"/>
      <c r="AA95" s="208"/>
      <c r="AB95" s="208"/>
      <c r="AC95" s="208"/>
      <c r="AD95" s="208"/>
      <c r="AE95" s="208"/>
      <c r="AF95" s="208"/>
      <c r="AG95" s="209">
        <f>'01 - Horní Chobolice - vo...'!J30</f>
        <v>0</v>
      </c>
      <c r="AH95" s="210"/>
      <c r="AI95" s="210"/>
      <c r="AJ95" s="210"/>
      <c r="AK95" s="210"/>
      <c r="AL95" s="210"/>
      <c r="AM95" s="210"/>
      <c r="AN95" s="209">
        <f t="shared" si="0"/>
        <v>0</v>
      </c>
      <c r="AO95" s="210"/>
      <c r="AP95" s="210"/>
      <c r="AQ95" s="76" t="s">
        <v>83</v>
      </c>
      <c r="AR95" s="73"/>
      <c r="AS95" s="77">
        <v>0</v>
      </c>
      <c r="AT95" s="78">
        <f t="shared" si="1"/>
        <v>0</v>
      </c>
      <c r="AU95" s="79">
        <f>'01 - Horní Chobolice - vo...'!P126</f>
        <v>0</v>
      </c>
      <c r="AV95" s="78">
        <f>'01 - Horní Chobolice - vo...'!J33</f>
        <v>0</v>
      </c>
      <c r="AW95" s="78">
        <f>'01 - Horní Chobolice - vo...'!J34</f>
        <v>0</v>
      </c>
      <c r="AX95" s="78">
        <f>'01 - Horní Chobolice - vo...'!J35</f>
        <v>0</v>
      </c>
      <c r="AY95" s="78">
        <f>'01 - Horní Chobolice - vo...'!J36</f>
        <v>0</v>
      </c>
      <c r="AZ95" s="78">
        <f>'01 - Horní Chobolice - vo...'!F33</f>
        <v>0</v>
      </c>
      <c r="BA95" s="78">
        <f>'01 - Horní Chobolice - vo...'!F34</f>
        <v>0</v>
      </c>
      <c r="BB95" s="78">
        <f>'01 - Horní Chobolice - vo...'!F35</f>
        <v>0</v>
      </c>
      <c r="BC95" s="78">
        <f>'01 - Horní Chobolice - vo...'!F36</f>
        <v>0</v>
      </c>
      <c r="BD95" s="80">
        <f>'01 - Horní Chobolice - vo...'!F37</f>
        <v>0</v>
      </c>
      <c r="BT95" s="81" t="s">
        <v>84</v>
      </c>
      <c r="BV95" s="81" t="s">
        <v>78</v>
      </c>
      <c r="BW95" s="81" t="s">
        <v>85</v>
      </c>
      <c r="BX95" s="81" t="s">
        <v>4</v>
      </c>
      <c r="CL95" s="81" t="s">
        <v>86</v>
      </c>
      <c r="CM95" s="81" t="s">
        <v>87</v>
      </c>
    </row>
    <row r="96" spans="1:91" s="6" customFormat="1" ht="16.5" customHeight="1">
      <c r="A96" s="72" t="s">
        <v>80</v>
      </c>
      <c r="B96" s="73"/>
      <c r="C96" s="74"/>
      <c r="D96" s="208" t="s">
        <v>88</v>
      </c>
      <c r="E96" s="208"/>
      <c r="F96" s="208"/>
      <c r="G96" s="208"/>
      <c r="H96" s="208"/>
      <c r="I96" s="75"/>
      <c r="J96" s="208" t="s">
        <v>89</v>
      </c>
      <c r="K96" s="208"/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  <c r="AA96" s="208"/>
      <c r="AB96" s="208"/>
      <c r="AC96" s="208"/>
      <c r="AD96" s="208"/>
      <c r="AE96" s="208"/>
      <c r="AF96" s="208"/>
      <c r="AG96" s="209">
        <f>'02 - Dolní Chobolice - vo...'!J30</f>
        <v>0</v>
      </c>
      <c r="AH96" s="210"/>
      <c r="AI96" s="210"/>
      <c r="AJ96" s="210"/>
      <c r="AK96" s="210"/>
      <c r="AL96" s="210"/>
      <c r="AM96" s="210"/>
      <c r="AN96" s="209">
        <f t="shared" si="0"/>
        <v>0</v>
      </c>
      <c r="AO96" s="210"/>
      <c r="AP96" s="210"/>
      <c r="AQ96" s="76" t="s">
        <v>83</v>
      </c>
      <c r="AR96" s="73"/>
      <c r="AS96" s="77">
        <v>0</v>
      </c>
      <c r="AT96" s="78">
        <f t="shared" si="1"/>
        <v>0</v>
      </c>
      <c r="AU96" s="79">
        <f>'02 - Dolní Chobolice - vo...'!P125</f>
        <v>0</v>
      </c>
      <c r="AV96" s="78">
        <f>'02 - Dolní Chobolice - vo...'!J33</f>
        <v>0</v>
      </c>
      <c r="AW96" s="78">
        <f>'02 - Dolní Chobolice - vo...'!J34</f>
        <v>0</v>
      </c>
      <c r="AX96" s="78">
        <f>'02 - Dolní Chobolice - vo...'!J35</f>
        <v>0</v>
      </c>
      <c r="AY96" s="78">
        <f>'02 - Dolní Chobolice - vo...'!J36</f>
        <v>0</v>
      </c>
      <c r="AZ96" s="78">
        <f>'02 - Dolní Chobolice - vo...'!F33</f>
        <v>0</v>
      </c>
      <c r="BA96" s="78">
        <f>'02 - Dolní Chobolice - vo...'!F34</f>
        <v>0</v>
      </c>
      <c r="BB96" s="78">
        <f>'02 - Dolní Chobolice - vo...'!F35</f>
        <v>0</v>
      </c>
      <c r="BC96" s="78">
        <f>'02 - Dolní Chobolice - vo...'!F36</f>
        <v>0</v>
      </c>
      <c r="BD96" s="80">
        <f>'02 - Dolní Chobolice - vo...'!F37</f>
        <v>0</v>
      </c>
      <c r="BT96" s="81" t="s">
        <v>84</v>
      </c>
      <c r="BV96" s="81" t="s">
        <v>78</v>
      </c>
      <c r="BW96" s="81" t="s">
        <v>90</v>
      </c>
      <c r="BX96" s="81" t="s">
        <v>4</v>
      </c>
      <c r="CL96" s="81" t="s">
        <v>86</v>
      </c>
      <c r="CM96" s="81" t="s">
        <v>87</v>
      </c>
    </row>
    <row r="97" spans="1:91" s="6" customFormat="1" ht="16.5" customHeight="1">
      <c r="A97" s="72" t="s">
        <v>80</v>
      </c>
      <c r="B97" s="73"/>
      <c r="C97" s="74"/>
      <c r="D97" s="208" t="s">
        <v>91</v>
      </c>
      <c r="E97" s="208"/>
      <c r="F97" s="208"/>
      <c r="G97" s="208"/>
      <c r="H97" s="208"/>
      <c r="I97" s="75"/>
      <c r="J97" s="208" t="s">
        <v>92</v>
      </c>
      <c r="K97" s="208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208"/>
      <c r="AF97" s="208"/>
      <c r="AG97" s="209">
        <f>'03 - Komunikace '!J30</f>
        <v>0</v>
      </c>
      <c r="AH97" s="210"/>
      <c r="AI97" s="210"/>
      <c r="AJ97" s="210"/>
      <c r="AK97" s="210"/>
      <c r="AL97" s="210"/>
      <c r="AM97" s="210"/>
      <c r="AN97" s="209">
        <f t="shared" si="0"/>
        <v>0</v>
      </c>
      <c r="AO97" s="210"/>
      <c r="AP97" s="210"/>
      <c r="AQ97" s="76" t="s">
        <v>83</v>
      </c>
      <c r="AR97" s="73"/>
      <c r="AS97" s="77">
        <v>0</v>
      </c>
      <c r="AT97" s="78">
        <f t="shared" si="1"/>
        <v>0</v>
      </c>
      <c r="AU97" s="79">
        <f>'03 - Komunikace '!P123</f>
        <v>0</v>
      </c>
      <c r="AV97" s="78">
        <f>'03 - Komunikace '!J33</f>
        <v>0</v>
      </c>
      <c r="AW97" s="78">
        <f>'03 - Komunikace '!J34</f>
        <v>0</v>
      </c>
      <c r="AX97" s="78">
        <f>'03 - Komunikace '!J35</f>
        <v>0</v>
      </c>
      <c r="AY97" s="78">
        <f>'03 - Komunikace '!J36</f>
        <v>0</v>
      </c>
      <c r="AZ97" s="78">
        <f>'03 - Komunikace '!F33</f>
        <v>0</v>
      </c>
      <c r="BA97" s="78">
        <f>'03 - Komunikace '!F34</f>
        <v>0</v>
      </c>
      <c r="BB97" s="78">
        <f>'03 - Komunikace '!F35</f>
        <v>0</v>
      </c>
      <c r="BC97" s="78">
        <f>'03 - Komunikace '!F36</f>
        <v>0</v>
      </c>
      <c r="BD97" s="80">
        <f>'03 - Komunikace '!F37</f>
        <v>0</v>
      </c>
      <c r="BT97" s="81" t="s">
        <v>84</v>
      </c>
      <c r="BV97" s="81" t="s">
        <v>78</v>
      </c>
      <c r="BW97" s="81" t="s">
        <v>93</v>
      </c>
      <c r="BX97" s="81" t="s">
        <v>4</v>
      </c>
      <c r="CL97" s="81" t="s">
        <v>94</v>
      </c>
      <c r="CM97" s="81" t="s">
        <v>87</v>
      </c>
    </row>
    <row r="98" spans="1:91" s="6" customFormat="1" ht="16.5" customHeight="1">
      <c r="A98" s="72" t="s">
        <v>80</v>
      </c>
      <c r="B98" s="73"/>
      <c r="C98" s="74"/>
      <c r="D98" s="208" t="s">
        <v>95</v>
      </c>
      <c r="E98" s="208"/>
      <c r="F98" s="208"/>
      <c r="G98" s="208"/>
      <c r="H98" s="208"/>
      <c r="I98" s="75"/>
      <c r="J98" s="208" t="s">
        <v>96</v>
      </c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208"/>
      <c r="AF98" s="208"/>
      <c r="AG98" s="209">
        <f>'04 - VRN'!J30</f>
        <v>0</v>
      </c>
      <c r="AH98" s="210"/>
      <c r="AI98" s="210"/>
      <c r="AJ98" s="210"/>
      <c r="AK98" s="210"/>
      <c r="AL98" s="210"/>
      <c r="AM98" s="210"/>
      <c r="AN98" s="209">
        <f t="shared" si="0"/>
        <v>0</v>
      </c>
      <c r="AO98" s="210"/>
      <c r="AP98" s="210"/>
      <c r="AQ98" s="76" t="s">
        <v>97</v>
      </c>
      <c r="AR98" s="73"/>
      <c r="AS98" s="77">
        <v>0</v>
      </c>
      <c r="AT98" s="78">
        <f t="shared" si="1"/>
        <v>0</v>
      </c>
      <c r="AU98" s="79">
        <f>'04 - VRN'!P118</f>
        <v>0</v>
      </c>
      <c r="AV98" s="78">
        <f>'04 - VRN'!J33</f>
        <v>0</v>
      </c>
      <c r="AW98" s="78">
        <f>'04 - VRN'!J34</f>
        <v>0</v>
      </c>
      <c r="AX98" s="78">
        <f>'04 - VRN'!J35</f>
        <v>0</v>
      </c>
      <c r="AY98" s="78">
        <f>'04 - VRN'!J36</f>
        <v>0</v>
      </c>
      <c r="AZ98" s="78">
        <f>'04 - VRN'!F33</f>
        <v>0</v>
      </c>
      <c r="BA98" s="78">
        <f>'04 - VRN'!F34</f>
        <v>0</v>
      </c>
      <c r="BB98" s="78">
        <f>'04 - VRN'!F35</f>
        <v>0</v>
      </c>
      <c r="BC98" s="78">
        <f>'04 - VRN'!F36</f>
        <v>0</v>
      </c>
      <c r="BD98" s="80">
        <f>'04 - VRN'!F37</f>
        <v>0</v>
      </c>
      <c r="BT98" s="81" t="s">
        <v>84</v>
      </c>
      <c r="BV98" s="81" t="s">
        <v>78</v>
      </c>
      <c r="BW98" s="81" t="s">
        <v>98</v>
      </c>
      <c r="BX98" s="81" t="s">
        <v>4</v>
      </c>
      <c r="CL98" s="81" t="s">
        <v>1</v>
      </c>
      <c r="CM98" s="81" t="s">
        <v>87</v>
      </c>
    </row>
    <row r="99" spans="1:91" s="6" customFormat="1" ht="16.5" customHeight="1">
      <c r="A99" s="72" t="s">
        <v>80</v>
      </c>
      <c r="B99" s="73"/>
      <c r="C99" s="74"/>
      <c r="D99" s="208" t="s">
        <v>99</v>
      </c>
      <c r="E99" s="208"/>
      <c r="F99" s="208"/>
      <c r="G99" s="208"/>
      <c r="H99" s="208"/>
      <c r="I99" s="75"/>
      <c r="J99" s="208" t="s">
        <v>100</v>
      </c>
      <c r="K99" s="208"/>
      <c r="L99" s="208"/>
      <c r="M99" s="208"/>
      <c r="N99" s="208"/>
      <c r="O99" s="208"/>
      <c r="P99" s="208"/>
      <c r="Q99" s="208"/>
      <c r="R99" s="208"/>
      <c r="S99" s="208"/>
      <c r="T99" s="208"/>
      <c r="U99" s="208"/>
      <c r="V99" s="208"/>
      <c r="W99" s="208"/>
      <c r="X99" s="208"/>
      <c r="Y99" s="208"/>
      <c r="Z99" s="208"/>
      <c r="AA99" s="208"/>
      <c r="AB99" s="208"/>
      <c r="AC99" s="208"/>
      <c r="AD99" s="208"/>
      <c r="AE99" s="208"/>
      <c r="AF99" s="208"/>
      <c r="AG99" s="209">
        <f>'05 - Ostatní rozpočtové n...'!J30</f>
        <v>0</v>
      </c>
      <c r="AH99" s="210"/>
      <c r="AI99" s="210"/>
      <c r="AJ99" s="210"/>
      <c r="AK99" s="210"/>
      <c r="AL99" s="210"/>
      <c r="AM99" s="210"/>
      <c r="AN99" s="209">
        <f t="shared" si="0"/>
        <v>0</v>
      </c>
      <c r="AO99" s="210"/>
      <c r="AP99" s="210"/>
      <c r="AQ99" s="76" t="s">
        <v>101</v>
      </c>
      <c r="AR99" s="73"/>
      <c r="AS99" s="82">
        <v>0</v>
      </c>
      <c r="AT99" s="83">
        <f t="shared" si="1"/>
        <v>0</v>
      </c>
      <c r="AU99" s="84">
        <f>'05 - Ostatní rozpočtové n...'!P117</f>
        <v>0</v>
      </c>
      <c r="AV99" s="83">
        <f>'05 - Ostatní rozpočtové n...'!J33</f>
        <v>0</v>
      </c>
      <c r="AW99" s="83">
        <f>'05 - Ostatní rozpočtové n...'!J34</f>
        <v>0</v>
      </c>
      <c r="AX99" s="83">
        <f>'05 - Ostatní rozpočtové n...'!J35</f>
        <v>0</v>
      </c>
      <c r="AY99" s="83">
        <f>'05 - Ostatní rozpočtové n...'!J36</f>
        <v>0</v>
      </c>
      <c r="AZ99" s="83">
        <f>'05 - Ostatní rozpočtové n...'!F33</f>
        <v>0</v>
      </c>
      <c r="BA99" s="83">
        <f>'05 - Ostatní rozpočtové n...'!F34</f>
        <v>0</v>
      </c>
      <c r="BB99" s="83">
        <f>'05 - Ostatní rozpočtové n...'!F35</f>
        <v>0</v>
      </c>
      <c r="BC99" s="83">
        <f>'05 - Ostatní rozpočtové n...'!F36</f>
        <v>0</v>
      </c>
      <c r="BD99" s="85">
        <f>'05 - Ostatní rozpočtové n...'!F37</f>
        <v>0</v>
      </c>
      <c r="BT99" s="81" t="s">
        <v>84</v>
      </c>
      <c r="BV99" s="81" t="s">
        <v>78</v>
      </c>
      <c r="BW99" s="81" t="s">
        <v>102</v>
      </c>
      <c r="BX99" s="81" t="s">
        <v>4</v>
      </c>
      <c r="CL99" s="81" t="s">
        <v>1</v>
      </c>
      <c r="CM99" s="81" t="s">
        <v>87</v>
      </c>
    </row>
    <row r="100" spans="1:91" s="1" customFormat="1" ht="30" customHeight="1">
      <c r="B100" s="31"/>
      <c r="AR100" s="31"/>
    </row>
    <row r="101" spans="1:91" s="1" customFormat="1" ht="6.95" customHeight="1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31"/>
    </row>
  </sheetData>
  <mergeCells count="58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98:AP98"/>
    <mergeCell ref="AG98:AM98"/>
    <mergeCell ref="J96:AF96"/>
    <mergeCell ref="L85:AO85"/>
    <mergeCell ref="AM87:AN87"/>
    <mergeCell ref="AM89:AP89"/>
    <mergeCell ref="D98:H98"/>
    <mergeCell ref="J98:AF98"/>
    <mergeCell ref="AN99:AP99"/>
    <mergeCell ref="AG99:AM99"/>
    <mergeCell ref="D99:H99"/>
    <mergeCell ref="J99:AF99"/>
    <mergeCell ref="D96:H96"/>
    <mergeCell ref="AG96:AM96"/>
    <mergeCell ref="AN96:AP96"/>
    <mergeCell ref="AN97:AP97"/>
    <mergeCell ref="D97:H97"/>
    <mergeCell ref="J97:AF97"/>
    <mergeCell ref="AG97:AM97"/>
    <mergeCell ref="D95:H95"/>
    <mergeCell ref="AG95:AM95"/>
    <mergeCell ref="J95:AF95"/>
    <mergeCell ref="AN95:AP95"/>
    <mergeCell ref="AG94:AM94"/>
    <mergeCell ref="AN94:AP94"/>
    <mergeCell ref="AS89:AT91"/>
    <mergeCell ref="AM90:AP90"/>
    <mergeCell ref="C92:G92"/>
    <mergeCell ref="AG92:AM92"/>
    <mergeCell ref="I92:AF92"/>
    <mergeCell ref="AN92:AP92"/>
  </mergeCells>
  <hyperlinks>
    <hyperlink ref="A95" location="'01 - Horní Chobolice - vo...'!C2" display="/" xr:uid="{00000000-0004-0000-0000-000000000000}"/>
    <hyperlink ref="A96" location="'02 - Dolní Chobolice - vo...'!C2" display="/" xr:uid="{00000000-0004-0000-0000-000001000000}"/>
    <hyperlink ref="A97" location="'03 - Komunikace '!C2" display="/" xr:uid="{00000000-0004-0000-0000-000002000000}"/>
    <hyperlink ref="A98" location="'04 - VRN'!C2" display="/" xr:uid="{00000000-0004-0000-0000-000003000000}"/>
    <hyperlink ref="A99" location="'05 - Ostatní rozpočtové n...'!C2" display="/" xr:uid="{00000000-0004-0000-0000-000004000000}"/>
  </hyperlink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929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22" t="s">
        <v>5</v>
      </c>
      <c r="M2" s="223"/>
      <c r="N2" s="223"/>
      <c r="O2" s="223"/>
      <c r="P2" s="223"/>
      <c r="Q2" s="223"/>
      <c r="R2" s="223"/>
      <c r="S2" s="223"/>
      <c r="T2" s="223"/>
      <c r="U2" s="223"/>
      <c r="V2" s="223"/>
      <c r="AT2" s="16" t="s">
        <v>85</v>
      </c>
      <c r="AZ2" s="86" t="s">
        <v>103</v>
      </c>
      <c r="BA2" s="86" t="s">
        <v>104</v>
      </c>
      <c r="BB2" s="86" t="s">
        <v>105</v>
      </c>
      <c r="BC2" s="86" t="s">
        <v>106</v>
      </c>
      <c r="BD2" s="86" t="s">
        <v>87</v>
      </c>
    </row>
    <row r="3" spans="2:5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87</v>
      </c>
      <c r="AZ3" s="86" t="s">
        <v>107</v>
      </c>
      <c r="BA3" s="86" t="s">
        <v>107</v>
      </c>
      <c r="BB3" s="86" t="s">
        <v>105</v>
      </c>
      <c r="BC3" s="86" t="s">
        <v>108</v>
      </c>
      <c r="BD3" s="86" t="s">
        <v>87</v>
      </c>
    </row>
    <row r="4" spans="2:56" ht="24.95" customHeight="1">
      <c r="B4" s="19"/>
      <c r="D4" s="20" t="s">
        <v>109</v>
      </c>
      <c r="L4" s="19"/>
      <c r="M4" s="87" t="s">
        <v>10</v>
      </c>
      <c r="AT4" s="16" t="s">
        <v>3</v>
      </c>
      <c r="AZ4" s="86" t="s">
        <v>110</v>
      </c>
      <c r="BA4" s="86" t="s">
        <v>111</v>
      </c>
      <c r="BB4" s="86" t="s">
        <v>105</v>
      </c>
      <c r="BC4" s="86" t="s">
        <v>112</v>
      </c>
      <c r="BD4" s="86" t="s">
        <v>87</v>
      </c>
    </row>
    <row r="5" spans="2:56" ht="6.95" customHeight="1">
      <c r="B5" s="19"/>
      <c r="L5" s="19"/>
      <c r="AZ5" s="86" t="s">
        <v>113</v>
      </c>
      <c r="BA5" s="86" t="s">
        <v>113</v>
      </c>
      <c r="BB5" s="86" t="s">
        <v>105</v>
      </c>
      <c r="BC5" s="86" t="s">
        <v>114</v>
      </c>
      <c r="BD5" s="86" t="s">
        <v>87</v>
      </c>
    </row>
    <row r="6" spans="2:56" ht="12" customHeight="1">
      <c r="B6" s="19"/>
      <c r="D6" s="26" t="s">
        <v>16</v>
      </c>
      <c r="L6" s="19"/>
      <c r="AZ6" s="86" t="s">
        <v>115</v>
      </c>
      <c r="BA6" s="86" t="s">
        <v>115</v>
      </c>
      <c r="BB6" s="86" t="s">
        <v>116</v>
      </c>
      <c r="BC6" s="86" t="s">
        <v>117</v>
      </c>
      <c r="BD6" s="86" t="s">
        <v>87</v>
      </c>
    </row>
    <row r="7" spans="2:56" ht="16.5" customHeight="1">
      <c r="B7" s="19"/>
      <c r="E7" s="237" t="str">
        <f>'Rekapitulace stavby'!K6</f>
        <v>Dolní a Horní Chobolice - vodovodní přípojky</v>
      </c>
      <c r="F7" s="238"/>
      <c r="G7" s="238"/>
      <c r="H7" s="238"/>
      <c r="L7" s="19"/>
      <c r="AZ7" s="86" t="s">
        <v>118</v>
      </c>
      <c r="BA7" s="86" t="s">
        <v>119</v>
      </c>
      <c r="BB7" s="86" t="s">
        <v>116</v>
      </c>
      <c r="BC7" s="86" t="s">
        <v>120</v>
      </c>
      <c r="BD7" s="86" t="s">
        <v>87</v>
      </c>
    </row>
    <row r="8" spans="2:56" s="1" customFormat="1" ht="12" customHeight="1">
      <c r="B8" s="31"/>
      <c r="D8" s="26" t="s">
        <v>121</v>
      </c>
      <c r="L8" s="31"/>
      <c r="AZ8" s="86" t="s">
        <v>122</v>
      </c>
      <c r="BA8" s="86" t="s">
        <v>123</v>
      </c>
      <c r="BB8" s="86" t="s">
        <v>116</v>
      </c>
      <c r="BC8" s="86" t="s">
        <v>124</v>
      </c>
      <c r="BD8" s="86" t="s">
        <v>87</v>
      </c>
    </row>
    <row r="9" spans="2:56" s="1" customFormat="1" ht="16.5" customHeight="1">
      <c r="B9" s="31"/>
      <c r="E9" s="216" t="s">
        <v>125</v>
      </c>
      <c r="F9" s="236"/>
      <c r="G9" s="236"/>
      <c r="H9" s="236"/>
      <c r="L9" s="31"/>
      <c r="AZ9" s="86" t="s">
        <v>126</v>
      </c>
      <c r="BA9" s="86" t="s">
        <v>127</v>
      </c>
      <c r="BB9" s="86" t="s">
        <v>105</v>
      </c>
      <c r="BC9" s="86" t="s">
        <v>128</v>
      </c>
      <c r="BD9" s="86" t="s">
        <v>87</v>
      </c>
    </row>
    <row r="10" spans="2:56" s="1" customFormat="1">
      <c r="B10" s="31"/>
      <c r="L10" s="31"/>
      <c r="AZ10" s="86" t="s">
        <v>129</v>
      </c>
      <c r="BA10" s="86" t="s">
        <v>129</v>
      </c>
      <c r="BB10" s="86" t="s">
        <v>1</v>
      </c>
      <c r="BC10" s="86" t="s">
        <v>130</v>
      </c>
      <c r="BD10" s="86" t="s">
        <v>87</v>
      </c>
    </row>
    <row r="11" spans="2:56" s="1" customFormat="1" ht="12" customHeight="1">
      <c r="B11" s="31"/>
      <c r="D11" s="26" t="s">
        <v>18</v>
      </c>
      <c r="F11" s="24" t="s">
        <v>86</v>
      </c>
      <c r="I11" s="26" t="s">
        <v>19</v>
      </c>
      <c r="J11" s="24" t="s">
        <v>1</v>
      </c>
      <c r="L11" s="31"/>
      <c r="AZ11" s="86" t="s">
        <v>131</v>
      </c>
      <c r="BA11" s="86" t="s">
        <v>132</v>
      </c>
      <c r="BB11" s="86" t="s">
        <v>105</v>
      </c>
      <c r="BC11" s="86" t="s">
        <v>133</v>
      </c>
      <c r="BD11" s="86" t="s">
        <v>87</v>
      </c>
    </row>
    <row r="12" spans="2:5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-</v>
      </c>
      <c r="L12" s="31"/>
      <c r="AZ12" s="86" t="s">
        <v>134</v>
      </c>
      <c r="BA12" s="86" t="s">
        <v>135</v>
      </c>
      <c r="BB12" s="86" t="s">
        <v>105</v>
      </c>
      <c r="BC12" s="86" t="s">
        <v>133</v>
      </c>
      <c r="BD12" s="86" t="s">
        <v>87</v>
      </c>
    </row>
    <row r="13" spans="2:56" s="1" customFormat="1" ht="10.9" customHeight="1">
      <c r="B13" s="31"/>
      <c r="L13" s="31"/>
      <c r="AZ13" s="86" t="s">
        <v>136</v>
      </c>
      <c r="BA13" s="86" t="s">
        <v>136</v>
      </c>
      <c r="BB13" s="86" t="s">
        <v>105</v>
      </c>
      <c r="BC13" s="86" t="s">
        <v>137</v>
      </c>
      <c r="BD13" s="86" t="s">
        <v>87</v>
      </c>
    </row>
    <row r="14" spans="2:5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  <c r="AZ14" s="86" t="s">
        <v>138</v>
      </c>
      <c r="BA14" s="86" t="s">
        <v>138</v>
      </c>
      <c r="BB14" s="86" t="s">
        <v>116</v>
      </c>
      <c r="BC14" s="86" t="s">
        <v>139</v>
      </c>
      <c r="BD14" s="86" t="s">
        <v>87</v>
      </c>
    </row>
    <row r="15" spans="2:5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  <c r="AZ15" s="86" t="s">
        <v>140</v>
      </c>
      <c r="BA15" s="86" t="s">
        <v>140</v>
      </c>
      <c r="BB15" s="86" t="s">
        <v>105</v>
      </c>
      <c r="BC15" s="86" t="s">
        <v>141</v>
      </c>
      <c r="BD15" s="86" t="s">
        <v>87</v>
      </c>
    </row>
    <row r="16" spans="2:56" s="1" customFormat="1" ht="6.95" customHeight="1">
      <c r="B16" s="31"/>
      <c r="L16" s="31"/>
      <c r="AZ16" s="86" t="s">
        <v>142</v>
      </c>
      <c r="BA16" s="86" t="s">
        <v>143</v>
      </c>
      <c r="BB16" s="86" t="s">
        <v>105</v>
      </c>
      <c r="BC16" s="86" t="s">
        <v>144</v>
      </c>
      <c r="BD16" s="86" t="s">
        <v>87</v>
      </c>
    </row>
    <row r="17" spans="2:56" s="1" customFormat="1" ht="12" customHeight="1">
      <c r="B17" s="31"/>
      <c r="D17" s="26" t="s">
        <v>27</v>
      </c>
      <c r="I17" s="26" t="s">
        <v>24</v>
      </c>
      <c r="J17" s="27" t="str">
        <f>'Rekapitulace stavby'!AN13</f>
        <v>Vyplň údaj</v>
      </c>
      <c r="L17" s="31"/>
      <c r="AZ17" s="86" t="s">
        <v>145</v>
      </c>
      <c r="BA17" s="86" t="s">
        <v>145</v>
      </c>
      <c r="BB17" s="86" t="s">
        <v>146</v>
      </c>
      <c r="BC17" s="86" t="s">
        <v>147</v>
      </c>
      <c r="BD17" s="86" t="s">
        <v>87</v>
      </c>
    </row>
    <row r="18" spans="2:56" s="1" customFormat="1" ht="18" customHeight="1">
      <c r="B18" s="31"/>
      <c r="E18" s="239" t="str">
        <f>'Rekapitulace stavby'!E14</f>
        <v>Vyplň údaj</v>
      </c>
      <c r="F18" s="231"/>
      <c r="G18" s="231"/>
      <c r="H18" s="231"/>
      <c r="I18" s="26" t="s">
        <v>26</v>
      </c>
      <c r="J18" s="27" t="str">
        <f>'Rekapitulace stavby'!AN14</f>
        <v>Vyplň údaj</v>
      </c>
      <c r="L18" s="31"/>
    </row>
    <row r="19" spans="2:56" s="1" customFormat="1" ht="6.95" customHeight="1">
      <c r="B19" s="31"/>
      <c r="L19" s="31"/>
    </row>
    <row r="20" spans="2:56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56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56" s="1" customFormat="1" ht="6.95" customHeight="1">
      <c r="B22" s="31"/>
      <c r="L22" s="31"/>
    </row>
    <row r="23" spans="2:56" s="1" customFormat="1" ht="12" customHeight="1">
      <c r="B23" s="31"/>
      <c r="D23" s="26" t="s">
        <v>32</v>
      </c>
      <c r="I23" s="26" t="s">
        <v>24</v>
      </c>
      <c r="J23" s="24" t="str">
        <f>IF('Rekapitulace stavby'!AN19="","",'Rekapitulace stavby'!AN19)</f>
        <v/>
      </c>
      <c r="L23" s="31"/>
    </row>
    <row r="24" spans="2:56" s="1" customFormat="1" ht="18" customHeight="1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56" s="1" customFormat="1" ht="6.95" customHeight="1">
      <c r="B25" s="31"/>
      <c r="L25" s="31"/>
    </row>
    <row r="26" spans="2:56" s="1" customFormat="1" ht="12" customHeight="1">
      <c r="B26" s="31"/>
      <c r="D26" s="26" t="s">
        <v>34</v>
      </c>
      <c r="L26" s="31"/>
    </row>
    <row r="27" spans="2:56" s="7" customFormat="1" ht="71.25" customHeight="1">
      <c r="B27" s="88"/>
      <c r="E27" s="235" t="s">
        <v>35</v>
      </c>
      <c r="F27" s="235"/>
      <c r="G27" s="235"/>
      <c r="H27" s="235"/>
      <c r="L27" s="88"/>
    </row>
    <row r="28" spans="2:56" s="1" customFormat="1" ht="6.95" customHeight="1">
      <c r="B28" s="31"/>
      <c r="L28" s="31"/>
    </row>
    <row r="29" spans="2:56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56" s="1" customFormat="1" ht="25.35" customHeight="1">
      <c r="B30" s="31"/>
      <c r="D30" s="89" t="s">
        <v>36</v>
      </c>
      <c r="J30" s="64">
        <f>ROUND(J126, 2)</f>
        <v>0</v>
      </c>
      <c r="L30" s="31"/>
    </row>
    <row r="31" spans="2:56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56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90" t="s">
        <v>40</v>
      </c>
      <c r="E33" s="26" t="s">
        <v>41</v>
      </c>
      <c r="F33" s="91">
        <f>ROUND((SUM(BE126:BE928)),  2)</f>
        <v>0</v>
      </c>
      <c r="I33" s="92">
        <v>0.21</v>
      </c>
      <c r="J33" s="91">
        <f>ROUND(((SUM(BE126:BE928))*I33),  2)</f>
        <v>0</v>
      </c>
      <c r="L33" s="31"/>
    </row>
    <row r="34" spans="2:12" s="1" customFormat="1" ht="14.45" customHeight="1">
      <c r="B34" s="31"/>
      <c r="E34" s="26" t="s">
        <v>42</v>
      </c>
      <c r="F34" s="91">
        <f>ROUND((SUM(BF126:BF928)),  2)</f>
        <v>0</v>
      </c>
      <c r="I34" s="92">
        <v>0.12</v>
      </c>
      <c r="J34" s="91">
        <f>ROUND(((SUM(BF126:BF928))*I34),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1">
        <f>ROUND((SUM(BG126:BG928)),  2)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1">
        <f>ROUND((SUM(BH126:BH928)),  2)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1">
        <f>ROUND((SUM(BI126:BI928)),  2)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46</v>
      </c>
      <c r="E39" s="55"/>
      <c r="F39" s="55"/>
      <c r="G39" s="95" t="s">
        <v>47</v>
      </c>
      <c r="H39" s="96" t="s">
        <v>48</v>
      </c>
      <c r="I39" s="55"/>
      <c r="J39" s="97">
        <f>SUM(J30:J37)</f>
        <v>0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31"/>
      <c r="D61" s="42" t="s">
        <v>51</v>
      </c>
      <c r="E61" s="33"/>
      <c r="F61" s="99" t="s">
        <v>52</v>
      </c>
      <c r="G61" s="42" t="s">
        <v>51</v>
      </c>
      <c r="H61" s="33"/>
      <c r="I61" s="33"/>
      <c r="J61" s="100" t="s">
        <v>52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31"/>
      <c r="D76" s="42" t="s">
        <v>51</v>
      </c>
      <c r="E76" s="33"/>
      <c r="F76" s="99" t="s">
        <v>52</v>
      </c>
      <c r="G76" s="42" t="s">
        <v>51</v>
      </c>
      <c r="H76" s="33"/>
      <c r="I76" s="33"/>
      <c r="J76" s="100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148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37" t="str">
        <f>E7</f>
        <v>Dolní a Horní Chobolice - vodovodní přípojky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216" t="str">
        <f>E9</f>
        <v>01 - Horní Chobolice - vodovodní přípojky</v>
      </c>
      <c r="F87" s="236"/>
      <c r="G87" s="236"/>
      <c r="H87" s="236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>Chobolice</v>
      </c>
      <c r="I89" s="26" t="s">
        <v>22</v>
      </c>
      <c r="J89" s="51" t="str">
        <f>IF(J12="","",J12)</f>
        <v>-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23</v>
      </c>
      <c r="F91" s="24" t="str">
        <f>E15</f>
        <v>Obec Liběšice</v>
      </c>
      <c r="I91" s="26" t="s">
        <v>29</v>
      </c>
      <c r="J91" s="29" t="str">
        <f>E21</f>
        <v>SVIS TCE spol. s.r.o.</v>
      </c>
      <c r="L91" s="31"/>
    </row>
    <row r="92" spans="2:47" s="1" customFormat="1" ht="15.2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149</v>
      </c>
      <c r="D94" s="93"/>
      <c r="E94" s="93"/>
      <c r="F94" s="93"/>
      <c r="G94" s="93"/>
      <c r="H94" s="93"/>
      <c r="I94" s="93"/>
      <c r="J94" s="102" t="s">
        <v>150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151</v>
      </c>
      <c r="J96" s="64">
        <f>J126</f>
        <v>0</v>
      </c>
      <c r="L96" s="31"/>
      <c r="AU96" s="16" t="s">
        <v>152</v>
      </c>
    </row>
    <row r="97" spans="2:12" s="8" customFormat="1" ht="24.95" customHeight="1">
      <c r="B97" s="104"/>
      <c r="D97" s="105" t="s">
        <v>153</v>
      </c>
      <c r="E97" s="106"/>
      <c r="F97" s="106"/>
      <c r="G97" s="106"/>
      <c r="H97" s="106"/>
      <c r="I97" s="106"/>
      <c r="J97" s="107">
        <f>J127</f>
        <v>0</v>
      </c>
      <c r="L97" s="104"/>
    </row>
    <row r="98" spans="2:12" s="9" customFormat="1" ht="19.899999999999999" customHeight="1">
      <c r="B98" s="108"/>
      <c r="D98" s="109" t="s">
        <v>154</v>
      </c>
      <c r="E98" s="110"/>
      <c r="F98" s="110"/>
      <c r="G98" s="110"/>
      <c r="H98" s="110"/>
      <c r="I98" s="110"/>
      <c r="J98" s="111">
        <f>J128</f>
        <v>0</v>
      </c>
      <c r="L98" s="108"/>
    </row>
    <row r="99" spans="2:12" s="9" customFormat="1" ht="19.899999999999999" customHeight="1">
      <c r="B99" s="108"/>
      <c r="D99" s="109" t="s">
        <v>155</v>
      </c>
      <c r="E99" s="110"/>
      <c r="F99" s="110"/>
      <c r="G99" s="110"/>
      <c r="H99" s="110"/>
      <c r="I99" s="110"/>
      <c r="J99" s="111">
        <f>J626</f>
        <v>0</v>
      </c>
      <c r="L99" s="108"/>
    </row>
    <row r="100" spans="2:12" s="9" customFormat="1" ht="19.899999999999999" customHeight="1">
      <c r="B100" s="108"/>
      <c r="D100" s="109" t="s">
        <v>156</v>
      </c>
      <c r="E100" s="110"/>
      <c r="F100" s="110"/>
      <c r="G100" s="110"/>
      <c r="H100" s="110"/>
      <c r="I100" s="110"/>
      <c r="J100" s="111">
        <f>J669</f>
        <v>0</v>
      </c>
      <c r="L100" s="108"/>
    </row>
    <row r="101" spans="2:12" s="9" customFormat="1" ht="19.899999999999999" customHeight="1">
      <c r="B101" s="108"/>
      <c r="D101" s="109" t="s">
        <v>157</v>
      </c>
      <c r="E101" s="110"/>
      <c r="F101" s="110"/>
      <c r="G101" s="110"/>
      <c r="H101" s="110"/>
      <c r="I101" s="110"/>
      <c r="J101" s="111">
        <f>J781</f>
        <v>0</v>
      </c>
      <c r="L101" s="108"/>
    </row>
    <row r="102" spans="2:12" s="9" customFormat="1" ht="19.899999999999999" customHeight="1">
      <c r="B102" s="108"/>
      <c r="D102" s="109" t="s">
        <v>158</v>
      </c>
      <c r="E102" s="110"/>
      <c r="F102" s="110"/>
      <c r="G102" s="110"/>
      <c r="H102" s="110"/>
      <c r="I102" s="110"/>
      <c r="J102" s="111">
        <f>J787</f>
        <v>0</v>
      </c>
      <c r="L102" s="108"/>
    </row>
    <row r="103" spans="2:12" s="9" customFormat="1" ht="19.899999999999999" customHeight="1">
      <c r="B103" s="108"/>
      <c r="D103" s="109" t="s">
        <v>159</v>
      </c>
      <c r="E103" s="110"/>
      <c r="F103" s="110"/>
      <c r="G103" s="110"/>
      <c r="H103" s="110"/>
      <c r="I103" s="110"/>
      <c r="J103" s="111">
        <f>J914</f>
        <v>0</v>
      </c>
      <c r="L103" s="108"/>
    </row>
    <row r="104" spans="2:12" s="9" customFormat="1" ht="19.899999999999999" customHeight="1">
      <c r="B104" s="108"/>
      <c r="D104" s="109" t="s">
        <v>160</v>
      </c>
      <c r="E104" s="110"/>
      <c r="F104" s="110"/>
      <c r="G104" s="110"/>
      <c r="H104" s="110"/>
      <c r="I104" s="110"/>
      <c r="J104" s="111">
        <f>J919</f>
        <v>0</v>
      </c>
      <c r="L104" s="108"/>
    </row>
    <row r="105" spans="2:12" s="8" customFormat="1" ht="24.95" customHeight="1">
      <c r="B105" s="104"/>
      <c r="D105" s="105" t="s">
        <v>161</v>
      </c>
      <c r="E105" s="106"/>
      <c r="F105" s="106"/>
      <c r="G105" s="106"/>
      <c r="H105" s="106"/>
      <c r="I105" s="106"/>
      <c r="J105" s="107">
        <f>J921</f>
        <v>0</v>
      </c>
      <c r="L105" s="104"/>
    </row>
    <row r="106" spans="2:12" s="9" customFormat="1" ht="19.899999999999999" customHeight="1">
      <c r="B106" s="108"/>
      <c r="D106" s="109" t="s">
        <v>162</v>
      </c>
      <c r="E106" s="110"/>
      <c r="F106" s="110"/>
      <c r="G106" s="110"/>
      <c r="H106" s="110"/>
      <c r="I106" s="110"/>
      <c r="J106" s="111">
        <f>J922</f>
        <v>0</v>
      </c>
      <c r="L106" s="108"/>
    </row>
    <row r="107" spans="2:12" s="1" customFormat="1" ht="21.75" customHeight="1">
      <c r="B107" s="31"/>
      <c r="L107" s="31"/>
    </row>
    <row r="108" spans="2:12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1"/>
    </row>
    <row r="112" spans="2:12" s="1" customFormat="1" ht="6.95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31"/>
    </row>
    <row r="113" spans="2:63" s="1" customFormat="1" ht="24.95" customHeight="1">
      <c r="B113" s="31"/>
      <c r="C113" s="20" t="s">
        <v>163</v>
      </c>
      <c r="L113" s="31"/>
    </row>
    <row r="114" spans="2:63" s="1" customFormat="1" ht="6.95" customHeight="1">
      <c r="B114" s="31"/>
      <c r="L114" s="31"/>
    </row>
    <row r="115" spans="2:63" s="1" customFormat="1" ht="12" customHeight="1">
      <c r="B115" s="31"/>
      <c r="C115" s="26" t="s">
        <v>16</v>
      </c>
      <c r="L115" s="31"/>
    </row>
    <row r="116" spans="2:63" s="1" customFormat="1" ht="16.5" customHeight="1">
      <c r="B116" s="31"/>
      <c r="E116" s="237" t="str">
        <f>E7</f>
        <v>Dolní a Horní Chobolice - vodovodní přípojky</v>
      </c>
      <c r="F116" s="238"/>
      <c r="G116" s="238"/>
      <c r="H116" s="238"/>
      <c r="L116" s="31"/>
    </row>
    <row r="117" spans="2:63" s="1" customFormat="1" ht="12" customHeight="1">
      <c r="B117" s="31"/>
      <c r="C117" s="26" t="s">
        <v>121</v>
      </c>
      <c r="L117" s="31"/>
    </row>
    <row r="118" spans="2:63" s="1" customFormat="1" ht="16.5" customHeight="1">
      <c r="B118" s="31"/>
      <c r="E118" s="216" t="str">
        <f>E9</f>
        <v>01 - Horní Chobolice - vodovodní přípojky</v>
      </c>
      <c r="F118" s="236"/>
      <c r="G118" s="236"/>
      <c r="H118" s="236"/>
      <c r="L118" s="31"/>
    </row>
    <row r="119" spans="2:63" s="1" customFormat="1" ht="6.95" customHeight="1">
      <c r="B119" s="31"/>
      <c r="L119" s="31"/>
    </row>
    <row r="120" spans="2:63" s="1" customFormat="1" ht="12" customHeight="1">
      <c r="B120" s="31"/>
      <c r="C120" s="26" t="s">
        <v>20</v>
      </c>
      <c r="F120" s="24" t="str">
        <f>F12</f>
        <v>Chobolice</v>
      </c>
      <c r="I120" s="26" t="s">
        <v>22</v>
      </c>
      <c r="J120" s="51" t="str">
        <f>IF(J12="","",J12)</f>
        <v>-</v>
      </c>
      <c r="L120" s="31"/>
    </row>
    <row r="121" spans="2:63" s="1" customFormat="1" ht="6.95" customHeight="1">
      <c r="B121" s="31"/>
      <c r="L121" s="31"/>
    </row>
    <row r="122" spans="2:63" s="1" customFormat="1" ht="15.2" customHeight="1">
      <c r="B122" s="31"/>
      <c r="C122" s="26" t="s">
        <v>23</v>
      </c>
      <c r="F122" s="24" t="str">
        <f>E15</f>
        <v>Obec Liběšice</v>
      </c>
      <c r="I122" s="26" t="s">
        <v>29</v>
      </c>
      <c r="J122" s="29" t="str">
        <f>E21</f>
        <v>SVIS TCE spol. s.r.o.</v>
      </c>
      <c r="L122" s="31"/>
    </row>
    <row r="123" spans="2:63" s="1" customFormat="1" ht="15.2" customHeight="1">
      <c r="B123" s="31"/>
      <c r="C123" s="26" t="s">
        <v>27</v>
      </c>
      <c r="F123" s="24" t="str">
        <f>IF(E18="","",E18)</f>
        <v>Vyplň údaj</v>
      </c>
      <c r="I123" s="26" t="s">
        <v>32</v>
      </c>
      <c r="J123" s="29" t="str">
        <f>E24</f>
        <v xml:space="preserve"> </v>
      </c>
      <c r="L123" s="31"/>
    </row>
    <row r="124" spans="2:63" s="1" customFormat="1" ht="10.35" customHeight="1">
      <c r="B124" s="31"/>
      <c r="L124" s="31"/>
    </row>
    <row r="125" spans="2:63" s="10" customFormat="1" ht="29.25" customHeight="1">
      <c r="B125" s="112"/>
      <c r="C125" s="113" t="s">
        <v>164</v>
      </c>
      <c r="D125" s="114" t="s">
        <v>61</v>
      </c>
      <c r="E125" s="114" t="s">
        <v>57</v>
      </c>
      <c r="F125" s="114" t="s">
        <v>58</v>
      </c>
      <c r="G125" s="114" t="s">
        <v>165</v>
      </c>
      <c r="H125" s="114" t="s">
        <v>166</v>
      </c>
      <c r="I125" s="114" t="s">
        <v>167</v>
      </c>
      <c r="J125" s="115" t="s">
        <v>150</v>
      </c>
      <c r="K125" s="116" t="s">
        <v>168</v>
      </c>
      <c r="L125" s="112"/>
      <c r="M125" s="57" t="s">
        <v>1</v>
      </c>
      <c r="N125" s="58" t="s">
        <v>40</v>
      </c>
      <c r="O125" s="58" t="s">
        <v>169</v>
      </c>
      <c r="P125" s="58" t="s">
        <v>170</v>
      </c>
      <c r="Q125" s="58" t="s">
        <v>171</v>
      </c>
      <c r="R125" s="58" t="s">
        <v>172</v>
      </c>
      <c r="S125" s="58" t="s">
        <v>173</v>
      </c>
      <c r="T125" s="59" t="s">
        <v>174</v>
      </c>
    </row>
    <row r="126" spans="2:63" s="1" customFormat="1" ht="22.9" customHeight="1">
      <c r="B126" s="31"/>
      <c r="C126" s="62" t="s">
        <v>175</v>
      </c>
      <c r="J126" s="117">
        <f>BK126</f>
        <v>0</v>
      </c>
      <c r="L126" s="31"/>
      <c r="M126" s="60"/>
      <c r="N126" s="52"/>
      <c r="O126" s="52"/>
      <c r="P126" s="118">
        <f>P127+P921</f>
        <v>0</v>
      </c>
      <c r="Q126" s="52"/>
      <c r="R126" s="118">
        <f>R127+R921</f>
        <v>134.58263516000002</v>
      </c>
      <c r="S126" s="52"/>
      <c r="T126" s="119">
        <f>T127+T921</f>
        <v>0</v>
      </c>
      <c r="AT126" s="16" t="s">
        <v>75</v>
      </c>
      <c r="AU126" s="16" t="s">
        <v>152</v>
      </c>
      <c r="BK126" s="120">
        <f>BK127+BK921</f>
        <v>0</v>
      </c>
    </row>
    <row r="127" spans="2:63" s="11" customFormat="1" ht="25.9" customHeight="1">
      <c r="B127" s="121"/>
      <c r="D127" s="122" t="s">
        <v>75</v>
      </c>
      <c r="E127" s="123" t="s">
        <v>176</v>
      </c>
      <c r="F127" s="123" t="s">
        <v>177</v>
      </c>
      <c r="I127" s="124"/>
      <c r="J127" s="125">
        <f>BK127</f>
        <v>0</v>
      </c>
      <c r="L127" s="121"/>
      <c r="M127" s="126"/>
      <c r="P127" s="127">
        <f>P128+P626+P669+P781+P787+P914+P919</f>
        <v>0</v>
      </c>
      <c r="R127" s="127">
        <f>R128+R626+R669+R781+R787+R914+R919</f>
        <v>134.49863516000002</v>
      </c>
      <c r="T127" s="128">
        <f>T128+T626+T669+T781+T787+T914+T919</f>
        <v>0</v>
      </c>
      <c r="AR127" s="122" t="s">
        <v>84</v>
      </c>
      <c r="AT127" s="129" t="s">
        <v>75</v>
      </c>
      <c r="AU127" s="129" t="s">
        <v>76</v>
      </c>
      <c r="AY127" s="122" t="s">
        <v>178</v>
      </c>
      <c r="BK127" s="130">
        <f>BK128+BK626+BK669+BK781+BK787+BK914+BK919</f>
        <v>0</v>
      </c>
    </row>
    <row r="128" spans="2:63" s="11" customFormat="1" ht="22.9" customHeight="1">
      <c r="B128" s="121"/>
      <c r="D128" s="122" t="s">
        <v>75</v>
      </c>
      <c r="E128" s="131" t="s">
        <v>84</v>
      </c>
      <c r="F128" s="131" t="s">
        <v>179</v>
      </c>
      <c r="I128" s="124"/>
      <c r="J128" s="132">
        <f>BK128</f>
        <v>0</v>
      </c>
      <c r="L128" s="121"/>
      <c r="M128" s="126"/>
      <c r="P128" s="127">
        <f>SUM(P129:P625)</f>
        <v>0</v>
      </c>
      <c r="R128" s="127">
        <f>SUM(R129:R625)</f>
        <v>2.9112350000000005</v>
      </c>
      <c r="T128" s="128">
        <f>SUM(T129:T625)</f>
        <v>0</v>
      </c>
      <c r="AR128" s="122" t="s">
        <v>84</v>
      </c>
      <c r="AT128" s="129" t="s">
        <v>75</v>
      </c>
      <c r="AU128" s="129" t="s">
        <v>84</v>
      </c>
      <c r="AY128" s="122" t="s">
        <v>178</v>
      </c>
      <c r="BK128" s="130">
        <f>SUM(BK129:BK625)</f>
        <v>0</v>
      </c>
    </row>
    <row r="129" spans="2:65" s="1" customFormat="1" ht="24.2" customHeight="1">
      <c r="B129" s="133"/>
      <c r="C129" s="134" t="s">
        <v>84</v>
      </c>
      <c r="D129" s="134" t="s">
        <v>180</v>
      </c>
      <c r="E129" s="135" t="s">
        <v>181</v>
      </c>
      <c r="F129" s="136" t="s">
        <v>182</v>
      </c>
      <c r="G129" s="137" t="s">
        <v>183</v>
      </c>
      <c r="H129" s="138">
        <v>42</v>
      </c>
      <c r="I129" s="139"/>
      <c r="J129" s="140">
        <f>ROUND(I129*H129,2)</f>
        <v>0</v>
      </c>
      <c r="K129" s="141"/>
      <c r="L129" s="31"/>
      <c r="M129" s="142" t="s">
        <v>1</v>
      </c>
      <c r="N129" s="143" t="s">
        <v>41</v>
      </c>
      <c r="P129" s="144">
        <f>O129*H129</f>
        <v>0</v>
      </c>
      <c r="Q129" s="144">
        <v>3.0000000000000001E-5</v>
      </c>
      <c r="R129" s="144">
        <f>Q129*H129</f>
        <v>1.2600000000000001E-3</v>
      </c>
      <c r="S129" s="144">
        <v>0</v>
      </c>
      <c r="T129" s="145">
        <f>S129*H129</f>
        <v>0</v>
      </c>
      <c r="AR129" s="146" t="s">
        <v>184</v>
      </c>
      <c r="AT129" s="146" t="s">
        <v>180</v>
      </c>
      <c r="AU129" s="146" t="s">
        <v>87</v>
      </c>
      <c r="AY129" s="16" t="s">
        <v>178</v>
      </c>
      <c r="BE129" s="147">
        <f>IF(N129="základní",J129,0)</f>
        <v>0</v>
      </c>
      <c r="BF129" s="147">
        <f>IF(N129="snížená",J129,0)</f>
        <v>0</v>
      </c>
      <c r="BG129" s="147">
        <f>IF(N129="zákl. přenesená",J129,0)</f>
        <v>0</v>
      </c>
      <c r="BH129" s="147">
        <f>IF(N129="sníž. přenesená",J129,0)</f>
        <v>0</v>
      </c>
      <c r="BI129" s="147">
        <f>IF(N129="nulová",J129,0)</f>
        <v>0</v>
      </c>
      <c r="BJ129" s="16" t="s">
        <v>84</v>
      </c>
      <c r="BK129" s="147">
        <f>ROUND(I129*H129,2)</f>
        <v>0</v>
      </c>
      <c r="BL129" s="16" t="s">
        <v>184</v>
      </c>
      <c r="BM129" s="146" t="s">
        <v>185</v>
      </c>
    </row>
    <row r="130" spans="2:65" s="12" customFormat="1" ht="22.5">
      <c r="B130" s="148"/>
      <c r="D130" s="149" t="s">
        <v>186</v>
      </c>
      <c r="E130" s="150" t="s">
        <v>1</v>
      </c>
      <c r="F130" s="151" t="s">
        <v>187</v>
      </c>
      <c r="H130" s="150" t="s">
        <v>1</v>
      </c>
      <c r="I130" s="152"/>
      <c r="L130" s="148"/>
      <c r="M130" s="153"/>
      <c r="T130" s="154"/>
      <c r="AT130" s="150" t="s">
        <v>186</v>
      </c>
      <c r="AU130" s="150" t="s">
        <v>87</v>
      </c>
      <c r="AV130" s="12" t="s">
        <v>84</v>
      </c>
      <c r="AW130" s="12" t="s">
        <v>31</v>
      </c>
      <c r="AX130" s="12" t="s">
        <v>76</v>
      </c>
      <c r="AY130" s="150" t="s">
        <v>178</v>
      </c>
    </row>
    <row r="131" spans="2:65" s="13" customFormat="1">
      <c r="B131" s="155"/>
      <c r="D131" s="149" t="s">
        <v>186</v>
      </c>
      <c r="E131" s="156" t="s">
        <v>1</v>
      </c>
      <c r="F131" s="157" t="s">
        <v>188</v>
      </c>
      <c r="H131" s="158">
        <v>42</v>
      </c>
      <c r="I131" s="159"/>
      <c r="L131" s="155"/>
      <c r="M131" s="160"/>
      <c r="T131" s="161"/>
      <c r="AT131" s="156" t="s">
        <v>186</v>
      </c>
      <c r="AU131" s="156" t="s">
        <v>87</v>
      </c>
      <c r="AV131" s="13" t="s">
        <v>87</v>
      </c>
      <c r="AW131" s="13" t="s">
        <v>31</v>
      </c>
      <c r="AX131" s="13" t="s">
        <v>76</v>
      </c>
      <c r="AY131" s="156" t="s">
        <v>178</v>
      </c>
    </row>
    <row r="132" spans="2:65" s="14" customFormat="1">
      <c r="B132" s="162"/>
      <c r="D132" s="149" t="s">
        <v>186</v>
      </c>
      <c r="E132" s="163" t="s">
        <v>1</v>
      </c>
      <c r="F132" s="164" t="s">
        <v>189</v>
      </c>
      <c r="H132" s="165">
        <v>42</v>
      </c>
      <c r="I132" s="166"/>
      <c r="L132" s="162"/>
      <c r="M132" s="167"/>
      <c r="T132" s="168"/>
      <c r="AT132" s="163" t="s">
        <v>186</v>
      </c>
      <c r="AU132" s="163" t="s">
        <v>87</v>
      </c>
      <c r="AV132" s="14" t="s">
        <v>184</v>
      </c>
      <c r="AW132" s="14" t="s">
        <v>31</v>
      </c>
      <c r="AX132" s="14" t="s">
        <v>84</v>
      </c>
      <c r="AY132" s="163" t="s">
        <v>178</v>
      </c>
    </row>
    <row r="133" spans="2:65" s="1" customFormat="1" ht="24.2" customHeight="1">
      <c r="B133" s="133"/>
      <c r="C133" s="134" t="s">
        <v>87</v>
      </c>
      <c r="D133" s="134" t="s">
        <v>180</v>
      </c>
      <c r="E133" s="135" t="s">
        <v>190</v>
      </c>
      <c r="F133" s="136" t="s">
        <v>191</v>
      </c>
      <c r="G133" s="137" t="s">
        <v>192</v>
      </c>
      <c r="H133" s="138">
        <v>42</v>
      </c>
      <c r="I133" s="139"/>
      <c r="J133" s="140">
        <f>ROUND(I133*H133,2)</f>
        <v>0</v>
      </c>
      <c r="K133" s="141"/>
      <c r="L133" s="31"/>
      <c r="M133" s="142" t="s">
        <v>1</v>
      </c>
      <c r="N133" s="143" t="s">
        <v>41</v>
      </c>
      <c r="P133" s="144">
        <f>O133*H133</f>
        <v>0</v>
      </c>
      <c r="Q133" s="144">
        <v>0</v>
      </c>
      <c r="R133" s="144">
        <f>Q133*H133</f>
        <v>0</v>
      </c>
      <c r="S133" s="144">
        <v>0</v>
      </c>
      <c r="T133" s="145">
        <f>S133*H133</f>
        <v>0</v>
      </c>
      <c r="AR133" s="146" t="s">
        <v>184</v>
      </c>
      <c r="AT133" s="146" t="s">
        <v>180</v>
      </c>
      <c r="AU133" s="146" t="s">
        <v>87</v>
      </c>
      <c r="AY133" s="16" t="s">
        <v>178</v>
      </c>
      <c r="BE133" s="147">
        <f>IF(N133="základní",J133,0)</f>
        <v>0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6" t="s">
        <v>84</v>
      </c>
      <c r="BK133" s="147">
        <f>ROUND(I133*H133,2)</f>
        <v>0</v>
      </c>
      <c r="BL133" s="16" t="s">
        <v>184</v>
      </c>
      <c r="BM133" s="146" t="s">
        <v>193</v>
      </c>
    </row>
    <row r="134" spans="2:65" s="12" customFormat="1">
      <c r="B134" s="148"/>
      <c r="D134" s="149" t="s">
        <v>186</v>
      </c>
      <c r="E134" s="150" t="s">
        <v>1</v>
      </c>
      <c r="F134" s="151" t="s">
        <v>194</v>
      </c>
      <c r="H134" s="150" t="s">
        <v>1</v>
      </c>
      <c r="I134" s="152"/>
      <c r="L134" s="148"/>
      <c r="M134" s="153"/>
      <c r="T134" s="154"/>
      <c r="AT134" s="150" t="s">
        <v>186</v>
      </c>
      <c r="AU134" s="150" t="s">
        <v>87</v>
      </c>
      <c r="AV134" s="12" t="s">
        <v>84</v>
      </c>
      <c r="AW134" s="12" t="s">
        <v>31</v>
      </c>
      <c r="AX134" s="12" t="s">
        <v>76</v>
      </c>
      <c r="AY134" s="150" t="s">
        <v>178</v>
      </c>
    </row>
    <row r="135" spans="2:65" s="13" customFormat="1">
      <c r="B135" s="155"/>
      <c r="D135" s="149" t="s">
        <v>186</v>
      </c>
      <c r="E135" s="156" t="s">
        <v>1</v>
      </c>
      <c r="F135" s="157" t="s">
        <v>195</v>
      </c>
      <c r="H135" s="158">
        <v>42</v>
      </c>
      <c r="I135" s="159"/>
      <c r="L135" s="155"/>
      <c r="M135" s="160"/>
      <c r="T135" s="161"/>
      <c r="AT135" s="156" t="s">
        <v>186</v>
      </c>
      <c r="AU135" s="156" t="s">
        <v>87</v>
      </c>
      <c r="AV135" s="13" t="s">
        <v>87</v>
      </c>
      <c r="AW135" s="13" t="s">
        <v>31</v>
      </c>
      <c r="AX135" s="13" t="s">
        <v>76</v>
      </c>
      <c r="AY135" s="156" t="s">
        <v>178</v>
      </c>
    </row>
    <row r="136" spans="2:65" s="14" customFormat="1">
      <c r="B136" s="162"/>
      <c r="D136" s="149" t="s">
        <v>186</v>
      </c>
      <c r="E136" s="163" t="s">
        <v>1</v>
      </c>
      <c r="F136" s="164" t="s">
        <v>189</v>
      </c>
      <c r="H136" s="165">
        <v>42</v>
      </c>
      <c r="I136" s="166"/>
      <c r="L136" s="162"/>
      <c r="M136" s="167"/>
      <c r="T136" s="168"/>
      <c r="AT136" s="163" t="s">
        <v>186</v>
      </c>
      <c r="AU136" s="163" t="s">
        <v>87</v>
      </c>
      <c r="AV136" s="14" t="s">
        <v>184</v>
      </c>
      <c r="AW136" s="14" t="s">
        <v>31</v>
      </c>
      <c r="AX136" s="14" t="s">
        <v>84</v>
      </c>
      <c r="AY136" s="163" t="s">
        <v>178</v>
      </c>
    </row>
    <row r="137" spans="2:65" s="1" customFormat="1" ht="24.2" customHeight="1">
      <c r="B137" s="133"/>
      <c r="C137" s="134" t="s">
        <v>196</v>
      </c>
      <c r="D137" s="134" t="s">
        <v>180</v>
      </c>
      <c r="E137" s="135" t="s">
        <v>197</v>
      </c>
      <c r="F137" s="136" t="s">
        <v>198</v>
      </c>
      <c r="G137" s="137" t="s">
        <v>146</v>
      </c>
      <c r="H137" s="138">
        <v>20</v>
      </c>
      <c r="I137" s="139"/>
      <c r="J137" s="140">
        <f>ROUND(I137*H137,2)</f>
        <v>0</v>
      </c>
      <c r="K137" s="141"/>
      <c r="L137" s="31"/>
      <c r="M137" s="142" t="s">
        <v>1</v>
      </c>
      <c r="N137" s="143" t="s">
        <v>41</v>
      </c>
      <c r="P137" s="144">
        <f>O137*H137</f>
        <v>0</v>
      </c>
      <c r="Q137" s="144">
        <v>3.6900000000000002E-2</v>
      </c>
      <c r="R137" s="144">
        <f>Q137*H137</f>
        <v>0.73799999999999999</v>
      </c>
      <c r="S137" s="144">
        <v>0</v>
      </c>
      <c r="T137" s="145">
        <f>S137*H137</f>
        <v>0</v>
      </c>
      <c r="AR137" s="146" t="s">
        <v>184</v>
      </c>
      <c r="AT137" s="146" t="s">
        <v>180</v>
      </c>
      <c r="AU137" s="146" t="s">
        <v>87</v>
      </c>
      <c r="AY137" s="16" t="s">
        <v>178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6" t="s">
        <v>84</v>
      </c>
      <c r="BK137" s="147">
        <f>ROUND(I137*H137,2)</f>
        <v>0</v>
      </c>
      <c r="BL137" s="16" t="s">
        <v>184</v>
      </c>
      <c r="BM137" s="146" t="s">
        <v>199</v>
      </c>
    </row>
    <row r="138" spans="2:65" s="12" customFormat="1">
      <c r="B138" s="148"/>
      <c r="D138" s="149" t="s">
        <v>186</v>
      </c>
      <c r="E138" s="150" t="s">
        <v>1</v>
      </c>
      <c r="F138" s="151" t="s">
        <v>200</v>
      </c>
      <c r="H138" s="150" t="s">
        <v>1</v>
      </c>
      <c r="I138" s="152"/>
      <c r="L138" s="148"/>
      <c r="M138" s="153"/>
      <c r="T138" s="154"/>
      <c r="AT138" s="150" t="s">
        <v>186</v>
      </c>
      <c r="AU138" s="150" t="s">
        <v>87</v>
      </c>
      <c r="AV138" s="12" t="s">
        <v>84</v>
      </c>
      <c r="AW138" s="12" t="s">
        <v>31</v>
      </c>
      <c r="AX138" s="12" t="s">
        <v>76</v>
      </c>
      <c r="AY138" s="150" t="s">
        <v>178</v>
      </c>
    </row>
    <row r="139" spans="2:65" s="13" customFormat="1">
      <c r="B139" s="155"/>
      <c r="D139" s="149" t="s">
        <v>186</v>
      </c>
      <c r="E139" s="156" t="s">
        <v>1</v>
      </c>
      <c r="F139" s="157" t="s">
        <v>201</v>
      </c>
      <c r="H139" s="158">
        <v>20</v>
      </c>
      <c r="I139" s="159"/>
      <c r="L139" s="155"/>
      <c r="M139" s="160"/>
      <c r="T139" s="161"/>
      <c r="AT139" s="156" t="s">
        <v>186</v>
      </c>
      <c r="AU139" s="156" t="s">
        <v>87</v>
      </c>
      <c r="AV139" s="13" t="s">
        <v>87</v>
      </c>
      <c r="AW139" s="13" t="s">
        <v>31</v>
      </c>
      <c r="AX139" s="13" t="s">
        <v>76</v>
      </c>
      <c r="AY139" s="156" t="s">
        <v>178</v>
      </c>
    </row>
    <row r="140" spans="2:65" s="14" customFormat="1">
      <c r="B140" s="162"/>
      <c r="D140" s="149" t="s">
        <v>186</v>
      </c>
      <c r="E140" s="163" t="s">
        <v>1</v>
      </c>
      <c r="F140" s="164" t="s">
        <v>189</v>
      </c>
      <c r="H140" s="165">
        <v>20</v>
      </c>
      <c r="I140" s="166"/>
      <c r="L140" s="162"/>
      <c r="M140" s="167"/>
      <c r="T140" s="168"/>
      <c r="AT140" s="163" t="s">
        <v>186</v>
      </c>
      <c r="AU140" s="163" t="s">
        <v>87</v>
      </c>
      <c r="AV140" s="14" t="s">
        <v>184</v>
      </c>
      <c r="AW140" s="14" t="s">
        <v>31</v>
      </c>
      <c r="AX140" s="14" t="s">
        <v>84</v>
      </c>
      <c r="AY140" s="163" t="s">
        <v>178</v>
      </c>
    </row>
    <row r="141" spans="2:65" s="1" customFormat="1" ht="24.2" customHeight="1">
      <c r="B141" s="133"/>
      <c r="C141" s="134" t="s">
        <v>184</v>
      </c>
      <c r="D141" s="134" t="s">
        <v>180</v>
      </c>
      <c r="E141" s="135" t="s">
        <v>202</v>
      </c>
      <c r="F141" s="136" t="s">
        <v>203</v>
      </c>
      <c r="G141" s="137" t="s">
        <v>116</v>
      </c>
      <c r="H141" s="138">
        <v>22.5</v>
      </c>
      <c r="I141" s="139"/>
      <c r="J141" s="140">
        <f>ROUND(I141*H141,2)</f>
        <v>0</v>
      </c>
      <c r="K141" s="141"/>
      <c r="L141" s="31"/>
      <c r="M141" s="142" t="s">
        <v>1</v>
      </c>
      <c r="N141" s="143" t="s">
        <v>41</v>
      </c>
      <c r="P141" s="144">
        <f>O141*H141</f>
        <v>0</v>
      </c>
      <c r="Q141" s="144">
        <v>6.4000000000000005E-4</v>
      </c>
      <c r="R141" s="144">
        <f>Q141*H141</f>
        <v>1.4400000000000001E-2</v>
      </c>
      <c r="S141" s="144">
        <v>0</v>
      </c>
      <c r="T141" s="145">
        <f>S141*H141</f>
        <v>0</v>
      </c>
      <c r="AR141" s="146" t="s">
        <v>184</v>
      </c>
      <c r="AT141" s="146" t="s">
        <v>180</v>
      </c>
      <c r="AU141" s="146" t="s">
        <v>87</v>
      </c>
      <c r="AY141" s="16" t="s">
        <v>178</v>
      </c>
      <c r="BE141" s="147">
        <f>IF(N141="základní",J141,0)</f>
        <v>0</v>
      </c>
      <c r="BF141" s="147">
        <f>IF(N141="snížená",J141,0)</f>
        <v>0</v>
      </c>
      <c r="BG141" s="147">
        <f>IF(N141="zákl. přenesená",J141,0)</f>
        <v>0</v>
      </c>
      <c r="BH141" s="147">
        <f>IF(N141="sníž. přenesená",J141,0)</f>
        <v>0</v>
      </c>
      <c r="BI141" s="147">
        <f>IF(N141="nulová",J141,0)</f>
        <v>0</v>
      </c>
      <c r="BJ141" s="16" t="s">
        <v>84</v>
      </c>
      <c r="BK141" s="147">
        <f>ROUND(I141*H141,2)</f>
        <v>0</v>
      </c>
      <c r="BL141" s="16" t="s">
        <v>184</v>
      </c>
      <c r="BM141" s="146" t="s">
        <v>204</v>
      </c>
    </row>
    <row r="142" spans="2:65" s="13" customFormat="1">
      <c r="B142" s="155"/>
      <c r="D142" s="149" t="s">
        <v>186</v>
      </c>
      <c r="E142" s="156" t="s">
        <v>1</v>
      </c>
      <c r="F142" s="157" t="s">
        <v>205</v>
      </c>
      <c r="H142" s="158">
        <v>22.5</v>
      </c>
      <c r="I142" s="159"/>
      <c r="L142" s="155"/>
      <c r="M142" s="160"/>
      <c r="T142" s="161"/>
      <c r="AT142" s="156" t="s">
        <v>186</v>
      </c>
      <c r="AU142" s="156" t="s">
        <v>87</v>
      </c>
      <c r="AV142" s="13" t="s">
        <v>87</v>
      </c>
      <c r="AW142" s="13" t="s">
        <v>31</v>
      </c>
      <c r="AX142" s="13" t="s">
        <v>76</v>
      </c>
      <c r="AY142" s="156" t="s">
        <v>178</v>
      </c>
    </row>
    <row r="143" spans="2:65" s="14" customFormat="1">
      <c r="B143" s="162"/>
      <c r="D143" s="149" t="s">
        <v>186</v>
      </c>
      <c r="E143" s="163" t="s">
        <v>122</v>
      </c>
      <c r="F143" s="164" t="s">
        <v>189</v>
      </c>
      <c r="H143" s="165">
        <v>22.5</v>
      </c>
      <c r="I143" s="166"/>
      <c r="L143" s="162"/>
      <c r="M143" s="167"/>
      <c r="T143" s="168"/>
      <c r="AT143" s="163" t="s">
        <v>186</v>
      </c>
      <c r="AU143" s="163" t="s">
        <v>87</v>
      </c>
      <c r="AV143" s="14" t="s">
        <v>184</v>
      </c>
      <c r="AW143" s="14" t="s">
        <v>31</v>
      </c>
      <c r="AX143" s="14" t="s">
        <v>84</v>
      </c>
      <c r="AY143" s="163" t="s">
        <v>178</v>
      </c>
    </row>
    <row r="144" spans="2:65" s="1" customFormat="1" ht="24.2" customHeight="1">
      <c r="B144" s="133"/>
      <c r="C144" s="134" t="s">
        <v>206</v>
      </c>
      <c r="D144" s="134" t="s">
        <v>180</v>
      </c>
      <c r="E144" s="135" t="s">
        <v>207</v>
      </c>
      <c r="F144" s="136" t="s">
        <v>208</v>
      </c>
      <c r="G144" s="137" t="s">
        <v>116</v>
      </c>
      <c r="H144" s="138">
        <v>22.5</v>
      </c>
      <c r="I144" s="139"/>
      <c r="J144" s="140">
        <f>ROUND(I144*H144,2)</f>
        <v>0</v>
      </c>
      <c r="K144" s="141"/>
      <c r="L144" s="31"/>
      <c r="M144" s="142" t="s">
        <v>1</v>
      </c>
      <c r="N144" s="143" t="s">
        <v>41</v>
      </c>
      <c r="P144" s="144">
        <f>O144*H144</f>
        <v>0</v>
      </c>
      <c r="Q144" s="144">
        <v>0</v>
      </c>
      <c r="R144" s="144">
        <f>Q144*H144</f>
        <v>0</v>
      </c>
      <c r="S144" s="144">
        <v>0</v>
      </c>
      <c r="T144" s="145">
        <f>S144*H144</f>
        <v>0</v>
      </c>
      <c r="AR144" s="146" t="s">
        <v>184</v>
      </c>
      <c r="AT144" s="146" t="s">
        <v>180</v>
      </c>
      <c r="AU144" s="146" t="s">
        <v>87</v>
      </c>
      <c r="AY144" s="16" t="s">
        <v>178</v>
      </c>
      <c r="BE144" s="147">
        <f>IF(N144="základní",J144,0)</f>
        <v>0</v>
      </c>
      <c r="BF144" s="147">
        <f>IF(N144="snížená",J144,0)</f>
        <v>0</v>
      </c>
      <c r="BG144" s="147">
        <f>IF(N144="zákl. přenesená",J144,0)</f>
        <v>0</v>
      </c>
      <c r="BH144" s="147">
        <f>IF(N144="sníž. přenesená",J144,0)</f>
        <v>0</v>
      </c>
      <c r="BI144" s="147">
        <f>IF(N144="nulová",J144,0)</f>
        <v>0</v>
      </c>
      <c r="BJ144" s="16" t="s">
        <v>84</v>
      </c>
      <c r="BK144" s="147">
        <f>ROUND(I144*H144,2)</f>
        <v>0</v>
      </c>
      <c r="BL144" s="16" t="s">
        <v>184</v>
      </c>
      <c r="BM144" s="146" t="s">
        <v>209</v>
      </c>
    </row>
    <row r="145" spans="2:65" s="13" customFormat="1">
      <c r="B145" s="155"/>
      <c r="D145" s="149" t="s">
        <v>186</v>
      </c>
      <c r="E145" s="156" t="s">
        <v>1</v>
      </c>
      <c r="F145" s="157" t="s">
        <v>122</v>
      </c>
      <c r="H145" s="158">
        <v>22.5</v>
      </c>
      <c r="I145" s="159"/>
      <c r="L145" s="155"/>
      <c r="M145" s="160"/>
      <c r="T145" s="161"/>
      <c r="AT145" s="156" t="s">
        <v>186</v>
      </c>
      <c r="AU145" s="156" t="s">
        <v>87</v>
      </c>
      <c r="AV145" s="13" t="s">
        <v>87</v>
      </c>
      <c r="AW145" s="13" t="s">
        <v>31</v>
      </c>
      <c r="AX145" s="13" t="s">
        <v>76</v>
      </c>
      <c r="AY145" s="156" t="s">
        <v>178</v>
      </c>
    </row>
    <row r="146" spans="2:65" s="14" customFormat="1">
      <c r="B146" s="162"/>
      <c r="D146" s="149" t="s">
        <v>186</v>
      </c>
      <c r="E146" s="163" t="s">
        <v>1</v>
      </c>
      <c r="F146" s="164" t="s">
        <v>189</v>
      </c>
      <c r="H146" s="165">
        <v>22.5</v>
      </c>
      <c r="I146" s="166"/>
      <c r="L146" s="162"/>
      <c r="M146" s="167"/>
      <c r="T146" s="168"/>
      <c r="AT146" s="163" t="s">
        <v>186</v>
      </c>
      <c r="AU146" s="163" t="s">
        <v>87</v>
      </c>
      <c r="AV146" s="14" t="s">
        <v>184</v>
      </c>
      <c r="AW146" s="14" t="s">
        <v>31</v>
      </c>
      <c r="AX146" s="14" t="s">
        <v>84</v>
      </c>
      <c r="AY146" s="163" t="s">
        <v>178</v>
      </c>
    </row>
    <row r="147" spans="2:65" s="1" customFormat="1" ht="33" customHeight="1">
      <c r="B147" s="133"/>
      <c r="C147" s="134" t="s">
        <v>210</v>
      </c>
      <c r="D147" s="134" t="s">
        <v>180</v>
      </c>
      <c r="E147" s="135" t="s">
        <v>211</v>
      </c>
      <c r="F147" s="136" t="s">
        <v>212</v>
      </c>
      <c r="G147" s="137" t="s">
        <v>146</v>
      </c>
      <c r="H147" s="138">
        <v>872</v>
      </c>
      <c r="I147" s="139"/>
      <c r="J147" s="140">
        <f>ROUND(I147*H147,2)</f>
        <v>0</v>
      </c>
      <c r="K147" s="141"/>
      <c r="L147" s="31"/>
      <c r="M147" s="142" t="s">
        <v>1</v>
      </c>
      <c r="N147" s="143" t="s">
        <v>41</v>
      </c>
      <c r="P147" s="144">
        <f>O147*H147</f>
        <v>0</v>
      </c>
      <c r="Q147" s="144">
        <v>4.8999999999999998E-4</v>
      </c>
      <c r="R147" s="144">
        <f>Q147*H147</f>
        <v>0.42727999999999999</v>
      </c>
      <c r="S147" s="144">
        <v>0</v>
      </c>
      <c r="T147" s="145">
        <f>S147*H147</f>
        <v>0</v>
      </c>
      <c r="AR147" s="146" t="s">
        <v>184</v>
      </c>
      <c r="AT147" s="146" t="s">
        <v>180</v>
      </c>
      <c r="AU147" s="146" t="s">
        <v>87</v>
      </c>
      <c r="AY147" s="16" t="s">
        <v>178</v>
      </c>
      <c r="BE147" s="147">
        <f>IF(N147="základní",J147,0)</f>
        <v>0</v>
      </c>
      <c r="BF147" s="147">
        <f>IF(N147="snížená",J147,0)</f>
        <v>0</v>
      </c>
      <c r="BG147" s="147">
        <f>IF(N147="zákl. přenesená",J147,0)</f>
        <v>0</v>
      </c>
      <c r="BH147" s="147">
        <f>IF(N147="sníž. přenesená",J147,0)</f>
        <v>0</v>
      </c>
      <c r="BI147" s="147">
        <f>IF(N147="nulová",J147,0)</f>
        <v>0</v>
      </c>
      <c r="BJ147" s="16" t="s">
        <v>84</v>
      </c>
      <c r="BK147" s="147">
        <f>ROUND(I147*H147,2)</f>
        <v>0</v>
      </c>
      <c r="BL147" s="16" t="s">
        <v>184</v>
      </c>
      <c r="BM147" s="146" t="s">
        <v>213</v>
      </c>
    </row>
    <row r="148" spans="2:65" s="13" customFormat="1">
      <c r="B148" s="155"/>
      <c r="D148" s="149" t="s">
        <v>186</v>
      </c>
      <c r="E148" s="156" t="s">
        <v>1</v>
      </c>
      <c r="F148" s="157" t="s">
        <v>214</v>
      </c>
      <c r="H148" s="158">
        <v>872</v>
      </c>
      <c r="I148" s="159"/>
      <c r="L148" s="155"/>
      <c r="M148" s="160"/>
      <c r="T148" s="161"/>
      <c r="AT148" s="156" t="s">
        <v>186</v>
      </c>
      <c r="AU148" s="156" t="s">
        <v>87</v>
      </c>
      <c r="AV148" s="13" t="s">
        <v>87</v>
      </c>
      <c r="AW148" s="13" t="s">
        <v>31</v>
      </c>
      <c r="AX148" s="13" t="s">
        <v>76</v>
      </c>
      <c r="AY148" s="156" t="s">
        <v>178</v>
      </c>
    </row>
    <row r="149" spans="2:65" s="14" customFormat="1">
      <c r="B149" s="162"/>
      <c r="D149" s="149" t="s">
        <v>186</v>
      </c>
      <c r="E149" s="163" t="s">
        <v>138</v>
      </c>
      <c r="F149" s="164" t="s">
        <v>189</v>
      </c>
      <c r="H149" s="165">
        <v>872</v>
      </c>
      <c r="I149" s="166"/>
      <c r="L149" s="162"/>
      <c r="M149" s="167"/>
      <c r="T149" s="168"/>
      <c r="AT149" s="163" t="s">
        <v>186</v>
      </c>
      <c r="AU149" s="163" t="s">
        <v>87</v>
      </c>
      <c r="AV149" s="14" t="s">
        <v>184</v>
      </c>
      <c r="AW149" s="14" t="s">
        <v>31</v>
      </c>
      <c r="AX149" s="14" t="s">
        <v>84</v>
      </c>
      <c r="AY149" s="163" t="s">
        <v>178</v>
      </c>
    </row>
    <row r="150" spans="2:65" s="1" customFormat="1" ht="33" customHeight="1">
      <c r="B150" s="133"/>
      <c r="C150" s="134" t="s">
        <v>215</v>
      </c>
      <c r="D150" s="134" t="s">
        <v>180</v>
      </c>
      <c r="E150" s="135" t="s">
        <v>216</v>
      </c>
      <c r="F150" s="136" t="s">
        <v>217</v>
      </c>
      <c r="G150" s="137" t="s">
        <v>146</v>
      </c>
      <c r="H150" s="138">
        <v>872</v>
      </c>
      <c r="I150" s="139"/>
      <c r="J150" s="140">
        <f>ROUND(I150*H150,2)</f>
        <v>0</v>
      </c>
      <c r="K150" s="141"/>
      <c r="L150" s="31"/>
      <c r="M150" s="142" t="s">
        <v>1</v>
      </c>
      <c r="N150" s="143" t="s">
        <v>41</v>
      </c>
      <c r="P150" s="144">
        <f>O150*H150</f>
        <v>0</v>
      </c>
      <c r="Q150" s="144">
        <v>0</v>
      </c>
      <c r="R150" s="144">
        <f>Q150*H150</f>
        <v>0</v>
      </c>
      <c r="S150" s="144">
        <v>0</v>
      </c>
      <c r="T150" s="145">
        <f>S150*H150</f>
        <v>0</v>
      </c>
      <c r="AR150" s="146" t="s">
        <v>184</v>
      </c>
      <c r="AT150" s="146" t="s">
        <v>180</v>
      </c>
      <c r="AU150" s="146" t="s">
        <v>87</v>
      </c>
      <c r="AY150" s="16" t="s">
        <v>178</v>
      </c>
      <c r="BE150" s="147">
        <f>IF(N150="základní",J150,0)</f>
        <v>0</v>
      </c>
      <c r="BF150" s="147">
        <f>IF(N150="snížená",J150,0)</f>
        <v>0</v>
      </c>
      <c r="BG150" s="147">
        <f>IF(N150="zákl. přenesená",J150,0)</f>
        <v>0</v>
      </c>
      <c r="BH150" s="147">
        <f>IF(N150="sníž. přenesená",J150,0)</f>
        <v>0</v>
      </c>
      <c r="BI150" s="147">
        <f>IF(N150="nulová",J150,0)</f>
        <v>0</v>
      </c>
      <c r="BJ150" s="16" t="s">
        <v>84</v>
      </c>
      <c r="BK150" s="147">
        <f>ROUND(I150*H150,2)</f>
        <v>0</v>
      </c>
      <c r="BL150" s="16" t="s">
        <v>184</v>
      </c>
      <c r="BM150" s="146" t="s">
        <v>218</v>
      </c>
    </row>
    <row r="151" spans="2:65" s="13" customFormat="1">
      <c r="B151" s="155"/>
      <c r="D151" s="149" t="s">
        <v>186</v>
      </c>
      <c r="E151" s="156" t="s">
        <v>1</v>
      </c>
      <c r="F151" s="157" t="s">
        <v>138</v>
      </c>
      <c r="H151" s="158">
        <v>872</v>
      </c>
      <c r="I151" s="159"/>
      <c r="L151" s="155"/>
      <c r="M151" s="160"/>
      <c r="T151" s="161"/>
      <c r="AT151" s="156" t="s">
        <v>186</v>
      </c>
      <c r="AU151" s="156" t="s">
        <v>87</v>
      </c>
      <c r="AV151" s="13" t="s">
        <v>87</v>
      </c>
      <c r="AW151" s="13" t="s">
        <v>31</v>
      </c>
      <c r="AX151" s="13" t="s">
        <v>76</v>
      </c>
      <c r="AY151" s="156" t="s">
        <v>178</v>
      </c>
    </row>
    <row r="152" spans="2:65" s="14" customFormat="1">
      <c r="B152" s="162"/>
      <c r="D152" s="149" t="s">
        <v>186</v>
      </c>
      <c r="E152" s="163" t="s">
        <v>1</v>
      </c>
      <c r="F152" s="164" t="s">
        <v>189</v>
      </c>
      <c r="H152" s="165">
        <v>872</v>
      </c>
      <c r="I152" s="166"/>
      <c r="L152" s="162"/>
      <c r="M152" s="167"/>
      <c r="T152" s="168"/>
      <c r="AT152" s="163" t="s">
        <v>186</v>
      </c>
      <c r="AU152" s="163" t="s">
        <v>87</v>
      </c>
      <c r="AV152" s="14" t="s">
        <v>184</v>
      </c>
      <c r="AW152" s="14" t="s">
        <v>31</v>
      </c>
      <c r="AX152" s="14" t="s">
        <v>84</v>
      </c>
      <c r="AY152" s="163" t="s">
        <v>178</v>
      </c>
    </row>
    <row r="153" spans="2:65" s="1" customFormat="1" ht="24.2" customHeight="1">
      <c r="B153" s="133"/>
      <c r="C153" s="134" t="s">
        <v>219</v>
      </c>
      <c r="D153" s="134" t="s">
        <v>180</v>
      </c>
      <c r="E153" s="135" t="s">
        <v>220</v>
      </c>
      <c r="F153" s="136" t="s">
        <v>221</v>
      </c>
      <c r="G153" s="137" t="s">
        <v>146</v>
      </c>
      <c r="H153" s="138">
        <v>119.7</v>
      </c>
      <c r="I153" s="139"/>
      <c r="J153" s="140">
        <f>ROUND(I153*H153,2)</f>
        <v>0</v>
      </c>
      <c r="K153" s="141"/>
      <c r="L153" s="31"/>
      <c r="M153" s="142" t="s">
        <v>1</v>
      </c>
      <c r="N153" s="143" t="s">
        <v>41</v>
      </c>
      <c r="P153" s="144">
        <f>O153*H153</f>
        <v>0</v>
      </c>
      <c r="Q153" s="144">
        <v>4.6999999999999999E-4</v>
      </c>
      <c r="R153" s="144">
        <f>Q153*H153</f>
        <v>5.6258999999999997E-2</v>
      </c>
      <c r="S153" s="144">
        <v>0</v>
      </c>
      <c r="T153" s="145">
        <f>S153*H153</f>
        <v>0</v>
      </c>
      <c r="AR153" s="146" t="s">
        <v>184</v>
      </c>
      <c r="AT153" s="146" t="s">
        <v>180</v>
      </c>
      <c r="AU153" s="146" t="s">
        <v>87</v>
      </c>
      <c r="AY153" s="16" t="s">
        <v>178</v>
      </c>
      <c r="BE153" s="147">
        <f>IF(N153="základní",J153,0)</f>
        <v>0</v>
      </c>
      <c r="BF153" s="147">
        <f>IF(N153="snížená",J153,0)</f>
        <v>0</v>
      </c>
      <c r="BG153" s="147">
        <f>IF(N153="zákl. přenesená",J153,0)</f>
        <v>0</v>
      </c>
      <c r="BH153" s="147">
        <f>IF(N153="sníž. přenesená",J153,0)</f>
        <v>0</v>
      </c>
      <c r="BI153" s="147">
        <f>IF(N153="nulová",J153,0)</f>
        <v>0</v>
      </c>
      <c r="BJ153" s="16" t="s">
        <v>84</v>
      </c>
      <c r="BK153" s="147">
        <f>ROUND(I153*H153,2)</f>
        <v>0</v>
      </c>
      <c r="BL153" s="16" t="s">
        <v>184</v>
      </c>
      <c r="BM153" s="146" t="s">
        <v>222</v>
      </c>
    </row>
    <row r="154" spans="2:65" s="13" customFormat="1">
      <c r="B154" s="155"/>
      <c r="D154" s="149" t="s">
        <v>186</v>
      </c>
      <c r="E154" s="156" t="s">
        <v>1</v>
      </c>
      <c r="F154" s="157" t="s">
        <v>223</v>
      </c>
      <c r="H154" s="158">
        <v>119.7</v>
      </c>
      <c r="I154" s="159"/>
      <c r="L154" s="155"/>
      <c r="M154" s="160"/>
      <c r="T154" s="161"/>
      <c r="AT154" s="156" t="s">
        <v>186</v>
      </c>
      <c r="AU154" s="156" t="s">
        <v>87</v>
      </c>
      <c r="AV154" s="13" t="s">
        <v>87</v>
      </c>
      <c r="AW154" s="13" t="s">
        <v>31</v>
      </c>
      <c r="AX154" s="13" t="s">
        <v>76</v>
      </c>
      <c r="AY154" s="156" t="s">
        <v>178</v>
      </c>
    </row>
    <row r="155" spans="2:65" s="14" customFormat="1">
      <c r="B155" s="162"/>
      <c r="D155" s="149" t="s">
        <v>186</v>
      </c>
      <c r="E155" s="163" t="s">
        <v>145</v>
      </c>
      <c r="F155" s="164" t="s">
        <v>189</v>
      </c>
      <c r="H155" s="165">
        <v>119.7</v>
      </c>
      <c r="I155" s="166"/>
      <c r="L155" s="162"/>
      <c r="M155" s="167"/>
      <c r="T155" s="168"/>
      <c r="AT155" s="163" t="s">
        <v>186</v>
      </c>
      <c r="AU155" s="163" t="s">
        <v>87</v>
      </c>
      <c r="AV155" s="14" t="s">
        <v>184</v>
      </c>
      <c r="AW155" s="14" t="s">
        <v>31</v>
      </c>
      <c r="AX155" s="14" t="s">
        <v>84</v>
      </c>
      <c r="AY155" s="163" t="s">
        <v>178</v>
      </c>
    </row>
    <row r="156" spans="2:65" s="1" customFormat="1" ht="24.2" customHeight="1">
      <c r="B156" s="133"/>
      <c r="C156" s="134" t="s">
        <v>224</v>
      </c>
      <c r="D156" s="134" t="s">
        <v>180</v>
      </c>
      <c r="E156" s="135" t="s">
        <v>225</v>
      </c>
      <c r="F156" s="136" t="s">
        <v>226</v>
      </c>
      <c r="G156" s="137" t="s">
        <v>146</v>
      </c>
      <c r="H156" s="138">
        <v>119.7</v>
      </c>
      <c r="I156" s="139"/>
      <c r="J156" s="140">
        <f>ROUND(I156*H156,2)</f>
        <v>0</v>
      </c>
      <c r="K156" s="141"/>
      <c r="L156" s="31"/>
      <c r="M156" s="142" t="s">
        <v>1</v>
      </c>
      <c r="N156" s="143" t="s">
        <v>41</v>
      </c>
      <c r="P156" s="144">
        <f>O156*H156</f>
        <v>0</v>
      </c>
      <c r="Q156" s="144">
        <v>0</v>
      </c>
      <c r="R156" s="144">
        <f>Q156*H156</f>
        <v>0</v>
      </c>
      <c r="S156" s="144">
        <v>0</v>
      </c>
      <c r="T156" s="145">
        <f>S156*H156</f>
        <v>0</v>
      </c>
      <c r="AR156" s="146" t="s">
        <v>184</v>
      </c>
      <c r="AT156" s="146" t="s">
        <v>180</v>
      </c>
      <c r="AU156" s="146" t="s">
        <v>87</v>
      </c>
      <c r="AY156" s="16" t="s">
        <v>178</v>
      </c>
      <c r="BE156" s="147">
        <f>IF(N156="základní",J156,0)</f>
        <v>0</v>
      </c>
      <c r="BF156" s="147">
        <f>IF(N156="snížená",J156,0)</f>
        <v>0</v>
      </c>
      <c r="BG156" s="147">
        <f>IF(N156="zákl. přenesená",J156,0)</f>
        <v>0</v>
      </c>
      <c r="BH156" s="147">
        <f>IF(N156="sníž. přenesená",J156,0)</f>
        <v>0</v>
      </c>
      <c r="BI156" s="147">
        <f>IF(N156="nulová",J156,0)</f>
        <v>0</v>
      </c>
      <c r="BJ156" s="16" t="s">
        <v>84</v>
      </c>
      <c r="BK156" s="147">
        <f>ROUND(I156*H156,2)</f>
        <v>0</v>
      </c>
      <c r="BL156" s="16" t="s">
        <v>184</v>
      </c>
      <c r="BM156" s="146" t="s">
        <v>227</v>
      </c>
    </row>
    <row r="157" spans="2:65" s="13" customFormat="1">
      <c r="B157" s="155"/>
      <c r="D157" s="149" t="s">
        <v>186</v>
      </c>
      <c r="E157" s="156" t="s">
        <v>1</v>
      </c>
      <c r="F157" s="157" t="s">
        <v>145</v>
      </c>
      <c r="H157" s="158">
        <v>119.7</v>
      </c>
      <c r="I157" s="159"/>
      <c r="L157" s="155"/>
      <c r="M157" s="160"/>
      <c r="T157" s="161"/>
      <c r="AT157" s="156" t="s">
        <v>186</v>
      </c>
      <c r="AU157" s="156" t="s">
        <v>87</v>
      </c>
      <c r="AV157" s="13" t="s">
        <v>87</v>
      </c>
      <c r="AW157" s="13" t="s">
        <v>31</v>
      </c>
      <c r="AX157" s="13" t="s">
        <v>76</v>
      </c>
      <c r="AY157" s="156" t="s">
        <v>178</v>
      </c>
    </row>
    <row r="158" spans="2:65" s="14" customFormat="1">
      <c r="B158" s="162"/>
      <c r="D158" s="149" t="s">
        <v>186</v>
      </c>
      <c r="E158" s="163" t="s">
        <v>1</v>
      </c>
      <c r="F158" s="164" t="s">
        <v>189</v>
      </c>
      <c r="H158" s="165">
        <v>119.7</v>
      </c>
      <c r="I158" s="166"/>
      <c r="L158" s="162"/>
      <c r="M158" s="167"/>
      <c r="T158" s="168"/>
      <c r="AT158" s="163" t="s">
        <v>186</v>
      </c>
      <c r="AU158" s="163" t="s">
        <v>87</v>
      </c>
      <c r="AV158" s="14" t="s">
        <v>184</v>
      </c>
      <c r="AW158" s="14" t="s">
        <v>31</v>
      </c>
      <c r="AX158" s="14" t="s">
        <v>84</v>
      </c>
      <c r="AY158" s="163" t="s">
        <v>178</v>
      </c>
    </row>
    <row r="159" spans="2:65" s="1" customFormat="1" ht="24.2" customHeight="1">
      <c r="B159" s="133"/>
      <c r="C159" s="134" t="s">
        <v>228</v>
      </c>
      <c r="D159" s="134" t="s">
        <v>180</v>
      </c>
      <c r="E159" s="135" t="s">
        <v>229</v>
      </c>
      <c r="F159" s="136" t="s">
        <v>230</v>
      </c>
      <c r="G159" s="137" t="s">
        <v>105</v>
      </c>
      <c r="H159" s="138">
        <v>90.346000000000004</v>
      </c>
      <c r="I159" s="139"/>
      <c r="J159" s="140">
        <f>ROUND(I159*H159,2)</f>
        <v>0</v>
      </c>
      <c r="K159" s="141"/>
      <c r="L159" s="31"/>
      <c r="M159" s="142" t="s">
        <v>1</v>
      </c>
      <c r="N159" s="143" t="s">
        <v>41</v>
      </c>
      <c r="P159" s="144">
        <f>O159*H159</f>
        <v>0</v>
      </c>
      <c r="Q159" s="144">
        <v>0</v>
      </c>
      <c r="R159" s="144">
        <f>Q159*H159</f>
        <v>0</v>
      </c>
      <c r="S159" s="144">
        <v>0</v>
      </c>
      <c r="T159" s="145">
        <f>S159*H159</f>
        <v>0</v>
      </c>
      <c r="AR159" s="146" t="s">
        <v>184</v>
      </c>
      <c r="AT159" s="146" t="s">
        <v>180</v>
      </c>
      <c r="AU159" s="146" t="s">
        <v>87</v>
      </c>
      <c r="AY159" s="16" t="s">
        <v>178</v>
      </c>
      <c r="BE159" s="147">
        <f>IF(N159="základní",J159,0)</f>
        <v>0</v>
      </c>
      <c r="BF159" s="147">
        <f>IF(N159="snížená",J159,0)</f>
        <v>0</v>
      </c>
      <c r="BG159" s="147">
        <f>IF(N159="zákl. přenesená",J159,0)</f>
        <v>0</v>
      </c>
      <c r="BH159" s="147">
        <f>IF(N159="sníž. přenesená",J159,0)</f>
        <v>0</v>
      </c>
      <c r="BI159" s="147">
        <f>IF(N159="nulová",J159,0)</f>
        <v>0</v>
      </c>
      <c r="BJ159" s="16" t="s">
        <v>84</v>
      </c>
      <c r="BK159" s="147">
        <f>ROUND(I159*H159,2)</f>
        <v>0</v>
      </c>
      <c r="BL159" s="16" t="s">
        <v>184</v>
      </c>
      <c r="BM159" s="146" t="s">
        <v>231</v>
      </c>
    </row>
    <row r="160" spans="2:65" s="13" customFormat="1">
      <c r="B160" s="155"/>
      <c r="D160" s="149" t="s">
        <v>186</v>
      </c>
      <c r="E160" s="156" t="s">
        <v>1</v>
      </c>
      <c r="F160" s="157" t="s">
        <v>232</v>
      </c>
      <c r="H160" s="158">
        <v>90.346000000000004</v>
      </c>
      <c r="I160" s="159"/>
      <c r="L160" s="155"/>
      <c r="M160" s="160"/>
      <c r="T160" s="161"/>
      <c r="AT160" s="156" t="s">
        <v>186</v>
      </c>
      <c r="AU160" s="156" t="s">
        <v>87</v>
      </c>
      <c r="AV160" s="13" t="s">
        <v>87</v>
      </c>
      <c r="AW160" s="13" t="s">
        <v>31</v>
      </c>
      <c r="AX160" s="13" t="s">
        <v>76</v>
      </c>
      <c r="AY160" s="156" t="s">
        <v>178</v>
      </c>
    </row>
    <row r="161" spans="2:65" s="14" customFormat="1">
      <c r="B161" s="162"/>
      <c r="D161" s="149" t="s">
        <v>186</v>
      </c>
      <c r="E161" s="163" t="s">
        <v>1</v>
      </c>
      <c r="F161" s="164" t="s">
        <v>189</v>
      </c>
      <c r="H161" s="165">
        <v>90.346000000000004</v>
      </c>
      <c r="I161" s="166"/>
      <c r="L161" s="162"/>
      <c r="M161" s="167"/>
      <c r="T161" s="168"/>
      <c r="AT161" s="163" t="s">
        <v>186</v>
      </c>
      <c r="AU161" s="163" t="s">
        <v>87</v>
      </c>
      <c r="AV161" s="14" t="s">
        <v>184</v>
      </c>
      <c r="AW161" s="14" t="s">
        <v>31</v>
      </c>
      <c r="AX161" s="14" t="s">
        <v>84</v>
      </c>
      <c r="AY161" s="163" t="s">
        <v>178</v>
      </c>
    </row>
    <row r="162" spans="2:65" s="1" customFormat="1" ht="37.9" customHeight="1">
      <c r="B162" s="133"/>
      <c r="C162" s="134" t="s">
        <v>233</v>
      </c>
      <c r="D162" s="134" t="s">
        <v>180</v>
      </c>
      <c r="E162" s="135" t="s">
        <v>234</v>
      </c>
      <c r="F162" s="136" t="s">
        <v>235</v>
      </c>
      <c r="G162" s="137" t="s">
        <v>105</v>
      </c>
      <c r="H162" s="138">
        <v>19.375</v>
      </c>
      <c r="I162" s="139"/>
      <c r="J162" s="140">
        <f>ROUND(I162*H162,2)</f>
        <v>0</v>
      </c>
      <c r="K162" s="141"/>
      <c r="L162" s="31"/>
      <c r="M162" s="142" t="s">
        <v>1</v>
      </c>
      <c r="N162" s="143" t="s">
        <v>41</v>
      </c>
      <c r="P162" s="144">
        <f>O162*H162</f>
        <v>0</v>
      </c>
      <c r="Q162" s="144">
        <v>0</v>
      </c>
      <c r="R162" s="144">
        <f>Q162*H162</f>
        <v>0</v>
      </c>
      <c r="S162" s="144">
        <v>0</v>
      </c>
      <c r="T162" s="145">
        <f>S162*H162</f>
        <v>0</v>
      </c>
      <c r="AR162" s="146" t="s">
        <v>184</v>
      </c>
      <c r="AT162" s="146" t="s">
        <v>180</v>
      </c>
      <c r="AU162" s="146" t="s">
        <v>87</v>
      </c>
      <c r="AY162" s="16" t="s">
        <v>178</v>
      </c>
      <c r="BE162" s="147">
        <f>IF(N162="základní",J162,0)</f>
        <v>0</v>
      </c>
      <c r="BF162" s="147">
        <f>IF(N162="snížená",J162,0)</f>
        <v>0</v>
      </c>
      <c r="BG162" s="147">
        <f>IF(N162="zákl. přenesená",J162,0)</f>
        <v>0</v>
      </c>
      <c r="BH162" s="147">
        <f>IF(N162="sníž. přenesená",J162,0)</f>
        <v>0</v>
      </c>
      <c r="BI162" s="147">
        <f>IF(N162="nulová",J162,0)</f>
        <v>0</v>
      </c>
      <c r="BJ162" s="16" t="s">
        <v>84</v>
      </c>
      <c r="BK162" s="147">
        <f>ROUND(I162*H162,2)</f>
        <v>0</v>
      </c>
      <c r="BL162" s="16" t="s">
        <v>184</v>
      </c>
      <c r="BM162" s="146" t="s">
        <v>236</v>
      </c>
    </row>
    <row r="163" spans="2:65" s="12" customFormat="1">
      <c r="B163" s="148"/>
      <c r="D163" s="149" t="s">
        <v>186</v>
      </c>
      <c r="E163" s="150" t="s">
        <v>1</v>
      </c>
      <c r="F163" s="151" t="s">
        <v>237</v>
      </c>
      <c r="H163" s="150" t="s">
        <v>1</v>
      </c>
      <c r="I163" s="152"/>
      <c r="L163" s="148"/>
      <c r="M163" s="153"/>
      <c r="T163" s="154"/>
      <c r="AT163" s="150" t="s">
        <v>186</v>
      </c>
      <c r="AU163" s="150" t="s">
        <v>87</v>
      </c>
      <c r="AV163" s="12" t="s">
        <v>84</v>
      </c>
      <c r="AW163" s="12" t="s">
        <v>31</v>
      </c>
      <c r="AX163" s="12" t="s">
        <v>76</v>
      </c>
      <c r="AY163" s="150" t="s">
        <v>178</v>
      </c>
    </row>
    <row r="164" spans="2:65" s="13" customFormat="1">
      <c r="B164" s="155"/>
      <c r="D164" s="149" t="s">
        <v>186</v>
      </c>
      <c r="E164" s="156" t="s">
        <v>1</v>
      </c>
      <c r="F164" s="157" t="s">
        <v>238</v>
      </c>
      <c r="H164" s="158">
        <v>38.75</v>
      </c>
      <c r="I164" s="159"/>
      <c r="L164" s="155"/>
      <c r="M164" s="160"/>
      <c r="T164" s="161"/>
      <c r="AT164" s="156" t="s">
        <v>186</v>
      </c>
      <c r="AU164" s="156" t="s">
        <v>87</v>
      </c>
      <c r="AV164" s="13" t="s">
        <v>87</v>
      </c>
      <c r="AW164" s="13" t="s">
        <v>31</v>
      </c>
      <c r="AX164" s="13" t="s">
        <v>76</v>
      </c>
      <c r="AY164" s="156" t="s">
        <v>178</v>
      </c>
    </row>
    <row r="165" spans="2:65" s="14" customFormat="1">
      <c r="B165" s="162"/>
      <c r="D165" s="149" t="s">
        <v>186</v>
      </c>
      <c r="E165" s="163" t="s">
        <v>136</v>
      </c>
      <c r="F165" s="164" t="s">
        <v>189</v>
      </c>
      <c r="H165" s="165">
        <v>38.75</v>
      </c>
      <c r="I165" s="166"/>
      <c r="L165" s="162"/>
      <c r="M165" s="167"/>
      <c r="T165" s="168"/>
      <c r="AT165" s="163" t="s">
        <v>186</v>
      </c>
      <c r="AU165" s="163" t="s">
        <v>87</v>
      </c>
      <c r="AV165" s="14" t="s">
        <v>184</v>
      </c>
      <c r="AW165" s="14" t="s">
        <v>31</v>
      </c>
      <c r="AX165" s="14" t="s">
        <v>76</v>
      </c>
      <c r="AY165" s="163" t="s">
        <v>178</v>
      </c>
    </row>
    <row r="166" spans="2:65" s="13" customFormat="1">
      <c r="B166" s="155"/>
      <c r="D166" s="149" t="s">
        <v>186</v>
      </c>
      <c r="E166" s="156" t="s">
        <v>1</v>
      </c>
      <c r="F166" s="157" t="s">
        <v>239</v>
      </c>
      <c r="H166" s="158">
        <v>19.375</v>
      </c>
      <c r="I166" s="159"/>
      <c r="L166" s="155"/>
      <c r="M166" s="160"/>
      <c r="T166" s="161"/>
      <c r="AT166" s="156" t="s">
        <v>186</v>
      </c>
      <c r="AU166" s="156" t="s">
        <v>87</v>
      </c>
      <c r="AV166" s="13" t="s">
        <v>87</v>
      </c>
      <c r="AW166" s="13" t="s">
        <v>31</v>
      </c>
      <c r="AX166" s="13" t="s">
        <v>84</v>
      </c>
      <c r="AY166" s="156" t="s">
        <v>178</v>
      </c>
    </row>
    <row r="167" spans="2:65" s="1" customFormat="1" ht="24.2" customHeight="1">
      <c r="B167" s="133"/>
      <c r="C167" s="134" t="s">
        <v>8</v>
      </c>
      <c r="D167" s="134" t="s">
        <v>180</v>
      </c>
      <c r="E167" s="135" t="s">
        <v>240</v>
      </c>
      <c r="F167" s="136" t="s">
        <v>241</v>
      </c>
      <c r="G167" s="137" t="s">
        <v>105</v>
      </c>
      <c r="H167" s="138">
        <v>252.76900000000001</v>
      </c>
      <c r="I167" s="139"/>
      <c r="J167" s="140">
        <f>ROUND(I167*H167,2)</f>
        <v>0</v>
      </c>
      <c r="K167" s="141"/>
      <c r="L167" s="31"/>
      <c r="M167" s="142" t="s">
        <v>1</v>
      </c>
      <c r="N167" s="143" t="s">
        <v>41</v>
      </c>
      <c r="P167" s="144">
        <f>O167*H167</f>
        <v>0</v>
      </c>
      <c r="Q167" s="144">
        <v>0</v>
      </c>
      <c r="R167" s="144">
        <f>Q167*H167</f>
        <v>0</v>
      </c>
      <c r="S167" s="144">
        <v>0</v>
      </c>
      <c r="T167" s="145">
        <f>S167*H167</f>
        <v>0</v>
      </c>
      <c r="AR167" s="146" t="s">
        <v>184</v>
      </c>
      <c r="AT167" s="146" t="s">
        <v>180</v>
      </c>
      <c r="AU167" s="146" t="s">
        <v>87</v>
      </c>
      <c r="AY167" s="16" t="s">
        <v>178</v>
      </c>
      <c r="BE167" s="147">
        <f>IF(N167="základní",J167,0)</f>
        <v>0</v>
      </c>
      <c r="BF167" s="147">
        <f>IF(N167="snížená",J167,0)</f>
        <v>0</v>
      </c>
      <c r="BG167" s="147">
        <f>IF(N167="zákl. přenesená",J167,0)</f>
        <v>0</v>
      </c>
      <c r="BH167" s="147">
        <f>IF(N167="sníž. přenesená",J167,0)</f>
        <v>0</v>
      </c>
      <c r="BI167" s="147">
        <f>IF(N167="nulová",J167,0)</f>
        <v>0</v>
      </c>
      <c r="BJ167" s="16" t="s">
        <v>84</v>
      </c>
      <c r="BK167" s="147">
        <f>ROUND(I167*H167,2)</f>
        <v>0</v>
      </c>
      <c r="BL167" s="16" t="s">
        <v>184</v>
      </c>
      <c r="BM167" s="146" t="s">
        <v>242</v>
      </c>
    </row>
    <row r="168" spans="2:65" s="12" customFormat="1">
      <c r="B168" s="148"/>
      <c r="D168" s="149" t="s">
        <v>186</v>
      </c>
      <c r="E168" s="150" t="s">
        <v>1</v>
      </c>
      <c r="F168" s="151" t="s">
        <v>243</v>
      </c>
      <c r="H168" s="150" t="s">
        <v>1</v>
      </c>
      <c r="I168" s="152"/>
      <c r="L168" s="148"/>
      <c r="M168" s="153"/>
      <c r="T168" s="154"/>
      <c r="AT168" s="150" t="s">
        <v>186</v>
      </c>
      <c r="AU168" s="150" t="s">
        <v>87</v>
      </c>
      <c r="AV168" s="12" t="s">
        <v>84</v>
      </c>
      <c r="AW168" s="12" t="s">
        <v>31</v>
      </c>
      <c r="AX168" s="12" t="s">
        <v>76</v>
      </c>
      <c r="AY168" s="150" t="s">
        <v>178</v>
      </c>
    </row>
    <row r="169" spans="2:65" s="12" customFormat="1">
      <c r="B169" s="148"/>
      <c r="D169" s="149" t="s">
        <v>186</v>
      </c>
      <c r="E169" s="150" t="s">
        <v>1</v>
      </c>
      <c r="F169" s="151" t="s">
        <v>244</v>
      </c>
      <c r="H169" s="150" t="s">
        <v>1</v>
      </c>
      <c r="I169" s="152"/>
      <c r="L169" s="148"/>
      <c r="M169" s="153"/>
      <c r="T169" s="154"/>
      <c r="AT169" s="150" t="s">
        <v>186</v>
      </c>
      <c r="AU169" s="150" t="s">
        <v>87</v>
      </c>
      <c r="AV169" s="12" t="s">
        <v>84</v>
      </c>
      <c r="AW169" s="12" t="s">
        <v>31</v>
      </c>
      <c r="AX169" s="12" t="s">
        <v>76</v>
      </c>
      <c r="AY169" s="150" t="s">
        <v>178</v>
      </c>
    </row>
    <row r="170" spans="2:65" s="13" customFormat="1">
      <c r="B170" s="155"/>
      <c r="D170" s="149" t="s">
        <v>186</v>
      </c>
      <c r="E170" s="156" t="s">
        <v>1</v>
      </c>
      <c r="F170" s="157" t="s">
        <v>245</v>
      </c>
      <c r="H170" s="158">
        <v>11.375</v>
      </c>
      <c r="I170" s="159"/>
      <c r="L170" s="155"/>
      <c r="M170" s="160"/>
      <c r="T170" s="161"/>
      <c r="AT170" s="156" t="s">
        <v>186</v>
      </c>
      <c r="AU170" s="156" t="s">
        <v>87</v>
      </c>
      <c r="AV170" s="13" t="s">
        <v>87</v>
      </c>
      <c r="AW170" s="13" t="s">
        <v>31</v>
      </c>
      <c r="AX170" s="13" t="s">
        <v>76</v>
      </c>
      <c r="AY170" s="156" t="s">
        <v>178</v>
      </c>
    </row>
    <row r="171" spans="2:65" s="12" customFormat="1">
      <c r="B171" s="148"/>
      <c r="D171" s="149" t="s">
        <v>186</v>
      </c>
      <c r="E171" s="150" t="s">
        <v>1</v>
      </c>
      <c r="F171" s="151" t="s">
        <v>246</v>
      </c>
      <c r="H171" s="150" t="s">
        <v>1</v>
      </c>
      <c r="I171" s="152"/>
      <c r="L171" s="148"/>
      <c r="M171" s="153"/>
      <c r="T171" s="154"/>
      <c r="AT171" s="150" t="s">
        <v>186</v>
      </c>
      <c r="AU171" s="150" t="s">
        <v>87</v>
      </c>
      <c r="AV171" s="12" t="s">
        <v>84</v>
      </c>
      <c r="AW171" s="12" t="s">
        <v>31</v>
      </c>
      <c r="AX171" s="12" t="s">
        <v>76</v>
      </c>
      <c r="AY171" s="150" t="s">
        <v>178</v>
      </c>
    </row>
    <row r="172" spans="2:65" s="13" customFormat="1">
      <c r="B172" s="155"/>
      <c r="D172" s="149" t="s">
        <v>186</v>
      </c>
      <c r="E172" s="156" t="s">
        <v>1</v>
      </c>
      <c r="F172" s="157" t="s">
        <v>247</v>
      </c>
      <c r="H172" s="158">
        <v>12.35</v>
      </c>
      <c r="I172" s="159"/>
      <c r="L172" s="155"/>
      <c r="M172" s="160"/>
      <c r="T172" s="161"/>
      <c r="AT172" s="156" t="s">
        <v>186</v>
      </c>
      <c r="AU172" s="156" t="s">
        <v>87</v>
      </c>
      <c r="AV172" s="13" t="s">
        <v>87</v>
      </c>
      <c r="AW172" s="13" t="s">
        <v>31</v>
      </c>
      <c r="AX172" s="13" t="s">
        <v>76</v>
      </c>
      <c r="AY172" s="156" t="s">
        <v>178</v>
      </c>
    </row>
    <row r="173" spans="2:65" s="12" customFormat="1">
      <c r="B173" s="148"/>
      <c r="D173" s="149" t="s">
        <v>186</v>
      </c>
      <c r="E173" s="150" t="s">
        <v>1</v>
      </c>
      <c r="F173" s="151" t="s">
        <v>248</v>
      </c>
      <c r="H173" s="150" t="s">
        <v>1</v>
      </c>
      <c r="I173" s="152"/>
      <c r="L173" s="148"/>
      <c r="M173" s="153"/>
      <c r="T173" s="154"/>
      <c r="AT173" s="150" t="s">
        <v>186</v>
      </c>
      <c r="AU173" s="150" t="s">
        <v>87</v>
      </c>
      <c r="AV173" s="12" t="s">
        <v>84</v>
      </c>
      <c r="AW173" s="12" t="s">
        <v>31</v>
      </c>
      <c r="AX173" s="12" t="s">
        <v>76</v>
      </c>
      <c r="AY173" s="150" t="s">
        <v>178</v>
      </c>
    </row>
    <row r="174" spans="2:65" s="13" customFormat="1">
      <c r="B174" s="155"/>
      <c r="D174" s="149" t="s">
        <v>186</v>
      </c>
      <c r="E174" s="156" t="s">
        <v>1</v>
      </c>
      <c r="F174" s="157" t="s">
        <v>247</v>
      </c>
      <c r="H174" s="158">
        <v>12.35</v>
      </c>
      <c r="I174" s="159"/>
      <c r="L174" s="155"/>
      <c r="M174" s="160"/>
      <c r="T174" s="161"/>
      <c r="AT174" s="156" t="s">
        <v>186</v>
      </c>
      <c r="AU174" s="156" t="s">
        <v>87</v>
      </c>
      <c r="AV174" s="13" t="s">
        <v>87</v>
      </c>
      <c r="AW174" s="13" t="s">
        <v>31</v>
      </c>
      <c r="AX174" s="13" t="s">
        <v>76</v>
      </c>
      <c r="AY174" s="156" t="s">
        <v>178</v>
      </c>
    </row>
    <row r="175" spans="2:65" s="12" customFormat="1">
      <c r="B175" s="148"/>
      <c r="D175" s="149" t="s">
        <v>186</v>
      </c>
      <c r="E175" s="150" t="s">
        <v>1</v>
      </c>
      <c r="F175" s="151" t="s">
        <v>249</v>
      </c>
      <c r="H175" s="150" t="s">
        <v>1</v>
      </c>
      <c r="I175" s="152"/>
      <c r="L175" s="148"/>
      <c r="M175" s="153"/>
      <c r="T175" s="154"/>
      <c r="AT175" s="150" t="s">
        <v>186</v>
      </c>
      <c r="AU175" s="150" t="s">
        <v>87</v>
      </c>
      <c r="AV175" s="12" t="s">
        <v>84</v>
      </c>
      <c r="AW175" s="12" t="s">
        <v>31</v>
      </c>
      <c r="AX175" s="12" t="s">
        <v>76</v>
      </c>
      <c r="AY175" s="150" t="s">
        <v>178</v>
      </c>
    </row>
    <row r="176" spans="2:65" s="13" customFormat="1">
      <c r="B176" s="155"/>
      <c r="D176" s="149" t="s">
        <v>186</v>
      </c>
      <c r="E176" s="156" t="s">
        <v>1</v>
      </c>
      <c r="F176" s="157" t="s">
        <v>247</v>
      </c>
      <c r="H176" s="158">
        <v>12.35</v>
      </c>
      <c r="I176" s="159"/>
      <c r="L176" s="155"/>
      <c r="M176" s="160"/>
      <c r="T176" s="161"/>
      <c r="AT176" s="156" t="s">
        <v>186</v>
      </c>
      <c r="AU176" s="156" t="s">
        <v>87</v>
      </c>
      <c r="AV176" s="13" t="s">
        <v>87</v>
      </c>
      <c r="AW176" s="13" t="s">
        <v>31</v>
      </c>
      <c r="AX176" s="13" t="s">
        <v>76</v>
      </c>
      <c r="AY176" s="156" t="s">
        <v>178</v>
      </c>
    </row>
    <row r="177" spans="2:51" s="12" customFormat="1">
      <c r="B177" s="148"/>
      <c r="D177" s="149" t="s">
        <v>186</v>
      </c>
      <c r="E177" s="150" t="s">
        <v>1</v>
      </c>
      <c r="F177" s="151" t="s">
        <v>250</v>
      </c>
      <c r="H177" s="150" t="s">
        <v>1</v>
      </c>
      <c r="I177" s="152"/>
      <c r="L177" s="148"/>
      <c r="M177" s="153"/>
      <c r="T177" s="154"/>
      <c r="AT177" s="150" t="s">
        <v>186</v>
      </c>
      <c r="AU177" s="150" t="s">
        <v>87</v>
      </c>
      <c r="AV177" s="12" t="s">
        <v>84</v>
      </c>
      <c r="AW177" s="12" t="s">
        <v>31</v>
      </c>
      <c r="AX177" s="12" t="s">
        <v>76</v>
      </c>
      <c r="AY177" s="150" t="s">
        <v>178</v>
      </c>
    </row>
    <row r="178" spans="2:51" s="13" customFormat="1">
      <c r="B178" s="155"/>
      <c r="D178" s="149" t="s">
        <v>186</v>
      </c>
      <c r="E178" s="156" t="s">
        <v>1</v>
      </c>
      <c r="F178" s="157" t="s">
        <v>245</v>
      </c>
      <c r="H178" s="158">
        <v>11.375</v>
      </c>
      <c r="I178" s="159"/>
      <c r="L178" s="155"/>
      <c r="M178" s="160"/>
      <c r="T178" s="161"/>
      <c r="AT178" s="156" t="s">
        <v>186</v>
      </c>
      <c r="AU178" s="156" t="s">
        <v>87</v>
      </c>
      <c r="AV178" s="13" t="s">
        <v>87</v>
      </c>
      <c r="AW178" s="13" t="s">
        <v>31</v>
      </c>
      <c r="AX178" s="13" t="s">
        <v>76</v>
      </c>
      <c r="AY178" s="156" t="s">
        <v>178</v>
      </c>
    </row>
    <row r="179" spans="2:51" s="12" customFormat="1">
      <c r="B179" s="148"/>
      <c r="D179" s="149" t="s">
        <v>186</v>
      </c>
      <c r="E179" s="150" t="s">
        <v>1</v>
      </c>
      <c r="F179" s="151" t="s">
        <v>251</v>
      </c>
      <c r="H179" s="150" t="s">
        <v>1</v>
      </c>
      <c r="I179" s="152"/>
      <c r="L179" s="148"/>
      <c r="M179" s="153"/>
      <c r="T179" s="154"/>
      <c r="AT179" s="150" t="s">
        <v>186</v>
      </c>
      <c r="AU179" s="150" t="s">
        <v>87</v>
      </c>
      <c r="AV179" s="12" t="s">
        <v>84</v>
      </c>
      <c r="AW179" s="12" t="s">
        <v>31</v>
      </c>
      <c r="AX179" s="12" t="s">
        <v>76</v>
      </c>
      <c r="AY179" s="150" t="s">
        <v>178</v>
      </c>
    </row>
    <row r="180" spans="2:51" s="13" customFormat="1">
      <c r="B180" s="155"/>
      <c r="D180" s="149" t="s">
        <v>186</v>
      </c>
      <c r="E180" s="156" t="s">
        <v>1</v>
      </c>
      <c r="F180" s="157" t="s">
        <v>247</v>
      </c>
      <c r="H180" s="158">
        <v>12.35</v>
      </c>
      <c r="I180" s="159"/>
      <c r="L180" s="155"/>
      <c r="M180" s="160"/>
      <c r="T180" s="161"/>
      <c r="AT180" s="156" t="s">
        <v>186</v>
      </c>
      <c r="AU180" s="156" t="s">
        <v>87</v>
      </c>
      <c r="AV180" s="13" t="s">
        <v>87</v>
      </c>
      <c r="AW180" s="13" t="s">
        <v>31</v>
      </c>
      <c r="AX180" s="13" t="s">
        <v>76</v>
      </c>
      <c r="AY180" s="156" t="s">
        <v>178</v>
      </c>
    </row>
    <row r="181" spans="2:51" s="12" customFormat="1">
      <c r="B181" s="148"/>
      <c r="D181" s="149" t="s">
        <v>186</v>
      </c>
      <c r="E181" s="150" t="s">
        <v>1</v>
      </c>
      <c r="F181" s="151" t="s">
        <v>252</v>
      </c>
      <c r="H181" s="150" t="s">
        <v>1</v>
      </c>
      <c r="I181" s="152"/>
      <c r="L181" s="148"/>
      <c r="M181" s="153"/>
      <c r="T181" s="154"/>
      <c r="AT181" s="150" t="s">
        <v>186</v>
      </c>
      <c r="AU181" s="150" t="s">
        <v>87</v>
      </c>
      <c r="AV181" s="12" t="s">
        <v>84</v>
      </c>
      <c r="AW181" s="12" t="s">
        <v>31</v>
      </c>
      <c r="AX181" s="12" t="s">
        <v>76</v>
      </c>
      <c r="AY181" s="150" t="s">
        <v>178</v>
      </c>
    </row>
    <row r="182" spans="2:51" s="13" customFormat="1">
      <c r="B182" s="155"/>
      <c r="D182" s="149" t="s">
        <v>186</v>
      </c>
      <c r="E182" s="156" t="s">
        <v>1</v>
      </c>
      <c r="F182" s="157" t="s">
        <v>247</v>
      </c>
      <c r="H182" s="158">
        <v>12.35</v>
      </c>
      <c r="I182" s="159"/>
      <c r="L182" s="155"/>
      <c r="M182" s="160"/>
      <c r="T182" s="161"/>
      <c r="AT182" s="156" t="s">
        <v>186</v>
      </c>
      <c r="AU182" s="156" t="s">
        <v>87</v>
      </c>
      <c r="AV182" s="13" t="s">
        <v>87</v>
      </c>
      <c r="AW182" s="13" t="s">
        <v>31</v>
      </c>
      <c r="AX182" s="13" t="s">
        <v>76</v>
      </c>
      <c r="AY182" s="156" t="s">
        <v>178</v>
      </c>
    </row>
    <row r="183" spans="2:51" s="12" customFormat="1">
      <c r="B183" s="148"/>
      <c r="D183" s="149" t="s">
        <v>186</v>
      </c>
      <c r="E183" s="150" t="s">
        <v>1</v>
      </c>
      <c r="F183" s="151" t="s">
        <v>253</v>
      </c>
      <c r="H183" s="150" t="s">
        <v>1</v>
      </c>
      <c r="I183" s="152"/>
      <c r="L183" s="148"/>
      <c r="M183" s="153"/>
      <c r="T183" s="154"/>
      <c r="AT183" s="150" t="s">
        <v>186</v>
      </c>
      <c r="AU183" s="150" t="s">
        <v>87</v>
      </c>
      <c r="AV183" s="12" t="s">
        <v>84</v>
      </c>
      <c r="AW183" s="12" t="s">
        <v>31</v>
      </c>
      <c r="AX183" s="12" t="s">
        <v>76</v>
      </c>
      <c r="AY183" s="150" t="s">
        <v>178</v>
      </c>
    </row>
    <row r="184" spans="2:51" s="13" customFormat="1">
      <c r="B184" s="155"/>
      <c r="D184" s="149" t="s">
        <v>186</v>
      </c>
      <c r="E184" s="156" t="s">
        <v>1</v>
      </c>
      <c r="F184" s="157" t="s">
        <v>247</v>
      </c>
      <c r="H184" s="158">
        <v>12.35</v>
      </c>
      <c r="I184" s="159"/>
      <c r="L184" s="155"/>
      <c r="M184" s="160"/>
      <c r="T184" s="161"/>
      <c r="AT184" s="156" t="s">
        <v>186</v>
      </c>
      <c r="AU184" s="156" t="s">
        <v>87</v>
      </c>
      <c r="AV184" s="13" t="s">
        <v>87</v>
      </c>
      <c r="AW184" s="13" t="s">
        <v>31</v>
      </c>
      <c r="AX184" s="13" t="s">
        <v>76</v>
      </c>
      <c r="AY184" s="156" t="s">
        <v>178</v>
      </c>
    </row>
    <row r="185" spans="2:51" s="12" customFormat="1">
      <c r="B185" s="148"/>
      <c r="D185" s="149" t="s">
        <v>186</v>
      </c>
      <c r="E185" s="150" t="s">
        <v>1</v>
      </c>
      <c r="F185" s="151" t="s">
        <v>254</v>
      </c>
      <c r="H185" s="150" t="s">
        <v>1</v>
      </c>
      <c r="I185" s="152"/>
      <c r="L185" s="148"/>
      <c r="M185" s="153"/>
      <c r="T185" s="154"/>
      <c r="AT185" s="150" t="s">
        <v>186</v>
      </c>
      <c r="AU185" s="150" t="s">
        <v>87</v>
      </c>
      <c r="AV185" s="12" t="s">
        <v>84</v>
      </c>
      <c r="AW185" s="12" t="s">
        <v>31</v>
      </c>
      <c r="AX185" s="12" t="s">
        <v>76</v>
      </c>
      <c r="AY185" s="150" t="s">
        <v>178</v>
      </c>
    </row>
    <row r="186" spans="2:51" s="13" customFormat="1">
      <c r="B186" s="155"/>
      <c r="D186" s="149" t="s">
        <v>186</v>
      </c>
      <c r="E186" s="156" t="s">
        <v>1</v>
      </c>
      <c r="F186" s="157" t="s">
        <v>245</v>
      </c>
      <c r="H186" s="158">
        <v>11.375</v>
      </c>
      <c r="I186" s="159"/>
      <c r="L186" s="155"/>
      <c r="M186" s="160"/>
      <c r="T186" s="161"/>
      <c r="AT186" s="156" t="s">
        <v>186</v>
      </c>
      <c r="AU186" s="156" t="s">
        <v>87</v>
      </c>
      <c r="AV186" s="13" t="s">
        <v>87</v>
      </c>
      <c r="AW186" s="13" t="s">
        <v>31</v>
      </c>
      <c r="AX186" s="13" t="s">
        <v>76</v>
      </c>
      <c r="AY186" s="156" t="s">
        <v>178</v>
      </c>
    </row>
    <row r="187" spans="2:51" s="12" customFormat="1">
      <c r="B187" s="148"/>
      <c r="D187" s="149" t="s">
        <v>186</v>
      </c>
      <c r="E187" s="150" t="s">
        <v>1</v>
      </c>
      <c r="F187" s="151" t="s">
        <v>255</v>
      </c>
      <c r="H187" s="150" t="s">
        <v>1</v>
      </c>
      <c r="I187" s="152"/>
      <c r="L187" s="148"/>
      <c r="M187" s="153"/>
      <c r="T187" s="154"/>
      <c r="AT187" s="150" t="s">
        <v>186</v>
      </c>
      <c r="AU187" s="150" t="s">
        <v>87</v>
      </c>
      <c r="AV187" s="12" t="s">
        <v>84</v>
      </c>
      <c r="AW187" s="12" t="s">
        <v>31</v>
      </c>
      <c r="AX187" s="12" t="s">
        <v>76</v>
      </c>
      <c r="AY187" s="150" t="s">
        <v>178</v>
      </c>
    </row>
    <row r="188" spans="2:51" s="13" customFormat="1">
      <c r="B188" s="155"/>
      <c r="D188" s="149" t="s">
        <v>186</v>
      </c>
      <c r="E188" s="156" t="s">
        <v>1</v>
      </c>
      <c r="F188" s="157" t="s">
        <v>247</v>
      </c>
      <c r="H188" s="158">
        <v>12.35</v>
      </c>
      <c r="I188" s="159"/>
      <c r="L188" s="155"/>
      <c r="M188" s="160"/>
      <c r="T188" s="161"/>
      <c r="AT188" s="156" t="s">
        <v>186</v>
      </c>
      <c r="AU188" s="156" t="s">
        <v>87</v>
      </c>
      <c r="AV188" s="13" t="s">
        <v>87</v>
      </c>
      <c r="AW188" s="13" t="s">
        <v>31</v>
      </c>
      <c r="AX188" s="13" t="s">
        <v>76</v>
      </c>
      <c r="AY188" s="156" t="s">
        <v>178</v>
      </c>
    </row>
    <row r="189" spans="2:51" s="12" customFormat="1">
      <c r="B189" s="148"/>
      <c r="D189" s="149" t="s">
        <v>186</v>
      </c>
      <c r="E189" s="150" t="s">
        <v>1</v>
      </c>
      <c r="F189" s="151" t="s">
        <v>256</v>
      </c>
      <c r="H189" s="150" t="s">
        <v>1</v>
      </c>
      <c r="I189" s="152"/>
      <c r="L189" s="148"/>
      <c r="M189" s="153"/>
      <c r="T189" s="154"/>
      <c r="AT189" s="150" t="s">
        <v>186</v>
      </c>
      <c r="AU189" s="150" t="s">
        <v>87</v>
      </c>
      <c r="AV189" s="12" t="s">
        <v>84</v>
      </c>
      <c r="AW189" s="12" t="s">
        <v>31</v>
      </c>
      <c r="AX189" s="12" t="s">
        <v>76</v>
      </c>
      <c r="AY189" s="150" t="s">
        <v>178</v>
      </c>
    </row>
    <row r="190" spans="2:51" s="13" customFormat="1">
      <c r="B190" s="155"/>
      <c r="D190" s="149" t="s">
        <v>186</v>
      </c>
      <c r="E190" s="156" t="s">
        <v>1</v>
      </c>
      <c r="F190" s="157" t="s">
        <v>247</v>
      </c>
      <c r="H190" s="158">
        <v>12.35</v>
      </c>
      <c r="I190" s="159"/>
      <c r="L190" s="155"/>
      <c r="M190" s="160"/>
      <c r="T190" s="161"/>
      <c r="AT190" s="156" t="s">
        <v>186</v>
      </c>
      <c r="AU190" s="156" t="s">
        <v>87</v>
      </c>
      <c r="AV190" s="13" t="s">
        <v>87</v>
      </c>
      <c r="AW190" s="13" t="s">
        <v>31</v>
      </c>
      <c r="AX190" s="13" t="s">
        <v>76</v>
      </c>
      <c r="AY190" s="156" t="s">
        <v>178</v>
      </c>
    </row>
    <row r="191" spans="2:51" s="12" customFormat="1">
      <c r="B191" s="148"/>
      <c r="D191" s="149" t="s">
        <v>186</v>
      </c>
      <c r="E191" s="150" t="s">
        <v>1</v>
      </c>
      <c r="F191" s="151" t="s">
        <v>257</v>
      </c>
      <c r="H191" s="150" t="s">
        <v>1</v>
      </c>
      <c r="I191" s="152"/>
      <c r="L191" s="148"/>
      <c r="M191" s="153"/>
      <c r="T191" s="154"/>
      <c r="AT191" s="150" t="s">
        <v>186</v>
      </c>
      <c r="AU191" s="150" t="s">
        <v>87</v>
      </c>
      <c r="AV191" s="12" t="s">
        <v>84</v>
      </c>
      <c r="AW191" s="12" t="s">
        <v>31</v>
      </c>
      <c r="AX191" s="12" t="s">
        <v>76</v>
      </c>
      <c r="AY191" s="150" t="s">
        <v>178</v>
      </c>
    </row>
    <row r="192" spans="2:51" s="13" customFormat="1">
      <c r="B192" s="155"/>
      <c r="D192" s="149" t="s">
        <v>186</v>
      </c>
      <c r="E192" s="156" t="s">
        <v>1</v>
      </c>
      <c r="F192" s="157" t="s">
        <v>247</v>
      </c>
      <c r="H192" s="158">
        <v>12.35</v>
      </c>
      <c r="I192" s="159"/>
      <c r="L192" s="155"/>
      <c r="M192" s="160"/>
      <c r="T192" s="161"/>
      <c r="AT192" s="156" t="s">
        <v>186</v>
      </c>
      <c r="AU192" s="156" t="s">
        <v>87</v>
      </c>
      <c r="AV192" s="13" t="s">
        <v>87</v>
      </c>
      <c r="AW192" s="13" t="s">
        <v>31</v>
      </c>
      <c r="AX192" s="13" t="s">
        <v>76</v>
      </c>
      <c r="AY192" s="156" t="s">
        <v>178</v>
      </c>
    </row>
    <row r="193" spans="2:51" s="12" customFormat="1">
      <c r="B193" s="148"/>
      <c r="D193" s="149" t="s">
        <v>186</v>
      </c>
      <c r="E193" s="150" t="s">
        <v>1</v>
      </c>
      <c r="F193" s="151" t="s">
        <v>258</v>
      </c>
      <c r="H193" s="150" t="s">
        <v>1</v>
      </c>
      <c r="I193" s="152"/>
      <c r="L193" s="148"/>
      <c r="M193" s="153"/>
      <c r="T193" s="154"/>
      <c r="AT193" s="150" t="s">
        <v>186</v>
      </c>
      <c r="AU193" s="150" t="s">
        <v>87</v>
      </c>
      <c r="AV193" s="12" t="s">
        <v>84</v>
      </c>
      <c r="AW193" s="12" t="s">
        <v>31</v>
      </c>
      <c r="AX193" s="12" t="s">
        <v>76</v>
      </c>
      <c r="AY193" s="150" t="s">
        <v>178</v>
      </c>
    </row>
    <row r="194" spans="2:51" s="13" customFormat="1">
      <c r="B194" s="155"/>
      <c r="D194" s="149" t="s">
        <v>186</v>
      </c>
      <c r="E194" s="156" t="s">
        <v>1</v>
      </c>
      <c r="F194" s="157" t="s">
        <v>247</v>
      </c>
      <c r="H194" s="158">
        <v>12.35</v>
      </c>
      <c r="I194" s="159"/>
      <c r="L194" s="155"/>
      <c r="M194" s="160"/>
      <c r="T194" s="161"/>
      <c r="AT194" s="156" t="s">
        <v>186</v>
      </c>
      <c r="AU194" s="156" t="s">
        <v>87</v>
      </c>
      <c r="AV194" s="13" t="s">
        <v>87</v>
      </c>
      <c r="AW194" s="13" t="s">
        <v>31</v>
      </c>
      <c r="AX194" s="13" t="s">
        <v>76</v>
      </c>
      <c r="AY194" s="156" t="s">
        <v>178</v>
      </c>
    </row>
    <row r="195" spans="2:51" s="12" customFormat="1">
      <c r="B195" s="148"/>
      <c r="D195" s="149" t="s">
        <v>186</v>
      </c>
      <c r="E195" s="150" t="s">
        <v>1</v>
      </c>
      <c r="F195" s="151" t="s">
        <v>259</v>
      </c>
      <c r="H195" s="150" t="s">
        <v>1</v>
      </c>
      <c r="I195" s="152"/>
      <c r="L195" s="148"/>
      <c r="M195" s="153"/>
      <c r="T195" s="154"/>
      <c r="AT195" s="150" t="s">
        <v>186</v>
      </c>
      <c r="AU195" s="150" t="s">
        <v>87</v>
      </c>
      <c r="AV195" s="12" t="s">
        <v>84</v>
      </c>
      <c r="AW195" s="12" t="s">
        <v>31</v>
      </c>
      <c r="AX195" s="12" t="s">
        <v>76</v>
      </c>
      <c r="AY195" s="150" t="s">
        <v>178</v>
      </c>
    </row>
    <row r="196" spans="2:51" s="13" customFormat="1">
      <c r="B196" s="155"/>
      <c r="D196" s="149" t="s">
        <v>186</v>
      </c>
      <c r="E196" s="156" t="s">
        <v>1</v>
      </c>
      <c r="F196" s="157" t="s">
        <v>247</v>
      </c>
      <c r="H196" s="158">
        <v>12.35</v>
      </c>
      <c r="I196" s="159"/>
      <c r="L196" s="155"/>
      <c r="M196" s="160"/>
      <c r="T196" s="161"/>
      <c r="AT196" s="156" t="s">
        <v>186</v>
      </c>
      <c r="AU196" s="156" t="s">
        <v>87</v>
      </c>
      <c r="AV196" s="13" t="s">
        <v>87</v>
      </c>
      <c r="AW196" s="13" t="s">
        <v>31</v>
      </c>
      <c r="AX196" s="13" t="s">
        <v>76</v>
      </c>
      <c r="AY196" s="156" t="s">
        <v>178</v>
      </c>
    </row>
    <row r="197" spans="2:51" s="12" customFormat="1">
      <c r="B197" s="148"/>
      <c r="D197" s="149" t="s">
        <v>186</v>
      </c>
      <c r="E197" s="150" t="s">
        <v>1</v>
      </c>
      <c r="F197" s="151" t="s">
        <v>260</v>
      </c>
      <c r="H197" s="150" t="s">
        <v>1</v>
      </c>
      <c r="I197" s="152"/>
      <c r="L197" s="148"/>
      <c r="M197" s="153"/>
      <c r="T197" s="154"/>
      <c r="AT197" s="150" t="s">
        <v>186</v>
      </c>
      <c r="AU197" s="150" t="s">
        <v>87</v>
      </c>
      <c r="AV197" s="12" t="s">
        <v>84</v>
      </c>
      <c r="AW197" s="12" t="s">
        <v>31</v>
      </c>
      <c r="AX197" s="12" t="s">
        <v>76</v>
      </c>
      <c r="AY197" s="150" t="s">
        <v>178</v>
      </c>
    </row>
    <row r="198" spans="2:51" s="13" customFormat="1">
      <c r="B198" s="155"/>
      <c r="D198" s="149" t="s">
        <v>186</v>
      </c>
      <c r="E198" s="156" t="s">
        <v>1</v>
      </c>
      <c r="F198" s="157" t="s">
        <v>247</v>
      </c>
      <c r="H198" s="158">
        <v>12.35</v>
      </c>
      <c r="I198" s="159"/>
      <c r="L198" s="155"/>
      <c r="M198" s="160"/>
      <c r="T198" s="161"/>
      <c r="AT198" s="156" t="s">
        <v>186</v>
      </c>
      <c r="AU198" s="156" t="s">
        <v>87</v>
      </c>
      <c r="AV198" s="13" t="s">
        <v>87</v>
      </c>
      <c r="AW198" s="13" t="s">
        <v>31</v>
      </c>
      <c r="AX198" s="13" t="s">
        <v>76</v>
      </c>
      <c r="AY198" s="156" t="s">
        <v>178</v>
      </c>
    </row>
    <row r="199" spans="2:51" s="12" customFormat="1">
      <c r="B199" s="148"/>
      <c r="D199" s="149" t="s">
        <v>186</v>
      </c>
      <c r="E199" s="150" t="s">
        <v>1</v>
      </c>
      <c r="F199" s="151" t="s">
        <v>261</v>
      </c>
      <c r="H199" s="150" t="s">
        <v>1</v>
      </c>
      <c r="I199" s="152"/>
      <c r="L199" s="148"/>
      <c r="M199" s="153"/>
      <c r="T199" s="154"/>
      <c r="AT199" s="150" t="s">
        <v>186</v>
      </c>
      <c r="AU199" s="150" t="s">
        <v>87</v>
      </c>
      <c r="AV199" s="12" t="s">
        <v>84</v>
      </c>
      <c r="AW199" s="12" t="s">
        <v>31</v>
      </c>
      <c r="AX199" s="12" t="s">
        <v>76</v>
      </c>
      <c r="AY199" s="150" t="s">
        <v>178</v>
      </c>
    </row>
    <row r="200" spans="2:51" s="13" customFormat="1">
      <c r="B200" s="155"/>
      <c r="D200" s="149" t="s">
        <v>186</v>
      </c>
      <c r="E200" s="156" t="s">
        <v>1</v>
      </c>
      <c r="F200" s="157" t="s">
        <v>247</v>
      </c>
      <c r="H200" s="158">
        <v>12.35</v>
      </c>
      <c r="I200" s="159"/>
      <c r="L200" s="155"/>
      <c r="M200" s="160"/>
      <c r="T200" s="161"/>
      <c r="AT200" s="156" t="s">
        <v>186</v>
      </c>
      <c r="AU200" s="156" t="s">
        <v>87</v>
      </c>
      <c r="AV200" s="13" t="s">
        <v>87</v>
      </c>
      <c r="AW200" s="13" t="s">
        <v>31</v>
      </c>
      <c r="AX200" s="13" t="s">
        <v>76</v>
      </c>
      <c r="AY200" s="156" t="s">
        <v>178</v>
      </c>
    </row>
    <row r="201" spans="2:51" s="12" customFormat="1">
      <c r="B201" s="148"/>
      <c r="D201" s="149" t="s">
        <v>186</v>
      </c>
      <c r="E201" s="150" t="s">
        <v>1</v>
      </c>
      <c r="F201" s="151" t="s">
        <v>262</v>
      </c>
      <c r="H201" s="150" t="s">
        <v>1</v>
      </c>
      <c r="I201" s="152"/>
      <c r="L201" s="148"/>
      <c r="M201" s="153"/>
      <c r="T201" s="154"/>
      <c r="AT201" s="150" t="s">
        <v>186</v>
      </c>
      <c r="AU201" s="150" t="s">
        <v>87</v>
      </c>
      <c r="AV201" s="12" t="s">
        <v>84</v>
      </c>
      <c r="AW201" s="12" t="s">
        <v>31</v>
      </c>
      <c r="AX201" s="12" t="s">
        <v>76</v>
      </c>
      <c r="AY201" s="150" t="s">
        <v>178</v>
      </c>
    </row>
    <row r="202" spans="2:51" s="13" customFormat="1">
      <c r="B202" s="155"/>
      <c r="D202" s="149" t="s">
        <v>186</v>
      </c>
      <c r="E202" s="156" t="s">
        <v>1</v>
      </c>
      <c r="F202" s="157" t="s">
        <v>247</v>
      </c>
      <c r="H202" s="158">
        <v>12.35</v>
      </c>
      <c r="I202" s="159"/>
      <c r="L202" s="155"/>
      <c r="M202" s="160"/>
      <c r="T202" s="161"/>
      <c r="AT202" s="156" t="s">
        <v>186</v>
      </c>
      <c r="AU202" s="156" t="s">
        <v>87</v>
      </c>
      <c r="AV202" s="13" t="s">
        <v>87</v>
      </c>
      <c r="AW202" s="13" t="s">
        <v>31</v>
      </c>
      <c r="AX202" s="13" t="s">
        <v>76</v>
      </c>
      <c r="AY202" s="156" t="s">
        <v>178</v>
      </c>
    </row>
    <row r="203" spans="2:51" s="12" customFormat="1">
      <c r="B203" s="148"/>
      <c r="D203" s="149" t="s">
        <v>186</v>
      </c>
      <c r="E203" s="150" t="s">
        <v>1</v>
      </c>
      <c r="F203" s="151" t="s">
        <v>263</v>
      </c>
      <c r="H203" s="150" t="s">
        <v>1</v>
      </c>
      <c r="I203" s="152"/>
      <c r="L203" s="148"/>
      <c r="M203" s="153"/>
      <c r="T203" s="154"/>
      <c r="AT203" s="150" t="s">
        <v>186</v>
      </c>
      <c r="AU203" s="150" t="s">
        <v>87</v>
      </c>
      <c r="AV203" s="12" t="s">
        <v>84</v>
      </c>
      <c r="AW203" s="12" t="s">
        <v>31</v>
      </c>
      <c r="AX203" s="12" t="s">
        <v>76</v>
      </c>
      <c r="AY203" s="150" t="s">
        <v>178</v>
      </c>
    </row>
    <row r="204" spans="2:51" s="13" customFormat="1">
      <c r="B204" s="155"/>
      <c r="D204" s="149" t="s">
        <v>186</v>
      </c>
      <c r="E204" s="156" t="s">
        <v>1</v>
      </c>
      <c r="F204" s="157" t="s">
        <v>245</v>
      </c>
      <c r="H204" s="158">
        <v>11.375</v>
      </c>
      <c r="I204" s="159"/>
      <c r="L204" s="155"/>
      <c r="M204" s="160"/>
      <c r="T204" s="161"/>
      <c r="AT204" s="156" t="s">
        <v>186</v>
      </c>
      <c r="AU204" s="156" t="s">
        <v>87</v>
      </c>
      <c r="AV204" s="13" t="s">
        <v>87</v>
      </c>
      <c r="AW204" s="13" t="s">
        <v>31</v>
      </c>
      <c r="AX204" s="13" t="s">
        <v>76</v>
      </c>
      <c r="AY204" s="156" t="s">
        <v>178</v>
      </c>
    </row>
    <row r="205" spans="2:51" s="12" customFormat="1">
      <c r="B205" s="148"/>
      <c r="D205" s="149" t="s">
        <v>186</v>
      </c>
      <c r="E205" s="150" t="s">
        <v>1</v>
      </c>
      <c r="F205" s="151" t="s">
        <v>264</v>
      </c>
      <c r="H205" s="150" t="s">
        <v>1</v>
      </c>
      <c r="I205" s="152"/>
      <c r="L205" s="148"/>
      <c r="M205" s="153"/>
      <c r="T205" s="154"/>
      <c r="AT205" s="150" t="s">
        <v>186</v>
      </c>
      <c r="AU205" s="150" t="s">
        <v>87</v>
      </c>
      <c r="AV205" s="12" t="s">
        <v>84</v>
      </c>
      <c r="AW205" s="12" t="s">
        <v>31</v>
      </c>
      <c r="AX205" s="12" t="s">
        <v>76</v>
      </c>
      <c r="AY205" s="150" t="s">
        <v>178</v>
      </c>
    </row>
    <row r="206" spans="2:51" s="13" customFormat="1">
      <c r="B206" s="155"/>
      <c r="D206" s="149" t="s">
        <v>186</v>
      </c>
      <c r="E206" s="156" t="s">
        <v>1</v>
      </c>
      <c r="F206" s="157" t="s">
        <v>247</v>
      </c>
      <c r="H206" s="158">
        <v>12.35</v>
      </c>
      <c r="I206" s="159"/>
      <c r="L206" s="155"/>
      <c r="M206" s="160"/>
      <c r="T206" s="161"/>
      <c r="AT206" s="156" t="s">
        <v>186</v>
      </c>
      <c r="AU206" s="156" t="s">
        <v>87</v>
      </c>
      <c r="AV206" s="13" t="s">
        <v>87</v>
      </c>
      <c r="AW206" s="13" t="s">
        <v>31</v>
      </c>
      <c r="AX206" s="13" t="s">
        <v>76</v>
      </c>
      <c r="AY206" s="156" t="s">
        <v>178</v>
      </c>
    </row>
    <row r="207" spans="2:51" s="12" customFormat="1">
      <c r="B207" s="148"/>
      <c r="D207" s="149" t="s">
        <v>186</v>
      </c>
      <c r="E207" s="150" t="s">
        <v>1</v>
      </c>
      <c r="F207" s="151" t="s">
        <v>265</v>
      </c>
      <c r="H207" s="150" t="s">
        <v>1</v>
      </c>
      <c r="I207" s="152"/>
      <c r="L207" s="148"/>
      <c r="M207" s="153"/>
      <c r="T207" s="154"/>
      <c r="AT207" s="150" t="s">
        <v>186</v>
      </c>
      <c r="AU207" s="150" t="s">
        <v>87</v>
      </c>
      <c r="AV207" s="12" t="s">
        <v>84</v>
      </c>
      <c r="AW207" s="12" t="s">
        <v>31</v>
      </c>
      <c r="AX207" s="12" t="s">
        <v>76</v>
      </c>
      <c r="AY207" s="150" t="s">
        <v>178</v>
      </c>
    </row>
    <row r="208" spans="2:51" s="13" customFormat="1">
      <c r="B208" s="155"/>
      <c r="D208" s="149" t="s">
        <v>186</v>
      </c>
      <c r="E208" s="156" t="s">
        <v>1</v>
      </c>
      <c r="F208" s="157" t="s">
        <v>247</v>
      </c>
      <c r="H208" s="158">
        <v>12.35</v>
      </c>
      <c r="I208" s="159"/>
      <c r="L208" s="155"/>
      <c r="M208" s="160"/>
      <c r="T208" s="161"/>
      <c r="AT208" s="156" t="s">
        <v>186</v>
      </c>
      <c r="AU208" s="156" t="s">
        <v>87</v>
      </c>
      <c r="AV208" s="13" t="s">
        <v>87</v>
      </c>
      <c r="AW208" s="13" t="s">
        <v>31</v>
      </c>
      <c r="AX208" s="13" t="s">
        <v>76</v>
      </c>
      <c r="AY208" s="156" t="s">
        <v>178</v>
      </c>
    </row>
    <row r="209" spans="2:51" s="12" customFormat="1">
      <c r="B209" s="148"/>
      <c r="D209" s="149" t="s">
        <v>186</v>
      </c>
      <c r="E209" s="150" t="s">
        <v>1</v>
      </c>
      <c r="F209" s="151" t="s">
        <v>266</v>
      </c>
      <c r="H209" s="150" t="s">
        <v>1</v>
      </c>
      <c r="I209" s="152"/>
      <c r="L209" s="148"/>
      <c r="M209" s="153"/>
      <c r="T209" s="154"/>
      <c r="AT209" s="150" t="s">
        <v>186</v>
      </c>
      <c r="AU209" s="150" t="s">
        <v>87</v>
      </c>
      <c r="AV209" s="12" t="s">
        <v>84</v>
      </c>
      <c r="AW209" s="12" t="s">
        <v>31</v>
      </c>
      <c r="AX209" s="12" t="s">
        <v>76</v>
      </c>
      <c r="AY209" s="150" t="s">
        <v>178</v>
      </c>
    </row>
    <row r="210" spans="2:51" s="13" customFormat="1">
      <c r="B210" s="155"/>
      <c r="D210" s="149" t="s">
        <v>186</v>
      </c>
      <c r="E210" s="156" t="s">
        <v>1</v>
      </c>
      <c r="F210" s="157" t="s">
        <v>245</v>
      </c>
      <c r="H210" s="158">
        <v>11.375</v>
      </c>
      <c r="I210" s="159"/>
      <c r="L210" s="155"/>
      <c r="M210" s="160"/>
      <c r="T210" s="161"/>
      <c r="AT210" s="156" t="s">
        <v>186</v>
      </c>
      <c r="AU210" s="156" t="s">
        <v>87</v>
      </c>
      <c r="AV210" s="13" t="s">
        <v>87</v>
      </c>
      <c r="AW210" s="13" t="s">
        <v>31</v>
      </c>
      <c r="AX210" s="13" t="s">
        <v>76</v>
      </c>
      <c r="AY210" s="156" t="s">
        <v>178</v>
      </c>
    </row>
    <row r="211" spans="2:51" s="12" customFormat="1">
      <c r="B211" s="148"/>
      <c r="D211" s="149" t="s">
        <v>186</v>
      </c>
      <c r="E211" s="150" t="s">
        <v>1</v>
      </c>
      <c r="F211" s="151" t="s">
        <v>267</v>
      </c>
      <c r="H211" s="150" t="s">
        <v>1</v>
      </c>
      <c r="I211" s="152"/>
      <c r="L211" s="148"/>
      <c r="M211" s="153"/>
      <c r="T211" s="154"/>
      <c r="AT211" s="150" t="s">
        <v>186</v>
      </c>
      <c r="AU211" s="150" t="s">
        <v>87</v>
      </c>
      <c r="AV211" s="12" t="s">
        <v>84</v>
      </c>
      <c r="AW211" s="12" t="s">
        <v>31</v>
      </c>
      <c r="AX211" s="12" t="s">
        <v>76</v>
      </c>
      <c r="AY211" s="150" t="s">
        <v>178</v>
      </c>
    </row>
    <row r="212" spans="2:51" s="13" customFormat="1">
      <c r="B212" s="155"/>
      <c r="D212" s="149" t="s">
        <v>186</v>
      </c>
      <c r="E212" s="156" t="s">
        <v>1</v>
      </c>
      <c r="F212" s="157" t="s">
        <v>245</v>
      </c>
      <c r="H212" s="158">
        <v>11.375</v>
      </c>
      <c r="I212" s="159"/>
      <c r="L212" s="155"/>
      <c r="M212" s="160"/>
      <c r="T212" s="161"/>
      <c r="AT212" s="156" t="s">
        <v>186</v>
      </c>
      <c r="AU212" s="156" t="s">
        <v>87</v>
      </c>
      <c r="AV212" s="13" t="s">
        <v>87</v>
      </c>
      <c r="AW212" s="13" t="s">
        <v>31</v>
      </c>
      <c r="AX212" s="13" t="s">
        <v>76</v>
      </c>
      <c r="AY212" s="156" t="s">
        <v>178</v>
      </c>
    </row>
    <row r="213" spans="2:51" s="12" customFormat="1">
      <c r="B213" s="148"/>
      <c r="D213" s="149" t="s">
        <v>186</v>
      </c>
      <c r="E213" s="150" t="s">
        <v>1</v>
      </c>
      <c r="F213" s="151" t="s">
        <v>268</v>
      </c>
      <c r="H213" s="150" t="s">
        <v>1</v>
      </c>
      <c r="I213" s="152"/>
      <c r="L213" s="148"/>
      <c r="M213" s="153"/>
      <c r="T213" s="154"/>
      <c r="AT213" s="150" t="s">
        <v>186</v>
      </c>
      <c r="AU213" s="150" t="s">
        <v>87</v>
      </c>
      <c r="AV213" s="12" t="s">
        <v>84</v>
      </c>
      <c r="AW213" s="12" t="s">
        <v>31</v>
      </c>
      <c r="AX213" s="12" t="s">
        <v>76</v>
      </c>
      <c r="AY213" s="150" t="s">
        <v>178</v>
      </c>
    </row>
    <row r="214" spans="2:51" s="13" customFormat="1">
      <c r="B214" s="155"/>
      <c r="D214" s="149" t="s">
        <v>186</v>
      </c>
      <c r="E214" s="156" t="s">
        <v>1</v>
      </c>
      <c r="F214" s="157" t="s">
        <v>247</v>
      </c>
      <c r="H214" s="158">
        <v>12.35</v>
      </c>
      <c r="I214" s="159"/>
      <c r="L214" s="155"/>
      <c r="M214" s="160"/>
      <c r="T214" s="161"/>
      <c r="AT214" s="156" t="s">
        <v>186</v>
      </c>
      <c r="AU214" s="156" t="s">
        <v>87</v>
      </c>
      <c r="AV214" s="13" t="s">
        <v>87</v>
      </c>
      <c r="AW214" s="13" t="s">
        <v>31</v>
      </c>
      <c r="AX214" s="13" t="s">
        <v>76</v>
      </c>
      <c r="AY214" s="156" t="s">
        <v>178</v>
      </c>
    </row>
    <row r="215" spans="2:51" s="12" customFormat="1">
      <c r="B215" s="148"/>
      <c r="D215" s="149" t="s">
        <v>186</v>
      </c>
      <c r="E215" s="150" t="s">
        <v>1</v>
      </c>
      <c r="F215" s="151" t="s">
        <v>269</v>
      </c>
      <c r="H215" s="150" t="s">
        <v>1</v>
      </c>
      <c r="I215" s="152"/>
      <c r="L215" s="148"/>
      <c r="M215" s="153"/>
      <c r="T215" s="154"/>
      <c r="AT215" s="150" t="s">
        <v>186</v>
      </c>
      <c r="AU215" s="150" t="s">
        <v>87</v>
      </c>
      <c r="AV215" s="12" t="s">
        <v>84</v>
      </c>
      <c r="AW215" s="12" t="s">
        <v>31</v>
      </c>
      <c r="AX215" s="12" t="s">
        <v>76</v>
      </c>
      <c r="AY215" s="150" t="s">
        <v>178</v>
      </c>
    </row>
    <row r="216" spans="2:51" s="13" customFormat="1">
      <c r="B216" s="155"/>
      <c r="D216" s="149" t="s">
        <v>186</v>
      </c>
      <c r="E216" s="156" t="s">
        <v>1</v>
      </c>
      <c r="F216" s="157" t="s">
        <v>245</v>
      </c>
      <c r="H216" s="158">
        <v>11.375</v>
      </c>
      <c r="I216" s="159"/>
      <c r="L216" s="155"/>
      <c r="M216" s="160"/>
      <c r="T216" s="161"/>
      <c r="AT216" s="156" t="s">
        <v>186</v>
      </c>
      <c r="AU216" s="156" t="s">
        <v>87</v>
      </c>
      <c r="AV216" s="13" t="s">
        <v>87</v>
      </c>
      <c r="AW216" s="13" t="s">
        <v>31</v>
      </c>
      <c r="AX216" s="13" t="s">
        <v>76</v>
      </c>
      <c r="AY216" s="156" t="s">
        <v>178</v>
      </c>
    </row>
    <row r="217" spans="2:51" s="12" customFormat="1">
      <c r="B217" s="148"/>
      <c r="D217" s="149" t="s">
        <v>186</v>
      </c>
      <c r="E217" s="150" t="s">
        <v>1</v>
      </c>
      <c r="F217" s="151" t="s">
        <v>270</v>
      </c>
      <c r="H217" s="150" t="s">
        <v>1</v>
      </c>
      <c r="I217" s="152"/>
      <c r="L217" s="148"/>
      <c r="M217" s="153"/>
      <c r="T217" s="154"/>
      <c r="AT217" s="150" t="s">
        <v>186</v>
      </c>
      <c r="AU217" s="150" t="s">
        <v>87</v>
      </c>
      <c r="AV217" s="12" t="s">
        <v>84</v>
      </c>
      <c r="AW217" s="12" t="s">
        <v>31</v>
      </c>
      <c r="AX217" s="12" t="s">
        <v>76</v>
      </c>
      <c r="AY217" s="150" t="s">
        <v>178</v>
      </c>
    </row>
    <row r="218" spans="2:51" s="13" customFormat="1">
      <c r="B218" s="155"/>
      <c r="D218" s="149" t="s">
        <v>186</v>
      </c>
      <c r="E218" s="156" t="s">
        <v>1</v>
      </c>
      <c r="F218" s="157" t="s">
        <v>247</v>
      </c>
      <c r="H218" s="158">
        <v>12.35</v>
      </c>
      <c r="I218" s="159"/>
      <c r="L218" s="155"/>
      <c r="M218" s="160"/>
      <c r="T218" s="161"/>
      <c r="AT218" s="156" t="s">
        <v>186</v>
      </c>
      <c r="AU218" s="156" t="s">
        <v>87</v>
      </c>
      <c r="AV218" s="13" t="s">
        <v>87</v>
      </c>
      <c r="AW218" s="13" t="s">
        <v>31</v>
      </c>
      <c r="AX218" s="13" t="s">
        <v>76</v>
      </c>
      <c r="AY218" s="156" t="s">
        <v>178</v>
      </c>
    </row>
    <row r="219" spans="2:51" s="12" customFormat="1">
      <c r="B219" s="148"/>
      <c r="D219" s="149" t="s">
        <v>186</v>
      </c>
      <c r="E219" s="150" t="s">
        <v>1</v>
      </c>
      <c r="F219" s="151" t="s">
        <v>271</v>
      </c>
      <c r="H219" s="150" t="s">
        <v>1</v>
      </c>
      <c r="I219" s="152"/>
      <c r="L219" s="148"/>
      <c r="M219" s="153"/>
      <c r="T219" s="154"/>
      <c r="AT219" s="150" t="s">
        <v>186</v>
      </c>
      <c r="AU219" s="150" t="s">
        <v>87</v>
      </c>
      <c r="AV219" s="12" t="s">
        <v>84</v>
      </c>
      <c r="AW219" s="12" t="s">
        <v>31</v>
      </c>
      <c r="AX219" s="12" t="s">
        <v>76</v>
      </c>
      <c r="AY219" s="150" t="s">
        <v>178</v>
      </c>
    </row>
    <row r="220" spans="2:51" s="13" customFormat="1">
      <c r="B220" s="155"/>
      <c r="D220" s="149" t="s">
        <v>186</v>
      </c>
      <c r="E220" s="156" t="s">
        <v>1</v>
      </c>
      <c r="F220" s="157" t="s">
        <v>247</v>
      </c>
      <c r="H220" s="158">
        <v>12.35</v>
      </c>
      <c r="I220" s="159"/>
      <c r="L220" s="155"/>
      <c r="M220" s="160"/>
      <c r="T220" s="161"/>
      <c r="AT220" s="156" t="s">
        <v>186</v>
      </c>
      <c r="AU220" s="156" t="s">
        <v>87</v>
      </c>
      <c r="AV220" s="13" t="s">
        <v>87</v>
      </c>
      <c r="AW220" s="13" t="s">
        <v>31</v>
      </c>
      <c r="AX220" s="13" t="s">
        <v>76</v>
      </c>
      <c r="AY220" s="156" t="s">
        <v>178</v>
      </c>
    </row>
    <row r="221" spans="2:51" s="12" customFormat="1">
      <c r="B221" s="148"/>
      <c r="D221" s="149" t="s">
        <v>186</v>
      </c>
      <c r="E221" s="150" t="s">
        <v>1</v>
      </c>
      <c r="F221" s="151" t="s">
        <v>272</v>
      </c>
      <c r="H221" s="150" t="s">
        <v>1</v>
      </c>
      <c r="I221" s="152"/>
      <c r="L221" s="148"/>
      <c r="M221" s="153"/>
      <c r="T221" s="154"/>
      <c r="AT221" s="150" t="s">
        <v>186</v>
      </c>
      <c r="AU221" s="150" t="s">
        <v>87</v>
      </c>
      <c r="AV221" s="12" t="s">
        <v>84</v>
      </c>
      <c r="AW221" s="12" t="s">
        <v>31</v>
      </c>
      <c r="AX221" s="12" t="s">
        <v>76</v>
      </c>
      <c r="AY221" s="150" t="s">
        <v>178</v>
      </c>
    </row>
    <row r="222" spans="2:51" s="13" customFormat="1">
      <c r="B222" s="155"/>
      <c r="D222" s="149" t="s">
        <v>186</v>
      </c>
      <c r="E222" s="156" t="s">
        <v>1</v>
      </c>
      <c r="F222" s="157" t="s">
        <v>247</v>
      </c>
      <c r="H222" s="158">
        <v>12.35</v>
      </c>
      <c r="I222" s="159"/>
      <c r="L222" s="155"/>
      <c r="M222" s="160"/>
      <c r="T222" s="161"/>
      <c r="AT222" s="156" t="s">
        <v>186</v>
      </c>
      <c r="AU222" s="156" t="s">
        <v>87</v>
      </c>
      <c r="AV222" s="13" t="s">
        <v>87</v>
      </c>
      <c r="AW222" s="13" t="s">
        <v>31</v>
      </c>
      <c r="AX222" s="13" t="s">
        <v>76</v>
      </c>
      <c r="AY222" s="156" t="s">
        <v>178</v>
      </c>
    </row>
    <row r="223" spans="2:51" s="12" customFormat="1">
      <c r="B223" s="148"/>
      <c r="D223" s="149" t="s">
        <v>186</v>
      </c>
      <c r="E223" s="150" t="s">
        <v>1</v>
      </c>
      <c r="F223" s="151" t="s">
        <v>273</v>
      </c>
      <c r="H223" s="150" t="s">
        <v>1</v>
      </c>
      <c r="I223" s="152"/>
      <c r="L223" s="148"/>
      <c r="M223" s="153"/>
      <c r="T223" s="154"/>
      <c r="AT223" s="150" t="s">
        <v>186</v>
      </c>
      <c r="AU223" s="150" t="s">
        <v>87</v>
      </c>
      <c r="AV223" s="12" t="s">
        <v>84</v>
      </c>
      <c r="AW223" s="12" t="s">
        <v>31</v>
      </c>
      <c r="AX223" s="12" t="s">
        <v>76</v>
      </c>
      <c r="AY223" s="150" t="s">
        <v>178</v>
      </c>
    </row>
    <row r="224" spans="2:51" s="13" customFormat="1">
      <c r="B224" s="155"/>
      <c r="D224" s="149" t="s">
        <v>186</v>
      </c>
      <c r="E224" s="156" t="s">
        <v>1</v>
      </c>
      <c r="F224" s="157" t="s">
        <v>247</v>
      </c>
      <c r="H224" s="158">
        <v>12.35</v>
      </c>
      <c r="I224" s="159"/>
      <c r="L224" s="155"/>
      <c r="M224" s="160"/>
      <c r="T224" s="161"/>
      <c r="AT224" s="156" t="s">
        <v>186</v>
      </c>
      <c r="AU224" s="156" t="s">
        <v>87</v>
      </c>
      <c r="AV224" s="13" t="s">
        <v>87</v>
      </c>
      <c r="AW224" s="13" t="s">
        <v>31</v>
      </c>
      <c r="AX224" s="13" t="s">
        <v>76</v>
      </c>
      <c r="AY224" s="156" t="s">
        <v>178</v>
      </c>
    </row>
    <row r="225" spans="2:51" s="12" customFormat="1">
      <c r="B225" s="148"/>
      <c r="D225" s="149" t="s">
        <v>186</v>
      </c>
      <c r="E225" s="150" t="s">
        <v>1</v>
      </c>
      <c r="F225" s="151" t="s">
        <v>274</v>
      </c>
      <c r="H225" s="150" t="s">
        <v>1</v>
      </c>
      <c r="I225" s="152"/>
      <c r="L225" s="148"/>
      <c r="M225" s="153"/>
      <c r="T225" s="154"/>
      <c r="AT225" s="150" t="s">
        <v>186</v>
      </c>
      <c r="AU225" s="150" t="s">
        <v>87</v>
      </c>
      <c r="AV225" s="12" t="s">
        <v>84</v>
      </c>
      <c r="AW225" s="12" t="s">
        <v>31</v>
      </c>
      <c r="AX225" s="12" t="s">
        <v>76</v>
      </c>
      <c r="AY225" s="150" t="s">
        <v>178</v>
      </c>
    </row>
    <row r="226" spans="2:51" s="13" customFormat="1">
      <c r="B226" s="155"/>
      <c r="D226" s="149" t="s">
        <v>186</v>
      </c>
      <c r="E226" s="156" t="s">
        <v>1</v>
      </c>
      <c r="F226" s="157" t="s">
        <v>245</v>
      </c>
      <c r="H226" s="158">
        <v>11.375</v>
      </c>
      <c r="I226" s="159"/>
      <c r="L226" s="155"/>
      <c r="M226" s="160"/>
      <c r="T226" s="161"/>
      <c r="AT226" s="156" t="s">
        <v>186</v>
      </c>
      <c r="AU226" s="156" t="s">
        <v>87</v>
      </c>
      <c r="AV226" s="13" t="s">
        <v>87</v>
      </c>
      <c r="AW226" s="13" t="s">
        <v>31</v>
      </c>
      <c r="AX226" s="13" t="s">
        <v>76</v>
      </c>
      <c r="AY226" s="156" t="s">
        <v>178</v>
      </c>
    </row>
    <row r="227" spans="2:51" s="12" customFormat="1">
      <c r="B227" s="148"/>
      <c r="D227" s="149" t="s">
        <v>186</v>
      </c>
      <c r="E227" s="150" t="s">
        <v>1</v>
      </c>
      <c r="F227" s="151" t="s">
        <v>275</v>
      </c>
      <c r="H227" s="150" t="s">
        <v>1</v>
      </c>
      <c r="I227" s="152"/>
      <c r="L227" s="148"/>
      <c r="M227" s="153"/>
      <c r="T227" s="154"/>
      <c r="AT227" s="150" t="s">
        <v>186</v>
      </c>
      <c r="AU227" s="150" t="s">
        <v>87</v>
      </c>
      <c r="AV227" s="12" t="s">
        <v>84</v>
      </c>
      <c r="AW227" s="12" t="s">
        <v>31</v>
      </c>
      <c r="AX227" s="12" t="s">
        <v>76</v>
      </c>
      <c r="AY227" s="150" t="s">
        <v>178</v>
      </c>
    </row>
    <row r="228" spans="2:51" s="13" customFormat="1">
      <c r="B228" s="155"/>
      <c r="D228" s="149" t="s">
        <v>186</v>
      </c>
      <c r="E228" s="156" t="s">
        <v>1</v>
      </c>
      <c r="F228" s="157" t="s">
        <v>247</v>
      </c>
      <c r="H228" s="158">
        <v>12.35</v>
      </c>
      <c r="I228" s="159"/>
      <c r="L228" s="155"/>
      <c r="M228" s="160"/>
      <c r="T228" s="161"/>
      <c r="AT228" s="156" t="s">
        <v>186</v>
      </c>
      <c r="AU228" s="156" t="s">
        <v>87</v>
      </c>
      <c r="AV228" s="13" t="s">
        <v>87</v>
      </c>
      <c r="AW228" s="13" t="s">
        <v>31</v>
      </c>
      <c r="AX228" s="13" t="s">
        <v>76</v>
      </c>
      <c r="AY228" s="156" t="s">
        <v>178</v>
      </c>
    </row>
    <row r="229" spans="2:51" s="12" customFormat="1">
      <c r="B229" s="148"/>
      <c r="D229" s="149" t="s">
        <v>186</v>
      </c>
      <c r="E229" s="150" t="s">
        <v>1</v>
      </c>
      <c r="F229" s="151" t="s">
        <v>276</v>
      </c>
      <c r="H229" s="150" t="s">
        <v>1</v>
      </c>
      <c r="I229" s="152"/>
      <c r="L229" s="148"/>
      <c r="M229" s="153"/>
      <c r="T229" s="154"/>
      <c r="AT229" s="150" t="s">
        <v>186</v>
      </c>
      <c r="AU229" s="150" t="s">
        <v>87</v>
      </c>
      <c r="AV229" s="12" t="s">
        <v>84</v>
      </c>
      <c r="AW229" s="12" t="s">
        <v>31</v>
      </c>
      <c r="AX229" s="12" t="s">
        <v>76</v>
      </c>
      <c r="AY229" s="150" t="s">
        <v>178</v>
      </c>
    </row>
    <row r="230" spans="2:51" s="13" customFormat="1">
      <c r="B230" s="155"/>
      <c r="D230" s="149" t="s">
        <v>186</v>
      </c>
      <c r="E230" s="156" t="s">
        <v>1</v>
      </c>
      <c r="F230" s="157" t="s">
        <v>277</v>
      </c>
      <c r="H230" s="158">
        <v>6.1749999999999998</v>
      </c>
      <c r="I230" s="159"/>
      <c r="L230" s="155"/>
      <c r="M230" s="160"/>
      <c r="T230" s="161"/>
      <c r="AT230" s="156" t="s">
        <v>186</v>
      </c>
      <c r="AU230" s="156" t="s">
        <v>87</v>
      </c>
      <c r="AV230" s="13" t="s">
        <v>87</v>
      </c>
      <c r="AW230" s="13" t="s">
        <v>31</v>
      </c>
      <c r="AX230" s="13" t="s">
        <v>76</v>
      </c>
      <c r="AY230" s="156" t="s">
        <v>178</v>
      </c>
    </row>
    <row r="231" spans="2:51" s="13" customFormat="1">
      <c r="B231" s="155"/>
      <c r="D231" s="149" t="s">
        <v>186</v>
      </c>
      <c r="E231" s="156" t="s">
        <v>1</v>
      </c>
      <c r="F231" s="157" t="s">
        <v>278</v>
      </c>
      <c r="H231" s="158">
        <v>5.6879999999999997</v>
      </c>
      <c r="I231" s="159"/>
      <c r="L231" s="155"/>
      <c r="M231" s="160"/>
      <c r="T231" s="161"/>
      <c r="AT231" s="156" t="s">
        <v>186</v>
      </c>
      <c r="AU231" s="156" t="s">
        <v>87</v>
      </c>
      <c r="AV231" s="13" t="s">
        <v>87</v>
      </c>
      <c r="AW231" s="13" t="s">
        <v>31</v>
      </c>
      <c r="AX231" s="13" t="s">
        <v>76</v>
      </c>
      <c r="AY231" s="156" t="s">
        <v>178</v>
      </c>
    </row>
    <row r="232" spans="2:51" s="12" customFormat="1">
      <c r="B232" s="148"/>
      <c r="D232" s="149" t="s">
        <v>186</v>
      </c>
      <c r="E232" s="150" t="s">
        <v>1</v>
      </c>
      <c r="F232" s="151" t="s">
        <v>279</v>
      </c>
      <c r="H232" s="150" t="s">
        <v>1</v>
      </c>
      <c r="I232" s="152"/>
      <c r="L232" s="148"/>
      <c r="M232" s="153"/>
      <c r="T232" s="154"/>
      <c r="AT232" s="150" t="s">
        <v>186</v>
      </c>
      <c r="AU232" s="150" t="s">
        <v>87</v>
      </c>
      <c r="AV232" s="12" t="s">
        <v>84</v>
      </c>
      <c r="AW232" s="12" t="s">
        <v>31</v>
      </c>
      <c r="AX232" s="12" t="s">
        <v>76</v>
      </c>
      <c r="AY232" s="150" t="s">
        <v>178</v>
      </c>
    </row>
    <row r="233" spans="2:51" s="13" customFormat="1">
      <c r="B233" s="155"/>
      <c r="D233" s="149" t="s">
        <v>186</v>
      </c>
      <c r="E233" s="156" t="s">
        <v>1</v>
      </c>
      <c r="F233" s="157" t="s">
        <v>247</v>
      </c>
      <c r="H233" s="158">
        <v>12.35</v>
      </c>
      <c r="I233" s="159"/>
      <c r="L233" s="155"/>
      <c r="M233" s="160"/>
      <c r="T233" s="161"/>
      <c r="AT233" s="156" t="s">
        <v>186</v>
      </c>
      <c r="AU233" s="156" t="s">
        <v>87</v>
      </c>
      <c r="AV233" s="13" t="s">
        <v>87</v>
      </c>
      <c r="AW233" s="13" t="s">
        <v>31</v>
      </c>
      <c r="AX233" s="13" t="s">
        <v>76</v>
      </c>
      <c r="AY233" s="156" t="s">
        <v>178</v>
      </c>
    </row>
    <row r="234" spans="2:51" s="12" customFormat="1">
      <c r="B234" s="148"/>
      <c r="D234" s="149" t="s">
        <v>186</v>
      </c>
      <c r="E234" s="150" t="s">
        <v>1</v>
      </c>
      <c r="F234" s="151" t="s">
        <v>280</v>
      </c>
      <c r="H234" s="150" t="s">
        <v>1</v>
      </c>
      <c r="I234" s="152"/>
      <c r="L234" s="148"/>
      <c r="M234" s="153"/>
      <c r="T234" s="154"/>
      <c r="AT234" s="150" t="s">
        <v>186</v>
      </c>
      <c r="AU234" s="150" t="s">
        <v>87</v>
      </c>
      <c r="AV234" s="12" t="s">
        <v>84</v>
      </c>
      <c r="AW234" s="12" t="s">
        <v>31</v>
      </c>
      <c r="AX234" s="12" t="s">
        <v>76</v>
      </c>
      <c r="AY234" s="150" t="s">
        <v>178</v>
      </c>
    </row>
    <row r="235" spans="2:51" s="13" customFormat="1">
      <c r="B235" s="155"/>
      <c r="D235" s="149" t="s">
        <v>186</v>
      </c>
      <c r="E235" s="156" t="s">
        <v>1</v>
      </c>
      <c r="F235" s="157" t="s">
        <v>247</v>
      </c>
      <c r="H235" s="158">
        <v>12.35</v>
      </c>
      <c r="I235" s="159"/>
      <c r="L235" s="155"/>
      <c r="M235" s="160"/>
      <c r="T235" s="161"/>
      <c r="AT235" s="156" t="s">
        <v>186</v>
      </c>
      <c r="AU235" s="156" t="s">
        <v>87</v>
      </c>
      <c r="AV235" s="13" t="s">
        <v>87</v>
      </c>
      <c r="AW235" s="13" t="s">
        <v>31</v>
      </c>
      <c r="AX235" s="13" t="s">
        <v>76</v>
      </c>
      <c r="AY235" s="156" t="s">
        <v>178</v>
      </c>
    </row>
    <row r="236" spans="2:51" s="12" customFormat="1">
      <c r="B236" s="148"/>
      <c r="D236" s="149" t="s">
        <v>186</v>
      </c>
      <c r="E236" s="150" t="s">
        <v>1</v>
      </c>
      <c r="F236" s="151" t="s">
        <v>281</v>
      </c>
      <c r="H236" s="150" t="s">
        <v>1</v>
      </c>
      <c r="I236" s="152"/>
      <c r="L236" s="148"/>
      <c r="M236" s="153"/>
      <c r="T236" s="154"/>
      <c r="AT236" s="150" t="s">
        <v>186</v>
      </c>
      <c r="AU236" s="150" t="s">
        <v>87</v>
      </c>
      <c r="AV236" s="12" t="s">
        <v>84</v>
      </c>
      <c r="AW236" s="12" t="s">
        <v>31</v>
      </c>
      <c r="AX236" s="12" t="s">
        <v>76</v>
      </c>
      <c r="AY236" s="150" t="s">
        <v>178</v>
      </c>
    </row>
    <row r="237" spans="2:51" s="13" customFormat="1">
      <c r="B237" s="155"/>
      <c r="D237" s="149" t="s">
        <v>186</v>
      </c>
      <c r="E237" s="156" t="s">
        <v>1</v>
      </c>
      <c r="F237" s="157" t="s">
        <v>247</v>
      </c>
      <c r="H237" s="158">
        <v>12.35</v>
      </c>
      <c r="I237" s="159"/>
      <c r="L237" s="155"/>
      <c r="M237" s="160"/>
      <c r="T237" s="161"/>
      <c r="AT237" s="156" t="s">
        <v>186</v>
      </c>
      <c r="AU237" s="156" t="s">
        <v>87</v>
      </c>
      <c r="AV237" s="13" t="s">
        <v>87</v>
      </c>
      <c r="AW237" s="13" t="s">
        <v>31</v>
      </c>
      <c r="AX237" s="13" t="s">
        <v>76</v>
      </c>
      <c r="AY237" s="156" t="s">
        <v>178</v>
      </c>
    </row>
    <row r="238" spans="2:51" s="12" customFormat="1">
      <c r="B238" s="148"/>
      <c r="D238" s="149" t="s">
        <v>186</v>
      </c>
      <c r="E238" s="150" t="s">
        <v>1</v>
      </c>
      <c r="F238" s="151" t="s">
        <v>282</v>
      </c>
      <c r="H238" s="150" t="s">
        <v>1</v>
      </c>
      <c r="I238" s="152"/>
      <c r="L238" s="148"/>
      <c r="M238" s="153"/>
      <c r="T238" s="154"/>
      <c r="AT238" s="150" t="s">
        <v>186</v>
      </c>
      <c r="AU238" s="150" t="s">
        <v>87</v>
      </c>
      <c r="AV238" s="12" t="s">
        <v>84</v>
      </c>
      <c r="AW238" s="12" t="s">
        <v>31</v>
      </c>
      <c r="AX238" s="12" t="s">
        <v>76</v>
      </c>
      <c r="AY238" s="150" t="s">
        <v>178</v>
      </c>
    </row>
    <row r="239" spans="2:51" s="13" customFormat="1">
      <c r="B239" s="155"/>
      <c r="D239" s="149" t="s">
        <v>186</v>
      </c>
      <c r="E239" s="156" t="s">
        <v>1</v>
      </c>
      <c r="F239" s="157" t="s">
        <v>245</v>
      </c>
      <c r="H239" s="158">
        <v>11.375</v>
      </c>
      <c r="I239" s="159"/>
      <c r="L239" s="155"/>
      <c r="M239" s="160"/>
      <c r="T239" s="161"/>
      <c r="AT239" s="156" t="s">
        <v>186</v>
      </c>
      <c r="AU239" s="156" t="s">
        <v>87</v>
      </c>
      <c r="AV239" s="13" t="s">
        <v>87</v>
      </c>
      <c r="AW239" s="13" t="s">
        <v>31</v>
      </c>
      <c r="AX239" s="13" t="s">
        <v>76</v>
      </c>
      <c r="AY239" s="156" t="s">
        <v>178</v>
      </c>
    </row>
    <row r="240" spans="2:51" s="12" customFormat="1">
      <c r="B240" s="148"/>
      <c r="D240" s="149" t="s">
        <v>186</v>
      </c>
      <c r="E240" s="150" t="s">
        <v>1</v>
      </c>
      <c r="F240" s="151" t="s">
        <v>283</v>
      </c>
      <c r="H240" s="150" t="s">
        <v>1</v>
      </c>
      <c r="I240" s="152"/>
      <c r="L240" s="148"/>
      <c r="M240" s="153"/>
      <c r="T240" s="154"/>
      <c r="AT240" s="150" t="s">
        <v>186</v>
      </c>
      <c r="AU240" s="150" t="s">
        <v>87</v>
      </c>
      <c r="AV240" s="12" t="s">
        <v>84</v>
      </c>
      <c r="AW240" s="12" t="s">
        <v>31</v>
      </c>
      <c r="AX240" s="12" t="s">
        <v>76</v>
      </c>
      <c r="AY240" s="150" t="s">
        <v>178</v>
      </c>
    </row>
    <row r="241" spans="2:65" s="13" customFormat="1">
      <c r="B241" s="155"/>
      <c r="D241" s="149" t="s">
        <v>186</v>
      </c>
      <c r="E241" s="156" t="s">
        <v>1</v>
      </c>
      <c r="F241" s="157" t="s">
        <v>245</v>
      </c>
      <c r="H241" s="158">
        <v>11.375</v>
      </c>
      <c r="I241" s="159"/>
      <c r="L241" s="155"/>
      <c r="M241" s="160"/>
      <c r="T241" s="161"/>
      <c r="AT241" s="156" t="s">
        <v>186</v>
      </c>
      <c r="AU241" s="156" t="s">
        <v>87</v>
      </c>
      <c r="AV241" s="13" t="s">
        <v>87</v>
      </c>
      <c r="AW241" s="13" t="s">
        <v>31</v>
      </c>
      <c r="AX241" s="13" t="s">
        <v>76</v>
      </c>
      <c r="AY241" s="156" t="s">
        <v>178</v>
      </c>
    </row>
    <row r="242" spans="2:65" s="12" customFormat="1">
      <c r="B242" s="148"/>
      <c r="D242" s="149" t="s">
        <v>186</v>
      </c>
      <c r="E242" s="150" t="s">
        <v>1</v>
      </c>
      <c r="F242" s="151" t="s">
        <v>284</v>
      </c>
      <c r="H242" s="150" t="s">
        <v>1</v>
      </c>
      <c r="I242" s="152"/>
      <c r="L242" s="148"/>
      <c r="M242" s="153"/>
      <c r="T242" s="154"/>
      <c r="AT242" s="150" t="s">
        <v>186</v>
      </c>
      <c r="AU242" s="150" t="s">
        <v>87</v>
      </c>
      <c r="AV242" s="12" t="s">
        <v>84</v>
      </c>
      <c r="AW242" s="12" t="s">
        <v>31</v>
      </c>
      <c r="AX242" s="12" t="s">
        <v>76</v>
      </c>
      <c r="AY242" s="150" t="s">
        <v>178</v>
      </c>
    </row>
    <row r="243" spans="2:65" s="13" customFormat="1">
      <c r="B243" s="155"/>
      <c r="D243" s="149" t="s">
        <v>186</v>
      </c>
      <c r="E243" s="156" t="s">
        <v>1</v>
      </c>
      <c r="F243" s="157" t="s">
        <v>245</v>
      </c>
      <c r="H243" s="158">
        <v>11.375</v>
      </c>
      <c r="I243" s="159"/>
      <c r="L243" s="155"/>
      <c r="M243" s="160"/>
      <c r="T243" s="161"/>
      <c r="AT243" s="156" t="s">
        <v>186</v>
      </c>
      <c r="AU243" s="156" t="s">
        <v>87</v>
      </c>
      <c r="AV243" s="13" t="s">
        <v>87</v>
      </c>
      <c r="AW243" s="13" t="s">
        <v>31</v>
      </c>
      <c r="AX243" s="13" t="s">
        <v>76</v>
      </c>
      <c r="AY243" s="156" t="s">
        <v>178</v>
      </c>
    </row>
    <row r="244" spans="2:65" s="12" customFormat="1">
      <c r="B244" s="148"/>
      <c r="D244" s="149" t="s">
        <v>186</v>
      </c>
      <c r="E244" s="150" t="s">
        <v>1</v>
      </c>
      <c r="F244" s="151" t="s">
        <v>285</v>
      </c>
      <c r="H244" s="150" t="s">
        <v>1</v>
      </c>
      <c r="I244" s="152"/>
      <c r="L244" s="148"/>
      <c r="M244" s="153"/>
      <c r="T244" s="154"/>
      <c r="AT244" s="150" t="s">
        <v>186</v>
      </c>
      <c r="AU244" s="150" t="s">
        <v>87</v>
      </c>
      <c r="AV244" s="12" t="s">
        <v>84</v>
      </c>
      <c r="AW244" s="12" t="s">
        <v>31</v>
      </c>
      <c r="AX244" s="12" t="s">
        <v>76</v>
      </c>
      <c r="AY244" s="150" t="s">
        <v>178</v>
      </c>
    </row>
    <row r="245" spans="2:65" s="13" customFormat="1">
      <c r="B245" s="155"/>
      <c r="D245" s="149" t="s">
        <v>186</v>
      </c>
      <c r="E245" s="156" t="s">
        <v>1</v>
      </c>
      <c r="F245" s="157" t="s">
        <v>245</v>
      </c>
      <c r="H245" s="158">
        <v>11.375</v>
      </c>
      <c r="I245" s="159"/>
      <c r="L245" s="155"/>
      <c r="M245" s="160"/>
      <c r="T245" s="161"/>
      <c r="AT245" s="156" t="s">
        <v>186</v>
      </c>
      <c r="AU245" s="156" t="s">
        <v>87</v>
      </c>
      <c r="AV245" s="13" t="s">
        <v>87</v>
      </c>
      <c r="AW245" s="13" t="s">
        <v>31</v>
      </c>
      <c r="AX245" s="13" t="s">
        <v>76</v>
      </c>
      <c r="AY245" s="156" t="s">
        <v>178</v>
      </c>
    </row>
    <row r="246" spans="2:65" s="12" customFormat="1">
      <c r="B246" s="148"/>
      <c r="D246" s="149" t="s">
        <v>186</v>
      </c>
      <c r="E246" s="150" t="s">
        <v>1</v>
      </c>
      <c r="F246" s="151" t="s">
        <v>286</v>
      </c>
      <c r="H246" s="150" t="s">
        <v>1</v>
      </c>
      <c r="I246" s="152"/>
      <c r="L246" s="148"/>
      <c r="M246" s="153"/>
      <c r="T246" s="154"/>
      <c r="AT246" s="150" t="s">
        <v>186</v>
      </c>
      <c r="AU246" s="150" t="s">
        <v>87</v>
      </c>
      <c r="AV246" s="12" t="s">
        <v>84</v>
      </c>
      <c r="AW246" s="12" t="s">
        <v>31</v>
      </c>
      <c r="AX246" s="12" t="s">
        <v>76</v>
      </c>
      <c r="AY246" s="150" t="s">
        <v>178</v>
      </c>
    </row>
    <row r="247" spans="2:65" s="13" customFormat="1">
      <c r="B247" s="155"/>
      <c r="D247" s="149" t="s">
        <v>186</v>
      </c>
      <c r="E247" s="156" t="s">
        <v>1</v>
      </c>
      <c r="F247" s="157" t="s">
        <v>247</v>
      </c>
      <c r="H247" s="158">
        <v>12.35</v>
      </c>
      <c r="I247" s="159"/>
      <c r="L247" s="155"/>
      <c r="M247" s="160"/>
      <c r="T247" s="161"/>
      <c r="AT247" s="156" t="s">
        <v>186</v>
      </c>
      <c r="AU247" s="156" t="s">
        <v>87</v>
      </c>
      <c r="AV247" s="13" t="s">
        <v>87</v>
      </c>
      <c r="AW247" s="13" t="s">
        <v>31</v>
      </c>
      <c r="AX247" s="13" t="s">
        <v>76</v>
      </c>
      <c r="AY247" s="156" t="s">
        <v>178</v>
      </c>
    </row>
    <row r="248" spans="2:65" s="12" customFormat="1">
      <c r="B248" s="148"/>
      <c r="D248" s="149" t="s">
        <v>186</v>
      </c>
      <c r="E248" s="150" t="s">
        <v>1</v>
      </c>
      <c r="F248" s="151" t="s">
        <v>287</v>
      </c>
      <c r="H248" s="150" t="s">
        <v>1</v>
      </c>
      <c r="I248" s="152"/>
      <c r="L248" s="148"/>
      <c r="M248" s="153"/>
      <c r="T248" s="154"/>
      <c r="AT248" s="150" t="s">
        <v>186</v>
      </c>
      <c r="AU248" s="150" t="s">
        <v>87</v>
      </c>
      <c r="AV248" s="12" t="s">
        <v>84</v>
      </c>
      <c r="AW248" s="12" t="s">
        <v>31</v>
      </c>
      <c r="AX248" s="12" t="s">
        <v>76</v>
      </c>
      <c r="AY248" s="150" t="s">
        <v>178</v>
      </c>
    </row>
    <row r="249" spans="2:65" s="13" customFormat="1">
      <c r="B249" s="155"/>
      <c r="D249" s="149" t="s">
        <v>186</v>
      </c>
      <c r="E249" s="156" t="s">
        <v>1</v>
      </c>
      <c r="F249" s="157" t="s">
        <v>247</v>
      </c>
      <c r="H249" s="158">
        <v>12.35</v>
      </c>
      <c r="I249" s="159"/>
      <c r="L249" s="155"/>
      <c r="M249" s="160"/>
      <c r="T249" s="161"/>
      <c r="AT249" s="156" t="s">
        <v>186</v>
      </c>
      <c r="AU249" s="156" t="s">
        <v>87</v>
      </c>
      <c r="AV249" s="13" t="s">
        <v>87</v>
      </c>
      <c r="AW249" s="13" t="s">
        <v>31</v>
      </c>
      <c r="AX249" s="13" t="s">
        <v>76</v>
      </c>
      <c r="AY249" s="156" t="s">
        <v>178</v>
      </c>
    </row>
    <row r="250" spans="2:65" s="12" customFormat="1">
      <c r="B250" s="148"/>
      <c r="D250" s="149" t="s">
        <v>186</v>
      </c>
      <c r="E250" s="150" t="s">
        <v>1</v>
      </c>
      <c r="F250" s="151" t="s">
        <v>288</v>
      </c>
      <c r="H250" s="150" t="s">
        <v>1</v>
      </c>
      <c r="I250" s="152"/>
      <c r="L250" s="148"/>
      <c r="M250" s="153"/>
      <c r="T250" s="154"/>
      <c r="AT250" s="150" t="s">
        <v>186</v>
      </c>
      <c r="AU250" s="150" t="s">
        <v>87</v>
      </c>
      <c r="AV250" s="12" t="s">
        <v>84</v>
      </c>
      <c r="AW250" s="12" t="s">
        <v>31</v>
      </c>
      <c r="AX250" s="12" t="s">
        <v>76</v>
      </c>
      <c r="AY250" s="150" t="s">
        <v>178</v>
      </c>
    </row>
    <row r="251" spans="2:65" s="13" customFormat="1">
      <c r="B251" s="155"/>
      <c r="D251" s="149" t="s">
        <v>186</v>
      </c>
      <c r="E251" s="156" t="s">
        <v>1</v>
      </c>
      <c r="F251" s="157" t="s">
        <v>245</v>
      </c>
      <c r="H251" s="158">
        <v>11.375</v>
      </c>
      <c r="I251" s="159"/>
      <c r="L251" s="155"/>
      <c r="M251" s="160"/>
      <c r="T251" s="161"/>
      <c r="AT251" s="156" t="s">
        <v>186</v>
      </c>
      <c r="AU251" s="156" t="s">
        <v>87</v>
      </c>
      <c r="AV251" s="13" t="s">
        <v>87</v>
      </c>
      <c r="AW251" s="13" t="s">
        <v>31</v>
      </c>
      <c r="AX251" s="13" t="s">
        <v>76</v>
      </c>
      <c r="AY251" s="156" t="s">
        <v>178</v>
      </c>
    </row>
    <row r="252" spans="2:65" s="12" customFormat="1">
      <c r="B252" s="148"/>
      <c r="D252" s="149" t="s">
        <v>186</v>
      </c>
      <c r="E252" s="150" t="s">
        <v>1</v>
      </c>
      <c r="F252" s="151" t="s">
        <v>289</v>
      </c>
      <c r="H252" s="150" t="s">
        <v>1</v>
      </c>
      <c r="I252" s="152"/>
      <c r="L252" s="148"/>
      <c r="M252" s="153"/>
      <c r="T252" s="154"/>
      <c r="AT252" s="150" t="s">
        <v>186</v>
      </c>
      <c r="AU252" s="150" t="s">
        <v>87</v>
      </c>
      <c r="AV252" s="12" t="s">
        <v>84</v>
      </c>
      <c r="AW252" s="12" t="s">
        <v>31</v>
      </c>
      <c r="AX252" s="12" t="s">
        <v>76</v>
      </c>
      <c r="AY252" s="150" t="s">
        <v>178</v>
      </c>
    </row>
    <row r="253" spans="2:65" s="13" customFormat="1">
      <c r="B253" s="155"/>
      <c r="D253" s="149" t="s">
        <v>186</v>
      </c>
      <c r="E253" s="156" t="s">
        <v>1</v>
      </c>
      <c r="F253" s="157" t="s">
        <v>247</v>
      </c>
      <c r="H253" s="158">
        <v>12.35</v>
      </c>
      <c r="I253" s="159"/>
      <c r="L253" s="155"/>
      <c r="M253" s="160"/>
      <c r="T253" s="161"/>
      <c r="AT253" s="156" t="s">
        <v>186</v>
      </c>
      <c r="AU253" s="156" t="s">
        <v>87</v>
      </c>
      <c r="AV253" s="13" t="s">
        <v>87</v>
      </c>
      <c r="AW253" s="13" t="s">
        <v>31</v>
      </c>
      <c r="AX253" s="13" t="s">
        <v>76</v>
      </c>
      <c r="AY253" s="156" t="s">
        <v>178</v>
      </c>
    </row>
    <row r="254" spans="2:65" s="14" customFormat="1">
      <c r="B254" s="162"/>
      <c r="D254" s="149" t="s">
        <v>186</v>
      </c>
      <c r="E254" s="163" t="s">
        <v>103</v>
      </c>
      <c r="F254" s="164" t="s">
        <v>189</v>
      </c>
      <c r="H254" s="165">
        <v>505.53800000000001</v>
      </c>
      <c r="I254" s="166"/>
      <c r="L254" s="162"/>
      <c r="M254" s="167"/>
      <c r="T254" s="168"/>
      <c r="AT254" s="163" t="s">
        <v>186</v>
      </c>
      <c r="AU254" s="163" t="s">
        <v>87</v>
      </c>
      <c r="AV254" s="14" t="s">
        <v>184</v>
      </c>
      <c r="AW254" s="14" t="s">
        <v>31</v>
      </c>
      <c r="AX254" s="14" t="s">
        <v>76</v>
      </c>
      <c r="AY254" s="163" t="s">
        <v>178</v>
      </c>
    </row>
    <row r="255" spans="2:65" s="13" customFormat="1">
      <c r="B255" s="155"/>
      <c r="D255" s="149" t="s">
        <v>186</v>
      </c>
      <c r="E255" s="156" t="s">
        <v>1</v>
      </c>
      <c r="F255" s="157" t="s">
        <v>290</v>
      </c>
      <c r="H255" s="158">
        <v>252.76900000000001</v>
      </c>
      <c r="I255" s="159"/>
      <c r="L255" s="155"/>
      <c r="M255" s="160"/>
      <c r="T255" s="161"/>
      <c r="AT255" s="156" t="s">
        <v>186</v>
      </c>
      <c r="AU255" s="156" t="s">
        <v>87</v>
      </c>
      <c r="AV255" s="13" t="s">
        <v>87</v>
      </c>
      <c r="AW255" s="13" t="s">
        <v>31</v>
      </c>
      <c r="AX255" s="13" t="s">
        <v>84</v>
      </c>
      <c r="AY255" s="156" t="s">
        <v>178</v>
      </c>
    </row>
    <row r="256" spans="2:65" s="1" customFormat="1" ht="37.9" customHeight="1">
      <c r="B256" s="133"/>
      <c r="C256" s="134" t="s">
        <v>291</v>
      </c>
      <c r="D256" s="134" t="s">
        <v>180</v>
      </c>
      <c r="E256" s="135" t="s">
        <v>292</v>
      </c>
      <c r="F256" s="136" t="s">
        <v>293</v>
      </c>
      <c r="G256" s="137" t="s">
        <v>105</v>
      </c>
      <c r="H256" s="138">
        <v>15.5</v>
      </c>
      <c r="I256" s="139"/>
      <c r="J256" s="140">
        <f>ROUND(I256*H256,2)</f>
        <v>0</v>
      </c>
      <c r="K256" s="141"/>
      <c r="L256" s="31"/>
      <c r="M256" s="142" t="s">
        <v>1</v>
      </c>
      <c r="N256" s="143" t="s">
        <v>41</v>
      </c>
      <c r="P256" s="144">
        <f>O256*H256</f>
        <v>0</v>
      </c>
      <c r="Q256" s="144">
        <v>0</v>
      </c>
      <c r="R256" s="144">
        <f>Q256*H256</f>
        <v>0</v>
      </c>
      <c r="S256" s="144">
        <v>0</v>
      </c>
      <c r="T256" s="145">
        <f>S256*H256</f>
        <v>0</v>
      </c>
      <c r="AR256" s="146" t="s">
        <v>184</v>
      </c>
      <c r="AT256" s="146" t="s">
        <v>180</v>
      </c>
      <c r="AU256" s="146" t="s">
        <v>87</v>
      </c>
      <c r="AY256" s="16" t="s">
        <v>178</v>
      </c>
      <c r="BE256" s="147">
        <f>IF(N256="základní",J256,0)</f>
        <v>0</v>
      </c>
      <c r="BF256" s="147">
        <f>IF(N256="snížená",J256,0)</f>
        <v>0</v>
      </c>
      <c r="BG256" s="147">
        <f>IF(N256="zákl. přenesená",J256,0)</f>
        <v>0</v>
      </c>
      <c r="BH256" s="147">
        <f>IF(N256="sníž. přenesená",J256,0)</f>
        <v>0</v>
      </c>
      <c r="BI256" s="147">
        <f>IF(N256="nulová",J256,0)</f>
        <v>0</v>
      </c>
      <c r="BJ256" s="16" t="s">
        <v>84</v>
      </c>
      <c r="BK256" s="147">
        <f>ROUND(I256*H256,2)</f>
        <v>0</v>
      </c>
      <c r="BL256" s="16" t="s">
        <v>184</v>
      </c>
      <c r="BM256" s="146" t="s">
        <v>294</v>
      </c>
    </row>
    <row r="257" spans="2:65" s="13" customFormat="1">
      <c r="B257" s="155"/>
      <c r="D257" s="149" t="s">
        <v>186</v>
      </c>
      <c r="E257" s="156" t="s">
        <v>1</v>
      </c>
      <c r="F257" s="157" t="s">
        <v>295</v>
      </c>
      <c r="H257" s="158">
        <v>15.5</v>
      </c>
      <c r="I257" s="159"/>
      <c r="L257" s="155"/>
      <c r="M257" s="160"/>
      <c r="T257" s="161"/>
      <c r="AT257" s="156" t="s">
        <v>186</v>
      </c>
      <c r="AU257" s="156" t="s">
        <v>87</v>
      </c>
      <c r="AV257" s="13" t="s">
        <v>87</v>
      </c>
      <c r="AW257" s="13" t="s">
        <v>31</v>
      </c>
      <c r="AX257" s="13" t="s">
        <v>76</v>
      </c>
      <c r="AY257" s="156" t="s">
        <v>178</v>
      </c>
    </row>
    <row r="258" spans="2:65" s="14" customFormat="1">
      <c r="B258" s="162"/>
      <c r="D258" s="149" t="s">
        <v>186</v>
      </c>
      <c r="E258" s="163" t="s">
        <v>1</v>
      </c>
      <c r="F258" s="164" t="s">
        <v>189</v>
      </c>
      <c r="H258" s="165">
        <v>15.5</v>
      </c>
      <c r="I258" s="166"/>
      <c r="L258" s="162"/>
      <c r="M258" s="167"/>
      <c r="T258" s="168"/>
      <c r="AT258" s="163" t="s">
        <v>186</v>
      </c>
      <c r="AU258" s="163" t="s">
        <v>87</v>
      </c>
      <c r="AV258" s="14" t="s">
        <v>184</v>
      </c>
      <c r="AW258" s="14" t="s">
        <v>31</v>
      </c>
      <c r="AX258" s="14" t="s">
        <v>84</v>
      </c>
      <c r="AY258" s="163" t="s">
        <v>178</v>
      </c>
    </row>
    <row r="259" spans="2:65" s="1" customFormat="1" ht="33" customHeight="1">
      <c r="B259" s="133"/>
      <c r="C259" s="134" t="s">
        <v>296</v>
      </c>
      <c r="D259" s="134" t="s">
        <v>180</v>
      </c>
      <c r="E259" s="135" t="s">
        <v>297</v>
      </c>
      <c r="F259" s="136" t="s">
        <v>298</v>
      </c>
      <c r="G259" s="137" t="s">
        <v>105</v>
      </c>
      <c r="H259" s="138">
        <v>202.215</v>
      </c>
      <c r="I259" s="139"/>
      <c r="J259" s="140">
        <f>ROUND(I259*H259,2)</f>
        <v>0</v>
      </c>
      <c r="K259" s="141"/>
      <c r="L259" s="31"/>
      <c r="M259" s="142" t="s">
        <v>1</v>
      </c>
      <c r="N259" s="143" t="s">
        <v>41</v>
      </c>
      <c r="P259" s="144">
        <f>O259*H259</f>
        <v>0</v>
      </c>
      <c r="Q259" s="144">
        <v>0</v>
      </c>
      <c r="R259" s="144">
        <f>Q259*H259</f>
        <v>0</v>
      </c>
      <c r="S259" s="144">
        <v>0</v>
      </c>
      <c r="T259" s="145">
        <f>S259*H259</f>
        <v>0</v>
      </c>
      <c r="AR259" s="146" t="s">
        <v>184</v>
      </c>
      <c r="AT259" s="146" t="s">
        <v>180</v>
      </c>
      <c r="AU259" s="146" t="s">
        <v>87</v>
      </c>
      <c r="AY259" s="16" t="s">
        <v>178</v>
      </c>
      <c r="BE259" s="147">
        <f>IF(N259="základní",J259,0)</f>
        <v>0</v>
      </c>
      <c r="BF259" s="147">
        <f>IF(N259="snížená",J259,0)</f>
        <v>0</v>
      </c>
      <c r="BG259" s="147">
        <f>IF(N259="zákl. přenesená",J259,0)</f>
        <v>0</v>
      </c>
      <c r="BH259" s="147">
        <f>IF(N259="sníž. přenesená",J259,0)</f>
        <v>0</v>
      </c>
      <c r="BI259" s="147">
        <f>IF(N259="nulová",J259,0)</f>
        <v>0</v>
      </c>
      <c r="BJ259" s="16" t="s">
        <v>84</v>
      </c>
      <c r="BK259" s="147">
        <f>ROUND(I259*H259,2)</f>
        <v>0</v>
      </c>
      <c r="BL259" s="16" t="s">
        <v>184</v>
      </c>
      <c r="BM259" s="146" t="s">
        <v>299</v>
      </c>
    </row>
    <row r="260" spans="2:65" s="13" customFormat="1">
      <c r="B260" s="155"/>
      <c r="D260" s="149" t="s">
        <v>186</v>
      </c>
      <c r="E260" s="156" t="s">
        <v>1</v>
      </c>
      <c r="F260" s="157" t="s">
        <v>300</v>
      </c>
      <c r="H260" s="158">
        <v>202.215</v>
      </c>
      <c r="I260" s="159"/>
      <c r="L260" s="155"/>
      <c r="M260" s="160"/>
      <c r="T260" s="161"/>
      <c r="AT260" s="156" t="s">
        <v>186</v>
      </c>
      <c r="AU260" s="156" t="s">
        <v>87</v>
      </c>
      <c r="AV260" s="13" t="s">
        <v>87</v>
      </c>
      <c r="AW260" s="13" t="s">
        <v>31</v>
      </c>
      <c r="AX260" s="13" t="s">
        <v>76</v>
      </c>
      <c r="AY260" s="156" t="s">
        <v>178</v>
      </c>
    </row>
    <row r="261" spans="2:65" s="14" customFormat="1">
      <c r="B261" s="162"/>
      <c r="D261" s="149" t="s">
        <v>186</v>
      </c>
      <c r="E261" s="163" t="s">
        <v>1</v>
      </c>
      <c r="F261" s="164" t="s">
        <v>189</v>
      </c>
      <c r="H261" s="165">
        <v>202.215</v>
      </c>
      <c r="I261" s="166"/>
      <c r="L261" s="162"/>
      <c r="M261" s="167"/>
      <c r="T261" s="168"/>
      <c r="AT261" s="163" t="s">
        <v>186</v>
      </c>
      <c r="AU261" s="163" t="s">
        <v>87</v>
      </c>
      <c r="AV261" s="14" t="s">
        <v>184</v>
      </c>
      <c r="AW261" s="14" t="s">
        <v>31</v>
      </c>
      <c r="AX261" s="14" t="s">
        <v>84</v>
      </c>
      <c r="AY261" s="163" t="s">
        <v>178</v>
      </c>
    </row>
    <row r="262" spans="2:65" s="1" customFormat="1" ht="37.9" customHeight="1">
      <c r="B262" s="133"/>
      <c r="C262" s="134" t="s">
        <v>301</v>
      </c>
      <c r="D262" s="134" t="s">
        <v>180</v>
      </c>
      <c r="E262" s="135" t="s">
        <v>302</v>
      </c>
      <c r="F262" s="136" t="s">
        <v>303</v>
      </c>
      <c r="G262" s="137" t="s">
        <v>105</v>
      </c>
      <c r="H262" s="138">
        <v>3.875</v>
      </c>
      <c r="I262" s="139"/>
      <c r="J262" s="140">
        <f>ROUND(I262*H262,2)</f>
        <v>0</v>
      </c>
      <c r="K262" s="141"/>
      <c r="L262" s="31"/>
      <c r="M262" s="142" t="s">
        <v>1</v>
      </c>
      <c r="N262" s="143" t="s">
        <v>41</v>
      </c>
      <c r="P262" s="144">
        <f>O262*H262</f>
        <v>0</v>
      </c>
      <c r="Q262" s="144">
        <v>0</v>
      </c>
      <c r="R262" s="144">
        <f>Q262*H262</f>
        <v>0</v>
      </c>
      <c r="S262" s="144">
        <v>0</v>
      </c>
      <c r="T262" s="145">
        <f>S262*H262</f>
        <v>0</v>
      </c>
      <c r="AR262" s="146" t="s">
        <v>184</v>
      </c>
      <c r="AT262" s="146" t="s">
        <v>180</v>
      </c>
      <c r="AU262" s="146" t="s">
        <v>87</v>
      </c>
      <c r="AY262" s="16" t="s">
        <v>178</v>
      </c>
      <c r="BE262" s="147">
        <f>IF(N262="základní",J262,0)</f>
        <v>0</v>
      </c>
      <c r="BF262" s="147">
        <f>IF(N262="snížená",J262,0)</f>
        <v>0</v>
      </c>
      <c r="BG262" s="147">
        <f>IF(N262="zákl. přenesená",J262,0)</f>
        <v>0</v>
      </c>
      <c r="BH262" s="147">
        <f>IF(N262="sníž. přenesená",J262,0)</f>
        <v>0</v>
      </c>
      <c r="BI262" s="147">
        <f>IF(N262="nulová",J262,0)</f>
        <v>0</v>
      </c>
      <c r="BJ262" s="16" t="s">
        <v>84</v>
      </c>
      <c r="BK262" s="147">
        <f>ROUND(I262*H262,2)</f>
        <v>0</v>
      </c>
      <c r="BL262" s="16" t="s">
        <v>184</v>
      </c>
      <c r="BM262" s="146" t="s">
        <v>304</v>
      </c>
    </row>
    <row r="263" spans="2:65" s="13" customFormat="1">
      <c r="B263" s="155"/>
      <c r="D263" s="149" t="s">
        <v>186</v>
      </c>
      <c r="E263" s="156" t="s">
        <v>1</v>
      </c>
      <c r="F263" s="157" t="s">
        <v>305</v>
      </c>
      <c r="H263" s="158">
        <v>3.875</v>
      </c>
      <c r="I263" s="159"/>
      <c r="L263" s="155"/>
      <c r="M263" s="160"/>
      <c r="T263" s="161"/>
      <c r="AT263" s="156" t="s">
        <v>186</v>
      </c>
      <c r="AU263" s="156" t="s">
        <v>87</v>
      </c>
      <c r="AV263" s="13" t="s">
        <v>87</v>
      </c>
      <c r="AW263" s="13" t="s">
        <v>31</v>
      </c>
      <c r="AX263" s="13" t="s">
        <v>76</v>
      </c>
      <c r="AY263" s="156" t="s">
        <v>178</v>
      </c>
    </row>
    <row r="264" spans="2:65" s="14" customFormat="1">
      <c r="B264" s="162"/>
      <c r="D264" s="149" t="s">
        <v>186</v>
      </c>
      <c r="E264" s="163" t="s">
        <v>1</v>
      </c>
      <c r="F264" s="164" t="s">
        <v>189</v>
      </c>
      <c r="H264" s="165">
        <v>3.875</v>
      </c>
      <c r="I264" s="166"/>
      <c r="L264" s="162"/>
      <c r="M264" s="167"/>
      <c r="T264" s="168"/>
      <c r="AT264" s="163" t="s">
        <v>186</v>
      </c>
      <c r="AU264" s="163" t="s">
        <v>87</v>
      </c>
      <c r="AV264" s="14" t="s">
        <v>184</v>
      </c>
      <c r="AW264" s="14" t="s">
        <v>31</v>
      </c>
      <c r="AX264" s="14" t="s">
        <v>84</v>
      </c>
      <c r="AY264" s="163" t="s">
        <v>178</v>
      </c>
    </row>
    <row r="265" spans="2:65" s="1" customFormat="1" ht="33" customHeight="1">
      <c r="B265" s="133"/>
      <c r="C265" s="134" t="s">
        <v>306</v>
      </c>
      <c r="D265" s="134" t="s">
        <v>180</v>
      </c>
      <c r="E265" s="135" t="s">
        <v>307</v>
      </c>
      <c r="F265" s="136" t="s">
        <v>308</v>
      </c>
      <c r="G265" s="137" t="s">
        <v>105</v>
      </c>
      <c r="H265" s="138">
        <v>50.554000000000002</v>
      </c>
      <c r="I265" s="139"/>
      <c r="J265" s="140">
        <f>ROUND(I265*H265,2)</f>
        <v>0</v>
      </c>
      <c r="K265" s="141"/>
      <c r="L265" s="31"/>
      <c r="M265" s="142" t="s">
        <v>1</v>
      </c>
      <c r="N265" s="143" t="s">
        <v>41</v>
      </c>
      <c r="P265" s="144">
        <f>O265*H265</f>
        <v>0</v>
      </c>
      <c r="Q265" s="144">
        <v>0</v>
      </c>
      <c r="R265" s="144">
        <f>Q265*H265</f>
        <v>0</v>
      </c>
      <c r="S265" s="144">
        <v>0</v>
      </c>
      <c r="T265" s="145">
        <f>S265*H265</f>
        <v>0</v>
      </c>
      <c r="AR265" s="146" t="s">
        <v>184</v>
      </c>
      <c r="AT265" s="146" t="s">
        <v>180</v>
      </c>
      <c r="AU265" s="146" t="s">
        <v>87</v>
      </c>
      <c r="AY265" s="16" t="s">
        <v>178</v>
      </c>
      <c r="BE265" s="147">
        <f>IF(N265="základní",J265,0)</f>
        <v>0</v>
      </c>
      <c r="BF265" s="147">
        <f>IF(N265="snížená",J265,0)</f>
        <v>0</v>
      </c>
      <c r="BG265" s="147">
        <f>IF(N265="zákl. přenesená",J265,0)</f>
        <v>0</v>
      </c>
      <c r="BH265" s="147">
        <f>IF(N265="sníž. přenesená",J265,0)</f>
        <v>0</v>
      </c>
      <c r="BI265" s="147">
        <f>IF(N265="nulová",J265,0)</f>
        <v>0</v>
      </c>
      <c r="BJ265" s="16" t="s">
        <v>84</v>
      </c>
      <c r="BK265" s="147">
        <f>ROUND(I265*H265,2)</f>
        <v>0</v>
      </c>
      <c r="BL265" s="16" t="s">
        <v>184</v>
      </c>
      <c r="BM265" s="146" t="s">
        <v>309</v>
      </c>
    </row>
    <row r="266" spans="2:65" s="13" customFormat="1">
      <c r="B266" s="155"/>
      <c r="D266" s="149" t="s">
        <v>186</v>
      </c>
      <c r="E266" s="156" t="s">
        <v>1</v>
      </c>
      <c r="F266" s="157" t="s">
        <v>310</v>
      </c>
      <c r="H266" s="158">
        <v>50.554000000000002</v>
      </c>
      <c r="I266" s="159"/>
      <c r="L266" s="155"/>
      <c r="M266" s="160"/>
      <c r="T266" s="161"/>
      <c r="AT266" s="156" t="s">
        <v>186</v>
      </c>
      <c r="AU266" s="156" t="s">
        <v>87</v>
      </c>
      <c r="AV266" s="13" t="s">
        <v>87</v>
      </c>
      <c r="AW266" s="13" t="s">
        <v>31</v>
      </c>
      <c r="AX266" s="13" t="s">
        <v>76</v>
      </c>
      <c r="AY266" s="156" t="s">
        <v>178</v>
      </c>
    </row>
    <row r="267" spans="2:65" s="14" customFormat="1">
      <c r="B267" s="162"/>
      <c r="D267" s="149" t="s">
        <v>186</v>
      </c>
      <c r="E267" s="163" t="s">
        <v>1</v>
      </c>
      <c r="F267" s="164" t="s">
        <v>189</v>
      </c>
      <c r="H267" s="165">
        <v>50.554000000000002</v>
      </c>
      <c r="I267" s="166"/>
      <c r="L267" s="162"/>
      <c r="M267" s="167"/>
      <c r="T267" s="168"/>
      <c r="AT267" s="163" t="s">
        <v>186</v>
      </c>
      <c r="AU267" s="163" t="s">
        <v>87</v>
      </c>
      <c r="AV267" s="14" t="s">
        <v>184</v>
      </c>
      <c r="AW267" s="14" t="s">
        <v>31</v>
      </c>
      <c r="AX267" s="14" t="s">
        <v>84</v>
      </c>
      <c r="AY267" s="163" t="s">
        <v>178</v>
      </c>
    </row>
    <row r="268" spans="2:65" s="1" customFormat="1" ht="33" customHeight="1">
      <c r="B268" s="133"/>
      <c r="C268" s="134" t="s">
        <v>311</v>
      </c>
      <c r="D268" s="134" t="s">
        <v>180</v>
      </c>
      <c r="E268" s="135" t="s">
        <v>312</v>
      </c>
      <c r="F268" s="136" t="s">
        <v>313</v>
      </c>
      <c r="G268" s="137" t="s">
        <v>105</v>
      </c>
      <c r="H268" s="138">
        <v>179.58799999999999</v>
      </c>
      <c r="I268" s="139"/>
      <c r="J268" s="140">
        <f>ROUND(I268*H268,2)</f>
        <v>0</v>
      </c>
      <c r="K268" s="141"/>
      <c r="L268" s="31"/>
      <c r="M268" s="142" t="s">
        <v>1</v>
      </c>
      <c r="N268" s="143" t="s">
        <v>41</v>
      </c>
      <c r="P268" s="144">
        <f>O268*H268</f>
        <v>0</v>
      </c>
      <c r="Q268" s="144">
        <v>0</v>
      </c>
      <c r="R268" s="144">
        <f>Q268*H268</f>
        <v>0</v>
      </c>
      <c r="S268" s="144">
        <v>0</v>
      </c>
      <c r="T268" s="145">
        <f>S268*H268</f>
        <v>0</v>
      </c>
      <c r="AR268" s="146" t="s">
        <v>184</v>
      </c>
      <c r="AT268" s="146" t="s">
        <v>180</v>
      </c>
      <c r="AU268" s="146" t="s">
        <v>87</v>
      </c>
      <c r="AY268" s="16" t="s">
        <v>178</v>
      </c>
      <c r="BE268" s="147">
        <f>IF(N268="základní",J268,0)</f>
        <v>0</v>
      </c>
      <c r="BF268" s="147">
        <f>IF(N268="snížená",J268,0)</f>
        <v>0</v>
      </c>
      <c r="BG268" s="147">
        <f>IF(N268="zákl. přenesená",J268,0)</f>
        <v>0</v>
      </c>
      <c r="BH268" s="147">
        <f>IF(N268="sníž. přenesená",J268,0)</f>
        <v>0</v>
      </c>
      <c r="BI268" s="147">
        <f>IF(N268="nulová",J268,0)</f>
        <v>0</v>
      </c>
      <c r="BJ268" s="16" t="s">
        <v>84</v>
      </c>
      <c r="BK268" s="147">
        <f>ROUND(I268*H268,2)</f>
        <v>0</v>
      </c>
      <c r="BL268" s="16" t="s">
        <v>184</v>
      </c>
      <c r="BM268" s="146" t="s">
        <v>314</v>
      </c>
    </row>
    <row r="269" spans="2:65" s="12" customFormat="1">
      <c r="B269" s="148"/>
      <c r="D269" s="149" t="s">
        <v>186</v>
      </c>
      <c r="E269" s="150" t="s">
        <v>1</v>
      </c>
      <c r="F269" s="151" t="s">
        <v>315</v>
      </c>
      <c r="H269" s="150" t="s">
        <v>1</v>
      </c>
      <c r="I269" s="152"/>
      <c r="L269" s="148"/>
      <c r="M269" s="153"/>
      <c r="T269" s="154"/>
      <c r="AT269" s="150" t="s">
        <v>186</v>
      </c>
      <c r="AU269" s="150" t="s">
        <v>87</v>
      </c>
      <c r="AV269" s="12" t="s">
        <v>84</v>
      </c>
      <c r="AW269" s="12" t="s">
        <v>31</v>
      </c>
      <c r="AX269" s="12" t="s">
        <v>76</v>
      </c>
      <c r="AY269" s="150" t="s">
        <v>178</v>
      </c>
    </row>
    <row r="270" spans="2:65" s="12" customFormat="1">
      <c r="B270" s="148"/>
      <c r="D270" s="149" t="s">
        <v>186</v>
      </c>
      <c r="E270" s="150" t="s">
        <v>1</v>
      </c>
      <c r="F270" s="151" t="s">
        <v>244</v>
      </c>
      <c r="H270" s="150" t="s">
        <v>1</v>
      </c>
      <c r="I270" s="152"/>
      <c r="L270" s="148"/>
      <c r="M270" s="153"/>
      <c r="T270" s="154"/>
      <c r="AT270" s="150" t="s">
        <v>186</v>
      </c>
      <c r="AU270" s="150" t="s">
        <v>87</v>
      </c>
      <c r="AV270" s="12" t="s">
        <v>84</v>
      </c>
      <c r="AW270" s="12" t="s">
        <v>31</v>
      </c>
      <c r="AX270" s="12" t="s">
        <v>76</v>
      </c>
      <c r="AY270" s="150" t="s">
        <v>178</v>
      </c>
    </row>
    <row r="271" spans="2:65" s="13" customFormat="1">
      <c r="B271" s="155"/>
      <c r="D271" s="149" t="s">
        <v>186</v>
      </c>
      <c r="E271" s="156" t="s">
        <v>1</v>
      </c>
      <c r="F271" s="157" t="s">
        <v>316</v>
      </c>
      <c r="H271" s="158">
        <v>7</v>
      </c>
      <c r="I271" s="159"/>
      <c r="L271" s="155"/>
      <c r="M271" s="160"/>
      <c r="T271" s="161"/>
      <c r="AT271" s="156" t="s">
        <v>186</v>
      </c>
      <c r="AU271" s="156" t="s">
        <v>87</v>
      </c>
      <c r="AV271" s="13" t="s">
        <v>87</v>
      </c>
      <c r="AW271" s="13" t="s">
        <v>31</v>
      </c>
      <c r="AX271" s="13" t="s">
        <v>76</v>
      </c>
      <c r="AY271" s="156" t="s">
        <v>178</v>
      </c>
    </row>
    <row r="272" spans="2:65" s="12" customFormat="1">
      <c r="B272" s="148"/>
      <c r="D272" s="149" t="s">
        <v>186</v>
      </c>
      <c r="E272" s="150" t="s">
        <v>1</v>
      </c>
      <c r="F272" s="151" t="s">
        <v>246</v>
      </c>
      <c r="H272" s="150" t="s">
        <v>1</v>
      </c>
      <c r="I272" s="152"/>
      <c r="L272" s="148"/>
      <c r="M272" s="153"/>
      <c r="T272" s="154"/>
      <c r="AT272" s="150" t="s">
        <v>186</v>
      </c>
      <c r="AU272" s="150" t="s">
        <v>87</v>
      </c>
      <c r="AV272" s="12" t="s">
        <v>84</v>
      </c>
      <c r="AW272" s="12" t="s">
        <v>31</v>
      </c>
      <c r="AX272" s="12" t="s">
        <v>76</v>
      </c>
      <c r="AY272" s="150" t="s">
        <v>178</v>
      </c>
    </row>
    <row r="273" spans="2:51" s="13" customFormat="1">
      <c r="B273" s="155"/>
      <c r="D273" s="149" t="s">
        <v>186</v>
      </c>
      <c r="E273" s="156" t="s">
        <v>1</v>
      </c>
      <c r="F273" s="157" t="s">
        <v>317</v>
      </c>
      <c r="H273" s="158">
        <v>13.95</v>
      </c>
      <c r="I273" s="159"/>
      <c r="L273" s="155"/>
      <c r="M273" s="160"/>
      <c r="T273" s="161"/>
      <c r="AT273" s="156" t="s">
        <v>186</v>
      </c>
      <c r="AU273" s="156" t="s">
        <v>87</v>
      </c>
      <c r="AV273" s="13" t="s">
        <v>87</v>
      </c>
      <c r="AW273" s="13" t="s">
        <v>31</v>
      </c>
      <c r="AX273" s="13" t="s">
        <v>76</v>
      </c>
      <c r="AY273" s="156" t="s">
        <v>178</v>
      </c>
    </row>
    <row r="274" spans="2:51" s="12" customFormat="1">
      <c r="B274" s="148"/>
      <c r="D274" s="149" t="s">
        <v>186</v>
      </c>
      <c r="E274" s="150" t="s">
        <v>1</v>
      </c>
      <c r="F274" s="151" t="s">
        <v>248</v>
      </c>
      <c r="H274" s="150" t="s">
        <v>1</v>
      </c>
      <c r="I274" s="152"/>
      <c r="L274" s="148"/>
      <c r="M274" s="153"/>
      <c r="T274" s="154"/>
      <c r="AT274" s="150" t="s">
        <v>186</v>
      </c>
      <c r="AU274" s="150" t="s">
        <v>87</v>
      </c>
      <c r="AV274" s="12" t="s">
        <v>84</v>
      </c>
      <c r="AW274" s="12" t="s">
        <v>31</v>
      </c>
      <c r="AX274" s="12" t="s">
        <v>76</v>
      </c>
      <c r="AY274" s="150" t="s">
        <v>178</v>
      </c>
    </row>
    <row r="275" spans="2:51" s="13" customFormat="1">
      <c r="B275" s="155"/>
      <c r="D275" s="149" t="s">
        <v>186</v>
      </c>
      <c r="E275" s="156" t="s">
        <v>1</v>
      </c>
      <c r="F275" s="157" t="s">
        <v>318</v>
      </c>
      <c r="H275" s="158">
        <v>18.600000000000001</v>
      </c>
      <c r="I275" s="159"/>
      <c r="L275" s="155"/>
      <c r="M275" s="160"/>
      <c r="T275" s="161"/>
      <c r="AT275" s="156" t="s">
        <v>186</v>
      </c>
      <c r="AU275" s="156" t="s">
        <v>87</v>
      </c>
      <c r="AV275" s="13" t="s">
        <v>87</v>
      </c>
      <c r="AW275" s="13" t="s">
        <v>31</v>
      </c>
      <c r="AX275" s="13" t="s">
        <v>76</v>
      </c>
      <c r="AY275" s="156" t="s">
        <v>178</v>
      </c>
    </row>
    <row r="276" spans="2:51" s="12" customFormat="1">
      <c r="B276" s="148"/>
      <c r="D276" s="149" t="s">
        <v>186</v>
      </c>
      <c r="E276" s="150" t="s">
        <v>1</v>
      </c>
      <c r="F276" s="151" t="s">
        <v>249</v>
      </c>
      <c r="H276" s="150" t="s">
        <v>1</v>
      </c>
      <c r="I276" s="152"/>
      <c r="L276" s="148"/>
      <c r="M276" s="153"/>
      <c r="T276" s="154"/>
      <c r="AT276" s="150" t="s">
        <v>186</v>
      </c>
      <c r="AU276" s="150" t="s">
        <v>87</v>
      </c>
      <c r="AV276" s="12" t="s">
        <v>84</v>
      </c>
      <c r="AW276" s="12" t="s">
        <v>31</v>
      </c>
      <c r="AX276" s="12" t="s">
        <v>76</v>
      </c>
      <c r="AY276" s="150" t="s">
        <v>178</v>
      </c>
    </row>
    <row r="277" spans="2:51" s="13" customFormat="1">
      <c r="B277" s="155"/>
      <c r="D277" s="149" t="s">
        <v>186</v>
      </c>
      <c r="E277" s="156" t="s">
        <v>1</v>
      </c>
      <c r="F277" s="157" t="s">
        <v>319</v>
      </c>
      <c r="H277" s="158">
        <v>6.2</v>
      </c>
      <c r="I277" s="159"/>
      <c r="L277" s="155"/>
      <c r="M277" s="160"/>
      <c r="T277" s="161"/>
      <c r="AT277" s="156" t="s">
        <v>186</v>
      </c>
      <c r="AU277" s="156" t="s">
        <v>87</v>
      </c>
      <c r="AV277" s="13" t="s">
        <v>87</v>
      </c>
      <c r="AW277" s="13" t="s">
        <v>31</v>
      </c>
      <c r="AX277" s="13" t="s">
        <v>76</v>
      </c>
      <c r="AY277" s="156" t="s">
        <v>178</v>
      </c>
    </row>
    <row r="278" spans="2:51" s="12" customFormat="1">
      <c r="B278" s="148"/>
      <c r="D278" s="149" t="s">
        <v>186</v>
      </c>
      <c r="E278" s="150" t="s">
        <v>1</v>
      </c>
      <c r="F278" s="151" t="s">
        <v>250</v>
      </c>
      <c r="H278" s="150" t="s">
        <v>1</v>
      </c>
      <c r="I278" s="152"/>
      <c r="L278" s="148"/>
      <c r="M278" s="153"/>
      <c r="T278" s="154"/>
      <c r="AT278" s="150" t="s">
        <v>186</v>
      </c>
      <c r="AU278" s="150" t="s">
        <v>87</v>
      </c>
      <c r="AV278" s="12" t="s">
        <v>84</v>
      </c>
      <c r="AW278" s="12" t="s">
        <v>31</v>
      </c>
      <c r="AX278" s="12" t="s">
        <v>76</v>
      </c>
      <c r="AY278" s="150" t="s">
        <v>178</v>
      </c>
    </row>
    <row r="279" spans="2:51" s="13" customFormat="1">
      <c r="B279" s="155"/>
      <c r="D279" s="149" t="s">
        <v>186</v>
      </c>
      <c r="E279" s="156" t="s">
        <v>1</v>
      </c>
      <c r="F279" s="157" t="s">
        <v>320</v>
      </c>
      <c r="H279" s="158">
        <v>12.6</v>
      </c>
      <c r="I279" s="159"/>
      <c r="L279" s="155"/>
      <c r="M279" s="160"/>
      <c r="T279" s="161"/>
      <c r="AT279" s="156" t="s">
        <v>186</v>
      </c>
      <c r="AU279" s="156" t="s">
        <v>87</v>
      </c>
      <c r="AV279" s="13" t="s">
        <v>87</v>
      </c>
      <c r="AW279" s="13" t="s">
        <v>31</v>
      </c>
      <c r="AX279" s="13" t="s">
        <v>76</v>
      </c>
      <c r="AY279" s="156" t="s">
        <v>178</v>
      </c>
    </row>
    <row r="280" spans="2:51" s="12" customFormat="1">
      <c r="B280" s="148"/>
      <c r="D280" s="149" t="s">
        <v>186</v>
      </c>
      <c r="E280" s="150" t="s">
        <v>1</v>
      </c>
      <c r="F280" s="151" t="s">
        <v>251</v>
      </c>
      <c r="H280" s="150" t="s">
        <v>1</v>
      </c>
      <c r="I280" s="152"/>
      <c r="L280" s="148"/>
      <c r="M280" s="153"/>
      <c r="T280" s="154"/>
      <c r="AT280" s="150" t="s">
        <v>186</v>
      </c>
      <c r="AU280" s="150" t="s">
        <v>87</v>
      </c>
      <c r="AV280" s="12" t="s">
        <v>84</v>
      </c>
      <c r="AW280" s="12" t="s">
        <v>31</v>
      </c>
      <c r="AX280" s="12" t="s">
        <v>76</v>
      </c>
      <c r="AY280" s="150" t="s">
        <v>178</v>
      </c>
    </row>
    <row r="281" spans="2:51" s="13" customFormat="1">
      <c r="B281" s="155"/>
      <c r="D281" s="149" t="s">
        <v>186</v>
      </c>
      <c r="E281" s="156" t="s">
        <v>1</v>
      </c>
      <c r="F281" s="157" t="s">
        <v>321</v>
      </c>
      <c r="H281" s="158">
        <v>7.75</v>
      </c>
      <c r="I281" s="159"/>
      <c r="L281" s="155"/>
      <c r="M281" s="160"/>
      <c r="T281" s="161"/>
      <c r="AT281" s="156" t="s">
        <v>186</v>
      </c>
      <c r="AU281" s="156" t="s">
        <v>87</v>
      </c>
      <c r="AV281" s="13" t="s">
        <v>87</v>
      </c>
      <c r="AW281" s="13" t="s">
        <v>31</v>
      </c>
      <c r="AX281" s="13" t="s">
        <v>76</v>
      </c>
      <c r="AY281" s="156" t="s">
        <v>178</v>
      </c>
    </row>
    <row r="282" spans="2:51" s="12" customFormat="1">
      <c r="B282" s="148"/>
      <c r="D282" s="149" t="s">
        <v>186</v>
      </c>
      <c r="E282" s="150" t="s">
        <v>1</v>
      </c>
      <c r="F282" s="151" t="s">
        <v>252</v>
      </c>
      <c r="H282" s="150" t="s">
        <v>1</v>
      </c>
      <c r="I282" s="152"/>
      <c r="L282" s="148"/>
      <c r="M282" s="153"/>
      <c r="T282" s="154"/>
      <c r="AT282" s="150" t="s">
        <v>186</v>
      </c>
      <c r="AU282" s="150" t="s">
        <v>87</v>
      </c>
      <c r="AV282" s="12" t="s">
        <v>84</v>
      </c>
      <c r="AW282" s="12" t="s">
        <v>31</v>
      </c>
      <c r="AX282" s="12" t="s">
        <v>76</v>
      </c>
      <c r="AY282" s="150" t="s">
        <v>178</v>
      </c>
    </row>
    <row r="283" spans="2:51" s="13" customFormat="1">
      <c r="B283" s="155"/>
      <c r="D283" s="149" t="s">
        <v>186</v>
      </c>
      <c r="E283" s="156" t="s">
        <v>1</v>
      </c>
      <c r="F283" s="157" t="s">
        <v>317</v>
      </c>
      <c r="H283" s="158">
        <v>13.95</v>
      </c>
      <c r="I283" s="159"/>
      <c r="L283" s="155"/>
      <c r="M283" s="160"/>
      <c r="T283" s="161"/>
      <c r="AT283" s="156" t="s">
        <v>186</v>
      </c>
      <c r="AU283" s="156" t="s">
        <v>87</v>
      </c>
      <c r="AV283" s="13" t="s">
        <v>87</v>
      </c>
      <c r="AW283" s="13" t="s">
        <v>31</v>
      </c>
      <c r="AX283" s="13" t="s">
        <v>76</v>
      </c>
      <c r="AY283" s="156" t="s">
        <v>178</v>
      </c>
    </row>
    <row r="284" spans="2:51" s="12" customFormat="1">
      <c r="B284" s="148"/>
      <c r="D284" s="149" t="s">
        <v>186</v>
      </c>
      <c r="E284" s="150" t="s">
        <v>1</v>
      </c>
      <c r="F284" s="151" t="s">
        <v>253</v>
      </c>
      <c r="H284" s="150" t="s">
        <v>1</v>
      </c>
      <c r="I284" s="152"/>
      <c r="L284" s="148"/>
      <c r="M284" s="153"/>
      <c r="T284" s="154"/>
      <c r="AT284" s="150" t="s">
        <v>186</v>
      </c>
      <c r="AU284" s="150" t="s">
        <v>87</v>
      </c>
      <c r="AV284" s="12" t="s">
        <v>84</v>
      </c>
      <c r="AW284" s="12" t="s">
        <v>31</v>
      </c>
      <c r="AX284" s="12" t="s">
        <v>76</v>
      </c>
      <c r="AY284" s="150" t="s">
        <v>178</v>
      </c>
    </row>
    <row r="285" spans="2:51" s="13" customFormat="1">
      <c r="B285" s="155"/>
      <c r="D285" s="149" t="s">
        <v>186</v>
      </c>
      <c r="E285" s="156" t="s">
        <v>1</v>
      </c>
      <c r="F285" s="157" t="s">
        <v>319</v>
      </c>
      <c r="H285" s="158">
        <v>6.2</v>
      </c>
      <c r="I285" s="159"/>
      <c r="L285" s="155"/>
      <c r="M285" s="160"/>
      <c r="T285" s="161"/>
      <c r="AT285" s="156" t="s">
        <v>186</v>
      </c>
      <c r="AU285" s="156" t="s">
        <v>87</v>
      </c>
      <c r="AV285" s="13" t="s">
        <v>87</v>
      </c>
      <c r="AW285" s="13" t="s">
        <v>31</v>
      </c>
      <c r="AX285" s="13" t="s">
        <v>76</v>
      </c>
      <c r="AY285" s="156" t="s">
        <v>178</v>
      </c>
    </row>
    <row r="286" spans="2:51" s="12" customFormat="1">
      <c r="B286" s="148"/>
      <c r="D286" s="149" t="s">
        <v>186</v>
      </c>
      <c r="E286" s="150" t="s">
        <v>1</v>
      </c>
      <c r="F286" s="151" t="s">
        <v>254</v>
      </c>
      <c r="H286" s="150" t="s">
        <v>1</v>
      </c>
      <c r="I286" s="152"/>
      <c r="L286" s="148"/>
      <c r="M286" s="153"/>
      <c r="T286" s="154"/>
      <c r="AT286" s="150" t="s">
        <v>186</v>
      </c>
      <c r="AU286" s="150" t="s">
        <v>87</v>
      </c>
      <c r="AV286" s="12" t="s">
        <v>84</v>
      </c>
      <c r="AW286" s="12" t="s">
        <v>31</v>
      </c>
      <c r="AX286" s="12" t="s">
        <v>76</v>
      </c>
      <c r="AY286" s="150" t="s">
        <v>178</v>
      </c>
    </row>
    <row r="287" spans="2:51" s="13" customFormat="1">
      <c r="B287" s="155"/>
      <c r="D287" s="149" t="s">
        <v>186</v>
      </c>
      <c r="E287" s="156" t="s">
        <v>1</v>
      </c>
      <c r="F287" s="157" t="s">
        <v>322</v>
      </c>
      <c r="H287" s="158">
        <v>7</v>
      </c>
      <c r="I287" s="159"/>
      <c r="L287" s="155"/>
      <c r="M287" s="160"/>
      <c r="T287" s="161"/>
      <c r="AT287" s="156" t="s">
        <v>186</v>
      </c>
      <c r="AU287" s="156" t="s">
        <v>87</v>
      </c>
      <c r="AV287" s="13" t="s">
        <v>87</v>
      </c>
      <c r="AW287" s="13" t="s">
        <v>31</v>
      </c>
      <c r="AX287" s="13" t="s">
        <v>76</v>
      </c>
      <c r="AY287" s="156" t="s">
        <v>178</v>
      </c>
    </row>
    <row r="288" spans="2:51" s="12" customFormat="1">
      <c r="B288" s="148"/>
      <c r="D288" s="149" t="s">
        <v>186</v>
      </c>
      <c r="E288" s="150" t="s">
        <v>1</v>
      </c>
      <c r="F288" s="151" t="s">
        <v>255</v>
      </c>
      <c r="H288" s="150" t="s">
        <v>1</v>
      </c>
      <c r="I288" s="152"/>
      <c r="L288" s="148"/>
      <c r="M288" s="153"/>
      <c r="T288" s="154"/>
      <c r="AT288" s="150" t="s">
        <v>186</v>
      </c>
      <c r="AU288" s="150" t="s">
        <v>87</v>
      </c>
      <c r="AV288" s="12" t="s">
        <v>84</v>
      </c>
      <c r="AW288" s="12" t="s">
        <v>31</v>
      </c>
      <c r="AX288" s="12" t="s">
        <v>76</v>
      </c>
      <c r="AY288" s="150" t="s">
        <v>178</v>
      </c>
    </row>
    <row r="289" spans="2:51" s="13" customFormat="1">
      <c r="B289" s="155"/>
      <c r="D289" s="149" t="s">
        <v>186</v>
      </c>
      <c r="E289" s="156" t="s">
        <v>1</v>
      </c>
      <c r="F289" s="157" t="s">
        <v>323</v>
      </c>
      <c r="H289" s="158">
        <v>7.75</v>
      </c>
      <c r="I289" s="159"/>
      <c r="L289" s="155"/>
      <c r="M289" s="160"/>
      <c r="T289" s="161"/>
      <c r="AT289" s="156" t="s">
        <v>186</v>
      </c>
      <c r="AU289" s="156" t="s">
        <v>87</v>
      </c>
      <c r="AV289" s="13" t="s">
        <v>87</v>
      </c>
      <c r="AW289" s="13" t="s">
        <v>31</v>
      </c>
      <c r="AX289" s="13" t="s">
        <v>76</v>
      </c>
      <c r="AY289" s="156" t="s">
        <v>178</v>
      </c>
    </row>
    <row r="290" spans="2:51" s="12" customFormat="1">
      <c r="B290" s="148"/>
      <c r="D290" s="149" t="s">
        <v>186</v>
      </c>
      <c r="E290" s="150" t="s">
        <v>1</v>
      </c>
      <c r="F290" s="151" t="s">
        <v>256</v>
      </c>
      <c r="H290" s="150" t="s">
        <v>1</v>
      </c>
      <c r="I290" s="152"/>
      <c r="L290" s="148"/>
      <c r="M290" s="153"/>
      <c r="T290" s="154"/>
      <c r="AT290" s="150" t="s">
        <v>186</v>
      </c>
      <c r="AU290" s="150" t="s">
        <v>87</v>
      </c>
      <c r="AV290" s="12" t="s">
        <v>84</v>
      </c>
      <c r="AW290" s="12" t="s">
        <v>31</v>
      </c>
      <c r="AX290" s="12" t="s">
        <v>76</v>
      </c>
      <c r="AY290" s="150" t="s">
        <v>178</v>
      </c>
    </row>
    <row r="291" spans="2:51" s="13" customFormat="1">
      <c r="B291" s="155"/>
      <c r="D291" s="149" t="s">
        <v>186</v>
      </c>
      <c r="E291" s="156" t="s">
        <v>1</v>
      </c>
      <c r="F291" s="157" t="s">
        <v>323</v>
      </c>
      <c r="H291" s="158">
        <v>7.75</v>
      </c>
      <c r="I291" s="159"/>
      <c r="L291" s="155"/>
      <c r="M291" s="160"/>
      <c r="T291" s="161"/>
      <c r="AT291" s="156" t="s">
        <v>186</v>
      </c>
      <c r="AU291" s="156" t="s">
        <v>87</v>
      </c>
      <c r="AV291" s="13" t="s">
        <v>87</v>
      </c>
      <c r="AW291" s="13" t="s">
        <v>31</v>
      </c>
      <c r="AX291" s="13" t="s">
        <v>76</v>
      </c>
      <c r="AY291" s="156" t="s">
        <v>178</v>
      </c>
    </row>
    <row r="292" spans="2:51" s="12" customFormat="1">
      <c r="B292" s="148"/>
      <c r="D292" s="149" t="s">
        <v>186</v>
      </c>
      <c r="E292" s="150" t="s">
        <v>1</v>
      </c>
      <c r="F292" s="151" t="s">
        <v>257</v>
      </c>
      <c r="H292" s="150" t="s">
        <v>1</v>
      </c>
      <c r="I292" s="152"/>
      <c r="L292" s="148"/>
      <c r="M292" s="153"/>
      <c r="T292" s="154"/>
      <c r="AT292" s="150" t="s">
        <v>186</v>
      </c>
      <c r="AU292" s="150" t="s">
        <v>87</v>
      </c>
      <c r="AV292" s="12" t="s">
        <v>84</v>
      </c>
      <c r="AW292" s="12" t="s">
        <v>31</v>
      </c>
      <c r="AX292" s="12" t="s">
        <v>76</v>
      </c>
      <c r="AY292" s="150" t="s">
        <v>178</v>
      </c>
    </row>
    <row r="293" spans="2:51" s="13" customFormat="1">
      <c r="B293" s="155"/>
      <c r="D293" s="149" t="s">
        <v>186</v>
      </c>
      <c r="E293" s="156" t="s">
        <v>1</v>
      </c>
      <c r="F293" s="157" t="s">
        <v>319</v>
      </c>
      <c r="H293" s="158">
        <v>6.2</v>
      </c>
      <c r="I293" s="159"/>
      <c r="L293" s="155"/>
      <c r="M293" s="160"/>
      <c r="T293" s="161"/>
      <c r="AT293" s="156" t="s">
        <v>186</v>
      </c>
      <c r="AU293" s="156" t="s">
        <v>87</v>
      </c>
      <c r="AV293" s="13" t="s">
        <v>87</v>
      </c>
      <c r="AW293" s="13" t="s">
        <v>31</v>
      </c>
      <c r="AX293" s="13" t="s">
        <v>76</v>
      </c>
      <c r="AY293" s="156" t="s">
        <v>178</v>
      </c>
    </row>
    <row r="294" spans="2:51" s="12" customFormat="1">
      <c r="B294" s="148"/>
      <c r="D294" s="149" t="s">
        <v>186</v>
      </c>
      <c r="E294" s="150" t="s">
        <v>1</v>
      </c>
      <c r="F294" s="151" t="s">
        <v>258</v>
      </c>
      <c r="H294" s="150" t="s">
        <v>1</v>
      </c>
      <c r="I294" s="152"/>
      <c r="L294" s="148"/>
      <c r="M294" s="153"/>
      <c r="T294" s="154"/>
      <c r="AT294" s="150" t="s">
        <v>186</v>
      </c>
      <c r="AU294" s="150" t="s">
        <v>87</v>
      </c>
      <c r="AV294" s="12" t="s">
        <v>84</v>
      </c>
      <c r="AW294" s="12" t="s">
        <v>31</v>
      </c>
      <c r="AX294" s="12" t="s">
        <v>76</v>
      </c>
      <c r="AY294" s="150" t="s">
        <v>178</v>
      </c>
    </row>
    <row r="295" spans="2:51" s="13" customFormat="1">
      <c r="B295" s="155"/>
      <c r="D295" s="149" t="s">
        <v>186</v>
      </c>
      <c r="E295" s="156" t="s">
        <v>1</v>
      </c>
      <c r="F295" s="157" t="s">
        <v>319</v>
      </c>
      <c r="H295" s="158">
        <v>6.2</v>
      </c>
      <c r="I295" s="159"/>
      <c r="L295" s="155"/>
      <c r="M295" s="160"/>
      <c r="T295" s="161"/>
      <c r="AT295" s="156" t="s">
        <v>186</v>
      </c>
      <c r="AU295" s="156" t="s">
        <v>87</v>
      </c>
      <c r="AV295" s="13" t="s">
        <v>87</v>
      </c>
      <c r="AW295" s="13" t="s">
        <v>31</v>
      </c>
      <c r="AX295" s="13" t="s">
        <v>76</v>
      </c>
      <c r="AY295" s="156" t="s">
        <v>178</v>
      </c>
    </row>
    <row r="296" spans="2:51" s="12" customFormat="1">
      <c r="B296" s="148"/>
      <c r="D296" s="149" t="s">
        <v>186</v>
      </c>
      <c r="E296" s="150" t="s">
        <v>1</v>
      </c>
      <c r="F296" s="151" t="s">
        <v>259</v>
      </c>
      <c r="H296" s="150" t="s">
        <v>1</v>
      </c>
      <c r="I296" s="152"/>
      <c r="L296" s="148"/>
      <c r="M296" s="153"/>
      <c r="T296" s="154"/>
      <c r="AT296" s="150" t="s">
        <v>186</v>
      </c>
      <c r="AU296" s="150" t="s">
        <v>87</v>
      </c>
      <c r="AV296" s="12" t="s">
        <v>84</v>
      </c>
      <c r="AW296" s="12" t="s">
        <v>31</v>
      </c>
      <c r="AX296" s="12" t="s">
        <v>76</v>
      </c>
      <c r="AY296" s="150" t="s">
        <v>178</v>
      </c>
    </row>
    <row r="297" spans="2:51" s="13" customFormat="1">
      <c r="B297" s="155"/>
      <c r="D297" s="149" t="s">
        <v>186</v>
      </c>
      <c r="E297" s="156" t="s">
        <v>1</v>
      </c>
      <c r="F297" s="157" t="s">
        <v>323</v>
      </c>
      <c r="H297" s="158">
        <v>7.75</v>
      </c>
      <c r="I297" s="159"/>
      <c r="L297" s="155"/>
      <c r="M297" s="160"/>
      <c r="T297" s="161"/>
      <c r="AT297" s="156" t="s">
        <v>186</v>
      </c>
      <c r="AU297" s="156" t="s">
        <v>87</v>
      </c>
      <c r="AV297" s="13" t="s">
        <v>87</v>
      </c>
      <c r="AW297" s="13" t="s">
        <v>31</v>
      </c>
      <c r="AX297" s="13" t="s">
        <v>76</v>
      </c>
      <c r="AY297" s="156" t="s">
        <v>178</v>
      </c>
    </row>
    <row r="298" spans="2:51" s="12" customFormat="1">
      <c r="B298" s="148"/>
      <c r="D298" s="149" t="s">
        <v>186</v>
      </c>
      <c r="E298" s="150" t="s">
        <v>1</v>
      </c>
      <c r="F298" s="151" t="s">
        <v>260</v>
      </c>
      <c r="H298" s="150" t="s">
        <v>1</v>
      </c>
      <c r="I298" s="152"/>
      <c r="L298" s="148"/>
      <c r="M298" s="153"/>
      <c r="T298" s="154"/>
      <c r="AT298" s="150" t="s">
        <v>186</v>
      </c>
      <c r="AU298" s="150" t="s">
        <v>87</v>
      </c>
      <c r="AV298" s="12" t="s">
        <v>84</v>
      </c>
      <c r="AW298" s="12" t="s">
        <v>31</v>
      </c>
      <c r="AX298" s="12" t="s">
        <v>76</v>
      </c>
      <c r="AY298" s="150" t="s">
        <v>178</v>
      </c>
    </row>
    <row r="299" spans="2:51" s="13" customFormat="1">
      <c r="B299" s="155"/>
      <c r="D299" s="149" t="s">
        <v>186</v>
      </c>
      <c r="E299" s="156" t="s">
        <v>1</v>
      </c>
      <c r="F299" s="157" t="s">
        <v>324</v>
      </c>
      <c r="H299" s="158">
        <v>3.875</v>
      </c>
      <c r="I299" s="159"/>
      <c r="L299" s="155"/>
      <c r="M299" s="160"/>
      <c r="T299" s="161"/>
      <c r="AT299" s="156" t="s">
        <v>186</v>
      </c>
      <c r="AU299" s="156" t="s">
        <v>87</v>
      </c>
      <c r="AV299" s="13" t="s">
        <v>87</v>
      </c>
      <c r="AW299" s="13" t="s">
        <v>31</v>
      </c>
      <c r="AX299" s="13" t="s">
        <v>76</v>
      </c>
      <c r="AY299" s="156" t="s">
        <v>178</v>
      </c>
    </row>
    <row r="300" spans="2:51" s="13" customFormat="1">
      <c r="B300" s="155"/>
      <c r="D300" s="149" t="s">
        <v>186</v>
      </c>
      <c r="E300" s="156" t="s">
        <v>1</v>
      </c>
      <c r="F300" s="157" t="s">
        <v>325</v>
      </c>
      <c r="H300" s="158">
        <v>3.5</v>
      </c>
      <c r="I300" s="159"/>
      <c r="L300" s="155"/>
      <c r="M300" s="160"/>
      <c r="T300" s="161"/>
      <c r="AT300" s="156" t="s">
        <v>186</v>
      </c>
      <c r="AU300" s="156" t="s">
        <v>87</v>
      </c>
      <c r="AV300" s="13" t="s">
        <v>87</v>
      </c>
      <c r="AW300" s="13" t="s">
        <v>31</v>
      </c>
      <c r="AX300" s="13" t="s">
        <v>76</v>
      </c>
      <c r="AY300" s="156" t="s">
        <v>178</v>
      </c>
    </row>
    <row r="301" spans="2:51" s="12" customFormat="1">
      <c r="B301" s="148"/>
      <c r="D301" s="149" t="s">
        <v>186</v>
      </c>
      <c r="E301" s="150" t="s">
        <v>1</v>
      </c>
      <c r="F301" s="151" t="s">
        <v>261</v>
      </c>
      <c r="H301" s="150" t="s">
        <v>1</v>
      </c>
      <c r="I301" s="152"/>
      <c r="L301" s="148"/>
      <c r="M301" s="153"/>
      <c r="T301" s="154"/>
      <c r="AT301" s="150" t="s">
        <v>186</v>
      </c>
      <c r="AU301" s="150" t="s">
        <v>87</v>
      </c>
      <c r="AV301" s="12" t="s">
        <v>84</v>
      </c>
      <c r="AW301" s="12" t="s">
        <v>31</v>
      </c>
      <c r="AX301" s="12" t="s">
        <v>76</v>
      </c>
      <c r="AY301" s="150" t="s">
        <v>178</v>
      </c>
    </row>
    <row r="302" spans="2:51" s="13" customFormat="1">
      <c r="B302" s="155"/>
      <c r="D302" s="149" t="s">
        <v>186</v>
      </c>
      <c r="E302" s="156" t="s">
        <v>1</v>
      </c>
      <c r="F302" s="157" t="s">
        <v>326</v>
      </c>
      <c r="H302" s="158">
        <v>6.9749999999999996</v>
      </c>
      <c r="I302" s="159"/>
      <c r="L302" s="155"/>
      <c r="M302" s="160"/>
      <c r="T302" s="161"/>
      <c r="AT302" s="156" t="s">
        <v>186</v>
      </c>
      <c r="AU302" s="156" t="s">
        <v>87</v>
      </c>
      <c r="AV302" s="13" t="s">
        <v>87</v>
      </c>
      <c r="AW302" s="13" t="s">
        <v>31</v>
      </c>
      <c r="AX302" s="13" t="s">
        <v>76</v>
      </c>
      <c r="AY302" s="156" t="s">
        <v>178</v>
      </c>
    </row>
    <row r="303" spans="2:51" s="13" customFormat="1">
      <c r="B303" s="155"/>
      <c r="D303" s="149" t="s">
        <v>186</v>
      </c>
      <c r="E303" s="156" t="s">
        <v>1</v>
      </c>
      <c r="F303" s="157" t="s">
        <v>327</v>
      </c>
      <c r="H303" s="158">
        <v>2.1</v>
      </c>
      <c r="I303" s="159"/>
      <c r="L303" s="155"/>
      <c r="M303" s="160"/>
      <c r="T303" s="161"/>
      <c r="AT303" s="156" t="s">
        <v>186</v>
      </c>
      <c r="AU303" s="156" t="s">
        <v>87</v>
      </c>
      <c r="AV303" s="13" t="s">
        <v>87</v>
      </c>
      <c r="AW303" s="13" t="s">
        <v>31</v>
      </c>
      <c r="AX303" s="13" t="s">
        <v>76</v>
      </c>
      <c r="AY303" s="156" t="s">
        <v>178</v>
      </c>
    </row>
    <row r="304" spans="2:51" s="12" customFormat="1">
      <c r="B304" s="148"/>
      <c r="D304" s="149" t="s">
        <v>186</v>
      </c>
      <c r="E304" s="150" t="s">
        <v>1</v>
      </c>
      <c r="F304" s="151" t="s">
        <v>262</v>
      </c>
      <c r="H304" s="150" t="s">
        <v>1</v>
      </c>
      <c r="I304" s="152"/>
      <c r="L304" s="148"/>
      <c r="M304" s="153"/>
      <c r="T304" s="154"/>
      <c r="AT304" s="150" t="s">
        <v>186</v>
      </c>
      <c r="AU304" s="150" t="s">
        <v>87</v>
      </c>
      <c r="AV304" s="12" t="s">
        <v>84</v>
      </c>
      <c r="AW304" s="12" t="s">
        <v>31</v>
      </c>
      <c r="AX304" s="12" t="s">
        <v>76</v>
      </c>
      <c r="AY304" s="150" t="s">
        <v>178</v>
      </c>
    </row>
    <row r="305" spans="2:51" s="13" customFormat="1">
      <c r="B305" s="155"/>
      <c r="D305" s="149" t="s">
        <v>186</v>
      </c>
      <c r="E305" s="156" t="s">
        <v>1</v>
      </c>
      <c r="F305" s="157" t="s">
        <v>328</v>
      </c>
      <c r="H305" s="158">
        <v>9.3000000000000007</v>
      </c>
      <c r="I305" s="159"/>
      <c r="L305" s="155"/>
      <c r="M305" s="160"/>
      <c r="T305" s="161"/>
      <c r="AT305" s="156" t="s">
        <v>186</v>
      </c>
      <c r="AU305" s="156" t="s">
        <v>87</v>
      </c>
      <c r="AV305" s="13" t="s">
        <v>87</v>
      </c>
      <c r="AW305" s="13" t="s">
        <v>31</v>
      </c>
      <c r="AX305" s="13" t="s">
        <v>76</v>
      </c>
      <c r="AY305" s="156" t="s">
        <v>178</v>
      </c>
    </row>
    <row r="306" spans="2:51" s="12" customFormat="1">
      <c r="B306" s="148"/>
      <c r="D306" s="149" t="s">
        <v>186</v>
      </c>
      <c r="E306" s="150" t="s">
        <v>1</v>
      </c>
      <c r="F306" s="151" t="s">
        <v>263</v>
      </c>
      <c r="H306" s="150" t="s">
        <v>1</v>
      </c>
      <c r="I306" s="152"/>
      <c r="L306" s="148"/>
      <c r="M306" s="153"/>
      <c r="T306" s="154"/>
      <c r="AT306" s="150" t="s">
        <v>186</v>
      </c>
      <c r="AU306" s="150" t="s">
        <v>87</v>
      </c>
      <c r="AV306" s="12" t="s">
        <v>84</v>
      </c>
      <c r="AW306" s="12" t="s">
        <v>31</v>
      </c>
      <c r="AX306" s="12" t="s">
        <v>76</v>
      </c>
      <c r="AY306" s="150" t="s">
        <v>178</v>
      </c>
    </row>
    <row r="307" spans="2:51" s="13" customFormat="1">
      <c r="B307" s="155"/>
      <c r="D307" s="149" t="s">
        <v>186</v>
      </c>
      <c r="E307" s="156" t="s">
        <v>1</v>
      </c>
      <c r="F307" s="157" t="s">
        <v>329</v>
      </c>
      <c r="H307" s="158">
        <v>4.2</v>
      </c>
      <c r="I307" s="159"/>
      <c r="L307" s="155"/>
      <c r="M307" s="160"/>
      <c r="T307" s="161"/>
      <c r="AT307" s="156" t="s">
        <v>186</v>
      </c>
      <c r="AU307" s="156" t="s">
        <v>87</v>
      </c>
      <c r="AV307" s="13" t="s">
        <v>87</v>
      </c>
      <c r="AW307" s="13" t="s">
        <v>31</v>
      </c>
      <c r="AX307" s="13" t="s">
        <v>76</v>
      </c>
      <c r="AY307" s="156" t="s">
        <v>178</v>
      </c>
    </row>
    <row r="308" spans="2:51" s="12" customFormat="1">
      <c r="B308" s="148"/>
      <c r="D308" s="149" t="s">
        <v>186</v>
      </c>
      <c r="E308" s="150" t="s">
        <v>1</v>
      </c>
      <c r="F308" s="151" t="s">
        <v>264</v>
      </c>
      <c r="H308" s="150" t="s">
        <v>1</v>
      </c>
      <c r="I308" s="152"/>
      <c r="L308" s="148"/>
      <c r="M308" s="153"/>
      <c r="T308" s="154"/>
      <c r="AT308" s="150" t="s">
        <v>186</v>
      </c>
      <c r="AU308" s="150" t="s">
        <v>87</v>
      </c>
      <c r="AV308" s="12" t="s">
        <v>84</v>
      </c>
      <c r="AW308" s="12" t="s">
        <v>31</v>
      </c>
      <c r="AX308" s="12" t="s">
        <v>76</v>
      </c>
      <c r="AY308" s="150" t="s">
        <v>178</v>
      </c>
    </row>
    <row r="309" spans="2:51" s="13" customFormat="1">
      <c r="B309" s="155"/>
      <c r="D309" s="149" t="s">
        <v>186</v>
      </c>
      <c r="E309" s="156" t="s">
        <v>1</v>
      </c>
      <c r="F309" s="157" t="s">
        <v>323</v>
      </c>
      <c r="H309" s="158">
        <v>7.75</v>
      </c>
      <c r="I309" s="159"/>
      <c r="L309" s="155"/>
      <c r="M309" s="160"/>
      <c r="T309" s="161"/>
      <c r="AT309" s="156" t="s">
        <v>186</v>
      </c>
      <c r="AU309" s="156" t="s">
        <v>87</v>
      </c>
      <c r="AV309" s="13" t="s">
        <v>87</v>
      </c>
      <c r="AW309" s="13" t="s">
        <v>31</v>
      </c>
      <c r="AX309" s="13" t="s">
        <v>76</v>
      </c>
      <c r="AY309" s="156" t="s">
        <v>178</v>
      </c>
    </row>
    <row r="310" spans="2:51" s="12" customFormat="1">
      <c r="B310" s="148"/>
      <c r="D310" s="149" t="s">
        <v>186</v>
      </c>
      <c r="E310" s="150" t="s">
        <v>1</v>
      </c>
      <c r="F310" s="151" t="s">
        <v>265</v>
      </c>
      <c r="H310" s="150" t="s">
        <v>1</v>
      </c>
      <c r="I310" s="152"/>
      <c r="L310" s="148"/>
      <c r="M310" s="153"/>
      <c r="T310" s="154"/>
      <c r="AT310" s="150" t="s">
        <v>186</v>
      </c>
      <c r="AU310" s="150" t="s">
        <v>87</v>
      </c>
      <c r="AV310" s="12" t="s">
        <v>84</v>
      </c>
      <c r="AW310" s="12" t="s">
        <v>31</v>
      </c>
      <c r="AX310" s="12" t="s">
        <v>76</v>
      </c>
      <c r="AY310" s="150" t="s">
        <v>178</v>
      </c>
    </row>
    <row r="311" spans="2:51" s="13" customFormat="1">
      <c r="B311" s="155"/>
      <c r="D311" s="149" t="s">
        <v>186</v>
      </c>
      <c r="E311" s="156" t="s">
        <v>1</v>
      </c>
      <c r="F311" s="157" t="s">
        <v>323</v>
      </c>
      <c r="H311" s="158">
        <v>7.75</v>
      </c>
      <c r="I311" s="159"/>
      <c r="L311" s="155"/>
      <c r="M311" s="160"/>
      <c r="T311" s="161"/>
      <c r="AT311" s="156" t="s">
        <v>186</v>
      </c>
      <c r="AU311" s="156" t="s">
        <v>87</v>
      </c>
      <c r="AV311" s="13" t="s">
        <v>87</v>
      </c>
      <c r="AW311" s="13" t="s">
        <v>31</v>
      </c>
      <c r="AX311" s="13" t="s">
        <v>76</v>
      </c>
      <c r="AY311" s="156" t="s">
        <v>178</v>
      </c>
    </row>
    <row r="312" spans="2:51" s="12" customFormat="1">
      <c r="B312" s="148"/>
      <c r="D312" s="149" t="s">
        <v>186</v>
      </c>
      <c r="E312" s="150" t="s">
        <v>1</v>
      </c>
      <c r="F312" s="151" t="s">
        <v>266</v>
      </c>
      <c r="H312" s="150" t="s">
        <v>1</v>
      </c>
      <c r="I312" s="152"/>
      <c r="L312" s="148"/>
      <c r="M312" s="153"/>
      <c r="T312" s="154"/>
      <c r="AT312" s="150" t="s">
        <v>186</v>
      </c>
      <c r="AU312" s="150" t="s">
        <v>87</v>
      </c>
      <c r="AV312" s="12" t="s">
        <v>84</v>
      </c>
      <c r="AW312" s="12" t="s">
        <v>31</v>
      </c>
      <c r="AX312" s="12" t="s">
        <v>76</v>
      </c>
      <c r="AY312" s="150" t="s">
        <v>178</v>
      </c>
    </row>
    <row r="313" spans="2:51" s="13" customFormat="1">
      <c r="B313" s="155"/>
      <c r="D313" s="149" t="s">
        <v>186</v>
      </c>
      <c r="E313" s="156" t="s">
        <v>1</v>
      </c>
      <c r="F313" s="157" t="s">
        <v>330</v>
      </c>
      <c r="H313" s="158">
        <v>5.2</v>
      </c>
      <c r="I313" s="159"/>
      <c r="L313" s="155"/>
      <c r="M313" s="160"/>
      <c r="T313" s="161"/>
      <c r="AT313" s="156" t="s">
        <v>186</v>
      </c>
      <c r="AU313" s="156" t="s">
        <v>87</v>
      </c>
      <c r="AV313" s="13" t="s">
        <v>87</v>
      </c>
      <c r="AW313" s="13" t="s">
        <v>31</v>
      </c>
      <c r="AX313" s="13" t="s">
        <v>76</v>
      </c>
      <c r="AY313" s="156" t="s">
        <v>178</v>
      </c>
    </row>
    <row r="314" spans="2:51" s="12" customFormat="1">
      <c r="B314" s="148"/>
      <c r="D314" s="149" t="s">
        <v>186</v>
      </c>
      <c r="E314" s="150" t="s">
        <v>1</v>
      </c>
      <c r="F314" s="151" t="s">
        <v>267</v>
      </c>
      <c r="H314" s="150" t="s">
        <v>1</v>
      </c>
      <c r="I314" s="152"/>
      <c r="L314" s="148"/>
      <c r="M314" s="153"/>
      <c r="T314" s="154"/>
      <c r="AT314" s="150" t="s">
        <v>186</v>
      </c>
      <c r="AU314" s="150" t="s">
        <v>87</v>
      </c>
      <c r="AV314" s="12" t="s">
        <v>84</v>
      </c>
      <c r="AW314" s="12" t="s">
        <v>31</v>
      </c>
      <c r="AX314" s="12" t="s">
        <v>76</v>
      </c>
      <c r="AY314" s="150" t="s">
        <v>178</v>
      </c>
    </row>
    <row r="315" spans="2:51" s="13" customFormat="1">
      <c r="B315" s="155"/>
      <c r="D315" s="149" t="s">
        <v>186</v>
      </c>
      <c r="E315" s="156" t="s">
        <v>1</v>
      </c>
      <c r="F315" s="157" t="s">
        <v>331</v>
      </c>
      <c r="H315" s="158">
        <v>8.4</v>
      </c>
      <c r="I315" s="159"/>
      <c r="L315" s="155"/>
      <c r="M315" s="160"/>
      <c r="T315" s="161"/>
      <c r="AT315" s="156" t="s">
        <v>186</v>
      </c>
      <c r="AU315" s="156" t="s">
        <v>87</v>
      </c>
      <c r="AV315" s="13" t="s">
        <v>87</v>
      </c>
      <c r="AW315" s="13" t="s">
        <v>31</v>
      </c>
      <c r="AX315" s="13" t="s">
        <v>76</v>
      </c>
      <c r="AY315" s="156" t="s">
        <v>178</v>
      </c>
    </row>
    <row r="316" spans="2:51" s="12" customFormat="1">
      <c r="B316" s="148"/>
      <c r="D316" s="149" t="s">
        <v>186</v>
      </c>
      <c r="E316" s="150" t="s">
        <v>1</v>
      </c>
      <c r="F316" s="151" t="s">
        <v>268</v>
      </c>
      <c r="H316" s="150" t="s">
        <v>1</v>
      </c>
      <c r="I316" s="152"/>
      <c r="L316" s="148"/>
      <c r="M316" s="153"/>
      <c r="T316" s="154"/>
      <c r="AT316" s="150" t="s">
        <v>186</v>
      </c>
      <c r="AU316" s="150" t="s">
        <v>87</v>
      </c>
      <c r="AV316" s="12" t="s">
        <v>84</v>
      </c>
      <c r="AW316" s="12" t="s">
        <v>31</v>
      </c>
      <c r="AX316" s="12" t="s">
        <v>76</v>
      </c>
      <c r="AY316" s="150" t="s">
        <v>178</v>
      </c>
    </row>
    <row r="317" spans="2:51" s="13" customFormat="1">
      <c r="B317" s="155"/>
      <c r="D317" s="149" t="s">
        <v>186</v>
      </c>
      <c r="E317" s="156" t="s">
        <v>1</v>
      </c>
      <c r="F317" s="157" t="s">
        <v>319</v>
      </c>
      <c r="H317" s="158">
        <v>6.2</v>
      </c>
      <c r="I317" s="159"/>
      <c r="L317" s="155"/>
      <c r="M317" s="160"/>
      <c r="T317" s="161"/>
      <c r="AT317" s="156" t="s">
        <v>186</v>
      </c>
      <c r="AU317" s="156" t="s">
        <v>87</v>
      </c>
      <c r="AV317" s="13" t="s">
        <v>87</v>
      </c>
      <c r="AW317" s="13" t="s">
        <v>31</v>
      </c>
      <c r="AX317" s="13" t="s">
        <v>76</v>
      </c>
      <c r="AY317" s="156" t="s">
        <v>178</v>
      </c>
    </row>
    <row r="318" spans="2:51" s="12" customFormat="1">
      <c r="B318" s="148"/>
      <c r="D318" s="149" t="s">
        <v>186</v>
      </c>
      <c r="E318" s="150" t="s">
        <v>1</v>
      </c>
      <c r="F318" s="151" t="s">
        <v>269</v>
      </c>
      <c r="H318" s="150" t="s">
        <v>1</v>
      </c>
      <c r="I318" s="152"/>
      <c r="L318" s="148"/>
      <c r="M318" s="153"/>
      <c r="T318" s="154"/>
      <c r="AT318" s="150" t="s">
        <v>186</v>
      </c>
      <c r="AU318" s="150" t="s">
        <v>87</v>
      </c>
      <c r="AV318" s="12" t="s">
        <v>84</v>
      </c>
      <c r="AW318" s="12" t="s">
        <v>31</v>
      </c>
      <c r="AX318" s="12" t="s">
        <v>76</v>
      </c>
      <c r="AY318" s="150" t="s">
        <v>178</v>
      </c>
    </row>
    <row r="319" spans="2:51" s="13" customFormat="1">
      <c r="B319" s="155"/>
      <c r="D319" s="149" t="s">
        <v>186</v>
      </c>
      <c r="E319" s="156" t="s">
        <v>1</v>
      </c>
      <c r="F319" s="157" t="s">
        <v>332</v>
      </c>
      <c r="H319" s="158">
        <v>7</v>
      </c>
      <c r="I319" s="159"/>
      <c r="L319" s="155"/>
      <c r="M319" s="160"/>
      <c r="T319" s="161"/>
      <c r="AT319" s="156" t="s">
        <v>186</v>
      </c>
      <c r="AU319" s="156" t="s">
        <v>87</v>
      </c>
      <c r="AV319" s="13" t="s">
        <v>87</v>
      </c>
      <c r="AW319" s="13" t="s">
        <v>31</v>
      </c>
      <c r="AX319" s="13" t="s">
        <v>76</v>
      </c>
      <c r="AY319" s="156" t="s">
        <v>178</v>
      </c>
    </row>
    <row r="320" spans="2:51" s="12" customFormat="1">
      <c r="B320" s="148"/>
      <c r="D320" s="149" t="s">
        <v>186</v>
      </c>
      <c r="E320" s="150" t="s">
        <v>1</v>
      </c>
      <c r="F320" s="151" t="s">
        <v>270</v>
      </c>
      <c r="H320" s="150" t="s">
        <v>1</v>
      </c>
      <c r="I320" s="152"/>
      <c r="L320" s="148"/>
      <c r="M320" s="153"/>
      <c r="T320" s="154"/>
      <c r="AT320" s="150" t="s">
        <v>186</v>
      </c>
      <c r="AU320" s="150" t="s">
        <v>87</v>
      </c>
      <c r="AV320" s="12" t="s">
        <v>84</v>
      </c>
      <c r="AW320" s="12" t="s">
        <v>31</v>
      </c>
      <c r="AX320" s="12" t="s">
        <v>76</v>
      </c>
      <c r="AY320" s="150" t="s">
        <v>178</v>
      </c>
    </row>
    <row r="321" spans="2:51" s="13" customFormat="1">
      <c r="B321" s="155"/>
      <c r="D321" s="149" t="s">
        <v>186</v>
      </c>
      <c r="E321" s="156" t="s">
        <v>1</v>
      </c>
      <c r="F321" s="157" t="s">
        <v>328</v>
      </c>
      <c r="H321" s="158">
        <v>9.3000000000000007</v>
      </c>
      <c r="I321" s="159"/>
      <c r="L321" s="155"/>
      <c r="M321" s="160"/>
      <c r="T321" s="161"/>
      <c r="AT321" s="156" t="s">
        <v>186</v>
      </c>
      <c r="AU321" s="156" t="s">
        <v>87</v>
      </c>
      <c r="AV321" s="13" t="s">
        <v>87</v>
      </c>
      <c r="AW321" s="13" t="s">
        <v>31</v>
      </c>
      <c r="AX321" s="13" t="s">
        <v>76</v>
      </c>
      <c r="AY321" s="156" t="s">
        <v>178</v>
      </c>
    </row>
    <row r="322" spans="2:51" s="12" customFormat="1">
      <c r="B322" s="148"/>
      <c r="D322" s="149" t="s">
        <v>186</v>
      </c>
      <c r="E322" s="150" t="s">
        <v>1</v>
      </c>
      <c r="F322" s="151" t="s">
        <v>271</v>
      </c>
      <c r="H322" s="150" t="s">
        <v>1</v>
      </c>
      <c r="I322" s="152"/>
      <c r="L322" s="148"/>
      <c r="M322" s="153"/>
      <c r="T322" s="154"/>
      <c r="AT322" s="150" t="s">
        <v>186</v>
      </c>
      <c r="AU322" s="150" t="s">
        <v>87</v>
      </c>
      <c r="AV322" s="12" t="s">
        <v>84</v>
      </c>
      <c r="AW322" s="12" t="s">
        <v>31</v>
      </c>
      <c r="AX322" s="12" t="s">
        <v>76</v>
      </c>
      <c r="AY322" s="150" t="s">
        <v>178</v>
      </c>
    </row>
    <row r="323" spans="2:51" s="13" customFormat="1">
      <c r="B323" s="155"/>
      <c r="D323" s="149" t="s">
        <v>186</v>
      </c>
      <c r="E323" s="156" t="s">
        <v>1</v>
      </c>
      <c r="F323" s="157" t="s">
        <v>317</v>
      </c>
      <c r="H323" s="158">
        <v>13.95</v>
      </c>
      <c r="I323" s="159"/>
      <c r="L323" s="155"/>
      <c r="M323" s="160"/>
      <c r="T323" s="161"/>
      <c r="AT323" s="156" t="s">
        <v>186</v>
      </c>
      <c r="AU323" s="156" t="s">
        <v>87</v>
      </c>
      <c r="AV323" s="13" t="s">
        <v>87</v>
      </c>
      <c r="AW323" s="13" t="s">
        <v>31</v>
      </c>
      <c r="AX323" s="13" t="s">
        <v>76</v>
      </c>
      <c r="AY323" s="156" t="s">
        <v>178</v>
      </c>
    </row>
    <row r="324" spans="2:51" s="12" customFormat="1">
      <c r="B324" s="148"/>
      <c r="D324" s="149" t="s">
        <v>186</v>
      </c>
      <c r="E324" s="150" t="s">
        <v>1</v>
      </c>
      <c r="F324" s="151" t="s">
        <v>272</v>
      </c>
      <c r="H324" s="150" t="s">
        <v>1</v>
      </c>
      <c r="I324" s="152"/>
      <c r="L324" s="148"/>
      <c r="M324" s="153"/>
      <c r="T324" s="154"/>
      <c r="AT324" s="150" t="s">
        <v>186</v>
      </c>
      <c r="AU324" s="150" t="s">
        <v>87</v>
      </c>
      <c r="AV324" s="12" t="s">
        <v>84</v>
      </c>
      <c r="AW324" s="12" t="s">
        <v>31</v>
      </c>
      <c r="AX324" s="12" t="s">
        <v>76</v>
      </c>
      <c r="AY324" s="150" t="s">
        <v>178</v>
      </c>
    </row>
    <row r="325" spans="2:51" s="13" customFormat="1">
      <c r="B325" s="155"/>
      <c r="D325" s="149" t="s">
        <v>186</v>
      </c>
      <c r="E325" s="156" t="s">
        <v>1</v>
      </c>
      <c r="F325" s="157" t="s">
        <v>323</v>
      </c>
      <c r="H325" s="158">
        <v>7.75</v>
      </c>
      <c r="I325" s="159"/>
      <c r="L325" s="155"/>
      <c r="M325" s="160"/>
      <c r="T325" s="161"/>
      <c r="AT325" s="156" t="s">
        <v>186</v>
      </c>
      <c r="AU325" s="156" t="s">
        <v>87</v>
      </c>
      <c r="AV325" s="13" t="s">
        <v>87</v>
      </c>
      <c r="AW325" s="13" t="s">
        <v>31</v>
      </c>
      <c r="AX325" s="13" t="s">
        <v>76</v>
      </c>
      <c r="AY325" s="156" t="s">
        <v>178</v>
      </c>
    </row>
    <row r="326" spans="2:51" s="12" customFormat="1">
      <c r="B326" s="148"/>
      <c r="D326" s="149" t="s">
        <v>186</v>
      </c>
      <c r="E326" s="150" t="s">
        <v>1</v>
      </c>
      <c r="F326" s="151" t="s">
        <v>273</v>
      </c>
      <c r="H326" s="150" t="s">
        <v>1</v>
      </c>
      <c r="I326" s="152"/>
      <c r="L326" s="148"/>
      <c r="M326" s="153"/>
      <c r="T326" s="154"/>
      <c r="AT326" s="150" t="s">
        <v>186</v>
      </c>
      <c r="AU326" s="150" t="s">
        <v>87</v>
      </c>
      <c r="AV326" s="12" t="s">
        <v>84</v>
      </c>
      <c r="AW326" s="12" t="s">
        <v>31</v>
      </c>
      <c r="AX326" s="12" t="s">
        <v>76</v>
      </c>
      <c r="AY326" s="150" t="s">
        <v>178</v>
      </c>
    </row>
    <row r="327" spans="2:51" s="13" customFormat="1">
      <c r="B327" s="155"/>
      <c r="D327" s="149" t="s">
        <v>186</v>
      </c>
      <c r="E327" s="156" t="s">
        <v>1</v>
      </c>
      <c r="F327" s="157" t="s">
        <v>333</v>
      </c>
      <c r="H327" s="158">
        <v>5.4249999999999998</v>
      </c>
      <c r="I327" s="159"/>
      <c r="L327" s="155"/>
      <c r="M327" s="160"/>
      <c r="T327" s="161"/>
      <c r="AT327" s="156" t="s">
        <v>186</v>
      </c>
      <c r="AU327" s="156" t="s">
        <v>87</v>
      </c>
      <c r="AV327" s="13" t="s">
        <v>87</v>
      </c>
      <c r="AW327" s="13" t="s">
        <v>31</v>
      </c>
      <c r="AX327" s="13" t="s">
        <v>76</v>
      </c>
      <c r="AY327" s="156" t="s">
        <v>178</v>
      </c>
    </row>
    <row r="328" spans="2:51" s="12" customFormat="1">
      <c r="B328" s="148"/>
      <c r="D328" s="149" t="s">
        <v>186</v>
      </c>
      <c r="E328" s="150" t="s">
        <v>1</v>
      </c>
      <c r="F328" s="151" t="s">
        <v>274</v>
      </c>
      <c r="H328" s="150" t="s">
        <v>1</v>
      </c>
      <c r="I328" s="152"/>
      <c r="L328" s="148"/>
      <c r="M328" s="153"/>
      <c r="T328" s="154"/>
      <c r="AT328" s="150" t="s">
        <v>186</v>
      </c>
      <c r="AU328" s="150" t="s">
        <v>87</v>
      </c>
      <c r="AV328" s="12" t="s">
        <v>84</v>
      </c>
      <c r="AW328" s="12" t="s">
        <v>31</v>
      </c>
      <c r="AX328" s="12" t="s">
        <v>76</v>
      </c>
      <c r="AY328" s="150" t="s">
        <v>178</v>
      </c>
    </row>
    <row r="329" spans="2:51" s="13" customFormat="1">
      <c r="B329" s="155"/>
      <c r="D329" s="149" t="s">
        <v>186</v>
      </c>
      <c r="E329" s="156" t="s">
        <v>1</v>
      </c>
      <c r="F329" s="157" t="s">
        <v>334</v>
      </c>
      <c r="H329" s="158">
        <v>4.2</v>
      </c>
      <c r="I329" s="159"/>
      <c r="L329" s="155"/>
      <c r="M329" s="160"/>
      <c r="T329" s="161"/>
      <c r="AT329" s="156" t="s">
        <v>186</v>
      </c>
      <c r="AU329" s="156" t="s">
        <v>87</v>
      </c>
      <c r="AV329" s="13" t="s">
        <v>87</v>
      </c>
      <c r="AW329" s="13" t="s">
        <v>31</v>
      </c>
      <c r="AX329" s="13" t="s">
        <v>76</v>
      </c>
      <c r="AY329" s="156" t="s">
        <v>178</v>
      </c>
    </row>
    <row r="330" spans="2:51" s="12" customFormat="1">
      <c r="B330" s="148"/>
      <c r="D330" s="149" t="s">
        <v>186</v>
      </c>
      <c r="E330" s="150" t="s">
        <v>1</v>
      </c>
      <c r="F330" s="151" t="s">
        <v>275</v>
      </c>
      <c r="H330" s="150" t="s">
        <v>1</v>
      </c>
      <c r="I330" s="152"/>
      <c r="L330" s="148"/>
      <c r="M330" s="153"/>
      <c r="T330" s="154"/>
      <c r="AT330" s="150" t="s">
        <v>186</v>
      </c>
      <c r="AU330" s="150" t="s">
        <v>87</v>
      </c>
      <c r="AV330" s="12" t="s">
        <v>84</v>
      </c>
      <c r="AW330" s="12" t="s">
        <v>31</v>
      </c>
      <c r="AX330" s="12" t="s">
        <v>76</v>
      </c>
      <c r="AY330" s="150" t="s">
        <v>178</v>
      </c>
    </row>
    <row r="331" spans="2:51" s="13" customFormat="1">
      <c r="B331" s="155"/>
      <c r="D331" s="149" t="s">
        <v>186</v>
      </c>
      <c r="E331" s="156" t="s">
        <v>1</v>
      </c>
      <c r="F331" s="157" t="s">
        <v>323</v>
      </c>
      <c r="H331" s="158">
        <v>7.75</v>
      </c>
      <c r="I331" s="159"/>
      <c r="L331" s="155"/>
      <c r="M331" s="160"/>
      <c r="T331" s="161"/>
      <c r="AT331" s="156" t="s">
        <v>186</v>
      </c>
      <c r="AU331" s="156" t="s">
        <v>87</v>
      </c>
      <c r="AV331" s="13" t="s">
        <v>87</v>
      </c>
      <c r="AW331" s="13" t="s">
        <v>31</v>
      </c>
      <c r="AX331" s="13" t="s">
        <v>76</v>
      </c>
      <c r="AY331" s="156" t="s">
        <v>178</v>
      </c>
    </row>
    <row r="332" spans="2:51" s="12" customFormat="1">
      <c r="B332" s="148"/>
      <c r="D332" s="149" t="s">
        <v>186</v>
      </c>
      <c r="E332" s="150" t="s">
        <v>1</v>
      </c>
      <c r="F332" s="151" t="s">
        <v>276</v>
      </c>
      <c r="H332" s="150" t="s">
        <v>1</v>
      </c>
      <c r="I332" s="152"/>
      <c r="L332" s="148"/>
      <c r="M332" s="153"/>
      <c r="T332" s="154"/>
      <c r="AT332" s="150" t="s">
        <v>186</v>
      </c>
      <c r="AU332" s="150" t="s">
        <v>87</v>
      </c>
      <c r="AV332" s="12" t="s">
        <v>84</v>
      </c>
      <c r="AW332" s="12" t="s">
        <v>31</v>
      </c>
      <c r="AX332" s="12" t="s">
        <v>76</v>
      </c>
      <c r="AY332" s="150" t="s">
        <v>178</v>
      </c>
    </row>
    <row r="333" spans="2:51" s="13" customFormat="1">
      <c r="B333" s="155"/>
      <c r="D333" s="149" t="s">
        <v>186</v>
      </c>
      <c r="E333" s="156" t="s">
        <v>1</v>
      </c>
      <c r="F333" s="157" t="s">
        <v>335</v>
      </c>
      <c r="H333" s="158">
        <v>4.6500000000000004</v>
      </c>
      <c r="I333" s="159"/>
      <c r="L333" s="155"/>
      <c r="M333" s="160"/>
      <c r="T333" s="161"/>
      <c r="AT333" s="156" t="s">
        <v>186</v>
      </c>
      <c r="AU333" s="156" t="s">
        <v>87</v>
      </c>
      <c r="AV333" s="13" t="s">
        <v>87</v>
      </c>
      <c r="AW333" s="13" t="s">
        <v>31</v>
      </c>
      <c r="AX333" s="13" t="s">
        <v>76</v>
      </c>
      <c r="AY333" s="156" t="s">
        <v>178</v>
      </c>
    </row>
    <row r="334" spans="2:51" s="13" customFormat="1">
      <c r="B334" s="155"/>
      <c r="D334" s="149" t="s">
        <v>186</v>
      </c>
      <c r="E334" s="156" t="s">
        <v>1</v>
      </c>
      <c r="F334" s="157" t="s">
        <v>336</v>
      </c>
      <c r="H334" s="158">
        <v>1.4</v>
      </c>
      <c r="I334" s="159"/>
      <c r="L334" s="155"/>
      <c r="M334" s="160"/>
      <c r="T334" s="161"/>
      <c r="AT334" s="156" t="s">
        <v>186</v>
      </c>
      <c r="AU334" s="156" t="s">
        <v>87</v>
      </c>
      <c r="AV334" s="13" t="s">
        <v>87</v>
      </c>
      <c r="AW334" s="13" t="s">
        <v>31</v>
      </c>
      <c r="AX334" s="13" t="s">
        <v>76</v>
      </c>
      <c r="AY334" s="156" t="s">
        <v>178</v>
      </c>
    </row>
    <row r="335" spans="2:51" s="12" customFormat="1">
      <c r="B335" s="148"/>
      <c r="D335" s="149" t="s">
        <v>186</v>
      </c>
      <c r="E335" s="150" t="s">
        <v>1</v>
      </c>
      <c r="F335" s="151" t="s">
        <v>279</v>
      </c>
      <c r="H335" s="150" t="s">
        <v>1</v>
      </c>
      <c r="I335" s="152"/>
      <c r="L335" s="148"/>
      <c r="M335" s="153"/>
      <c r="T335" s="154"/>
      <c r="AT335" s="150" t="s">
        <v>186</v>
      </c>
      <c r="AU335" s="150" t="s">
        <v>87</v>
      </c>
      <c r="AV335" s="12" t="s">
        <v>84</v>
      </c>
      <c r="AW335" s="12" t="s">
        <v>31</v>
      </c>
      <c r="AX335" s="12" t="s">
        <v>76</v>
      </c>
      <c r="AY335" s="150" t="s">
        <v>178</v>
      </c>
    </row>
    <row r="336" spans="2:51" s="13" customFormat="1">
      <c r="B336" s="155"/>
      <c r="D336" s="149" t="s">
        <v>186</v>
      </c>
      <c r="E336" s="156" t="s">
        <v>1</v>
      </c>
      <c r="F336" s="157" t="s">
        <v>337</v>
      </c>
      <c r="H336" s="158">
        <v>35.65</v>
      </c>
      <c r="I336" s="159"/>
      <c r="L336" s="155"/>
      <c r="M336" s="160"/>
      <c r="T336" s="161"/>
      <c r="AT336" s="156" t="s">
        <v>186</v>
      </c>
      <c r="AU336" s="156" t="s">
        <v>87</v>
      </c>
      <c r="AV336" s="13" t="s">
        <v>87</v>
      </c>
      <c r="AW336" s="13" t="s">
        <v>31</v>
      </c>
      <c r="AX336" s="13" t="s">
        <v>76</v>
      </c>
      <c r="AY336" s="156" t="s">
        <v>178</v>
      </c>
    </row>
    <row r="337" spans="2:51" s="12" customFormat="1">
      <c r="B337" s="148"/>
      <c r="D337" s="149" t="s">
        <v>186</v>
      </c>
      <c r="E337" s="150" t="s">
        <v>1</v>
      </c>
      <c r="F337" s="151" t="s">
        <v>280</v>
      </c>
      <c r="H337" s="150" t="s">
        <v>1</v>
      </c>
      <c r="I337" s="152"/>
      <c r="L337" s="148"/>
      <c r="M337" s="153"/>
      <c r="T337" s="154"/>
      <c r="AT337" s="150" t="s">
        <v>186</v>
      </c>
      <c r="AU337" s="150" t="s">
        <v>87</v>
      </c>
      <c r="AV337" s="12" t="s">
        <v>84</v>
      </c>
      <c r="AW337" s="12" t="s">
        <v>31</v>
      </c>
      <c r="AX337" s="12" t="s">
        <v>76</v>
      </c>
      <c r="AY337" s="150" t="s">
        <v>178</v>
      </c>
    </row>
    <row r="338" spans="2:51" s="13" customFormat="1">
      <c r="B338" s="155"/>
      <c r="D338" s="149" t="s">
        <v>186</v>
      </c>
      <c r="E338" s="156" t="s">
        <v>1</v>
      </c>
      <c r="F338" s="157" t="s">
        <v>338</v>
      </c>
      <c r="H338" s="158">
        <v>12.4</v>
      </c>
      <c r="I338" s="159"/>
      <c r="L338" s="155"/>
      <c r="M338" s="160"/>
      <c r="T338" s="161"/>
      <c r="AT338" s="156" t="s">
        <v>186</v>
      </c>
      <c r="AU338" s="156" t="s">
        <v>87</v>
      </c>
      <c r="AV338" s="13" t="s">
        <v>87</v>
      </c>
      <c r="AW338" s="13" t="s">
        <v>31</v>
      </c>
      <c r="AX338" s="13" t="s">
        <v>76</v>
      </c>
      <c r="AY338" s="156" t="s">
        <v>178</v>
      </c>
    </row>
    <row r="339" spans="2:51" s="12" customFormat="1">
      <c r="B339" s="148"/>
      <c r="D339" s="149" t="s">
        <v>186</v>
      </c>
      <c r="E339" s="150" t="s">
        <v>1</v>
      </c>
      <c r="F339" s="151" t="s">
        <v>281</v>
      </c>
      <c r="H339" s="150" t="s">
        <v>1</v>
      </c>
      <c r="I339" s="152"/>
      <c r="L339" s="148"/>
      <c r="M339" s="153"/>
      <c r="T339" s="154"/>
      <c r="AT339" s="150" t="s">
        <v>186</v>
      </c>
      <c r="AU339" s="150" t="s">
        <v>87</v>
      </c>
      <c r="AV339" s="12" t="s">
        <v>84</v>
      </c>
      <c r="AW339" s="12" t="s">
        <v>31</v>
      </c>
      <c r="AX339" s="12" t="s">
        <v>76</v>
      </c>
      <c r="AY339" s="150" t="s">
        <v>178</v>
      </c>
    </row>
    <row r="340" spans="2:51" s="13" customFormat="1">
      <c r="B340" s="155"/>
      <c r="D340" s="149" t="s">
        <v>186</v>
      </c>
      <c r="E340" s="156" t="s">
        <v>1</v>
      </c>
      <c r="F340" s="157" t="s">
        <v>317</v>
      </c>
      <c r="H340" s="158">
        <v>13.95</v>
      </c>
      <c r="I340" s="159"/>
      <c r="L340" s="155"/>
      <c r="M340" s="160"/>
      <c r="T340" s="161"/>
      <c r="AT340" s="156" t="s">
        <v>186</v>
      </c>
      <c r="AU340" s="156" t="s">
        <v>87</v>
      </c>
      <c r="AV340" s="13" t="s">
        <v>87</v>
      </c>
      <c r="AW340" s="13" t="s">
        <v>31</v>
      </c>
      <c r="AX340" s="13" t="s">
        <v>76</v>
      </c>
      <c r="AY340" s="156" t="s">
        <v>178</v>
      </c>
    </row>
    <row r="341" spans="2:51" s="12" customFormat="1">
      <c r="B341" s="148"/>
      <c r="D341" s="149" t="s">
        <v>186</v>
      </c>
      <c r="E341" s="150" t="s">
        <v>1</v>
      </c>
      <c r="F341" s="151" t="s">
        <v>282</v>
      </c>
      <c r="H341" s="150" t="s">
        <v>1</v>
      </c>
      <c r="I341" s="152"/>
      <c r="L341" s="148"/>
      <c r="M341" s="153"/>
      <c r="T341" s="154"/>
      <c r="AT341" s="150" t="s">
        <v>186</v>
      </c>
      <c r="AU341" s="150" t="s">
        <v>87</v>
      </c>
      <c r="AV341" s="12" t="s">
        <v>84</v>
      </c>
      <c r="AW341" s="12" t="s">
        <v>31</v>
      </c>
      <c r="AX341" s="12" t="s">
        <v>76</v>
      </c>
      <c r="AY341" s="150" t="s">
        <v>178</v>
      </c>
    </row>
    <row r="342" spans="2:51" s="13" customFormat="1">
      <c r="B342" s="155"/>
      <c r="D342" s="149" t="s">
        <v>186</v>
      </c>
      <c r="E342" s="156" t="s">
        <v>1</v>
      </c>
      <c r="F342" s="157" t="s">
        <v>339</v>
      </c>
      <c r="H342" s="158">
        <v>9.8000000000000007</v>
      </c>
      <c r="I342" s="159"/>
      <c r="L342" s="155"/>
      <c r="M342" s="160"/>
      <c r="T342" s="161"/>
      <c r="AT342" s="156" t="s">
        <v>186</v>
      </c>
      <c r="AU342" s="156" t="s">
        <v>87</v>
      </c>
      <c r="AV342" s="13" t="s">
        <v>87</v>
      </c>
      <c r="AW342" s="13" t="s">
        <v>31</v>
      </c>
      <c r="AX342" s="13" t="s">
        <v>76</v>
      </c>
      <c r="AY342" s="156" t="s">
        <v>178</v>
      </c>
    </row>
    <row r="343" spans="2:51" s="12" customFormat="1">
      <c r="B343" s="148"/>
      <c r="D343" s="149" t="s">
        <v>186</v>
      </c>
      <c r="E343" s="150" t="s">
        <v>1</v>
      </c>
      <c r="F343" s="151" t="s">
        <v>283</v>
      </c>
      <c r="H343" s="150" t="s">
        <v>1</v>
      </c>
      <c r="I343" s="152"/>
      <c r="L343" s="148"/>
      <c r="M343" s="153"/>
      <c r="T343" s="154"/>
      <c r="AT343" s="150" t="s">
        <v>186</v>
      </c>
      <c r="AU343" s="150" t="s">
        <v>87</v>
      </c>
      <c r="AV343" s="12" t="s">
        <v>84</v>
      </c>
      <c r="AW343" s="12" t="s">
        <v>31</v>
      </c>
      <c r="AX343" s="12" t="s">
        <v>76</v>
      </c>
      <c r="AY343" s="150" t="s">
        <v>178</v>
      </c>
    </row>
    <row r="344" spans="2:51" s="13" customFormat="1">
      <c r="B344" s="155"/>
      <c r="D344" s="149" t="s">
        <v>186</v>
      </c>
      <c r="E344" s="156" t="s">
        <v>1</v>
      </c>
      <c r="F344" s="157" t="s">
        <v>340</v>
      </c>
      <c r="H344" s="158">
        <v>8.4</v>
      </c>
      <c r="I344" s="159"/>
      <c r="L344" s="155"/>
      <c r="M344" s="160"/>
      <c r="T344" s="161"/>
      <c r="AT344" s="156" t="s">
        <v>186</v>
      </c>
      <c r="AU344" s="156" t="s">
        <v>87</v>
      </c>
      <c r="AV344" s="13" t="s">
        <v>87</v>
      </c>
      <c r="AW344" s="13" t="s">
        <v>31</v>
      </c>
      <c r="AX344" s="13" t="s">
        <v>76</v>
      </c>
      <c r="AY344" s="156" t="s">
        <v>178</v>
      </c>
    </row>
    <row r="345" spans="2:51" s="12" customFormat="1">
      <c r="B345" s="148"/>
      <c r="D345" s="149" t="s">
        <v>186</v>
      </c>
      <c r="E345" s="150" t="s">
        <v>1</v>
      </c>
      <c r="F345" s="151" t="s">
        <v>284</v>
      </c>
      <c r="H345" s="150" t="s">
        <v>1</v>
      </c>
      <c r="I345" s="152"/>
      <c r="L345" s="148"/>
      <c r="M345" s="153"/>
      <c r="T345" s="154"/>
      <c r="AT345" s="150" t="s">
        <v>186</v>
      </c>
      <c r="AU345" s="150" t="s">
        <v>87</v>
      </c>
      <c r="AV345" s="12" t="s">
        <v>84</v>
      </c>
      <c r="AW345" s="12" t="s">
        <v>31</v>
      </c>
      <c r="AX345" s="12" t="s">
        <v>76</v>
      </c>
      <c r="AY345" s="150" t="s">
        <v>178</v>
      </c>
    </row>
    <row r="346" spans="2:51" s="13" customFormat="1">
      <c r="B346" s="155"/>
      <c r="D346" s="149" t="s">
        <v>186</v>
      </c>
      <c r="E346" s="156" t="s">
        <v>1</v>
      </c>
      <c r="F346" s="157" t="s">
        <v>341</v>
      </c>
      <c r="H346" s="158">
        <v>15.4</v>
      </c>
      <c r="I346" s="159"/>
      <c r="L346" s="155"/>
      <c r="M346" s="160"/>
      <c r="T346" s="161"/>
      <c r="AT346" s="156" t="s">
        <v>186</v>
      </c>
      <c r="AU346" s="156" t="s">
        <v>87</v>
      </c>
      <c r="AV346" s="13" t="s">
        <v>87</v>
      </c>
      <c r="AW346" s="13" t="s">
        <v>31</v>
      </c>
      <c r="AX346" s="13" t="s">
        <v>76</v>
      </c>
      <c r="AY346" s="156" t="s">
        <v>178</v>
      </c>
    </row>
    <row r="347" spans="2:51" s="12" customFormat="1">
      <c r="B347" s="148"/>
      <c r="D347" s="149" t="s">
        <v>186</v>
      </c>
      <c r="E347" s="150" t="s">
        <v>1</v>
      </c>
      <c r="F347" s="151" t="s">
        <v>285</v>
      </c>
      <c r="H347" s="150" t="s">
        <v>1</v>
      </c>
      <c r="I347" s="152"/>
      <c r="L347" s="148"/>
      <c r="M347" s="153"/>
      <c r="T347" s="154"/>
      <c r="AT347" s="150" t="s">
        <v>186</v>
      </c>
      <c r="AU347" s="150" t="s">
        <v>87</v>
      </c>
      <c r="AV347" s="12" t="s">
        <v>84</v>
      </c>
      <c r="AW347" s="12" t="s">
        <v>31</v>
      </c>
      <c r="AX347" s="12" t="s">
        <v>76</v>
      </c>
      <c r="AY347" s="150" t="s">
        <v>178</v>
      </c>
    </row>
    <row r="348" spans="2:51" s="13" customFormat="1">
      <c r="B348" s="155"/>
      <c r="D348" s="149" t="s">
        <v>186</v>
      </c>
      <c r="E348" s="156" t="s">
        <v>1</v>
      </c>
      <c r="F348" s="157" t="s">
        <v>341</v>
      </c>
      <c r="H348" s="158">
        <v>15.4</v>
      </c>
      <c r="I348" s="159"/>
      <c r="L348" s="155"/>
      <c r="M348" s="160"/>
      <c r="T348" s="161"/>
      <c r="AT348" s="156" t="s">
        <v>186</v>
      </c>
      <c r="AU348" s="156" t="s">
        <v>87</v>
      </c>
      <c r="AV348" s="13" t="s">
        <v>87</v>
      </c>
      <c r="AW348" s="13" t="s">
        <v>31</v>
      </c>
      <c r="AX348" s="13" t="s">
        <v>76</v>
      </c>
      <c r="AY348" s="156" t="s">
        <v>178</v>
      </c>
    </row>
    <row r="349" spans="2:51" s="12" customFormat="1">
      <c r="B349" s="148"/>
      <c r="D349" s="149" t="s">
        <v>186</v>
      </c>
      <c r="E349" s="150" t="s">
        <v>1</v>
      </c>
      <c r="F349" s="151" t="s">
        <v>286</v>
      </c>
      <c r="H349" s="150" t="s">
        <v>1</v>
      </c>
      <c r="I349" s="152"/>
      <c r="L349" s="148"/>
      <c r="M349" s="153"/>
      <c r="T349" s="154"/>
      <c r="AT349" s="150" t="s">
        <v>186</v>
      </c>
      <c r="AU349" s="150" t="s">
        <v>87</v>
      </c>
      <c r="AV349" s="12" t="s">
        <v>84</v>
      </c>
      <c r="AW349" s="12" t="s">
        <v>31</v>
      </c>
      <c r="AX349" s="12" t="s">
        <v>76</v>
      </c>
      <c r="AY349" s="150" t="s">
        <v>178</v>
      </c>
    </row>
    <row r="350" spans="2:51" s="13" customFormat="1">
      <c r="B350" s="155"/>
      <c r="D350" s="149" t="s">
        <v>186</v>
      </c>
      <c r="E350" s="156" t="s">
        <v>1</v>
      </c>
      <c r="F350" s="157" t="s">
        <v>319</v>
      </c>
      <c r="H350" s="158">
        <v>6.2</v>
      </c>
      <c r="I350" s="159"/>
      <c r="L350" s="155"/>
      <c r="M350" s="160"/>
      <c r="T350" s="161"/>
      <c r="AT350" s="156" t="s">
        <v>186</v>
      </c>
      <c r="AU350" s="156" t="s">
        <v>87</v>
      </c>
      <c r="AV350" s="13" t="s">
        <v>87</v>
      </c>
      <c r="AW350" s="13" t="s">
        <v>31</v>
      </c>
      <c r="AX350" s="13" t="s">
        <v>76</v>
      </c>
      <c r="AY350" s="156" t="s">
        <v>178</v>
      </c>
    </row>
    <row r="351" spans="2:51" s="12" customFormat="1">
      <c r="B351" s="148"/>
      <c r="D351" s="149" t="s">
        <v>186</v>
      </c>
      <c r="E351" s="150" t="s">
        <v>1</v>
      </c>
      <c r="F351" s="151" t="s">
        <v>287</v>
      </c>
      <c r="H351" s="150" t="s">
        <v>1</v>
      </c>
      <c r="I351" s="152"/>
      <c r="L351" s="148"/>
      <c r="M351" s="153"/>
      <c r="T351" s="154"/>
      <c r="AT351" s="150" t="s">
        <v>186</v>
      </c>
      <c r="AU351" s="150" t="s">
        <v>87</v>
      </c>
      <c r="AV351" s="12" t="s">
        <v>84</v>
      </c>
      <c r="AW351" s="12" t="s">
        <v>31</v>
      </c>
      <c r="AX351" s="12" t="s">
        <v>76</v>
      </c>
      <c r="AY351" s="150" t="s">
        <v>178</v>
      </c>
    </row>
    <row r="352" spans="2:51" s="13" customFormat="1">
      <c r="B352" s="155"/>
      <c r="D352" s="149" t="s">
        <v>186</v>
      </c>
      <c r="E352" s="156" t="s">
        <v>1</v>
      </c>
      <c r="F352" s="157" t="s">
        <v>323</v>
      </c>
      <c r="H352" s="158">
        <v>7.75</v>
      </c>
      <c r="I352" s="159"/>
      <c r="L352" s="155"/>
      <c r="M352" s="160"/>
      <c r="T352" s="161"/>
      <c r="AT352" s="156" t="s">
        <v>186</v>
      </c>
      <c r="AU352" s="156" t="s">
        <v>87</v>
      </c>
      <c r="AV352" s="13" t="s">
        <v>87</v>
      </c>
      <c r="AW352" s="13" t="s">
        <v>31</v>
      </c>
      <c r="AX352" s="13" t="s">
        <v>76</v>
      </c>
      <c r="AY352" s="156" t="s">
        <v>178</v>
      </c>
    </row>
    <row r="353" spans="2:65" s="12" customFormat="1">
      <c r="B353" s="148"/>
      <c r="D353" s="149" t="s">
        <v>186</v>
      </c>
      <c r="E353" s="150" t="s">
        <v>1</v>
      </c>
      <c r="F353" s="151" t="s">
        <v>288</v>
      </c>
      <c r="H353" s="150" t="s">
        <v>1</v>
      </c>
      <c r="I353" s="152"/>
      <c r="L353" s="148"/>
      <c r="M353" s="153"/>
      <c r="T353" s="154"/>
      <c r="AT353" s="150" t="s">
        <v>186</v>
      </c>
      <c r="AU353" s="150" t="s">
        <v>87</v>
      </c>
      <c r="AV353" s="12" t="s">
        <v>84</v>
      </c>
      <c r="AW353" s="12" t="s">
        <v>31</v>
      </c>
      <c r="AX353" s="12" t="s">
        <v>76</v>
      </c>
      <c r="AY353" s="150" t="s">
        <v>178</v>
      </c>
    </row>
    <row r="354" spans="2:65" s="13" customFormat="1">
      <c r="B354" s="155"/>
      <c r="D354" s="149" t="s">
        <v>186</v>
      </c>
      <c r="E354" s="156" t="s">
        <v>1</v>
      </c>
      <c r="F354" s="157" t="s">
        <v>342</v>
      </c>
      <c r="H354" s="158">
        <v>11.2</v>
      </c>
      <c r="I354" s="159"/>
      <c r="L354" s="155"/>
      <c r="M354" s="160"/>
      <c r="T354" s="161"/>
      <c r="AT354" s="156" t="s">
        <v>186</v>
      </c>
      <c r="AU354" s="156" t="s">
        <v>87</v>
      </c>
      <c r="AV354" s="13" t="s">
        <v>87</v>
      </c>
      <c r="AW354" s="13" t="s">
        <v>31</v>
      </c>
      <c r="AX354" s="13" t="s">
        <v>76</v>
      </c>
      <c r="AY354" s="156" t="s">
        <v>178</v>
      </c>
    </row>
    <row r="355" spans="2:65" s="12" customFormat="1">
      <c r="B355" s="148"/>
      <c r="D355" s="149" t="s">
        <v>186</v>
      </c>
      <c r="E355" s="150" t="s">
        <v>1</v>
      </c>
      <c r="F355" s="151" t="s">
        <v>289</v>
      </c>
      <c r="H355" s="150" t="s">
        <v>1</v>
      </c>
      <c r="I355" s="152"/>
      <c r="L355" s="148"/>
      <c r="M355" s="153"/>
      <c r="T355" s="154"/>
      <c r="AT355" s="150" t="s">
        <v>186</v>
      </c>
      <c r="AU355" s="150" t="s">
        <v>87</v>
      </c>
      <c r="AV355" s="12" t="s">
        <v>84</v>
      </c>
      <c r="AW355" s="12" t="s">
        <v>31</v>
      </c>
      <c r="AX355" s="12" t="s">
        <v>76</v>
      </c>
      <c r="AY355" s="150" t="s">
        <v>178</v>
      </c>
    </row>
    <row r="356" spans="2:65" s="13" customFormat="1">
      <c r="B356" s="155"/>
      <c r="D356" s="149" t="s">
        <v>186</v>
      </c>
      <c r="E356" s="156" t="s">
        <v>1</v>
      </c>
      <c r="F356" s="157" t="s">
        <v>319</v>
      </c>
      <c r="H356" s="158">
        <v>6.2</v>
      </c>
      <c r="I356" s="159"/>
      <c r="L356" s="155"/>
      <c r="M356" s="160"/>
      <c r="T356" s="161"/>
      <c r="AT356" s="156" t="s">
        <v>186</v>
      </c>
      <c r="AU356" s="156" t="s">
        <v>87</v>
      </c>
      <c r="AV356" s="13" t="s">
        <v>87</v>
      </c>
      <c r="AW356" s="13" t="s">
        <v>31</v>
      </c>
      <c r="AX356" s="13" t="s">
        <v>76</v>
      </c>
      <c r="AY356" s="156" t="s">
        <v>178</v>
      </c>
    </row>
    <row r="357" spans="2:65" s="13" customFormat="1">
      <c r="B357" s="155"/>
      <c r="D357" s="149" t="s">
        <v>186</v>
      </c>
      <c r="E357" s="156" t="s">
        <v>1</v>
      </c>
      <c r="F357" s="157" t="s">
        <v>343</v>
      </c>
      <c r="H357" s="158">
        <v>-38.75</v>
      </c>
      <c r="I357" s="159"/>
      <c r="L357" s="155"/>
      <c r="M357" s="160"/>
      <c r="T357" s="161"/>
      <c r="AT357" s="156" t="s">
        <v>186</v>
      </c>
      <c r="AU357" s="156" t="s">
        <v>87</v>
      </c>
      <c r="AV357" s="13" t="s">
        <v>87</v>
      </c>
      <c r="AW357" s="13" t="s">
        <v>31</v>
      </c>
      <c r="AX357" s="13" t="s">
        <v>76</v>
      </c>
      <c r="AY357" s="156" t="s">
        <v>178</v>
      </c>
    </row>
    <row r="358" spans="2:65" s="14" customFormat="1">
      <c r="B358" s="162"/>
      <c r="D358" s="149" t="s">
        <v>186</v>
      </c>
      <c r="E358" s="163" t="s">
        <v>129</v>
      </c>
      <c r="F358" s="164" t="s">
        <v>189</v>
      </c>
      <c r="H358" s="165">
        <v>359.17500000000001</v>
      </c>
      <c r="I358" s="166"/>
      <c r="L358" s="162"/>
      <c r="M358" s="167"/>
      <c r="T358" s="168"/>
      <c r="AT358" s="163" t="s">
        <v>186</v>
      </c>
      <c r="AU358" s="163" t="s">
        <v>87</v>
      </c>
      <c r="AV358" s="14" t="s">
        <v>184</v>
      </c>
      <c r="AW358" s="14" t="s">
        <v>31</v>
      </c>
      <c r="AX358" s="14" t="s">
        <v>76</v>
      </c>
      <c r="AY358" s="163" t="s">
        <v>178</v>
      </c>
    </row>
    <row r="359" spans="2:65" s="13" customFormat="1">
      <c r="B359" s="155"/>
      <c r="D359" s="149" t="s">
        <v>186</v>
      </c>
      <c r="E359" s="156" t="s">
        <v>1</v>
      </c>
      <c r="F359" s="157" t="s">
        <v>344</v>
      </c>
      <c r="H359" s="158">
        <v>179.58799999999999</v>
      </c>
      <c r="I359" s="159"/>
      <c r="L359" s="155"/>
      <c r="M359" s="160"/>
      <c r="T359" s="161"/>
      <c r="AT359" s="156" t="s">
        <v>186</v>
      </c>
      <c r="AU359" s="156" t="s">
        <v>87</v>
      </c>
      <c r="AV359" s="13" t="s">
        <v>87</v>
      </c>
      <c r="AW359" s="13" t="s">
        <v>31</v>
      </c>
      <c r="AX359" s="13" t="s">
        <v>84</v>
      </c>
      <c r="AY359" s="156" t="s">
        <v>178</v>
      </c>
    </row>
    <row r="360" spans="2:65" s="1" customFormat="1" ht="33" customHeight="1">
      <c r="B360" s="133"/>
      <c r="C360" s="134" t="s">
        <v>345</v>
      </c>
      <c r="D360" s="134" t="s">
        <v>180</v>
      </c>
      <c r="E360" s="135" t="s">
        <v>346</v>
      </c>
      <c r="F360" s="136" t="s">
        <v>347</v>
      </c>
      <c r="G360" s="137" t="s">
        <v>105</v>
      </c>
      <c r="H360" s="138">
        <v>143.66999999999999</v>
      </c>
      <c r="I360" s="139"/>
      <c r="J360" s="140">
        <f>ROUND(I360*H360,2)</f>
        <v>0</v>
      </c>
      <c r="K360" s="141"/>
      <c r="L360" s="31"/>
      <c r="M360" s="142" t="s">
        <v>1</v>
      </c>
      <c r="N360" s="143" t="s">
        <v>41</v>
      </c>
      <c r="P360" s="144">
        <f>O360*H360</f>
        <v>0</v>
      </c>
      <c r="Q360" s="144">
        <v>0</v>
      </c>
      <c r="R360" s="144">
        <f>Q360*H360</f>
        <v>0</v>
      </c>
      <c r="S360" s="144">
        <v>0</v>
      </c>
      <c r="T360" s="145">
        <f>S360*H360</f>
        <v>0</v>
      </c>
      <c r="AR360" s="146" t="s">
        <v>184</v>
      </c>
      <c r="AT360" s="146" t="s">
        <v>180</v>
      </c>
      <c r="AU360" s="146" t="s">
        <v>87</v>
      </c>
      <c r="AY360" s="16" t="s">
        <v>178</v>
      </c>
      <c r="BE360" s="147">
        <f>IF(N360="základní",J360,0)</f>
        <v>0</v>
      </c>
      <c r="BF360" s="147">
        <f>IF(N360="snížená",J360,0)</f>
        <v>0</v>
      </c>
      <c r="BG360" s="147">
        <f>IF(N360="zákl. přenesená",J360,0)</f>
        <v>0</v>
      </c>
      <c r="BH360" s="147">
        <f>IF(N360="sníž. přenesená",J360,0)</f>
        <v>0</v>
      </c>
      <c r="BI360" s="147">
        <f>IF(N360="nulová",J360,0)</f>
        <v>0</v>
      </c>
      <c r="BJ360" s="16" t="s">
        <v>84</v>
      </c>
      <c r="BK360" s="147">
        <f>ROUND(I360*H360,2)</f>
        <v>0</v>
      </c>
      <c r="BL360" s="16" t="s">
        <v>184</v>
      </c>
      <c r="BM360" s="146" t="s">
        <v>348</v>
      </c>
    </row>
    <row r="361" spans="2:65" s="13" customFormat="1">
      <c r="B361" s="155"/>
      <c r="D361" s="149" t="s">
        <v>186</v>
      </c>
      <c r="E361" s="156" t="s">
        <v>1</v>
      </c>
      <c r="F361" s="157" t="s">
        <v>349</v>
      </c>
      <c r="H361" s="158">
        <v>143.66999999999999</v>
      </c>
      <c r="I361" s="159"/>
      <c r="L361" s="155"/>
      <c r="M361" s="160"/>
      <c r="T361" s="161"/>
      <c r="AT361" s="156" t="s">
        <v>186</v>
      </c>
      <c r="AU361" s="156" t="s">
        <v>87</v>
      </c>
      <c r="AV361" s="13" t="s">
        <v>87</v>
      </c>
      <c r="AW361" s="13" t="s">
        <v>31</v>
      </c>
      <c r="AX361" s="13" t="s">
        <v>76</v>
      </c>
      <c r="AY361" s="156" t="s">
        <v>178</v>
      </c>
    </row>
    <row r="362" spans="2:65" s="14" customFormat="1">
      <c r="B362" s="162"/>
      <c r="D362" s="149" t="s">
        <v>186</v>
      </c>
      <c r="E362" s="163" t="s">
        <v>1</v>
      </c>
      <c r="F362" s="164" t="s">
        <v>189</v>
      </c>
      <c r="H362" s="165">
        <v>143.66999999999999</v>
      </c>
      <c r="I362" s="166"/>
      <c r="L362" s="162"/>
      <c r="M362" s="167"/>
      <c r="T362" s="168"/>
      <c r="AT362" s="163" t="s">
        <v>186</v>
      </c>
      <c r="AU362" s="163" t="s">
        <v>87</v>
      </c>
      <c r="AV362" s="14" t="s">
        <v>184</v>
      </c>
      <c r="AW362" s="14" t="s">
        <v>31</v>
      </c>
      <c r="AX362" s="14" t="s">
        <v>84</v>
      </c>
      <c r="AY362" s="163" t="s">
        <v>178</v>
      </c>
    </row>
    <row r="363" spans="2:65" s="1" customFormat="1" ht="33" customHeight="1">
      <c r="B363" s="133"/>
      <c r="C363" s="134" t="s">
        <v>350</v>
      </c>
      <c r="D363" s="134" t="s">
        <v>180</v>
      </c>
      <c r="E363" s="135" t="s">
        <v>351</v>
      </c>
      <c r="F363" s="136" t="s">
        <v>352</v>
      </c>
      <c r="G363" s="137" t="s">
        <v>105</v>
      </c>
      <c r="H363" s="138">
        <v>35.917999999999999</v>
      </c>
      <c r="I363" s="139"/>
      <c r="J363" s="140">
        <f>ROUND(I363*H363,2)</f>
        <v>0</v>
      </c>
      <c r="K363" s="141"/>
      <c r="L363" s="31"/>
      <c r="M363" s="142" t="s">
        <v>1</v>
      </c>
      <c r="N363" s="143" t="s">
        <v>41</v>
      </c>
      <c r="P363" s="144">
        <f>O363*H363</f>
        <v>0</v>
      </c>
      <c r="Q363" s="144">
        <v>0</v>
      </c>
      <c r="R363" s="144">
        <f>Q363*H363</f>
        <v>0</v>
      </c>
      <c r="S363" s="144">
        <v>0</v>
      </c>
      <c r="T363" s="145">
        <f>S363*H363</f>
        <v>0</v>
      </c>
      <c r="AR363" s="146" t="s">
        <v>184</v>
      </c>
      <c r="AT363" s="146" t="s">
        <v>180</v>
      </c>
      <c r="AU363" s="146" t="s">
        <v>87</v>
      </c>
      <c r="AY363" s="16" t="s">
        <v>178</v>
      </c>
      <c r="BE363" s="147">
        <f>IF(N363="základní",J363,0)</f>
        <v>0</v>
      </c>
      <c r="BF363" s="147">
        <f>IF(N363="snížená",J363,0)</f>
        <v>0</v>
      </c>
      <c r="BG363" s="147">
        <f>IF(N363="zákl. přenesená",J363,0)</f>
        <v>0</v>
      </c>
      <c r="BH363" s="147">
        <f>IF(N363="sníž. přenesená",J363,0)</f>
        <v>0</v>
      </c>
      <c r="BI363" s="147">
        <f>IF(N363="nulová",J363,0)</f>
        <v>0</v>
      </c>
      <c r="BJ363" s="16" t="s">
        <v>84</v>
      </c>
      <c r="BK363" s="147">
        <f>ROUND(I363*H363,2)</f>
        <v>0</v>
      </c>
      <c r="BL363" s="16" t="s">
        <v>184</v>
      </c>
      <c r="BM363" s="146" t="s">
        <v>353</v>
      </c>
    </row>
    <row r="364" spans="2:65" s="13" customFormat="1">
      <c r="B364" s="155"/>
      <c r="D364" s="149" t="s">
        <v>186</v>
      </c>
      <c r="E364" s="156" t="s">
        <v>1</v>
      </c>
      <c r="F364" s="157" t="s">
        <v>354</v>
      </c>
      <c r="H364" s="158">
        <v>35.917999999999999</v>
      </c>
      <c r="I364" s="159"/>
      <c r="L364" s="155"/>
      <c r="M364" s="160"/>
      <c r="T364" s="161"/>
      <c r="AT364" s="156" t="s">
        <v>186</v>
      </c>
      <c r="AU364" s="156" t="s">
        <v>87</v>
      </c>
      <c r="AV364" s="13" t="s">
        <v>87</v>
      </c>
      <c r="AW364" s="13" t="s">
        <v>31</v>
      </c>
      <c r="AX364" s="13" t="s">
        <v>76</v>
      </c>
      <c r="AY364" s="156" t="s">
        <v>178</v>
      </c>
    </row>
    <row r="365" spans="2:65" s="14" customFormat="1">
      <c r="B365" s="162"/>
      <c r="D365" s="149" t="s">
        <v>186</v>
      </c>
      <c r="E365" s="163" t="s">
        <v>1</v>
      </c>
      <c r="F365" s="164" t="s">
        <v>189</v>
      </c>
      <c r="H365" s="165">
        <v>35.917999999999999</v>
      </c>
      <c r="I365" s="166"/>
      <c r="L365" s="162"/>
      <c r="M365" s="167"/>
      <c r="T365" s="168"/>
      <c r="AT365" s="163" t="s">
        <v>186</v>
      </c>
      <c r="AU365" s="163" t="s">
        <v>87</v>
      </c>
      <c r="AV365" s="14" t="s">
        <v>184</v>
      </c>
      <c r="AW365" s="14" t="s">
        <v>31</v>
      </c>
      <c r="AX365" s="14" t="s">
        <v>84</v>
      </c>
      <c r="AY365" s="163" t="s">
        <v>178</v>
      </c>
    </row>
    <row r="366" spans="2:65" s="1" customFormat="1" ht="21.75" customHeight="1">
      <c r="B366" s="133"/>
      <c r="C366" s="134" t="s">
        <v>355</v>
      </c>
      <c r="D366" s="134" t="s">
        <v>180</v>
      </c>
      <c r="E366" s="135" t="s">
        <v>356</v>
      </c>
      <c r="F366" s="136" t="s">
        <v>357</v>
      </c>
      <c r="G366" s="137" t="s">
        <v>116</v>
      </c>
      <c r="H366" s="138">
        <v>929.25</v>
      </c>
      <c r="I366" s="139"/>
      <c r="J366" s="140">
        <f>ROUND(I366*H366,2)</f>
        <v>0</v>
      </c>
      <c r="K366" s="141"/>
      <c r="L366" s="31"/>
      <c r="M366" s="142" t="s">
        <v>1</v>
      </c>
      <c r="N366" s="143" t="s">
        <v>41</v>
      </c>
      <c r="P366" s="144">
        <f>O366*H366</f>
        <v>0</v>
      </c>
      <c r="Q366" s="144">
        <v>8.4000000000000003E-4</v>
      </c>
      <c r="R366" s="144">
        <f>Q366*H366</f>
        <v>0.78056999999999999</v>
      </c>
      <c r="S366" s="144">
        <v>0</v>
      </c>
      <c r="T366" s="145">
        <f>S366*H366</f>
        <v>0</v>
      </c>
      <c r="AR366" s="146" t="s">
        <v>184</v>
      </c>
      <c r="AT366" s="146" t="s">
        <v>180</v>
      </c>
      <c r="AU366" s="146" t="s">
        <v>87</v>
      </c>
      <c r="AY366" s="16" t="s">
        <v>178</v>
      </c>
      <c r="BE366" s="147">
        <f>IF(N366="základní",J366,0)</f>
        <v>0</v>
      </c>
      <c r="BF366" s="147">
        <f>IF(N366="snížená",J366,0)</f>
        <v>0</v>
      </c>
      <c r="BG366" s="147">
        <f>IF(N366="zákl. přenesená",J366,0)</f>
        <v>0</v>
      </c>
      <c r="BH366" s="147">
        <f>IF(N366="sníž. přenesená",J366,0)</f>
        <v>0</v>
      </c>
      <c r="BI366" s="147">
        <f>IF(N366="nulová",J366,0)</f>
        <v>0</v>
      </c>
      <c r="BJ366" s="16" t="s">
        <v>84</v>
      </c>
      <c r="BK366" s="147">
        <f>ROUND(I366*H366,2)</f>
        <v>0</v>
      </c>
      <c r="BL366" s="16" t="s">
        <v>184</v>
      </c>
      <c r="BM366" s="146" t="s">
        <v>358</v>
      </c>
    </row>
    <row r="367" spans="2:65" s="12" customFormat="1">
      <c r="B367" s="148"/>
      <c r="D367" s="149" t="s">
        <v>186</v>
      </c>
      <c r="E367" s="150" t="s">
        <v>1</v>
      </c>
      <c r="F367" s="151" t="s">
        <v>315</v>
      </c>
      <c r="H367" s="150" t="s">
        <v>1</v>
      </c>
      <c r="I367" s="152"/>
      <c r="L367" s="148"/>
      <c r="M367" s="153"/>
      <c r="T367" s="154"/>
      <c r="AT367" s="150" t="s">
        <v>186</v>
      </c>
      <c r="AU367" s="150" t="s">
        <v>87</v>
      </c>
      <c r="AV367" s="12" t="s">
        <v>84</v>
      </c>
      <c r="AW367" s="12" t="s">
        <v>31</v>
      </c>
      <c r="AX367" s="12" t="s">
        <v>76</v>
      </c>
      <c r="AY367" s="150" t="s">
        <v>178</v>
      </c>
    </row>
    <row r="368" spans="2:65" s="12" customFormat="1">
      <c r="B368" s="148"/>
      <c r="D368" s="149" t="s">
        <v>186</v>
      </c>
      <c r="E368" s="150" t="s">
        <v>1</v>
      </c>
      <c r="F368" s="151" t="s">
        <v>244</v>
      </c>
      <c r="H368" s="150" t="s">
        <v>1</v>
      </c>
      <c r="I368" s="152"/>
      <c r="L368" s="148"/>
      <c r="M368" s="153"/>
      <c r="T368" s="154"/>
      <c r="AT368" s="150" t="s">
        <v>186</v>
      </c>
      <c r="AU368" s="150" t="s">
        <v>87</v>
      </c>
      <c r="AV368" s="12" t="s">
        <v>84</v>
      </c>
      <c r="AW368" s="12" t="s">
        <v>31</v>
      </c>
      <c r="AX368" s="12" t="s">
        <v>76</v>
      </c>
      <c r="AY368" s="150" t="s">
        <v>178</v>
      </c>
    </row>
    <row r="369" spans="2:51" s="13" customFormat="1">
      <c r="B369" s="155"/>
      <c r="D369" s="149" t="s">
        <v>186</v>
      </c>
      <c r="E369" s="156" t="s">
        <v>1</v>
      </c>
      <c r="F369" s="157" t="s">
        <v>359</v>
      </c>
      <c r="H369" s="158">
        <v>17.5</v>
      </c>
      <c r="I369" s="159"/>
      <c r="L369" s="155"/>
      <c r="M369" s="160"/>
      <c r="T369" s="161"/>
      <c r="AT369" s="156" t="s">
        <v>186</v>
      </c>
      <c r="AU369" s="156" t="s">
        <v>87</v>
      </c>
      <c r="AV369" s="13" t="s">
        <v>87</v>
      </c>
      <c r="AW369" s="13" t="s">
        <v>31</v>
      </c>
      <c r="AX369" s="13" t="s">
        <v>76</v>
      </c>
      <c r="AY369" s="156" t="s">
        <v>178</v>
      </c>
    </row>
    <row r="370" spans="2:51" s="12" customFormat="1">
      <c r="B370" s="148"/>
      <c r="D370" s="149" t="s">
        <v>186</v>
      </c>
      <c r="E370" s="150" t="s">
        <v>1</v>
      </c>
      <c r="F370" s="151" t="s">
        <v>246</v>
      </c>
      <c r="H370" s="150" t="s">
        <v>1</v>
      </c>
      <c r="I370" s="152"/>
      <c r="L370" s="148"/>
      <c r="M370" s="153"/>
      <c r="T370" s="154"/>
      <c r="AT370" s="150" t="s">
        <v>186</v>
      </c>
      <c r="AU370" s="150" t="s">
        <v>87</v>
      </c>
      <c r="AV370" s="12" t="s">
        <v>84</v>
      </c>
      <c r="AW370" s="12" t="s">
        <v>31</v>
      </c>
      <c r="AX370" s="12" t="s">
        <v>76</v>
      </c>
      <c r="AY370" s="150" t="s">
        <v>178</v>
      </c>
    </row>
    <row r="371" spans="2:51" s="13" customFormat="1">
      <c r="B371" s="155"/>
      <c r="D371" s="149" t="s">
        <v>186</v>
      </c>
      <c r="E371" s="156" t="s">
        <v>1</v>
      </c>
      <c r="F371" s="157" t="s">
        <v>360</v>
      </c>
      <c r="H371" s="158">
        <v>31.5</v>
      </c>
      <c r="I371" s="159"/>
      <c r="L371" s="155"/>
      <c r="M371" s="160"/>
      <c r="T371" s="161"/>
      <c r="AT371" s="156" t="s">
        <v>186</v>
      </c>
      <c r="AU371" s="156" t="s">
        <v>87</v>
      </c>
      <c r="AV371" s="13" t="s">
        <v>87</v>
      </c>
      <c r="AW371" s="13" t="s">
        <v>31</v>
      </c>
      <c r="AX371" s="13" t="s">
        <v>76</v>
      </c>
      <c r="AY371" s="156" t="s">
        <v>178</v>
      </c>
    </row>
    <row r="372" spans="2:51" s="12" customFormat="1">
      <c r="B372" s="148"/>
      <c r="D372" s="149" t="s">
        <v>186</v>
      </c>
      <c r="E372" s="150" t="s">
        <v>1</v>
      </c>
      <c r="F372" s="151" t="s">
        <v>248</v>
      </c>
      <c r="H372" s="150" t="s">
        <v>1</v>
      </c>
      <c r="I372" s="152"/>
      <c r="L372" s="148"/>
      <c r="M372" s="153"/>
      <c r="T372" s="154"/>
      <c r="AT372" s="150" t="s">
        <v>186</v>
      </c>
      <c r="AU372" s="150" t="s">
        <v>87</v>
      </c>
      <c r="AV372" s="12" t="s">
        <v>84</v>
      </c>
      <c r="AW372" s="12" t="s">
        <v>31</v>
      </c>
      <c r="AX372" s="12" t="s">
        <v>76</v>
      </c>
      <c r="AY372" s="150" t="s">
        <v>178</v>
      </c>
    </row>
    <row r="373" spans="2:51" s="13" customFormat="1">
      <c r="B373" s="155"/>
      <c r="D373" s="149" t="s">
        <v>186</v>
      </c>
      <c r="E373" s="156" t="s">
        <v>1</v>
      </c>
      <c r="F373" s="157" t="s">
        <v>361</v>
      </c>
      <c r="H373" s="158">
        <v>42</v>
      </c>
      <c r="I373" s="159"/>
      <c r="L373" s="155"/>
      <c r="M373" s="160"/>
      <c r="T373" s="161"/>
      <c r="AT373" s="156" t="s">
        <v>186</v>
      </c>
      <c r="AU373" s="156" t="s">
        <v>87</v>
      </c>
      <c r="AV373" s="13" t="s">
        <v>87</v>
      </c>
      <c r="AW373" s="13" t="s">
        <v>31</v>
      </c>
      <c r="AX373" s="13" t="s">
        <v>76</v>
      </c>
      <c r="AY373" s="156" t="s">
        <v>178</v>
      </c>
    </row>
    <row r="374" spans="2:51" s="12" customFormat="1">
      <c r="B374" s="148"/>
      <c r="D374" s="149" t="s">
        <v>186</v>
      </c>
      <c r="E374" s="150" t="s">
        <v>1</v>
      </c>
      <c r="F374" s="151" t="s">
        <v>249</v>
      </c>
      <c r="H374" s="150" t="s">
        <v>1</v>
      </c>
      <c r="I374" s="152"/>
      <c r="L374" s="148"/>
      <c r="M374" s="153"/>
      <c r="T374" s="154"/>
      <c r="AT374" s="150" t="s">
        <v>186</v>
      </c>
      <c r="AU374" s="150" t="s">
        <v>87</v>
      </c>
      <c r="AV374" s="12" t="s">
        <v>84</v>
      </c>
      <c r="AW374" s="12" t="s">
        <v>31</v>
      </c>
      <c r="AX374" s="12" t="s">
        <v>76</v>
      </c>
      <c r="AY374" s="150" t="s">
        <v>178</v>
      </c>
    </row>
    <row r="375" spans="2:51" s="13" customFormat="1">
      <c r="B375" s="155"/>
      <c r="D375" s="149" t="s">
        <v>186</v>
      </c>
      <c r="E375" s="156" t="s">
        <v>1</v>
      </c>
      <c r="F375" s="157" t="s">
        <v>362</v>
      </c>
      <c r="H375" s="158">
        <v>14</v>
      </c>
      <c r="I375" s="159"/>
      <c r="L375" s="155"/>
      <c r="M375" s="160"/>
      <c r="T375" s="161"/>
      <c r="AT375" s="156" t="s">
        <v>186</v>
      </c>
      <c r="AU375" s="156" t="s">
        <v>87</v>
      </c>
      <c r="AV375" s="13" t="s">
        <v>87</v>
      </c>
      <c r="AW375" s="13" t="s">
        <v>31</v>
      </c>
      <c r="AX375" s="13" t="s">
        <v>76</v>
      </c>
      <c r="AY375" s="156" t="s">
        <v>178</v>
      </c>
    </row>
    <row r="376" spans="2:51" s="12" customFormat="1">
      <c r="B376" s="148"/>
      <c r="D376" s="149" t="s">
        <v>186</v>
      </c>
      <c r="E376" s="150" t="s">
        <v>1</v>
      </c>
      <c r="F376" s="151" t="s">
        <v>250</v>
      </c>
      <c r="H376" s="150" t="s">
        <v>1</v>
      </c>
      <c r="I376" s="152"/>
      <c r="L376" s="148"/>
      <c r="M376" s="153"/>
      <c r="T376" s="154"/>
      <c r="AT376" s="150" t="s">
        <v>186</v>
      </c>
      <c r="AU376" s="150" t="s">
        <v>87</v>
      </c>
      <c r="AV376" s="12" t="s">
        <v>84</v>
      </c>
      <c r="AW376" s="12" t="s">
        <v>31</v>
      </c>
      <c r="AX376" s="12" t="s">
        <v>76</v>
      </c>
      <c r="AY376" s="150" t="s">
        <v>178</v>
      </c>
    </row>
    <row r="377" spans="2:51" s="13" customFormat="1">
      <c r="B377" s="155"/>
      <c r="D377" s="149" t="s">
        <v>186</v>
      </c>
      <c r="E377" s="156" t="s">
        <v>1</v>
      </c>
      <c r="F377" s="157" t="s">
        <v>360</v>
      </c>
      <c r="H377" s="158">
        <v>31.5</v>
      </c>
      <c r="I377" s="159"/>
      <c r="L377" s="155"/>
      <c r="M377" s="160"/>
      <c r="T377" s="161"/>
      <c r="AT377" s="156" t="s">
        <v>186</v>
      </c>
      <c r="AU377" s="156" t="s">
        <v>87</v>
      </c>
      <c r="AV377" s="13" t="s">
        <v>87</v>
      </c>
      <c r="AW377" s="13" t="s">
        <v>31</v>
      </c>
      <c r="AX377" s="13" t="s">
        <v>76</v>
      </c>
      <c r="AY377" s="156" t="s">
        <v>178</v>
      </c>
    </row>
    <row r="378" spans="2:51" s="12" customFormat="1">
      <c r="B378" s="148"/>
      <c r="D378" s="149" t="s">
        <v>186</v>
      </c>
      <c r="E378" s="150" t="s">
        <v>1</v>
      </c>
      <c r="F378" s="151" t="s">
        <v>251</v>
      </c>
      <c r="H378" s="150" t="s">
        <v>1</v>
      </c>
      <c r="I378" s="152"/>
      <c r="L378" s="148"/>
      <c r="M378" s="153"/>
      <c r="T378" s="154"/>
      <c r="AT378" s="150" t="s">
        <v>186</v>
      </c>
      <c r="AU378" s="150" t="s">
        <v>87</v>
      </c>
      <c r="AV378" s="12" t="s">
        <v>84</v>
      </c>
      <c r="AW378" s="12" t="s">
        <v>31</v>
      </c>
      <c r="AX378" s="12" t="s">
        <v>76</v>
      </c>
      <c r="AY378" s="150" t="s">
        <v>178</v>
      </c>
    </row>
    <row r="379" spans="2:51" s="13" customFormat="1">
      <c r="B379" s="155"/>
      <c r="D379" s="149" t="s">
        <v>186</v>
      </c>
      <c r="E379" s="156" t="s">
        <v>1</v>
      </c>
      <c r="F379" s="157" t="s">
        <v>359</v>
      </c>
      <c r="H379" s="158">
        <v>17.5</v>
      </c>
      <c r="I379" s="159"/>
      <c r="L379" s="155"/>
      <c r="M379" s="160"/>
      <c r="T379" s="161"/>
      <c r="AT379" s="156" t="s">
        <v>186</v>
      </c>
      <c r="AU379" s="156" t="s">
        <v>87</v>
      </c>
      <c r="AV379" s="13" t="s">
        <v>87</v>
      </c>
      <c r="AW379" s="13" t="s">
        <v>31</v>
      </c>
      <c r="AX379" s="13" t="s">
        <v>76</v>
      </c>
      <c r="AY379" s="156" t="s">
        <v>178</v>
      </c>
    </row>
    <row r="380" spans="2:51" s="12" customFormat="1">
      <c r="B380" s="148"/>
      <c r="D380" s="149" t="s">
        <v>186</v>
      </c>
      <c r="E380" s="150" t="s">
        <v>1</v>
      </c>
      <c r="F380" s="151" t="s">
        <v>252</v>
      </c>
      <c r="H380" s="150" t="s">
        <v>1</v>
      </c>
      <c r="I380" s="152"/>
      <c r="L380" s="148"/>
      <c r="M380" s="153"/>
      <c r="T380" s="154"/>
      <c r="AT380" s="150" t="s">
        <v>186</v>
      </c>
      <c r="AU380" s="150" t="s">
        <v>87</v>
      </c>
      <c r="AV380" s="12" t="s">
        <v>84</v>
      </c>
      <c r="AW380" s="12" t="s">
        <v>31</v>
      </c>
      <c r="AX380" s="12" t="s">
        <v>76</v>
      </c>
      <c r="AY380" s="150" t="s">
        <v>178</v>
      </c>
    </row>
    <row r="381" spans="2:51" s="13" customFormat="1">
      <c r="B381" s="155"/>
      <c r="D381" s="149" t="s">
        <v>186</v>
      </c>
      <c r="E381" s="156" t="s">
        <v>1</v>
      </c>
      <c r="F381" s="157" t="s">
        <v>360</v>
      </c>
      <c r="H381" s="158">
        <v>31.5</v>
      </c>
      <c r="I381" s="159"/>
      <c r="L381" s="155"/>
      <c r="M381" s="160"/>
      <c r="T381" s="161"/>
      <c r="AT381" s="156" t="s">
        <v>186</v>
      </c>
      <c r="AU381" s="156" t="s">
        <v>87</v>
      </c>
      <c r="AV381" s="13" t="s">
        <v>87</v>
      </c>
      <c r="AW381" s="13" t="s">
        <v>31</v>
      </c>
      <c r="AX381" s="13" t="s">
        <v>76</v>
      </c>
      <c r="AY381" s="156" t="s">
        <v>178</v>
      </c>
    </row>
    <row r="382" spans="2:51" s="12" customFormat="1">
      <c r="B382" s="148"/>
      <c r="D382" s="149" t="s">
        <v>186</v>
      </c>
      <c r="E382" s="150" t="s">
        <v>1</v>
      </c>
      <c r="F382" s="151" t="s">
        <v>253</v>
      </c>
      <c r="H382" s="150" t="s">
        <v>1</v>
      </c>
      <c r="I382" s="152"/>
      <c r="L382" s="148"/>
      <c r="M382" s="153"/>
      <c r="T382" s="154"/>
      <c r="AT382" s="150" t="s">
        <v>186</v>
      </c>
      <c r="AU382" s="150" t="s">
        <v>87</v>
      </c>
      <c r="AV382" s="12" t="s">
        <v>84</v>
      </c>
      <c r="AW382" s="12" t="s">
        <v>31</v>
      </c>
      <c r="AX382" s="12" t="s">
        <v>76</v>
      </c>
      <c r="AY382" s="150" t="s">
        <v>178</v>
      </c>
    </row>
    <row r="383" spans="2:51" s="13" customFormat="1">
      <c r="B383" s="155"/>
      <c r="D383" s="149" t="s">
        <v>186</v>
      </c>
      <c r="E383" s="156" t="s">
        <v>1</v>
      </c>
      <c r="F383" s="157" t="s">
        <v>362</v>
      </c>
      <c r="H383" s="158">
        <v>14</v>
      </c>
      <c r="I383" s="159"/>
      <c r="L383" s="155"/>
      <c r="M383" s="160"/>
      <c r="T383" s="161"/>
      <c r="AT383" s="156" t="s">
        <v>186</v>
      </c>
      <c r="AU383" s="156" t="s">
        <v>87</v>
      </c>
      <c r="AV383" s="13" t="s">
        <v>87</v>
      </c>
      <c r="AW383" s="13" t="s">
        <v>31</v>
      </c>
      <c r="AX383" s="13" t="s">
        <v>76</v>
      </c>
      <c r="AY383" s="156" t="s">
        <v>178</v>
      </c>
    </row>
    <row r="384" spans="2:51" s="12" customFormat="1">
      <c r="B384" s="148"/>
      <c r="D384" s="149" t="s">
        <v>186</v>
      </c>
      <c r="E384" s="150" t="s">
        <v>1</v>
      </c>
      <c r="F384" s="151" t="s">
        <v>254</v>
      </c>
      <c r="H384" s="150" t="s">
        <v>1</v>
      </c>
      <c r="I384" s="152"/>
      <c r="L384" s="148"/>
      <c r="M384" s="153"/>
      <c r="T384" s="154"/>
      <c r="AT384" s="150" t="s">
        <v>186</v>
      </c>
      <c r="AU384" s="150" t="s">
        <v>87</v>
      </c>
      <c r="AV384" s="12" t="s">
        <v>84</v>
      </c>
      <c r="AW384" s="12" t="s">
        <v>31</v>
      </c>
      <c r="AX384" s="12" t="s">
        <v>76</v>
      </c>
      <c r="AY384" s="150" t="s">
        <v>178</v>
      </c>
    </row>
    <row r="385" spans="2:51" s="13" customFormat="1">
      <c r="B385" s="155"/>
      <c r="D385" s="149" t="s">
        <v>186</v>
      </c>
      <c r="E385" s="156" t="s">
        <v>1</v>
      </c>
      <c r="F385" s="157" t="s">
        <v>359</v>
      </c>
      <c r="H385" s="158">
        <v>17.5</v>
      </c>
      <c r="I385" s="159"/>
      <c r="L385" s="155"/>
      <c r="M385" s="160"/>
      <c r="T385" s="161"/>
      <c r="AT385" s="156" t="s">
        <v>186</v>
      </c>
      <c r="AU385" s="156" t="s">
        <v>87</v>
      </c>
      <c r="AV385" s="13" t="s">
        <v>87</v>
      </c>
      <c r="AW385" s="13" t="s">
        <v>31</v>
      </c>
      <c r="AX385" s="13" t="s">
        <v>76</v>
      </c>
      <c r="AY385" s="156" t="s">
        <v>178</v>
      </c>
    </row>
    <row r="386" spans="2:51" s="12" customFormat="1">
      <c r="B386" s="148"/>
      <c r="D386" s="149" t="s">
        <v>186</v>
      </c>
      <c r="E386" s="150" t="s">
        <v>1</v>
      </c>
      <c r="F386" s="151" t="s">
        <v>255</v>
      </c>
      <c r="H386" s="150" t="s">
        <v>1</v>
      </c>
      <c r="I386" s="152"/>
      <c r="L386" s="148"/>
      <c r="M386" s="153"/>
      <c r="T386" s="154"/>
      <c r="AT386" s="150" t="s">
        <v>186</v>
      </c>
      <c r="AU386" s="150" t="s">
        <v>87</v>
      </c>
      <c r="AV386" s="12" t="s">
        <v>84</v>
      </c>
      <c r="AW386" s="12" t="s">
        <v>31</v>
      </c>
      <c r="AX386" s="12" t="s">
        <v>76</v>
      </c>
      <c r="AY386" s="150" t="s">
        <v>178</v>
      </c>
    </row>
    <row r="387" spans="2:51" s="13" customFormat="1">
      <c r="B387" s="155"/>
      <c r="D387" s="149" t="s">
        <v>186</v>
      </c>
      <c r="E387" s="156" t="s">
        <v>1</v>
      </c>
      <c r="F387" s="157" t="s">
        <v>359</v>
      </c>
      <c r="H387" s="158">
        <v>17.5</v>
      </c>
      <c r="I387" s="159"/>
      <c r="L387" s="155"/>
      <c r="M387" s="160"/>
      <c r="T387" s="161"/>
      <c r="AT387" s="156" t="s">
        <v>186</v>
      </c>
      <c r="AU387" s="156" t="s">
        <v>87</v>
      </c>
      <c r="AV387" s="13" t="s">
        <v>87</v>
      </c>
      <c r="AW387" s="13" t="s">
        <v>31</v>
      </c>
      <c r="AX387" s="13" t="s">
        <v>76</v>
      </c>
      <c r="AY387" s="156" t="s">
        <v>178</v>
      </c>
    </row>
    <row r="388" spans="2:51" s="12" customFormat="1">
      <c r="B388" s="148"/>
      <c r="D388" s="149" t="s">
        <v>186</v>
      </c>
      <c r="E388" s="150" t="s">
        <v>1</v>
      </c>
      <c r="F388" s="151" t="s">
        <v>256</v>
      </c>
      <c r="H388" s="150" t="s">
        <v>1</v>
      </c>
      <c r="I388" s="152"/>
      <c r="L388" s="148"/>
      <c r="M388" s="153"/>
      <c r="T388" s="154"/>
      <c r="AT388" s="150" t="s">
        <v>186</v>
      </c>
      <c r="AU388" s="150" t="s">
        <v>87</v>
      </c>
      <c r="AV388" s="12" t="s">
        <v>84</v>
      </c>
      <c r="AW388" s="12" t="s">
        <v>31</v>
      </c>
      <c r="AX388" s="12" t="s">
        <v>76</v>
      </c>
      <c r="AY388" s="150" t="s">
        <v>178</v>
      </c>
    </row>
    <row r="389" spans="2:51" s="13" customFormat="1">
      <c r="B389" s="155"/>
      <c r="D389" s="149" t="s">
        <v>186</v>
      </c>
      <c r="E389" s="156" t="s">
        <v>1</v>
      </c>
      <c r="F389" s="157" t="s">
        <v>359</v>
      </c>
      <c r="H389" s="158">
        <v>17.5</v>
      </c>
      <c r="I389" s="159"/>
      <c r="L389" s="155"/>
      <c r="M389" s="160"/>
      <c r="T389" s="161"/>
      <c r="AT389" s="156" t="s">
        <v>186</v>
      </c>
      <c r="AU389" s="156" t="s">
        <v>87</v>
      </c>
      <c r="AV389" s="13" t="s">
        <v>87</v>
      </c>
      <c r="AW389" s="13" t="s">
        <v>31</v>
      </c>
      <c r="AX389" s="13" t="s">
        <v>76</v>
      </c>
      <c r="AY389" s="156" t="s">
        <v>178</v>
      </c>
    </row>
    <row r="390" spans="2:51" s="12" customFormat="1">
      <c r="B390" s="148"/>
      <c r="D390" s="149" t="s">
        <v>186</v>
      </c>
      <c r="E390" s="150" t="s">
        <v>1</v>
      </c>
      <c r="F390" s="151" t="s">
        <v>257</v>
      </c>
      <c r="H390" s="150" t="s">
        <v>1</v>
      </c>
      <c r="I390" s="152"/>
      <c r="L390" s="148"/>
      <c r="M390" s="153"/>
      <c r="T390" s="154"/>
      <c r="AT390" s="150" t="s">
        <v>186</v>
      </c>
      <c r="AU390" s="150" t="s">
        <v>87</v>
      </c>
      <c r="AV390" s="12" t="s">
        <v>84</v>
      </c>
      <c r="AW390" s="12" t="s">
        <v>31</v>
      </c>
      <c r="AX390" s="12" t="s">
        <v>76</v>
      </c>
      <c r="AY390" s="150" t="s">
        <v>178</v>
      </c>
    </row>
    <row r="391" spans="2:51" s="13" customFormat="1">
      <c r="B391" s="155"/>
      <c r="D391" s="149" t="s">
        <v>186</v>
      </c>
      <c r="E391" s="156" t="s">
        <v>1</v>
      </c>
      <c r="F391" s="157" t="s">
        <v>362</v>
      </c>
      <c r="H391" s="158">
        <v>14</v>
      </c>
      <c r="I391" s="159"/>
      <c r="L391" s="155"/>
      <c r="M391" s="160"/>
      <c r="T391" s="161"/>
      <c r="AT391" s="156" t="s">
        <v>186</v>
      </c>
      <c r="AU391" s="156" t="s">
        <v>87</v>
      </c>
      <c r="AV391" s="13" t="s">
        <v>87</v>
      </c>
      <c r="AW391" s="13" t="s">
        <v>31</v>
      </c>
      <c r="AX391" s="13" t="s">
        <v>76</v>
      </c>
      <c r="AY391" s="156" t="s">
        <v>178</v>
      </c>
    </row>
    <row r="392" spans="2:51" s="12" customFormat="1">
      <c r="B392" s="148"/>
      <c r="D392" s="149" t="s">
        <v>186</v>
      </c>
      <c r="E392" s="150" t="s">
        <v>1</v>
      </c>
      <c r="F392" s="151" t="s">
        <v>258</v>
      </c>
      <c r="H392" s="150" t="s">
        <v>1</v>
      </c>
      <c r="I392" s="152"/>
      <c r="L392" s="148"/>
      <c r="M392" s="153"/>
      <c r="T392" s="154"/>
      <c r="AT392" s="150" t="s">
        <v>186</v>
      </c>
      <c r="AU392" s="150" t="s">
        <v>87</v>
      </c>
      <c r="AV392" s="12" t="s">
        <v>84</v>
      </c>
      <c r="AW392" s="12" t="s">
        <v>31</v>
      </c>
      <c r="AX392" s="12" t="s">
        <v>76</v>
      </c>
      <c r="AY392" s="150" t="s">
        <v>178</v>
      </c>
    </row>
    <row r="393" spans="2:51" s="13" customFormat="1">
      <c r="B393" s="155"/>
      <c r="D393" s="149" t="s">
        <v>186</v>
      </c>
      <c r="E393" s="156" t="s">
        <v>1</v>
      </c>
      <c r="F393" s="157" t="s">
        <v>362</v>
      </c>
      <c r="H393" s="158">
        <v>14</v>
      </c>
      <c r="I393" s="159"/>
      <c r="L393" s="155"/>
      <c r="M393" s="160"/>
      <c r="T393" s="161"/>
      <c r="AT393" s="156" t="s">
        <v>186</v>
      </c>
      <c r="AU393" s="156" t="s">
        <v>87</v>
      </c>
      <c r="AV393" s="13" t="s">
        <v>87</v>
      </c>
      <c r="AW393" s="13" t="s">
        <v>31</v>
      </c>
      <c r="AX393" s="13" t="s">
        <v>76</v>
      </c>
      <c r="AY393" s="156" t="s">
        <v>178</v>
      </c>
    </row>
    <row r="394" spans="2:51" s="12" customFormat="1">
      <c r="B394" s="148"/>
      <c r="D394" s="149" t="s">
        <v>186</v>
      </c>
      <c r="E394" s="150" t="s">
        <v>1</v>
      </c>
      <c r="F394" s="151" t="s">
        <v>259</v>
      </c>
      <c r="H394" s="150" t="s">
        <v>1</v>
      </c>
      <c r="I394" s="152"/>
      <c r="L394" s="148"/>
      <c r="M394" s="153"/>
      <c r="T394" s="154"/>
      <c r="AT394" s="150" t="s">
        <v>186</v>
      </c>
      <c r="AU394" s="150" t="s">
        <v>87</v>
      </c>
      <c r="AV394" s="12" t="s">
        <v>84</v>
      </c>
      <c r="AW394" s="12" t="s">
        <v>31</v>
      </c>
      <c r="AX394" s="12" t="s">
        <v>76</v>
      </c>
      <c r="AY394" s="150" t="s">
        <v>178</v>
      </c>
    </row>
    <row r="395" spans="2:51" s="13" customFormat="1">
      <c r="B395" s="155"/>
      <c r="D395" s="149" t="s">
        <v>186</v>
      </c>
      <c r="E395" s="156" t="s">
        <v>1</v>
      </c>
      <c r="F395" s="157" t="s">
        <v>359</v>
      </c>
      <c r="H395" s="158">
        <v>17.5</v>
      </c>
      <c r="I395" s="159"/>
      <c r="L395" s="155"/>
      <c r="M395" s="160"/>
      <c r="T395" s="161"/>
      <c r="AT395" s="156" t="s">
        <v>186</v>
      </c>
      <c r="AU395" s="156" t="s">
        <v>87</v>
      </c>
      <c r="AV395" s="13" t="s">
        <v>87</v>
      </c>
      <c r="AW395" s="13" t="s">
        <v>31</v>
      </c>
      <c r="AX395" s="13" t="s">
        <v>76</v>
      </c>
      <c r="AY395" s="156" t="s">
        <v>178</v>
      </c>
    </row>
    <row r="396" spans="2:51" s="12" customFormat="1">
      <c r="B396" s="148"/>
      <c r="D396" s="149" t="s">
        <v>186</v>
      </c>
      <c r="E396" s="150" t="s">
        <v>1</v>
      </c>
      <c r="F396" s="151" t="s">
        <v>260</v>
      </c>
      <c r="H396" s="150" t="s">
        <v>1</v>
      </c>
      <c r="I396" s="152"/>
      <c r="L396" s="148"/>
      <c r="M396" s="153"/>
      <c r="T396" s="154"/>
      <c r="AT396" s="150" t="s">
        <v>186</v>
      </c>
      <c r="AU396" s="150" t="s">
        <v>87</v>
      </c>
      <c r="AV396" s="12" t="s">
        <v>84</v>
      </c>
      <c r="AW396" s="12" t="s">
        <v>31</v>
      </c>
      <c r="AX396" s="12" t="s">
        <v>76</v>
      </c>
      <c r="AY396" s="150" t="s">
        <v>178</v>
      </c>
    </row>
    <row r="397" spans="2:51" s="13" customFormat="1">
      <c r="B397" s="155"/>
      <c r="D397" s="149" t="s">
        <v>186</v>
      </c>
      <c r="E397" s="156" t="s">
        <v>1</v>
      </c>
      <c r="F397" s="157" t="s">
        <v>359</v>
      </c>
      <c r="H397" s="158">
        <v>17.5</v>
      </c>
      <c r="I397" s="159"/>
      <c r="L397" s="155"/>
      <c r="M397" s="160"/>
      <c r="T397" s="161"/>
      <c r="AT397" s="156" t="s">
        <v>186</v>
      </c>
      <c r="AU397" s="156" t="s">
        <v>87</v>
      </c>
      <c r="AV397" s="13" t="s">
        <v>87</v>
      </c>
      <c r="AW397" s="13" t="s">
        <v>31</v>
      </c>
      <c r="AX397" s="13" t="s">
        <v>76</v>
      </c>
      <c r="AY397" s="156" t="s">
        <v>178</v>
      </c>
    </row>
    <row r="398" spans="2:51" s="12" customFormat="1">
      <c r="B398" s="148"/>
      <c r="D398" s="149" t="s">
        <v>186</v>
      </c>
      <c r="E398" s="150" t="s">
        <v>1</v>
      </c>
      <c r="F398" s="151" t="s">
        <v>261</v>
      </c>
      <c r="H398" s="150" t="s">
        <v>1</v>
      </c>
      <c r="I398" s="152"/>
      <c r="L398" s="148"/>
      <c r="M398" s="153"/>
      <c r="T398" s="154"/>
      <c r="AT398" s="150" t="s">
        <v>186</v>
      </c>
      <c r="AU398" s="150" t="s">
        <v>87</v>
      </c>
      <c r="AV398" s="12" t="s">
        <v>84</v>
      </c>
      <c r="AW398" s="12" t="s">
        <v>31</v>
      </c>
      <c r="AX398" s="12" t="s">
        <v>76</v>
      </c>
      <c r="AY398" s="150" t="s">
        <v>178</v>
      </c>
    </row>
    <row r="399" spans="2:51" s="13" customFormat="1">
      <c r="B399" s="155"/>
      <c r="D399" s="149" t="s">
        <v>186</v>
      </c>
      <c r="E399" s="156" t="s">
        <v>1</v>
      </c>
      <c r="F399" s="157" t="s">
        <v>363</v>
      </c>
      <c r="H399" s="158">
        <v>21</v>
      </c>
      <c r="I399" s="159"/>
      <c r="L399" s="155"/>
      <c r="M399" s="160"/>
      <c r="T399" s="161"/>
      <c r="AT399" s="156" t="s">
        <v>186</v>
      </c>
      <c r="AU399" s="156" t="s">
        <v>87</v>
      </c>
      <c r="AV399" s="13" t="s">
        <v>87</v>
      </c>
      <c r="AW399" s="13" t="s">
        <v>31</v>
      </c>
      <c r="AX399" s="13" t="s">
        <v>76</v>
      </c>
      <c r="AY399" s="156" t="s">
        <v>178</v>
      </c>
    </row>
    <row r="400" spans="2:51" s="12" customFormat="1">
      <c r="B400" s="148"/>
      <c r="D400" s="149" t="s">
        <v>186</v>
      </c>
      <c r="E400" s="150" t="s">
        <v>1</v>
      </c>
      <c r="F400" s="151" t="s">
        <v>262</v>
      </c>
      <c r="H400" s="150" t="s">
        <v>1</v>
      </c>
      <c r="I400" s="152"/>
      <c r="L400" s="148"/>
      <c r="M400" s="153"/>
      <c r="T400" s="154"/>
      <c r="AT400" s="150" t="s">
        <v>186</v>
      </c>
      <c r="AU400" s="150" t="s">
        <v>87</v>
      </c>
      <c r="AV400" s="12" t="s">
        <v>84</v>
      </c>
      <c r="AW400" s="12" t="s">
        <v>31</v>
      </c>
      <c r="AX400" s="12" t="s">
        <v>76</v>
      </c>
      <c r="AY400" s="150" t="s">
        <v>178</v>
      </c>
    </row>
    <row r="401" spans="2:51" s="13" customFormat="1">
      <c r="B401" s="155"/>
      <c r="D401" s="149" t="s">
        <v>186</v>
      </c>
      <c r="E401" s="156" t="s">
        <v>1</v>
      </c>
      <c r="F401" s="157" t="s">
        <v>363</v>
      </c>
      <c r="H401" s="158">
        <v>21</v>
      </c>
      <c r="I401" s="159"/>
      <c r="L401" s="155"/>
      <c r="M401" s="160"/>
      <c r="T401" s="161"/>
      <c r="AT401" s="156" t="s">
        <v>186</v>
      </c>
      <c r="AU401" s="156" t="s">
        <v>87</v>
      </c>
      <c r="AV401" s="13" t="s">
        <v>87</v>
      </c>
      <c r="AW401" s="13" t="s">
        <v>31</v>
      </c>
      <c r="AX401" s="13" t="s">
        <v>76</v>
      </c>
      <c r="AY401" s="156" t="s">
        <v>178</v>
      </c>
    </row>
    <row r="402" spans="2:51" s="12" customFormat="1">
      <c r="B402" s="148"/>
      <c r="D402" s="149" t="s">
        <v>186</v>
      </c>
      <c r="E402" s="150" t="s">
        <v>1</v>
      </c>
      <c r="F402" s="151" t="s">
        <v>263</v>
      </c>
      <c r="H402" s="150" t="s">
        <v>1</v>
      </c>
      <c r="I402" s="152"/>
      <c r="L402" s="148"/>
      <c r="M402" s="153"/>
      <c r="T402" s="154"/>
      <c r="AT402" s="150" t="s">
        <v>186</v>
      </c>
      <c r="AU402" s="150" t="s">
        <v>87</v>
      </c>
      <c r="AV402" s="12" t="s">
        <v>84</v>
      </c>
      <c r="AW402" s="12" t="s">
        <v>31</v>
      </c>
      <c r="AX402" s="12" t="s">
        <v>76</v>
      </c>
      <c r="AY402" s="150" t="s">
        <v>178</v>
      </c>
    </row>
    <row r="403" spans="2:51" s="13" customFormat="1">
      <c r="B403" s="155"/>
      <c r="D403" s="149" t="s">
        <v>186</v>
      </c>
      <c r="E403" s="156" t="s">
        <v>1</v>
      </c>
      <c r="F403" s="157" t="s">
        <v>364</v>
      </c>
      <c r="H403" s="158">
        <v>10.5</v>
      </c>
      <c r="I403" s="159"/>
      <c r="L403" s="155"/>
      <c r="M403" s="160"/>
      <c r="T403" s="161"/>
      <c r="AT403" s="156" t="s">
        <v>186</v>
      </c>
      <c r="AU403" s="156" t="s">
        <v>87</v>
      </c>
      <c r="AV403" s="13" t="s">
        <v>87</v>
      </c>
      <c r="AW403" s="13" t="s">
        <v>31</v>
      </c>
      <c r="AX403" s="13" t="s">
        <v>76</v>
      </c>
      <c r="AY403" s="156" t="s">
        <v>178</v>
      </c>
    </row>
    <row r="404" spans="2:51" s="12" customFormat="1">
      <c r="B404" s="148"/>
      <c r="D404" s="149" t="s">
        <v>186</v>
      </c>
      <c r="E404" s="150" t="s">
        <v>1</v>
      </c>
      <c r="F404" s="151" t="s">
        <v>264</v>
      </c>
      <c r="H404" s="150" t="s">
        <v>1</v>
      </c>
      <c r="I404" s="152"/>
      <c r="L404" s="148"/>
      <c r="M404" s="153"/>
      <c r="T404" s="154"/>
      <c r="AT404" s="150" t="s">
        <v>186</v>
      </c>
      <c r="AU404" s="150" t="s">
        <v>87</v>
      </c>
      <c r="AV404" s="12" t="s">
        <v>84</v>
      </c>
      <c r="AW404" s="12" t="s">
        <v>31</v>
      </c>
      <c r="AX404" s="12" t="s">
        <v>76</v>
      </c>
      <c r="AY404" s="150" t="s">
        <v>178</v>
      </c>
    </row>
    <row r="405" spans="2:51" s="13" customFormat="1">
      <c r="B405" s="155"/>
      <c r="D405" s="149" t="s">
        <v>186</v>
      </c>
      <c r="E405" s="156" t="s">
        <v>1</v>
      </c>
      <c r="F405" s="157" t="s">
        <v>359</v>
      </c>
      <c r="H405" s="158">
        <v>17.5</v>
      </c>
      <c r="I405" s="159"/>
      <c r="L405" s="155"/>
      <c r="M405" s="160"/>
      <c r="T405" s="161"/>
      <c r="AT405" s="156" t="s">
        <v>186</v>
      </c>
      <c r="AU405" s="156" t="s">
        <v>87</v>
      </c>
      <c r="AV405" s="13" t="s">
        <v>87</v>
      </c>
      <c r="AW405" s="13" t="s">
        <v>31</v>
      </c>
      <c r="AX405" s="13" t="s">
        <v>76</v>
      </c>
      <c r="AY405" s="156" t="s">
        <v>178</v>
      </c>
    </row>
    <row r="406" spans="2:51" s="12" customFormat="1">
      <c r="B406" s="148"/>
      <c r="D406" s="149" t="s">
        <v>186</v>
      </c>
      <c r="E406" s="150" t="s">
        <v>1</v>
      </c>
      <c r="F406" s="151" t="s">
        <v>265</v>
      </c>
      <c r="H406" s="150" t="s">
        <v>1</v>
      </c>
      <c r="I406" s="152"/>
      <c r="L406" s="148"/>
      <c r="M406" s="153"/>
      <c r="T406" s="154"/>
      <c r="AT406" s="150" t="s">
        <v>186</v>
      </c>
      <c r="AU406" s="150" t="s">
        <v>87</v>
      </c>
      <c r="AV406" s="12" t="s">
        <v>84</v>
      </c>
      <c r="AW406" s="12" t="s">
        <v>31</v>
      </c>
      <c r="AX406" s="12" t="s">
        <v>76</v>
      </c>
      <c r="AY406" s="150" t="s">
        <v>178</v>
      </c>
    </row>
    <row r="407" spans="2:51" s="13" customFormat="1">
      <c r="B407" s="155"/>
      <c r="D407" s="149" t="s">
        <v>186</v>
      </c>
      <c r="E407" s="156" t="s">
        <v>1</v>
      </c>
      <c r="F407" s="157" t="s">
        <v>359</v>
      </c>
      <c r="H407" s="158">
        <v>17.5</v>
      </c>
      <c r="I407" s="159"/>
      <c r="L407" s="155"/>
      <c r="M407" s="160"/>
      <c r="T407" s="161"/>
      <c r="AT407" s="156" t="s">
        <v>186</v>
      </c>
      <c r="AU407" s="156" t="s">
        <v>87</v>
      </c>
      <c r="AV407" s="13" t="s">
        <v>87</v>
      </c>
      <c r="AW407" s="13" t="s">
        <v>31</v>
      </c>
      <c r="AX407" s="13" t="s">
        <v>76</v>
      </c>
      <c r="AY407" s="156" t="s">
        <v>178</v>
      </c>
    </row>
    <row r="408" spans="2:51" s="12" customFormat="1">
      <c r="B408" s="148"/>
      <c r="D408" s="149" t="s">
        <v>186</v>
      </c>
      <c r="E408" s="150" t="s">
        <v>1</v>
      </c>
      <c r="F408" s="151" t="s">
        <v>266</v>
      </c>
      <c r="H408" s="150" t="s">
        <v>1</v>
      </c>
      <c r="I408" s="152"/>
      <c r="L408" s="148"/>
      <c r="M408" s="153"/>
      <c r="T408" s="154"/>
      <c r="AT408" s="150" t="s">
        <v>186</v>
      </c>
      <c r="AU408" s="150" t="s">
        <v>87</v>
      </c>
      <c r="AV408" s="12" t="s">
        <v>84</v>
      </c>
      <c r="AW408" s="12" t="s">
        <v>31</v>
      </c>
      <c r="AX408" s="12" t="s">
        <v>76</v>
      </c>
      <c r="AY408" s="150" t="s">
        <v>178</v>
      </c>
    </row>
    <row r="409" spans="2:51" s="13" customFormat="1">
      <c r="B409" s="155"/>
      <c r="D409" s="149" t="s">
        <v>186</v>
      </c>
      <c r="E409" s="156" t="s">
        <v>1</v>
      </c>
      <c r="F409" s="157" t="s">
        <v>362</v>
      </c>
      <c r="H409" s="158">
        <v>14</v>
      </c>
      <c r="I409" s="159"/>
      <c r="L409" s="155"/>
      <c r="M409" s="160"/>
      <c r="T409" s="161"/>
      <c r="AT409" s="156" t="s">
        <v>186</v>
      </c>
      <c r="AU409" s="156" t="s">
        <v>87</v>
      </c>
      <c r="AV409" s="13" t="s">
        <v>87</v>
      </c>
      <c r="AW409" s="13" t="s">
        <v>31</v>
      </c>
      <c r="AX409" s="13" t="s">
        <v>76</v>
      </c>
      <c r="AY409" s="156" t="s">
        <v>178</v>
      </c>
    </row>
    <row r="410" spans="2:51" s="12" customFormat="1">
      <c r="B410" s="148"/>
      <c r="D410" s="149" t="s">
        <v>186</v>
      </c>
      <c r="E410" s="150" t="s">
        <v>1</v>
      </c>
      <c r="F410" s="151" t="s">
        <v>267</v>
      </c>
      <c r="H410" s="150" t="s">
        <v>1</v>
      </c>
      <c r="I410" s="152"/>
      <c r="L410" s="148"/>
      <c r="M410" s="153"/>
      <c r="T410" s="154"/>
      <c r="AT410" s="150" t="s">
        <v>186</v>
      </c>
      <c r="AU410" s="150" t="s">
        <v>87</v>
      </c>
      <c r="AV410" s="12" t="s">
        <v>84</v>
      </c>
      <c r="AW410" s="12" t="s">
        <v>31</v>
      </c>
      <c r="AX410" s="12" t="s">
        <v>76</v>
      </c>
      <c r="AY410" s="150" t="s">
        <v>178</v>
      </c>
    </row>
    <row r="411" spans="2:51" s="13" customFormat="1">
      <c r="B411" s="155"/>
      <c r="D411" s="149" t="s">
        <v>186</v>
      </c>
      <c r="E411" s="156" t="s">
        <v>1</v>
      </c>
      <c r="F411" s="157" t="s">
        <v>363</v>
      </c>
      <c r="H411" s="158">
        <v>21</v>
      </c>
      <c r="I411" s="159"/>
      <c r="L411" s="155"/>
      <c r="M411" s="160"/>
      <c r="T411" s="161"/>
      <c r="AT411" s="156" t="s">
        <v>186</v>
      </c>
      <c r="AU411" s="156" t="s">
        <v>87</v>
      </c>
      <c r="AV411" s="13" t="s">
        <v>87</v>
      </c>
      <c r="AW411" s="13" t="s">
        <v>31</v>
      </c>
      <c r="AX411" s="13" t="s">
        <v>76</v>
      </c>
      <c r="AY411" s="156" t="s">
        <v>178</v>
      </c>
    </row>
    <row r="412" spans="2:51" s="12" customFormat="1">
      <c r="B412" s="148"/>
      <c r="D412" s="149" t="s">
        <v>186</v>
      </c>
      <c r="E412" s="150" t="s">
        <v>1</v>
      </c>
      <c r="F412" s="151" t="s">
        <v>268</v>
      </c>
      <c r="H412" s="150" t="s">
        <v>1</v>
      </c>
      <c r="I412" s="152"/>
      <c r="L412" s="148"/>
      <c r="M412" s="153"/>
      <c r="T412" s="154"/>
      <c r="AT412" s="150" t="s">
        <v>186</v>
      </c>
      <c r="AU412" s="150" t="s">
        <v>87</v>
      </c>
      <c r="AV412" s="12" t="s">
        <v>84</v>
      </c>
      <c r="AW412" s="12" t="s">
        <v>31</v>
      </c>
      <c r="AX412" s="12" t="s">
        <v>76</v>
      </c>
      <c r="AY412" s="150" t="s">
        <v>178</v>
      </c>
    </row>
    <row r="413" spans="2:51" s="13" customFormat="1">
      <c r="B413" s="155"/>
      <c r="D413" s="149" t="s">
        <v>186</v>
      </c>
      <c r="E413" s="156" t="s">
        <v>1</v>
      </c>
      <c r="F413" s="157" t="s">
        <v>362</v>
      </c>
      <c r="H413" s="158">
        <v>14</v>
      </c>
      <c r="I413" s="159"/>
      <c r="L413" s="155"/>
      <c r="M413" s="160"/>
      <c r="T413" s="161"/>
      <c r="AT413" s="156" t="s">
        <v>186</v>
      </c>
      <c r="AU413" s="156" t="s">
        <v>87</v>
      </c>
      <c r="AV413" s="13" t="s">
        <v>87</v>
      </c>
      <c r="AW413" s="13" t="s">
        <v>31</v>
      </c>
      <c r="AX413" s="13" t="s">
        <v>76</v>
      </c>
      <c r="AY413" s="156" t="s">
        <v>178</v>
      </c>
    </row>
    <row r="414" spans="2:51" s="12" customFormat="1">
      <c r="B414" s="148"/>
      <c r="D414" s="149" t="s">
        <v>186</v>
      </c>
      <c r="E414" s="150" t="s">
        <v>1</v>
      </c>
      <c r="F414" s="151" t="s">
        <v>269</v>
      </c>
      <c r="H414" s="150" t="s">
        <v>1</v>
      </c>
      <c r="I414" s="152"/>
      <c r="L414" s="148"/>
      <c r="M414" s="153"/>
      <c r="T414" s="154"/>
      <c r="AT414" s="150" t="s">
        <v>186</v>
      </c>
      <c r="AU414" s="150" t="s">
        <v>87</v>
      </c>
      <c r="AV414" s="12" t="s">
        <v>84</v>
      </c>
      <c r="AW414" s="12" t="s">
        <v>31</v>
      </c>
      <c r="AX414" s="12" t="s">
        <v>76</v>
      </c>
      <c r="AY414" s="150" t="s">
        <v>178</v>
      </c>
    </row>
    <row r="415" spans="2:51" s="13" customFormat="1">
      <c r="B415" s="155"/>
      <c r="D415" s="149" t="s">
        <v>186</v>
      </c>
      <c r="E415" s="156" t="s">
        <v>1</v>
      </c>
      <c r="F415" s="157" t="s">
        <v>359</v>
      </c>
      <c r="H415" s="158">
        <v>17.5</v>
      </c>
      <c r="I415" s="159"/>
      <c r="L415" s="155"/>
      <c r="M415" s="160"/>
      <c r="T415" s="161"/>
      <c r="AT415" s="156" t="s">
        <v>186</v>
      </c>
      <c r="AU415" s="156" t="s">
        <v>87</v>
      </c>
      <c r="AV415" s="13" t="s">
        <v>87</v>
      </c>
      <c r="AW415" s="13" t="s">
        <v>31</v>
      </c>
      <c r="AX415" s="13" t="s">
        <v>76</v>
      </c>
      <c r="AY415" s="156" t="s">
        <v>178</v>
      </c>
    </row>
    <row r="416" spans="2:51" s="12" customFormat="1">
      <c r="B416" s="148"/>
      <c r="D416" s="149" t="s">
        <v>186</v>
      </c>
      <c r="E416" s="150" t="s">
        <v>1</v>
      </c>
      <c r="F416" s="151" t="s">
        <v>270</v>
      </c>
      <c r="H416" s="150" t="s">
        <v>1</v>
      </c>
      <c r="I416" s="152"/>
      <c r="L416" s="148"/>
      <c r="M416" s="153"/>
      <c r="T416" s="154"/>
      <c r="AT416" s="150" t="s">
        <v>186</v>
      </c>
      <c r="AU416" s="150" t="s">
        <v>87</v>
      </c>
      <c r="AV416" s="12" t="s">
        <v>84</v>
      </c>
      <c r="AW416" s="12" t="s">
        <v>31</v>
      </c>
      <c r="AX416" s="12" t="s">
        <v>76</v>
      </c>
      <c r="AY416" s="150" t="s">
        <v>178</v>
      </c>
    </row>
    <row r="417" spans="2:51" s="13" customFormat="1">
      <c r="B417" s="155"/>
      <c r="D417" s="149" t="s">
        <v>186</v>
      </c>
      <c r="E417" s="156" t="s">
        <v>1</v>
      </c>
      <c r="F417" s="157" t="s">
        <v>363</v>
      </c>
      <c r="H417" s="158">
        <v>21</v>
      </c>
      <c r="I417" s="159"/>
      <c r="L417" s="155"/>
      <c r="M417" s="160"/>
      <c r="T417" s="161"/>
      <c r="AT417" s="156" t="s">
        <v>186</v>
      </c>
      <c r="AU417" s="156" t="s">
        <v>87</v>
      </c>
      <c r="AV417" s="13" t="s">
        <v>87</v>
      </c>
      <c r="AW417" s="13" t="s">
        <v>31</v>
      </c>
      <c r="AX417" s="13" t="s">
        <v>76</v>
      </c>
      <c r="AY417" s="156" t="s">
        <v>178</v>
      </c>
    </row>
    <row r="418" spans="2:51" s="12" customFormat="1">
      <c r="B418" s="148"/>
      <c r="D418" s="149" t="s">
        <v>186</v>
      </c>
      <c r="E418" s="150" t="s">
        <v>1</v>
      </c>
      <c r="F418" s="151" t="s">
        <v>271</v>
      </c>
      <c r="H418" s="150" t="s">
        <v>1</v>
      </c>
      <c r="I418" s="152"/>
      <c r="L418" s="148"/>
      <c r="M418" s="153"/>
      <c r="T418" s="154"/>
      <c r="AT418" s="150" t="s">
        <v>186</v>
      </c>
      <c r="AU418" s="150" t="s">
        <v>87</v>
      </c>
      <c r="AV418" s="12" t="s">
        <v>84</v>
      </c>
      <c r="AW418" s="12" t="s">
        <v>31</v>
      </c>
      <c r="AX418" s="12" t="s">
        <v>76</v>
      </c>
      <c r="AY418" s="150" t="s">
        <v>178</v>
      </c>
    </row>
    <row r="419" spans="2:51" s="13" customFormat="1">
      <c r="B419" s="155"/>
      <c r="D419" s="149" t="s">
        <v>186</v>
      </c>
      <c r="E419" s="156" t="s">
        <v>1</v>
      </c>
      <c r="F419" s="157" t="s">
        <v>360</v>
      </c>
      <c r="H419" s="158">
        <v>31.5</v>
      </c>
      <c r="I419" s="159"/>
      <c r="L419" s="155"/>
      <c r="M419" s="160"/>
      <c r="T419" s="161"/>
      <c r="AT419" s="156" t="s">
        <v>186</v>
      </c>
      <c r="AU419" s="156" t="s">
        <v>87</v>
      </c>
      <c r="AV419" s="13" t="s">
        <v>87</v>
      </c>
      <c r="AW419" s="13" t="s">
        <v>31</v>
      </c>
      <c r="AX419" s="13" t="s">
        <v>76</v>
      </c>
      <c r="AY419" s="156" t="s">
        <v>178</v>
      </c>
    </row>
    <row r="420" spans="2:51" s="12" customFormat="1">
      <c r="B420" s="148"/>
      <c r="D420" s="149" t="s">
        <v>186</v>
      </c>
      <c r="E420" s="150" t="s">
        <v>1</v>
      </c>
      <c r="F420" s="151" t="s">
        <v>272</v>
      </c>
      <c r="H420" s="150" t="s">
        <v>1</v>
      </c>
      <c r="I420" s="152"/>
      <c r="L420" s="148"/>
      <c r="M420" s="153"/>
      <c r="T420" s="154"/>
      <c r="AT420" s="150" t="s">
        <v>186</v>
      </c>
      <c r="AU420" s="150" t="s">
        <v>87</v>
      </c>
      <c r="AV420" s="12" t="s">
        <v>84</v>
      </c>
      <c r="AW420" s="12" t="s">
        <v>31</v>
      </c>
      <c r="AX420" s="12" t="s">
        <v>76</v>
      </c>
      <c r="AY420" s="150" t="s">
        <v>178</v>
      </c>
    </row>
    <row r="421" spans="2:51" s="13" customFormat="1">
      <c r="B421" s="155"/>
      <c r="D421" s="149" t="s">
        <v>186</v>
      </c>
      <c r="E421" s="156" t="s">
        <v>1</v>
      </c>
      <c r="F421" s="157" t="s">
        <v>359</v>
      </c>
      <c r="H421" s="158">
        <v>17.5</v>
      </c>
      <c r="I421" s="159"/>
      <c r="L421" s="155"/>
      <c r="M421" s="160"/>
      <c r="T421" s="161"/>
      <c r="AT421" s="156" t="s">
        <v>186</v>
      </c>
      <c r="AU421" s="156" t="s">
        <v>87</v>
      </c>
      <c r="AV421" s="13" t="s">
        <v>87</v>
      </c>
      <c r="AW421" s="13" t="s">
        <v>31</v>
      </c>
      <c r="AX421" s="13" t="s">
        <v>76</v>
      </c>
      <c r="AY421" s="156" t="s">
        <v>178</v>
      </c>
    </row>
    <row r="422" spans="2:51" s="12" customFormat="1">
      <c r="B422" s="148"/>
      <c r="D422" s="149" t="s">
        <v>186</v>
      </c>
      <c r="E422" s="150" t="s">
        <v>1</v>
      </c>
      <c r="F422" s="151" t="s">
        <v>273</v>
      </c>
      <c r="H422" s="150" t="s">
        <v>1</v>
      </c>
      <c r="I422" s="152"/>
      <c r="L422" s="148"/>
      <c r="M422" s="153"/>
      <c r="T422" s="154"/>
      <c r="AT422" s="150" t="s">
        <v>186</v>
      </c>
      <c r="AU422" s="150" t="s">
        <v>87</v>
      </c>
      <c r="AV422" s="12" t="s">
        <v>84</v>
      </c>
      <c r="AW422" s="12" t="s">
        <v>31</v>
      </c>
      <c r="AX422" s="12" t="s">
        <v>76</v>
      </c>
      <c r="AY422" s="150" t="s">
        <v>178</v>
      </c>
    </row>
    <row r="423" spans="2:51" s="13" customFormat="1">
      <c r="B423" s="155"/>
      <c r="D423" s="149" t="s">
        <v>186</v>
      </c>
      <c r="E423" s="156" t="s">
        <v>1</v>
      </c>
      <c r="F423" s="157" t="s">
        <v>365</v>
      </c>
      <c r="H423" s="158">
        <v>12.25</v>
      </c>
      <c r="I423" s="159"/>
      <c r="L423" s="155"/>
      <c r="M423" s="160"/>
      <c r="T423" s="161"/>
      <c r="AT423" s="156" t="s">
        <v>186</v>
      </c>
      <c r="AU423" s="156" t="s">
        <v>87</v>
      </c>
      <c r="AV423" s="13" t="s">
        <v>87</v>
      </c>
      <c r="AW423" s="13" t="s">
        <v>31</v>
      </c>
      <c r="AX423" s="13" t="s">
        <v>76</v>
      </c>
      <c r="AY423" s="156" t="s">
        <v>178</v>
      </c>
    </row>
    <row r="424" spans="2:51" s="12" customFormat="1">
      <c r="B424" s="148"/>
      <c r="D424" s="149" t="s">
        <v>186</v>
      </c>
      <c r="E424" s="150" t="s">
        <v>1</v>
      </c>
      <c r="F424" s="151" t="s">
        <v>274</v>
      </c>
      <c r="H424" s="150" t="s">
        <v>1</v>
      </c>
      <c r="I424" s="152"/>
      <c r="L424" s="148"/>
      <c r="M424" s="153"/>
      <c r="T424" s="154"/>
      <c r="AT424" s="150" t="s">
        <v>186</v>
      </c>
      <c r="AU424" s="150" t="s">
        <v>87</v>
      </c>
      <c r="AV424" s="12" t="s">
        <v>84</v>
      </c>
      <c r="AW424" s="12" t="s">
        <v>31</v>
      </c>
      <c r="AX424" s="12" t="s">
        <v>76</v>
      </c>
      <c r="AY424" s="150" t="s">
        <v>178</v>
      </c>
    </row>
    <row r="425" spans="2:51" s="13" customFormat="1">
      <c r="B425" s="155"/>
      <c r="D425" s="149" t="s">
        <v>186</v>
      </c>
      <c r="E425" s="156" t="s">
        <v>1</v>
      </c>
      <c r="F425" s="157" t="s">
        <v>364</v>
      </c>
      <c r="H425" s="158">
        <v>10.5</v>
      </c>
      <c r="I425" s="159"/>
      <c r="L425" s="155"/>
      <c r="M425" s="160"/>
      <c r="T425" s="161"/>
      <c r="AT425" s="156" t="s">
        <v>186</v>
      </c>
      <c r="AU425" s="156" t="s">
        <v>87</v>
      </c>
      <c r="AV425" s="13" t="s">
        <v>87</v>
      </c>
      <c r="AW425" s="13" t="s">
        <v>31</v>
      </c>
      <c r="AX425" s="13" t="s">
        <v>76</v>
      </c>
      <c r="AY425" s="156" t="s">
        <v>178</v>
      </c>
    </row>
    <row r="426" spans="2:51" s="12" customFormat="1">
      <c r="B426" s="148"/>
      <c r="D426" s="149" t="s">
        <v>186</v>
      </c>
      <c r="E426" s="150" t="s">
        <v>1</v>
      </c>
      <c r="F426" s="151" t="s">
        <v>275</v>
      </c>
      <c r="H426" s="150" t="s">
        <v>1</v>
      </c>
      <c r="I426" s="152"/>
      <c r="L426" s="148"/>
      <c r="M426" s="153"/>
      <c r="T426" s="154"/>
      <c r="AT426" s="150" t="s">
        <v>186</v>
      </c>
      <c r="AU426" s="150" t="s">
        <v>87</v>
      </c>
      <c r="AV426" s="12" t="s">
        <v>84</v>
      </c>
      <c r="AW426" s="12" t="s">
        <v>31</v>
      </c>
      <c r="AX426" s="12" t="s">
        <v>76</v>
      </c>
      <c r="AY426" s="150" t="s">
        <v>178</v>
      </c>
    </row>
    <row r="427" spans="2:51" s="13" customFormat="1">
      <c r="B427" s="155"/>
      <c r="D427" s="149" t="s">
        <v>186</v>
      </c>
      <c r="E427" s="156" t="s">
        <v>1</v>
      </c>
      <c r="F427" s="157" t="s">
        <v>359</v>
      </c>
      <c r="H427" s="158">
        <v>17.5</v>
      </c>
      <c r="I427" s="159"/>
      <c r="L427" s="155"/>
      <c r="M427" s="160"/>
      <c r="T427" s="161"/>
      <c r="AT427" s="156" t="s">
        <v>186</v>
      </c>
      <c r="AU427" s="156" t="s">
        <v>87</v>
      </c>
      <c r="AV427" s="13" t="s">
        <v>87</v>
      </c>
      <c r="AW427" s="13" t="s">
        <v>31</v>
      </c>
      <c r="AX427" s="13" t="s">
        <v>76</v>
      </c>
      <c r="AY427" s="156" t="s">
        <v>178</v>
      </c>
    </row>
    <row r="428" spans="2:51" s="12" customFormat="1">
      <c r="B428" s="148"/>
      <c r="D428" s="149" t="s">
        <v>186</v>
      </c>
      <c r="E428" s="150" t="s">
        <v>1</v>
      </c>
      <c r="F428" s="151" t="s">
        <v>276</v>
      </c>
      <c r="H428" s="150" t="s">
        <v>1</v>
      </c>
      <c r="I428" s="152"/>
      <c r="L428" s="148"/>
      <c r="M428" s="153"/>
      <c r="T428" s="154"/>
      <c r="AT428" s="150" t="s">
        <v>186</v>
      </c>
      <c r="AU428" s="150" t="s">
        <v>87</v>
      </c>
      <c r="AV428" s="12" t="s">
        <v>84</v>
      </c>
      <c r="AW428" s="12" t="s">
        <v>31</v>
      </c>
      <c r="AX428" s="12" t="s">
        <v>76</v>
      </c>
      <c r="AY428" s="150" t="s">
        <v>178</v>
      </c>
    </row>
    <row r="429" spans="2:51" s="13" customFormat="1">
      <c r="B429" s="155"/>
      <c r="D429" s="149" t="s">
        <v>186</v>
      </c>
      <c r="E429" s="156" t="s">
        <v>1</v>
      </c>
      <c r="F429" s="157" t="s">
        <v>362</v>
      </c>
      <c r="H429" s="158">
        <v>14</v>
      </c>
      <c r="I429" s="159"/>
      <c r="L429" s="155"/>
      <c r="M429" s="160"/>
      <c r="T429" s="161"/>
      <c r="AT429" s="156" t="s">
        <v>186</v>
      </c>
      <c r="AU429" s="156" t="s">
        <v>87</v>
      </c>
      <c r="AV429" s="13" t="s">
        <v>87</v>
      </c>
      <c r="AW429" s="13" t="s">
        <v>31</v>
      </c>
      <c r="AX429" s="13" t="s">
        <v>76</v>
      </c>
      <c r="AY429" s="156" t="s">
        <v>178</v>
      </c>
    </row>
    <row r="430" spans="2:51" s="12" customFormat="1">
      <c r="B430" s="148"/>
      <c r="D430" s="149" t="s">
        <v>186</v>
      </c>
      <c r="E430" s="150" t="s">
        <v>1</v>
      </c>
      <c r="F430" s="151" t="s">
        <v>279</v>
      </c>
      <c r="H430" s="150" t="s">
        <v>1</v>
      </c>
      <c r="I430" s="152"/>
      <c r="L430" s="148"/>
      <c r="M430" s="153"/>
      <c r="T430" s="154"/>
      <c r="AT430" s="150" t="s">
        <v>186</v>
      </c>
      <c r="AU430" s="150" t="s">
        <v>87</v>
      </c>
      <c r="AV430" s="12" t="s">
        <v>84</v>
      </c>
      <c r="AW430" s="12" t="s">
        <v>31</v>
      </c>
      <c r="AX430" s="12" t="s">
        <v>76</v>
      </c>
      <c r="AY430" s="150" t="s">
        <v>178</v>
      </c>
    </row>
    <row r="431" spans="2:51" s="13" customFormat="1">
      <c r="B431" s="155"/>
      <c r="D431" s="149" t="s">
        <v>186</v>
      </c>
      <c r="E431" s="156" t="s">
        <v>1</v>
      </c>
      <c r="F431" s="157" t="s">
        <v>366</v>
      </c>
      <c r="H431" s="158">
        <v>80.5</v>
      </c>
      <c r="I431" s="159"/>
      <c r="L431" s="155"/>
      <c r="M431" s="160"/>
      <c r="T431" s="161"/>
      <c r="AT431" s="156" t="s">
        <v>186</v>
      </c>
      <c r="AU431" s="156" t="s">
        <v>87</v>
      </c>
      <c r="AV431" s="13" t="s">
        <v>87</v>
      </c>
      <c r="AW431" s="13" t="s">
        <v>31</v>
      </c>
      <c r="AX431" s="13" t="s">
        <v>76</v>
      </c>
      <c r="AY431" s="156" t="s">
        <v>178</v>
      </c>
    </row>
    <row r="432" spans="2:51" s="12" customFormat="1">
      <c r="B432" s="148"/>
      <c r="D432" s="149" t="s">
        <v>186</v>
      </c>
      <c r="E432" s="150" t="s">
        <v>1</v>
      </c>
      <c r="F432" s="151" t="s">
        <v>280</v>
      </c>
      <c r="H432" s="150" t="s">
        <v>1</v>
      </c>
      <c r="I432" s="152"/>
      <c r="L432" s="148"/>
      <c r="M432" s="153"/>
      <c r="T432" s="154"/>
      <c r="AT432" s="150" t="s">
        <v>186</v>
      </c>
      <c r="AU432" s="150" t="s">
        <v>87</v>
      </c>
      <c r="AV432" s="12" t="s">
        <v>84</v>
      </c>
      <c r="AW432" s="12" t="s">
        <v>31</v>
      </c>
      <c r="AX432" s="12" t="s">
        <v>76</v>
      </c>
      <c r="AY432" s="150" t="s">
        <v>178</v>
      </c>
    </row>
    <row r="433" spans="2:51" s="13" customFormat="1">
      <c r="B433" s="155"/>
      <c r="D433" s="149" t="s">
        <v>186</v>
      </c>
      <c r="E433" s="156" t="s">
        <v>1</v>
      </c>
      <c r="F433" s="157" t="s">
        <v>367</v>
      </c>
      <c r="H433" s="158">
        <v>28</v>
      </c>
      <c r="I433" s="159"/>
      <c r="L433" s="155"/>
      <c r="M433" s="160"/>
      <c r="T433" s="161"/>
      <c r="AT433" s="156" t="s">
        <v>186</v>
      </c>
      <c r="AU433" s="156" t="s">
        <v>87</v>
      </c>
      <c r="AV433" s="13" t="s">
        <v>87</v>
      </c>
      <c r="AW433" s="13" t="s">
        <v>31</v>
      </c>
      <c r="AX433" s="13" t="s">
        <v>76</v>
      </c>
      <c r="AY433" s="156" t="s">
        <v>178</v>
      </c>
    </row>
    <row r="434" spans="2:51" s="12" customFormat="1">
      <c r="B434" s="148"/>
      <c r="D434" s="149" t="s">
        <v>186</v>
      </c>
      <c r="E434" s="150" t="s">
        <v>1</v>
      </c>
      <c r="F434" s="151" t="s">
        <v>281</v>
      </c>
      <c r="H434" s="150" t="s">
        <v>1</v>
      </c>
      <c r="I434" s="152"/>
      <c r="L434" s="148"/>
      <c r="M434" s="153"/>
      <c r="T434" s="154"/>
      <c r="AT434" s="150" t="s">
        <v>186</v>
      </c>
      <c r="AU434" s="150" t="s">
        <v>87</v>
      </c>
      <c r="AV434" s="12" t="s">
        <v>84</v>
      </c>
      <c r="AW434" s="12" t="s">
        <v>31</v>
      </c>
      <c r="AX434" s="12" t="s">
        <v>76</v>
      </c>
      <c r="AY434" s="150" t="s">
        <v>178</v>
      </c>
    </row>
    <row r="435" spans="2:51" s="13" customFormat="1">
      <c r="B435" s="155"/>
      <c r="D435" s="149" t="s">
        <v>186</v>
      </c>
      <c r="E435" s="156" t="s">
        <v>1</v>
      </c>
      <c r="F435" s="157" t="s">
        <v>360</v>
      </c>
      <c r="H435" s="158">
        <v>31.5</v>
      </c>
      <c r="I435" s="159"/>
      <c r="L435" s="155"/>
      <c r="M435" s="160"/>
      <c r="T435" s="161"/>
      <c r="AT435" s="156" t="s">
        <v>186</v>
      </c>
      <c r="AU435" s="156" t="s">
        <v>87</v>
      </c>
      <c r="AV435" s="13" t="s">
        <v>87</v>
      </c>
      <c r="AW435" s="13" t="s">
        <v>31</v>
      </c>
      <c r="AX435" s="13" t="s">
        <v>76</v>
      </c>
      <c r="AY435" s="156" t="s">
        <v>178</v>
      </c>
    </row>
    <row r="436" spans="2:51" s="12" customFormat="1">
      <c r="B436" s="148"/>
      <c r="D436" s="149" t="s">
        <v>186</v>
      </c>
      <c r="E436" s="150" t="s">
        <v>1</v>
      </c>
      <c r="F436" s="151" t="s">
        <v>282</v>
      </c>
      <c r="H436" s="150" t="s">
        <v>1</v>
      </c>
      <c r="I436" s="152"/>
      <c r="L436" s="148"/>
      <c r="M436" s="153"/>
      <c r="T436" s="154"/>
      <c r="AT436" s="150" t="s">
        <v>186</v>
      </c>
      <c r="AU436" s="150" t="s">
        <v>87</v>
      </c>
      <c r="AV436" s="12" t="s">
        <v>84</v>
      </c>
      <c r="AW436" s="12" t="s">
        <v>31</v>
      </c>
      <c r="AX436" s="12" t="s">
        <v>76</v>
      </c>
      <c r="AY436" s="150" t="s">
        <v>178</v>
      </c>
    </row>
    <row r="437" spans="2:51" s="13" customFormat="1">
      <c r="B437" s="155"/>
      <c r="D437" s="149" t="s">
        <v>186</v>
      </c>
      <c r="E437" s="156" t="s">
        <v>1</v>
      </c>
      <c r="F437" s="157" t="s">
        <v>368</v>
      </c>
      <c r="H437" s="158">
        <v>24.5</v>
      </c>
      <c r="I437" s="159"/>
      <c r="L437" s="155"/>
      <c r="M437" s="160"/>
      <c r="T437" s="161"/>
      <c r="AT437" s="156" t="s">
        <v>186</v>
      </c>
      <c r="AU437" s="156" t="s">
        <v>87</v>
      </c>
      <c r="AV437" s="13" t="s">
        <v>87</v>
      </c>
      <c r="AW437" s="13" t="s">
        <v>31</v>
      </c>
      <c r="AX437" s="13" t="s">
        <v>76</v>
      </c>
      <c r="AY437" s="156" t="s">
        <v>178</v>
      </c>
    </row>
    <row r="438" spans="2:51" s="12" customFormat="1">
      <c r="B438" s="148"/>
      <c r="D438" s="149" t="s">
        <v>186</v>
      </c>
      <c r="E438" s="150" t="s">
        <v>1</v>
      </c>
      <c r="F438" s="151" t="s">
        <v>283</v>
      </c>
      <c r="H438" s="150" t="s">
        <v>1</v>
      </c>
      <c r="I438" s="152"/>
      <c r="L438" s="148"/>
      <c r="M438" s="153"/>
      <c r="T438" s="154"/>
      <c r="AT438" s="150" t="s">
        <v>186</v>
      </c>
      <c r="AU438" s="150" t="s">
        <v>87</v>
      </c>
      <c r="AV438" s="12" t="s">
        <v>84</v>
      </c>
      <c r="AW438" s="12" t="s">
        <v>31</v>
      </c>
      <c r="AX438" s="12" t="s">
        <v>76</v>
      </c>
      <c r="AY438" s="150" t="s">
        <v>178</v>
      </c>
    </row>
    <row r="439" spans="2:51" s="13" customFormat="1">
      <c r="B439" s="155"/>
      <c r="D439" s="149" t="s">
        <v>186</v>
      </c>
      <c r="E439" s="156" t="s">
        <v>1</v>
      </c>
      <c r="F439" s="157" t="s">
        <v>363</v>
      </c>
      <c r="H439" s="158">
        <v>21</v>
      </c>
      <c r="I439" s="159"/>
      <c r="L439" s="155"/>
      <c r="M439" s="160"/>
      <c r="T439" s="161"/>
      <c r="AT439" s="156" t="s">
        <v>186</v>
      </c>
      <c r="AU439" s="156" t="s">
        <v>87</v>
      </c>
      <c r="AV439" s="13" t="s">
        <v>87</v>
      </c>
      <c r="AW439" s="13" t="s">
        <v>31</v>
      </c>
      <c r="AX439" s="13" t="s">
        <v>76</v>
      </c>
      <c r="AY439" s="156" t="s">
        <v>178</v>
      </c>
    </row>
    <row r="440" spans="2:51" s="12" customFormat="1">
      <c r="B440" s="148"/>
      <c r="D440" s="149" t="s">
        <v>186</v>
      </c>
      <c r="E440" s="150" t="s">
        <v>1</v>
      </c>
      <c r="F440" s="151" t="s">
        <v>284</v>
      </c>
      <c r="H440" s="150" t="s">
        <v>1</v>
      </c>
      <c r="I440" s="152"/>
      <c r="L440" s="148"/>
      <c r="M440" s="153"/>
      <c r="T440" s="154"/>
      <c r="AT440" s="150" t="s">
        <v>186</v>
      </c>
      <c r="AU440" s="150" t="s">
        <v>87</v>
      </c>
      <c r="AV440" s="12" t="s">
        <v>84</v>
      </c>
      <c r="AW440" s="12" t="s">
        <v>31</v>
      </c>
      <c r="AX440" s="12" t="s">
        <v>76</v>
      </c>
      <c r="AY440" s="150" t="s">
        <v>178</v>
      </c>
    </row>
    <row r="441" spans="2:51" s="13" customFormat="1">
      <c r="B441" s="155"/>
      <c r="D441" s="149" t="s">
        <v>186</v>
      </c>
      <c r="E441" s="156" t="s">
        <v>1</v>
      </c>
      <c r="F441" s="157" t="s">
        <v>369</v>
      </c>
      <c r="H441" s="158">
        <v>38.5</v>
      </c>
      <c r="I441" s="159"/>
      <c r="L441" s="155"/>
      <c r="M441" s="160"/>
      <c r="T441" s="161"/>
      <c r="AT441" s="156" t="s">
        <v>186</v>
      </c>
      <c r="AU441" s="156" t="s">
        <v>87</v>
      </c>
      <c r="AV441" s="13" t="s">
        <v>87</v>
      </c>
      <c r="AW441" s="13" t="s">
        <v>31</v>
      </c>
      <c r="AX441" s="13" t="s">
        <v>76</v>
      </c>
      <c r="AY441" s="156" t="s">
        <v>178</v>
      </c>
    </row>
    <row r="442" spans="2:51" s="12" customFormat="1">
      <c r="B442" s="148"/>
      <c r="D442" s="149" t="s">
        <v>186</v>
      </c>
      <c r="E442" s="150" t="s">
        <v>1</v>
      </c>
      <c r="F442" s="151" t="s">
        <v>285</v>
      </c>
      <c r="H442" s="150" t="s">
        <v>1</v>
      </c>
      <c r="I442" s="152"/>
      <c r="L442" s="148"/>
      <c r="M442" s="153"/>
      <c r="T442" s="154"/>
      <c r="AT442" s="150" t="s">
        <v>186</v>
      </c>
      <c r="AU442" s="150" t="s">
        <v>87</v>
      </c>
      <c r="AV442" s="12" t="s">
        <v>84</v>
      </c>
      <c r="AW442" s="12" t="s">
        <v>31</v>
      </c>
      <c r="AX442" s="12" t="s">
        <v>76</v>
      </c>
      <c r="AY442" s="150" t="s">
        <v>178</v>
      </c>
    </row>
    <row r="443" spans="2:51" s="13" customFormat="1">
      <c r="B443" s="155"/>
      <c r="D443" s="149" t="s">
        <v>186</v>
      </c>
      <c r="E443" s="156" t="s">
        <v>1</v>
      </c>
      <c r="F443" s="157" t="s">
        <v>369</v>
      </c>
      <c r="H443" s="158">
        <v>38.5</v>
      </c>
      <c r="I443" s="159"/>
      <c r="L443" s="155"/>
      <c r="M443" s="160"/>
      <c r="T443" s="161"/>
      <c r="AT443" s="156" t="s">
        <v>186</v>
      </c>
      <c r="AU443" s="156" t="s">
        <v>87</v>
      </c>
      <c r="AV443" s="13" t="s">
        <v>87</v>
      </c>
      <c r="AW443" s="13" t="s">
        <v>31</v>
      </c>
      <c r="AX443" s="13" t="s">
        <v>76</v>
      </c>
      <c r="AY443" s="156" t="s">
        <v>178</v>
      </c>
    </row>
    <row r="444" spans="2:51" s="12" customFormat="1">
      <c r="B444" s="148"/>
      <c r="D444" s="149" t="s">
        <v>186</v>
      </c>
      <c r="E444" s="150" t="s">
        <v>1</v>
      </c>
      <c r="F444" s="151" t="s">
        <v>286</v>
      </c>
      <c r="H444" s="150" t="s">
        <v>1</v>
      </c>
      <c r="I444" s="152"/>
      <c r="L444" s="148"/>
      <c r="M444" s="153"/>
      <c r="T444" s="154"/>
      <c r="AT444" s="150" t="s">
        <v>186</v>
      </c>
      <c r="AU444" s="150" t="s">
        <v>87</v>
      </c>
      <c r="AV444" s="12" t="s">
        <v>84</v>
      </c>
      <c r="AW444" s="12" t="s">
        <v>31</v>
      </c>
      <c r="AX444" s="12" t="s">
        <v>76</v>
      </c>
      <c r="AY444" s="150" t="s">
        <v>178</v>
      </c>
    </row>
    <row r="445" spans="2:51" s="13" customFormat="1">
      <c r="B445" s="155"/>
      <c r="D445" s="149" t="s">
        <v>186</v>
      </c>
      <c r="E445" s="156" t="s">
        <v>1</v>
      </c>
      <c r="F445" s="157" t="s">
        <v>362</v>
      </c>
      <c r="H445" s="158">
        <v>14</v>
      </c>
      <c r="I445" s="159"/>
      <c r="L445" s="155"/>
      <c r="M445" s="160"/>
      <c r="T445" s="161"/>
      <c r="AT445" s="156" t="s">
        <v>186</v>
      </c>
      <c r="AU445" s="156" t="s">
        <v>87</v>
      </c>
      <c r="AV445" s="13" t="s">
        <v>87</v>
      </c>
      <c r="AW445" s="13" t="s">
        <v>31</v>
      </c>
      <c r="AX445" s="13" t="s">
        <v>76</v>
      </c>
      <c r="AY445" s="156" t="s">
        <v>178</v>
      </c>
    </row>
    <row r="446" spans="2:51" s="12" customFormat="1">
      <c r="B446" s="148"/>
      <c r="D446" s="149" t="s">
        <v>186</v>
      </c>
      <c r="E446" s="150" t="s">
        <v>1</v>
      </c>
      <c r="F446" s="151" t="s">
        <v>287</v>
      </c>
      <c r="H446" s="150" t="s">
        <v>1</v>
      </c>
      <c r="I446" s="152"/>
      <c r="L446" s="148"/>
      <c r="M446" s="153"/>
      <c r="T446" s="154"/>
      <c r="AT446" s="150" t="s">
        <v>186</v>
      </c>
      <c r="AU446" s="150" t="s">
        <v>87</v>
      </c>
      <c r="AV446" s="12" t="s">
        <v>84</v>
      </c>
      <c r="AW446" s="12" t="s">
        <v>31</v>
      </c>
      <c r="AX446" s="12" t="s">
        <v>76</v>
      </c>
      <c r="AY446" s="150" t="s">
        <v>178</v>
      </c>
    </row>
    <row r="447" spans="2:51" s="13" customFormat="1">
      <c r="B447" s="155"/>
      <c r="D447" s="149" t="s">
        <v>186</v>
      </c>
      <c r="E447" s="156" t="s">
        <v>1</v>
      </c>
      <c r="F447" s="157" t="s">
        <v>359</v>
      </c>
      <c r="H447" s="158">
        <v>17.5</v>
      </c>
      <c r="I447" s="159"/>
      <c r="L447" s="155"/>
      <c r="M447" s="160"/>
      <c r="T447" s="161"/>
      <c r="AT447" s="156" t="s">
        <v>186</v>
      </c>
      <c r="AU447" s="156" t="s">
        <v>87</v>
      </c>
      <c r="AV447" s="13" t="s">
        <v>87</v>
      </c>
      <c r="AW447" s="13" t="s">
        <v>31</v>
      </c>
      <c r="AX447" s="13" t="s">
        <v>76</v>
      </c>
      <c r="AY447" s="156" t="s">
        <v>178</v>
      </c>
    </row>
    <row r="448" spans="2:51" s="12" customFormat="1">
      <c r="B448" s="148"/>
      <c r="D448" s="149" t="s">
        <v>186</v>
      </c>
      <c r="E448" s="150" t="s">
        <v>1</v>
      </c>
      <c r="F448" s="151" t="s">
        <v>288</v>
      </c>
      <c r="H448" s="150" t="s">
        <v>1</v>
      </c>
      <c r="I448" s="152"/>
      <c r="L448" s="148"/>
      <c r="M448" s="153"/>
      <c r="T448" s="154"/>
      <c r="AT448" s="150" t="s">
        <v>186</v>
      </c>
      <c r="AU448" s="150" t="s">
        <v>87</v>
      </c>
      <c r="AV448" s="12" t="s">
        <v>84</v>
      </c>
      <c r="AW448" s="12" t="s">
        <v>31</v>
      </c>
      <c r="AX448" s="12" t="s">
        <v>76</v>
      </c>
      <c r="AY448" s="150" t="s">
        <v>178</v>
      </c>
    </row>
    <row r="449" spans="2:65" s="13" customFormat="1">
      <c r="B449" s="155"/>
      <c r="D449" s="149" t="s">
        <v>186</v>
      </c>
      <c r="E449" s="156" t="s">
        <v>1</v>
      </c>
      <c r="F449" s="157" t="s">
        <v>367</v>
      </c>
      <c r="H449" s="158">
        <v>28</v>
      </c>
      <c r="I449" s="159"/>
      <c r="L449" s="155"/>
      <c r="M449" s="160"/>
      <c r="T449" s="161"/>
      <c r="AT449" s="156" t="s">
        <v>186</v>
      </c>
      <c r="AU449" s="156" t="s">
        <v>87</v>
      </c>
      <c r="AV449" s="13" t="s">
        <v>87</v>
      </c>
      <c r="AW449" s="13" t="s">
        <v>31</v>
      </c>
      <c r="AX449" s="13" t="s">
        <v>76</v>
      </c>
      <c r="AY449" s="156" t="s">
        <v>178</v>
      </c>
    </row>
    <row r="450" spans="2:65" s="12" customFormat="1">
      <c r="B450" s="148"/>
      <c r="D450" s="149" t="s">
        <v>186</v>
      </c>
      <c r="E450" s="150" t="s">
        <v>1</v>
      </c>
      <c r="F450" s="151" t="s">
        <v>289</v>
      </c>
      <c r="H450" s="150" t="s">
        <v>1</v>
      </c>
      <c r="I450" s="152"/>
      <c r="L450" s="148"/>
      <c r="M450" s="153"/>
      <c r="T450" s="154"/>
      <c r="AT450" s="150" t="s">
        <v>186</v>
      </c>
      <c r="AU450" s="150" t="s">
        <v>87</v>
      </c>
      <c r="AV450" s="12" t="s">
        <v>84</v>
      </c>
      <c r="AW450" s="12" t="s">
        <v>31</v>
      </c>
      <c r="AX450" s="12" t="s">
        <v>76</v>
      </c>
      <c r="AY450" s="150" t="s">
        <v>178</v>
      </c>
    </row>
    <row r="451" spans="2:65" s="13" customFormat="1">
      <c r="B451" s="155"/>
      <c r="D451" s="149" t="s">
        <v>186</v>
      </c>
      <c r="E451" s="156" t="s">
        <v>1</v>
      </c>
      <c r="F451" s="157" t="s">
        <v>362</v>
      </c>
      <c r="H451" s="158">
        <v>14</v>
      </c>
      <c r="I451" s="159"/>
      <c r="L451" s="155"/>
      <c r="M451" s="160"/>
      <c r="T451" s="161"/>
      <c r="AT451" s="156" t="s">
        <v>186</v>
      </c>
      <c r="AU451" s="156" t="s">
        <v>87</v>
      </c>
      <c r="AV451" s="13" t="s">
        <v>87</v>
      </c>
      <c r="AW451" s="13" t="s">
        <v>31</v>
      </c>
      <c r="AX451" s="13" t="s">
        <v>76</v>
      </c>
      <c r="AY451" s="156" t="s">
        <v>178</v>
      </c>
    </row>
    <row r="452" spans="2:65" s="14" customFormat="1">
      <c r="B452" s="162"/>
      <c r="D452" s="149" t="s">
        <v>186</v>
      </c>
      <c r="E452" s="163" t="s">
        <v>115</v>
      </c>
      <c r="F452" s="164" t="s">
        <v>189</v>
      </c>
      <c r="H452" s="165">
        <v>929.25</v>
      </c>
      <c r="I452" s="166"/>
      <c r="L452" s="162"/>
      <c r="M452" s="167"/>
      <c r="T452" s="168"/>
      <c r="AT452" s="163" t="s">
        <v>186</v>
      </c>
      <c r="AU452" s="163" t="s">
        <v>87</v>
      </c>
      <c r="AV452" s="14" t="s">
        <v>184</v>
      </c>
      <c r="AW452" s="14" t="s">
        <v>31</v>
      </c>
      <c r="AX452" s="14" t="s">
        <v>84</v>
      </c>
      <c r="AY452" s="163" t="s">
        <v>178</v>
      </c>
    </row>
    <row r="453" spans="2:65" s="1" customFormat="1" ht="24.2" customHeight="1">
      <c r="B453" s="133"/>
      <c r="C453" s="134" t="s">
        <v>7</v>
      </c>
      <c r="D453" s="134" t="s">
        <v>180</v>
      </c>
      <c r="E453" s="135" t="s">
        <v>370</v>
      </c>
      <c r="F453" s="136" t="s">
        <v>371</v>
      </c>
      <c r="G453" s="137" t="s">
        <v>116</v>
      </c>
      <c r="H453" s="138">
        <v>929.25</v>
      </c>
      <c r="I453" s="139"/>
      <c r="J453" s="140">
        <f>ROUND(I453*H453,2)</f>
        <v>0</v>
      </c>
      <c r="K453" s="141"/>
      <c r="L453" s="31"/>
      <c r="M453" s="142" t="s">
        <v>1</v>
      </c>
      <c r="N453" s="143" t="s">
        <v>41</v>
      </c>
      <c r="P453" s="144">
        <f>O453*H453</f>
        <v>0</v>
      </c>
      <c r="Q453" s="144">
        <v>0</v>
      </c>
      <c r="R453" s="144">
        <f>Q453*H453</f>
        <v>0</v>
      </c>
      <c r="S453" s="144">
        <v>0</v>
      </c>
      <c r="T453" s="145">
        <f>S453*H453</f>
        <v>0</v>
      </c>
      <c r="AR453" s="146" t="s">
        <v>184</v>
      </c>
      <c r="AT453" s="146" t="s">
        <v>180</v>
      </c>
      <c r="AU453" s="146" t="s">
        <v>87</v>
      </c>
      <c r="AY453" s="16" t="s">
        <v>178</v>
      </c>
      <c r="BE453" s="147">
        <f>IF(N453="základní",J453,0)</f>
        <v>0</v>
      </c>
      <c r="BF453" s="147">
        <f>IF(N453="snížená",J453,0)</f>
        <v>0</v>
      </c>
      <c r="BG453" s="147">
        <f>IF(N453="zákl. přenesená",J453,0)</f>
        <v>0</v>
      </c>
      <c r="BH453" s="147">
        <f>IF(N453="sníž. přenesená",J453,0)</f>
        <v>0</v>
      </c>
      <c r="BI453" s="147">
        <f>IF(N453="nulová",J453,0)</f>
        <v>0</v>
      </c>
      <c r="BJ453" s="16" t="s">
        <v>84</v>
      </c>
      <c r="BK453" s="147">
        <f>ROUND(I453*H453,2)</f>
        <v>0</v>
      </c>
      <c r="BL453" s="16" t="s">
        <v>184</v>
      </c>
      <c r="BM453" s="146" t="s">
        <v>372</v>
      </c>
    </row>
    <row r="454" spans="2:65" s="13" customFormat="1">
      <c r="B454" s="155"/>
      <c r="D454" s="149" t="s">
        <v>186</v>
      </c>
      <c r="E454" s="156" t="s">
        <v>1</v>
      </c>
      <c r="F454" s="157" t="s">
        <v>115</v>
      </c>
      <c r="H454" s="158">
        <v>929.25</v>
      </c>
      <c r="I454" s="159"/>
      <c r="L454" s="155"/>
      <c r="M454" s="160"/>
      <c r="T454" s="161"/>
      <c r="AT454" s="156" t="s">
        <v>186</v>
      </c>
      <c r="AU454" s="156" t="s">
        <v>87</v>
      </c>
      <c r="AV454" s="13" t="s">
        <v>87</v>
      </c>
      <c r="AW454" s="13" t="s">
        <v>31</v>
      </c>
      <c r="AX454" s="13" t="s">
        <v>76</v>
      </c>
      <c r="AY454" s="156" t="s">
        <v>178</v>
      </c>
    </row>
    <row r="455" spans="2:65" s="14" customFormat="1">
      <c r="B455" s="162"/>
      <c r="D455" s="149" t="s">
        <v>186</v>
      </c>
      <c r="E455" s="163" t="s">
        <v>1</v>
      </c>
      <c r="F455" s="164" t="s">
        <v>189</v>
      </c>
      <c r="H455" s="165">
        <v>929.25</v>
      </c>
      <c r="I455" s="166"/>
      <c r="L455" s="162"/>
      <c r="M455" s="167"/>
      <c r="T455" s="168"/>
      <c r="AT455" s="163" t="s">
        <v>186</v>
      </c>
      <c r="AU455" s="163" t="s">
        <v>87</v>
      </c>
      <c r="AV455" s="14" t="s">
        <v>184</v>
      </c>
      <c r="AW455" s="14" t="s">
        <v>31</v>
      </c>
      <c r="AX455" s="14" t="s">
        <v>84</v>
      </c>
      <c r="AY455" s="163" t="s">
        <v>178</v>
      </c>
    </row>
    <row r="456" spans="2:65" s="1" customFormat="1" ht="21.75" customHeight="1">
      <c r="B456" s="133"/>
      <c r="C456" s="134" t="s">
        <v>373</v>
      </c>
      <c r="D456" s="134" t="s">
        <v>180</v>
      </c>
      <c r="E456" s="135" t="s">
        <v>374</v>
      </c>
      <c r="F456" s="136" t="s">
        <v>375</v>
      </c>
      <c r="G456" s="137" t="s">
        <v>116</v>
      </c>
      <c r="H456" s="138">
        <v>899.64</v>
      </c>
      <c r="I456" s="139"/>
      <c r="J456" s="140">
        <f>ROUND(I456*H456,2)</f>
        <v>0</v>
      </c>
      <c r="K456" s="141"/>
      <c r="L456" s="31"/>
      <c r="M456" s="142" t="s">
        <v>1</v>
      </c>
      <c r="N456" s="143" t="s">
        <v>41</v>
      </c>
      <c r="P456" s="144">
        <f>O456*H456</f>
        <v>0</v>
      </c>
      <c r="Q456" s="144">
        <v>6.9999999999999999E-4</v>
      </c>
      <c r="R456" s="144">
        <f>Q456*H456</f>
        <v>0.62974799999999997</v>
      </c>
      <c r="S456" s="144">
        <v>0</v>
      </c>
      <c r="T456" s="145">
        <f>S456*H456</f>
        <v>0</v>
      </c>
      <c r="AR456" s="146" t="s">
        <v>184</v>
      </c>
      <c r="AT456" s="146" t="s">
        <v>180</v>
      </c>
      <c r="AU456" s="146" t="s">
        <v>87</v>
      </c>
      <c r="AY456" s="16" t="s">
        <v>178</v>
      </c>
      <c r="BE456" s="147">
        <f>IF(N456="základní",J456,0)</f>
        <v>0</v>
      </c>
      <c r="BF456" s="147">
        <f>IF(N456="snížená",J456,0)</f>
        <v>0</v>
      </c>
      <c r="BG456" s="147">
        <f>IF(N456="zákl. přenesená",J456,0)</f>
        <v>0</v>
      </c>
      <c r="BH456" s="147">
        <f>IF(N456="sníž. přenesená",J456,0)</f>
        <v>0</v>
      </c>
      <c r="BI456" s="147">
        <f>IF(N456="nulová",J456,0)</f>
        <v>0</v>
      </c>
      <c r="BJ456" s="16" t="s">
        <v>84</v>
      </c>
      <c r="BK456" s="147">
        <f>ROUND(I456*H456,2)</f>
        <v>0</v>
      </c>
      <c r="BL456" s="16" t="s">
        <v>184</v>
      </c>
      <c r="BM456" s="146" t="s">
        <v>376</v>
      </c>
    </row>
    <row r="457" spans="2:65" s="12" customFormat="1">
      <c r="B457" s="148"/>
      <c r="D457" s="149" t="s">
        <v>186</v>
      </c>
      <c r="E457" s="150" t="s">
        <v>1</v>
      </c>
      <c r="F457" s="151" t="s">
        <v>377</v>
      </c>
      <c r="H457" s="150" t="s">
        <v>1</v>
      </c>
      <c r="I457" s="152"/>
      <c r="L457" s="148"/>
      <c r="M457" s="153"/>
      <c r="T457" s="154"/>
      <c r="AT457" s="150" t="s">
        <v>186</v>
      </c>
      <c r="AU457" s="150" t="s">
        <v>87</v>
      </c>
      <c r="AV457" s="12" t="s">
        <v>84</v>
      </c>
      <c r="AW457" s="12" t="s">
        <v>31</v>
      </c>
      <c r="AX457" s="12" t="s">
        <v>76</v>
      </c>
      <c r="AY457" s="150" t="s">
        <v>178</v>
      </c>
    </row>
    <row r="458" spans="2:65" s="13" customFormat="1">
      <c r="B458" s="155"/>
      <c r="D458" s="149" t="s">
        <v>186</v>
      </c>
      <c r="E458" s="156" t="s">
        <v>1</v>
      </c>
      <c r="F458" s="157" t="s">
        <v>378</v>
      </c>
      <c r="H458" s="158">
        <v>899.64</v>
      </c>
      <c r="I458" s="159"/>
      <c r="L458" s="155"/>
      <c r="M458" s="160"/>
      <c r="T458" s="161"/>
      <c r="AT458" s="156" t="s">
        <v>186</v>
      </c>
      <c r="AU458" s="156" t="s">
        <v>87</v>
      </c>
      <c r="AV458" s="13" t="s">
        <v>87</v>
      </c>
      <c r="AW458" s="13" t="s">
        <v>31</v>
      </c>
      <c r="AX458" s="13" t="s">
        <v>76</v>
      </c>
      <c r="AY458" s="156" t="s">
        <v>178</v>
      </c>
    </row>
    <row r="459" spans="2:65" s="14" customFormat="1">
      <c r="B459" s="162"/>
      <c r="D459" s="149" t="s">
        <v>186</v>
      </c>
      <c r="E459" s="163" t="s">
        <v>118</v>
      </c>
      <c r="F459" s="164" t="s">
        <v>189</v>
      </c>
      <c r="H459" s="165">
        <v>899.64</v>
      </c>
      <c r="I459" s="166"/>
      <c r="L459" s="162"/>
      <c r="M459" s="167"/>
      <c r="T459" s="168"/>
      <c r="AT459" s="163" t="s">
        <v>186</v>
      </c>
      <c r="AU459" s="163" t="s">
        <v>87</v>
      </c>
      <c r="AV459" s="14" t="s">
        <v>184</v>
      </c>
      <c r="AW459" s="14" t="s">
        <v>31</v>
      </c>
      <c r="AX459" s="14" t="s">
        <v>84</v>
      </c>
      <c r="AY459" s="163" t="s">
        <v>178</v>
      </c>
    </row>
    <row r="460" spans="2:65" s="1" customFormat="1" ht="16.5" customHeight="1">
      <c r="B460" s="133"/>
      <c r="C460" s="134" t="s">
        <v>379</v>
      </c>
      <c r="D460" s="134" t="s">
        <v>180</v>
      </c>
      <c r="E460" s="135" t="s">
        <v>380</v>
      </c>
      <c r="F460" s="136" t="s">
        <v>381</v>
      </c>
      <c r="G460" s="137" t="s">
        <v>116</v>
      </c>
      <c r="H460" s="138">
        <v>899.64</v>
      </c>
      <c r="I460" s="139"/>
      <c r="J460" s="140">
        <f>ROUND(I460*H460,2)</f>
        <v>0</v>
      </c>
      <c r="K460" s="141"/>
      <c r="L460" s="31"/>
      <c r="M460" s="142" t="s">
        <v>1</v>
      </c>
      <c r="N460" s="143" t="s">
        <v>41</v>
      </c>
      <c r="P460" s="144">
        <f>O460*H460</f>
        <v>0</v>
      </c>
      <c r="Q460" s="144">
        <v>0</v>
      </c>
      <c r="R460" s="144">
        <f>Q460*H460</f>
        <v>0</v>
      </c>
      <c r="S460" s="144">
        <v>0</v>
      </c>
      <c r="T460" s="145">
        <f>S460*H460</f>
        <v>0</v>
      </c>
      <c r="AR460" s="146" t="s">
        <v>184</v>
      </c>
      <c r="AT460" s="146" t="s">
        <v>180</v>
      </c>
      <c r="AU460" s="146" t="s">
        <v>87</v>
      </c>
      <c r="AY460" s="16" t="s">
        <v>178</v>
      </c>
      <c r="BE460" s="147">
        <f>IF(N460="základní",J460,0)</f>
        <v>0</v>
      </c>
      <c r="BF460" s="147">
        <f>IF(N460="snížená",J460,0)</f>
        <v>0</v>
      </c>
      <c r="BG460" s="147">
        <f>IF(N460="zákl. přenesená",J460,0)</f>
        <v>0</v>
      </c>
      <c r="BH460" s="147">
        <f>IF(N460="sníž. přenesená",J460,0)</f>
        <v>0</v>
      </c>
      <c r="BI460" s="147">
        <f>IF(N460="nulová",J460,0)</f>
        <v>0</v>
      </c>
      <c r="BJ460" s="16" t="s">
        <v>84</v>
      </c>
      <c r="BK460" s="147">
        <f>ROUND(I460*H460,2)</f>
        <v>0</v>
      </c>
      <c r="BL460" s="16" t="s">
        <v>184</v>
      </c>
      <c r="BM460" s="146" t="s">
        <v>382</v>
      </c>
    </row>
    <row r="461" spans="2:65" s="13" customFormat="1">
      <c r="B461" s="155"/>
      <c r="D461" s="149" t="s">
        <v>186</v>
      </c>
      <c r="E461" s="156" t="s">
        <v>1</v>
      </c>
      <c r="F461" s="157" t="s">
        <v>118</v>
      </c>
      <c r="H461" s="158">
        <v>899.64</v>
      </c>
      <c r="I461" s="159"/>
      <c r="L461" s="155"/>
      <c r="M461" s="160"/>
      <c r="T461" s="161"/>
      <c r="AT461" s="156" t="s">
        <v>186</v>
      </c>
      <c r="AU461" s="156" t="s">
        <v>87</v>
      </c>
      <c r="AV461" s="13" t="s">
        <v>87</v>
      </c>
      <c r="AW461" s="13" t="s">
        <v>31</v>
      </c>
      <c r="AX461" s="13" t="s">
        <v>76</v>
      </c>
      <c r="AY461" s="156" t="s">
        <v>178</v>
      </c>
    </row>
    <row r="462" spans="2:65" s="14" customFormat="1">
      <c r="B462" s="162"/>
      <c r="D462" s="149" t="s">
        <v>186</v>
      </c>
      <c r="E462" s="163" t="s">
        <v>1</v>
      </c>
      <c r="F462" s="164" t="s">
        <v>189</v>
      </c>
      <c r="H462" s="165">
        <v>899.64</v>
      </c>
      <c r="I462" s="166"/>
      <c r="L462" s="162"/>
      <c r="M462" s="167"/>
      <c r="T462" s="168"/>
      <c r="AT462" s="163" t="s">
        <v>186</v>
      </c>
      <c r="AU462" s="163" t="s">
        <v>87</v>
      </c>
      <c r="AV462" s="14" t="s">
        <v>184</v>
      </c>
      <c r="AW462" s="14" t="s">
        <v>31</v>
      </c>
      <c r="AX462" s="14" t="s">
        <v>84</v>
      </c>
      <c r="AY462" s="163" t="s">
        <v>178</v>
      </c>
    </row>
    <row r="463" spans="2:65" s="1" customFormat="1" ht="21.75" customHeight="1">
      <c r="B463" s="133"/>
      <c r="C463" s="134" t="s">
        <v>383</v>
      </c>
      <c r="D463" s="134" t="s">
        <v>180</v>
      </c>
      <c r="E463" s="135" t="s">
        <v>384</v>
      </c>
      <c r="F463" s="136" t="s">
        <v>385</v>
      </c>
      <c r="G463" s="137" t="s">
        <v>105</v>
      </c>
      <c r="H463" s="138">
        <v>573.29999999999995</v>
      </c>
      <c r="I463" s="139"/>
      <c r="J463" s="140">
        <f>ROUND(I463*H463,2)</f>
        <v>0</v>
      </c>
      <c r="K463" s="141"/>
      <c r="L463" s="31"/>
      <c r="M463" s="142" t="s">
        <v>1</v>
      </c>
      <c r="N463" s="143" t="s">
        <v>41</v>
      </c>
      <c r="P463" s="144">
        <f>O463*H463</f>
        <v>0</v>
      </c>
      <c r="Q463" s="144">
        <v>4.6000000000000001E-4</v>
      </c>
      <c r="R463" s="144">
        <f>Q463*H463</f>
        <v>0.26371800000000001</v>
      </c>
      <c r="S463" s="144">
        <v>0</v>
      </c>
      <c r="T463" s="145">
        <f>S463*H463</f>
        <v>0</v>
      </c>
      <c r="AR463" s="146" t="s">
        <v>184</v>
      </c>
      <c r="AT463" s="146" t="s">
        <v>180</v>
      </c>
      <c r="AU463" s="146" t="s">
        <v>87</v>
      </c>
      <c r="AY463" s="16" t="s">
        <v>178</v>
      </c>
      <c r="BE463" s="147">
        <f>IF(N463="základní",J463,0)</f>
        <v>0</v>
      </c>
      <c r="BF463" s="147">
        <f>IF(N463="snížená",J463,0)</f>
        <v>0</v>
      </c>
      <c r="BG463" s="147">
        <f>IF(N463="zákl. přenesená",J463,0)</f>
        <v>0</v>
      </c>
      <c r="BH463" s="147">
        <f>IF(N463="sníž. přenesená",J463,0)</f>
        <v>0</v>
      </c>
      <c r="BI463" s="147">
        <f>IF(N463="nulová",J463,0)</f>
        <v>0</v>
      </c>
      <c r="BJ463" s="16" t="s">
        <v>84</v>
      </c>
      <c r="BK463" s="147">
        <f>ROUND(I463*H463,2)</f>
        <v>0</v>
      </c>
      <c r="BL463" s="16" t="s">
        <v>184</v>
      </c>
      <c r="BM463" s="146" t="s">
        <v>386</v>
      </c>
    </row>
    <row r="464" spans="2:65" s="12" customFormat="1">
      <c r="B464" s="148"/>
      <c r="D464" s="149" t="s">
        <v>186</v>
      </c>
      <c r="E464" s="150" t="s">
        <v>1</v>
      </c>
      <c r="F464" s="151" t="s">
        <v>377</v>
      </c>
      <c r="H464" s="150" t="s">
        <v>1</v>
      </c>
      <c r="I464" s="152"/>
      <c r="L464" s="148"/>
      <c r="M464" s="153"/>
      <c r="T464" s="154"/>
      <c r="AT464" s="150" t="s">
        <v>186</v>
      </c>
      <c r="AU464" s="150" t="s">
        <v>87</v>
      </c>
      <c r="AV464" s="12" t="s">
        <v>84</v>
      </c>
      <c r="AW464" s="12" t="s">
        <v>31</v>
      </c>
      <c r="AX464" s="12" t="s">
        <v>76</v>
      </c>
      <c r="AY464" s="150" t="s">
        <v>178</v>
      </c>
    </row>
    <row r="465" spans="2:65" s="13" customFormat="1">
      <c r="B465" s="155"/>
      <c r="D465" s="149" t="s">
        <v>186</v>
      </c>
      <c r="E465" s="156" t="s">
        <v>1</v>
      </c>
      <c r="F465" s="157" t="s">
        <v>387</v>
      </c>
      <c r="H465" s="158">
        <v>573.29999999999995</v>
      </c>
      <c r="I465" s="159"/>
      <c r="L465" s="155"/>
      <c r="M465" s="160"/>
      <c r="T465" s="161"/>
      <c r="AT465" s="156" t="s">
        <v>186</v>
      </c>
      <c r="AU465" s="156" t="s">
        <v>87</v>
      </c>
      <c r="AV465" s="13" t="s">
        <v>87</v>
      </c>
      <c r="AW465" s="13" t="s">
        <v>31</v>
      </c>
      <c r="AX465" s="13" t="s">
        <v>76</v>
      </c>
      <c r="AY465" s="156" t="s">
        <v>178</v>
      </c>
    </row>
    <row r="466" spans="2:65" s="14" customFormat="1">
      <c r="B466" s="162"/>
      <c r="D466" s="149" t="s">
        <v>186</v>
      </c>
      <c r="E466" s="163" t="s">
        <v>126</v>
      </c>
      <c r="F466" s="164" t="s">
        <v>189</v>
      </c>
      <c r="H466" s="165">
        <v>573.29999999999995</v>
      </c>
      <c r="I466" s="166"/>
      <c r="L466" s="162"/>
      <c r="M466" s="167"/>
      <c r="T466" s="168"/>
      <c r="AT466" s="163" t="s">
        <v>186</v>
      </c>
      <c r="AU466" s="163" t="s">
        <v>87</v>
      </c>
      <c r="AV466" s="14" t="s">
        <v>184</v>
      </c>
      <c r="AW466" s="14" t="s">
        <v>31</v>
      </c>
      <c r="AX466" s="14" t="s">
        <v>84</v>
      </c>
      <c r="AY466" s="163" t="s">
        <v>178</v>
      </c>
    </row>
    <row r="467" spans="2:65" s="1" customFormat="1" ht="24.2" customHeight="1">
      <c r="B467" s="133"/>
      <c r="C467" s="134" t="s">
        <v>388</v>
      </c>
      <c r="D467" s="134" t="s">
        <v>180</v>
      </c>
      <c r="E467" s="135" t="s">
        <v>389</v>
      </c>
      <c r="F467" s="136" t="s">
        <v>390</v>
      </c>
      <c r="G467" s="137" t="s">
        <v>105</v>
      </c>
      <c r="H467" s="138">
        <v>573.29999999999995</v>
      </c>
      <c r="I467" s="139"/>
      <c r="J467" s="140">
        <f>ROUND(I467*H467,2)</f>
        <v>0</v>
      </c>
      <c r="K467" s="141"/>
      <c r="L467" s="31"/>
      <c r="M467" s="142" t="s">
        <v>1</v>
      </c>
      <c r="N467" s="143" t="s">
        <v>41</v>
      </c>
      <c r="P467" s="144">
        <f>O467*H467</f>
        <v>0</v>
      </c>
      <c r="Q467" s="144">
        <v>0</v>
      </c>
      <c r="R467" s="144">
        <f>Q467*H467</f>
        <v>0</v>
      </c>
      <c r="S467" s="144">
        <v>0</v>
      </c>
      <c r="T467" s="145">
        <f>S467*H467</f>
        <v>0</v>
      </c>
      <c r="AR467" s="146" t="s">
        <v>184</v>
      </c>
      <c r="AT467" s="146" t="s">
        <v>180</v>
      </c>
      <c r="AU467" s="146" t="s">
        <v>87</v>
      </c>
      <c r="AY467" s="16" t="s">
        <v>178</v>
      </c>
      <c r="BE467" s="147">
        <f>IF(N467="základní",J467,0)</f>
        <v>0</v>
      </c>
      <c r="BF467" s="147">
        <f>IF(N467="snížená",J467,0)</f>
        <v>0</v>
      </c>
      <c r="BG467" s="147">
        <f>IF(N467="zákl. přenesená",J467,0)</f>
        <v>0</v>
      </c>
      <c r="BH467" s="147">
        <f>IF(N467="sníž. přenesená",J467,0)</f>
        <v>0</v>
      </c>
      <c r="BI467" s="147">
        <f>IF(N467="nulová",J467,0)</f>
        <v>0</v>
      </c>
      <c r="BJ467" s="16" t="s">
        <v>84</v>
      </c>
      <c r="BK467" s="147">
        <f>ROUND(I467*H467,2)</f>
        <v>0</v>
      </c>
      <c r="BL467" s="16" t="s">
        <v>184</v>
      </c>
      <c r="BM467" s="146" t="s">
        <v>391</v>
      </c>
    </row>
    <row r="468" spans="2:65" s="13" customFormat="1">
      <c r="B468" s="155"/>
      <c r="D468" s="149" t="s">
        <v>186</v>
      </c>
      <c r="E468" s="156" t="s">
        <v>1</v>
      </c>
      <c r="F468" s="157" t="s">
        <v>126</v>
      </c>
      <c r="H468" s="158">
        <v>573.29999999999995</v>
      </c>
      <c r="I468" s="159"/>
      <c r="L468" s="155"/>
      <c r="M468" s="160"/>
      <c r="T468" s="161"/>
      <c r="AT468" s="156" t="s">
        <v>186</v>
      </c>
      <c r="AU468" s="156" t="s">
        <v>87</v>
      </c>
      <c r="AV468" s="13" t="s">
        <v>87</v>
      </c>
      <c r="AW468" s="13" t="s">
        <v>31</v>
      </c>
      <c r="AX468" s="13" t="s">
        <v>76</v>
      </c>
      <c r="AY468" s="156" t="s">
        <v>178</v>
      </c>
    </row>
    <row r="469" spans="2:65" s="14" customFormat="1">
      <c r="B469" s="162"/>
      <c r="D469" s="149" t="s">
        <v>186</v>
      </c>
      <c r="E469" s="163" t="s">
        <v>1</v>
      </c>
      <c r="F469" s="164" t="s">
        <v>189</v>
      </c>
      <c r="H469" s="165">
        <v>573.29999999999995</v>
      </c>
      <c r="I469" s="166"/>
      <c r="L469" s="162"/>
      <c r="M469" s="167"/>
      <c r="T469" s="168"/>
      <c r="AT469" s="163" t="s">
        <v>186</v>
      </c>
      <c r="AU469" s="163" t="s">
        <v>87</v>
      </c>
      <c r="AV469" s="14" t="s">
        <v>184</v>
      </c>
      <c r="AW469" s="14" t="s">
        <v>31</v>
      </c>
      <c r="AX469" s="14" t="s">
        <v>84</v>
      </c>
      <c r="AY469" s="163" t="s">
        <v>178</v>
      </c>
    </row>
    <row r="470" spans="2:65" s="1" customFormat="1" ht="37.9" customHeight="1">
      <c r="B470" s="133"/>
      <c r="C470" s="134" t="s">
        <v>392</v>
      </c>
      <c r="D470" s="134" t="s">
        <v>180</v>
      </c>
      <c r="E470" s="135" t="s">
        <v>393</v>
      </c>
      <c r="F470" s="136" t="s">
        <v>394</v>
      </c>
      <c r="G470" s="137" t="s">
        <v>105</v>
      </c>
      <c r="H470" s="138">
        <v>1267.3230000000001</v>
      </c>
      <c r="I470" s="139"/>
      <c r="J470" s="140">
        <f>ROUND(I470*H470,2)</f>
        <v>0</v>
      </c>
      <c r="K470" s="141"/>
      <c r="L470" s="31"/>
      <c r="M470" s="142" t="s">
        <v>1</v>
      </c>
      <c r="N470" s="143" t="s">
        <v>41</v>
      </c>
      <c r="P470" s="144">
        <f>O470*H470</f>
        <v>0</v>
      </c>
      <c r="Q470" s="144">
        <v>0</v>
      </c>
      <c r="R470" s="144">
        <f>Q470*H470</f>
        <v>0</v>
      </c>
      <c r="S470" s="144">
        <v>0</v>
      </c>
      <c r="T470" s="145">
        <f>S470*H470</f>
        <v>0</v>
      </c>
      <c r="AR470" s="146" t="s">
        <v>184</v>
      </c>
      <c r="AT470" s="146" t="s">
        <v>180</v>
      </c>
      <c r="AU470" s="146" t="s">
        <v>87</v>
      </c>
      <c r="AY470" s="16" t="s">
        <v>178</v>
      </c>
      <c r="BE470" s="147">
        <f>IF(N470="základní",J470,0)</f>
        <v>0</v>
      </c>
      <c r="BF470" s="147">
        <f>IF(N470="snížená",J470,0)</f>
        <v>0</v>
      </c>
      <c r="BG470" s="147">
        <f>IF(N470="zákl. přenesená",J470,0)</f>
        <v>0</v>
      </c>
      <c r="BH470" s="147">
        <f>IF(N470="sníž. přenesená",J470,0)</f>
        <v>0</v>
      </c>
      <c r="BI470" s="147">
        <f>IF(N470="nulová",J470,0)</f>
        <v>0</v>
      </c>
      <c r="BJ470" s="16" t="s">
        <v>84</v>
      </c>
      <c r="BK470" s="147">
        <f>ROUND(I470*H470,2)</f>
        <v>0</v>
      </c>
      <c r="BL470" s="16" t="s">
        <v>184</v>
      </c>
      <c r="BM470" s="146" t="s">
        <v>395</v>
      </c>
    </row>
    <row r="471" spans="2:65" s="12" customFormat="1">
      <c r="B471" s="148"/>
      <c r="D471" s="149" t="s">
        <v>186</v>
      </c>
      <c r="E471" s="150" t="s">
        <v>1</v>
      </c>
      <c r="F471" s="151" t="s">
        <v>396</v>
      </c>
      <c r="H471" s="150" t="s">
        <v>1</v>
      </c>
      <c r="I471" s="152"/>
      <c r="L471" s="148"/>
      <c r="M471" s="153"/>
      <c r="T471" s="154"/>
      <c r="AT471" s="150" t="s">
        <v>186</v>
      </c>
      <c r="AU471" s="150" t="s">
        <v>87</v>
      </c>
      <c r="AV471" s="12" t="s">
        <v>84</v>
      </c>
      <c r="AW471" s="12" t="s">
        <v>31</v>
      </c>
      <c r="AX471" s="12" t="s">
        <v>76</v>
      </c>
      <c r="AY471" s="150" t="s">
        <v>178</v>
      </c>
    </row>
    <row r="472" spans="2:65" s="13" customFormat="1">
      <c r="B472" s="155"/>
      <c r="D472" s="149" t="s">
        <v>186</v>
      </c>
      <c r="E472" s="156" t="s">
        <v>1</v>
      </c>
      <c r="F472" s="157" t="s">
        <v>397</v>
      </c>
      <c r="H472" s="158">
        <v>451.73200000000003</v>
      </c>
      <c r="I472" s="159"/>
      <c r="L472" s="155"/>
      <c r="M472" s="160"/>
      <c r="T472" s="161"/>
      <c r="AT472" s="156" t="s">
        <v>186</v>
      </c>
      <c r="AU472" s="156" t="s">
        <v>87</v>
      </c>
      <c r="AV472" s="13" t="s">
        <v>87</v>
      </c>
      <c r="AW472" s="13" t="s">
        <v>31</v>
      </c>
      <c r="AX472" s="13" t="s">
        <v>76</v>
      </c>
      <c r="AY472" s="156" t="s">
        <v>178</v>
      </c>
    </row>
    <row r="473" spans="2:65" s="12" customFormat="1">
      <c r="B473" s="148"/>
      <c r="D473" s="149" t="s">
        <v>186</v>
      </c>
      <c r="E473" s="150" t="s">
        <v>1</v>
      </c>
      <c r="F473" s="151" t="s">
        <v>398</v>
      </c>
      <c r="H473" s="150" t="s">
        <v>1</v>
      </c>
      <c r="I473" s="152"/>
      <c r="L473" s="148"/>
      <c r="M473" s="153"/>
      <c r="T473" s="154"/>
      <c r="AT473" s="150" t="s">
        <v>186</v>
      </c>
      <c r="AU473" s="150" t="s">
        <v>87</v>
      </c>
      <c r="AV473" s="12" t="s">
        <v>84</v>
      </c>
      <c r="AW473" s="12" t="s">
        <v>31</v>
      </c>
      <c r="AX473" s="12" t="s">
        <v>76</v>
      </c>
      <c r="AY473" s="150" t="s">
        <v>178</v>
      </c>
    </row>
    <row r="474" spans="2:65" s="13" customFormat="1">
      <c r="B474" s="155"/>
      <c r="D474" s="149" t="s">
        <v>186</v>
      </c>
      <c r="E474" s="156" t="s">
        <v>1</v>
      </c>
      <c r="F474" s="157" t="s">
        <v>142</v>
      </c>
      <c r="H474" s="158">
        <v>624.53599999999994</v>
      </c>
      <c r="I474" s="159"/>
      <c r="L474" s="155"/>
      <c r="M474" s="160"/>
      <c r="T474" s="161"/>
      <c r="AT474" s="156" t="s">
        <v>186</v>
      </c>
      <c r="AU474" s="156" t="s">
        <v>87</v>
      </c>
      <c r="AV474" s="13" t="s">
        <v>87</v>
      </c>
      <c r="AW474" s="13" t="s">
        <v>31</v>
      </c>
      <c r="AX474" s="13" t="s">
        <v>76</v>
      </c>
      <c r="AY474" s="156" t="s">
        <v>178</v>
      </c>
    </row>
    <row r="475" spans="2:65" s="12" customFormat="1">
      <c r="B475" s="148"/>
      <c r="D475" s="149" t="s">
        <v>186</v>
      </c>
      <c r="E475" s="150" t="s">
        <v>1</v>
      </c>
      <c r="F475" s="151" t="s">
        <v>399</v>
      </c>
      <c r="H475" s="150" t="s">
        <v>1</v>
      </c>
      <c r="I475" s="152"/>
      <c r="L475" s="148"/>
      <c r="M475" s="153"/>
      <c r="T475" s="154"/>
      <c r="AT475" s="150" t="s">
        <v>186</v>
      </c>
      <c r="AU475" s="150" t="s">
        <v>87</v>
      </c>
      <c r="AV475" s="12" t="s">
        <v>84</v>
      </c>
      <c r="AW475" s="12" t="s">
        <v>31</v>
      </c>
      <c r="AX475" s="12" t="s">
        <v>76</v>
      </c>
      <c r="AY475" s="150" t="s">
        <v>178</v>
      </c>
    </row>
    <row r="476" spans="2:65" s="13" customFormat="1">
      <c r="B476" s="155"/>
      <c r="D476" s="149" t="s">
        <v>186</v>
      </c>
      <c r="E476" s="156" t="s">
        <v>1</v>
      </c>
      <c r="F476" s="157" t="s">
        <v>400</v>
      </c>
      <c r="H476" s="158">
        <v>191.05500000000001</v>
      </c>
      <c r="I476" s="159"/>
      <c r="L476" s="155"/>
      <c r="M476" s="160"/>
      <c r="T476" s="161"/>
      <c r="AT476" s="156" t="s">
        <v>186</v>
      </c>
      <c r="AU476" s="156" t="s">
        <v>87</v>
      </c>
      <c r="AV476" s="13" t="s">
        <v>87</v>
      </c>
      <c r="AW476" s="13" t="s">
        <v>31</v>
      </c>
      <c r="AX476" s="13" t="s">
        <v>76</v>
      </c>
      <c r="AY476" s="156" t="s">
        <v>178</v>
      </c>
    </row>
    <row r="477" spans="2:65" s="14" customFormat="1">
      <c r="B477" s="162"/>
      <c r="D477" s="149" t="s">
        <v>186</v>
      </c>
      <c r="E477" s="163" t="s">
        <v>1</v>
      </c>
      <c r="F477" s="164" t="s">
        <v>189</v>
      </c>
      <c r="H477" s="165">
        <v>1267.3230000000001</v>
      </c>
      <c r="I477" s="166"/>
      <c r="L477" s="162"/>
      <c r="M477" s="167"/>
      <c r="T477" s="168"/>
      <c r="AT477" s="163" t="s">
        <v>186</v>
      </c>
      <c r="AU477" s="163" t="s">
        <v>87</v>
      </c>
      <c r="AV477" s="14" t="s">
        <v>184</v>
      </c>
      <c r="AW477" s="14" t="s">
        <v>31</v>
      </c>
      <c r="AX477" s="14" t="s">
        <v>84</v>
      </c>
      <c r="AY477" s="163" t="s">
        <v>178</v>
      </c>
    </row>
    <row r="478" spans="2:65" s="1" customFormat="1" ht="37.9" customHeight="1">
      <c r="B478" s="133"/>
      <c r="C478" s="134" t="s">
        <v>401</v>
      </c>
      <c r="D478" s="134" t="s">
        <v>180</v>
      </c>
      <c r="E478" s="135" t="s">
        <v>402</v>
      </c>
      <c r="F478" s="136" t="s">
        <v>403</v>
      </c>
      <c r="G478" s="137" t="s">
        <v>105</v>
      </c>
      <c r="H478" s="138">
        <v>451.73200000000003</v>
      </c>
      <c r="I478" s="139"/>
      <c r="J478" s="140">
        <f>ROUND(I478*H478,2)</f>
        <v>0</v>
      </c>
      <c r="K478" s="141"/>
      <c r="L478" s="31"/>
      <c r="M478" s="142" t="s">
        <v>1</v>
      </c>
      <c r="N478" s="143" t="s">
        <v>41</v>
      </c>
      <c r="P478" s="144">
        <f>O478*H478</f>
        <v>0</v>
      </c>
      <c r="Q478" s="144">
        <v>0</v>
      </c>
      <c r="R478" s="144">
        <f>Q478*H478</f>
        <v>0</v>
      </c>
      <c r="S478" s="144">
        <v>0</v>
      </c>
      <c r="T478" s="145">
        <f>S478*H478</f>
        <v>0</v>
      </c>
      <c r="AR478" s="146" t="s">
        <v>184</v>
      </c>
      <c r="AT478" s="146" t="s">
        <v>180</v>
      </c>
      <c r="AU478" s="146" t="s">
        <v>87</v>
      </c>
      <c r="AY478" s="16" t="s">
        <v>178</v>
      </c>
      <c r="BE478" s="147">
        <f>IF(N478="základní",J478,0)</f>
        <v>0</v>
      </c>
      <c r="BF478" s="147">
        <f>IF(N478="snížená",J478,0)</f>
        <v>0</v>
      </c>
      <c r="BG478" s="147">
        <f>IF(N478="zákl. přenesená",J478,0)</f>
        <v>0</v>
      </c>
      <c r="BH478" s="147">
        <f>IF(N478="sníž. přenesená",J478,0)</f>
        <v>0</v>
      </c>
      <c r="BI478" s="147">
        <f>IF(N478="nulová",J478,0)</f>
        <v>0</v>
      </c>
      <c r="BJ478" s="16" t="s">
        <v>84</v>
      </c>
      <c r="BK478" s="147">
        <f>ROUND(I478*H478,2)</f>
        <v>0</v>
      </c>
      <c r="BL478" s="16" t="s">
        <v>184</v>
      </c>
      <c r="BM478" s="146" t="s">
        <v>404</v>
      </c>
    </row>
    <row r="479" spans="2:65" s="12" customFormat="1">
      <c r="B479" s="148"/>
      <c r="D479" s="149" t="s">
        <v>186</v>
      </c>
      <c r="E479" s="150" t="s">
        <v>1</v>
      </c>
      <c r="F479" s="151" t="s">
        <v>396</v>
      </c>
      <c r="H479" s="150" t="s">
        <v>1</v>
      </c>
      <c r="I479" s="152"/>
      <c r="L479" s="148"/>
      <c r="M479" s="153"/>
      <c r="T479" s="154"/>
      <c r="AT479" s="150" t="s">
        <v>186</v>
      </c>
      <c r="AU479" s="150" t="s">
        <v>87</v>
      </c>
      <c r="AV479" s="12" t="s">
        <v>84</v>
      </c>
      <c r="AW479" s="12" t="s">
        <v>31</v>
      </c>
      <c r="AX479" s="12" t="s">
        <v>76</v>
      </c>
      <c r="AY479" s="150" t="s">
        <v>178</v>
      </c>
    </row>
    <row r="480" spans="2:65" s="13" customFormat="1">
      <c r="B480" s="155"/>
      <c r="D480" s="149" t="s">
        <v>186</v>
      </c>
      <c r="E480" s="156" t="s">
        <v>1</v>
      </c>
      <c r="F480" s="157" t="s">
        <v>405</v>
      </c>
      <c r="H480" s="158">
        <v>451.73200000000003</v>
      </c>
      <c r="I480" s="159"/>
      <c r="L480" s="155"/>
      <c r="M480" s="160"/>
      <c r="T480" s="161"/>
      <c r="AT480" s="156" t="s">
        <v>186</v>
      </c>
      <c r="AU480" s="156" t="s">
        <v>87</v>
      </c>
      <c r="AV480" s="13" t="s">
        <v>87</v>
      </c>
      <c r="AW480" s="13" t="s">
        <v>31</v>
      </c>
      <c r="AX480" s="13" t="s">
        <v>76</v>
      </c>
      <c r="AY480" s="156" t="s">
        <v>178</v>
      </c>
    </row>
    <row r="481" spans="2:65" s="14" customFormat="1">
      <c r="B481" s="162"/>
      <c r="D481" s="149" t="s">
        <v>186</v>
      </c>
      <c r="E481" s="163" t="s">
        <v>1</v>
      </c>
      <c r="F481" s="164" t="s">
        <v>189</v>
      </c>
      <c r="H481" s="165">
        <v>451.73200000000003</v>
      </c>
      <c r="I481" s="166"/>
      <c r="L481" s="162"/>
      <c r="M481" s="167"/>
      <c r="T481" s="168"/>
      <c r="AT481" s="163" t="s">
        <v>186</v>
      </c>
      <c r="AU481" s="163" t="s">
        <v>87</v>
      </c>
      <c r="AV481" s="14" t="s">
        <v>184</v>
      </c>
      <c r="AW481" s="14" t="s">
        <v>31</v>
      </c>
      <c r="AX481" s="14" t="s">
        <v>84</v>
      </c>
      <c r="AY481" s="163" t="s">
        <v>178</v>
      </c>
    </row>
    <row r="482" spans="2:65" s="1" customFormat="1" ht="37.9" customHeight="1">
      <c r="B482" s="133"/>
      <c r="C482" s="134" t="s">
        <v>406</v>
      </c>
      <c r="D482" s="134" t="s">
        <v>180</v>
      </c>
      <c r="E482" s="135" t="s">
        <v>407</v>
      </c>
      <c r="F482" s="136" t="s">
        <v>408</v>
      </c>
      <c r="G482" s="137" t="s">
        <v>105</v>
      </c>
      <c r="H482" s="138">
        <v>139.464</v>
      </c>
      <c r="I482" s="139"/>
      <c r="J482" s="140">
        <f>ROUND(I482*H482,2)</f>
        <v>0</v>
      </c>
      <c r="K482" s="141"/>
      <c r="L482" s="31"/>
      <c r="M482" s="142" t="s">
        <v>1</v>
      </c>
      <c r="N482" s="143" t="s">
        <v>41</v>
      </c>
      <c r="P482" s="144">
        <f>O482*H482</f>
        <v>0</v>
      </c>
      <c r="Q482" s="144">
        <v>0</v>
      </c>
      <c r="R482" s="144">
        <f>Q482*H482</f>
        <v>0</v>
      </c>
      <c r="S482" s="144">
        <v>0</v>
      </c>
      <c r="T482" s="145">
        <f>S482*H482</f>
        <v>0</v>
      </c>
      <c r="AR482" s="146" t="s">
        <v>184</v>
      </c>
      <c r="AT482" s="146" t="s">
        <v>180</v>
      </c>
      <c r="AU482" s="146" t="s">
        <v>87</v>
      </c>
      <c r="AY482" s="16" t="s">
        <v>178</v>
      </c>
      <c r="BE482" s="147">
        <f>IF(N482="základní",J482,0)</f>
        <v>0</v>
      </c>
      <c r="BF482" s="147">
        <f>IF(N482="snížená",J482,0)</f>
        <v>0</v>
      </c>
      <c r="BG482" s="147">
        <f>IF(N482="zákl. přenesená",J482,0)</f>
        <v>0</v>
      </c>
      <c r="BH482" s="147">
        <f>IF(N482="sníž. přenesená",J482,0)</f>
        <v>0</v>
      </c>
      <c r="BI482" s="147">
        <f>IF(N482="nulová",J482,0)</f>
        <v>0</v>
      </c>
      <c r="BJ482" s="16" t="s">
        <v>84</v>
      </c>
      <c r="BK482" s="147">
        <f>ROUND(I482*H482,2)</f>
        <v>0</v>
      </c>
      <c r="BL482" s="16" t="s">
        <v>184</v>
      </c>
      <c r="BM482" s="146" t="s">
        <v>409</v>
      </c>
    </row>
    <row r="483" spans="2:65" s="12" customFormat="1">
      <c r="B483" s="148"/>
      <c r="D483" s="149" t="s">
        <v>186</v>
      </c>
      <c r="E483" s="150" t="s">
        <v>1</v>
      </c>
      <c r="F483" s="151" t="s">
        <v>410</v>
      </c>
      <c r="H483" s="150" t="s">
        <v>1</v>
      </c>
      <c r="I483" s="152"/>
      <c r="L483" s="148"/>
      <c r="M483" s="153"/>
      <c r="T483" s="154"/>
      <c r="AT483" s="150" t="s">
        <v>186</v>
      </c>
      <c r="AU483" s="150" t="s">
        <v>87</v>
      </c>
      <c r="AV483" s="12" t="s">
        <v>84</v>
      </c>
      <c r="AW483" s="12" t="s">
        <v>31</v>
      </c>
      <c r="AX483" s="12" t="s">
        <v>76</v>
      </c>
      <c r="AY483" s="150" t="s">
        <v>178</v>
      </c>
    </row>
    <row r="484" spans="2:65" s="13" customFormat="1">
      <c r="B484" s="155"/>
      <c r="D484" s="149" t="s">
        <v>186</v>
      </c>
      <c r="E484" s="156" t="s">
        <v>1</v>
      </c>
      <c r="F484" s="157" t="s">
        <v>397</v>
      </c>
      <c r="H484" s="158">
        <v>451.73200000000003</v>
      </c>
      <c r="I484" s="159"/>
      <c r="L484" s="155"/>
      <c r="M484" s="160"/>
      <c r="T484" s="161"/>
      <c r="AT484" s="156" t="s">
        <v>186</v>
      </c>
      <c r="AU484" s="156" t="s">
        <v>87</v>
      </c>
      <c r="AV484" s="13" t="s">
        <v>87</v>
      </c>
      <c r="AW484" s="13" t="s">
        <v>31</v>
      </c>
      <c r="AX484" s="13" t="s">
        <v>76</v>
      </c>
      <c r="AY484" s="156" t="s">
        <v>178</v>
      </c>
    </row>
    <row r="485" spans="2:65" s="13" customFormat="1">
      <c r="B485" s="155"/>
      <c r="D485" s="149" t="s">
        <v>186</v>
      </c>
      <c r="E485" s="156" t="s">
        <v>1</v>
      </c>
      <c r="F485" s="157" t="s">
        <v>411</v>
      </c>
      <c r="H485" s="158">
        <v>-312.26799999999997</v>
      </c>
      <c r="I485" s="159"/>
      <c r="L485" s="155"/>
      <c r="M485" s="160"/>
      <c r="T485" s="161"/>
      <c r="AT485" s="156" t="s">
        <v>186</v>
      </c>
      <c r="AU485" s="156" t="s">
        <v>87</v>
      </c>
      <c r="AV485" s="13" t="s">
        <v>87</v>
      </c>
      <c r="AW485" s="13" t="s">
        <v>31</v>
      </c>
      <c r="AX485" s="13" t="s">
        <v>76</v>
      </c>
      <c r="AY485" s="156" t="s">
        <v>178</v>
      </c>
    </row>
    <row r="486" spans="2:65" s="14" customFormat="1">
      <c r="B486" s="162"/>
      <c r="D486" s="149" t="s">
        <v>186</v>
      </c>
      <c r="E486" s="163" t="s">
        <v>131</v>
      </c>
      <c r="F486" s="164" t="s">
        <v>189</v>
      </c>
      <c r="H486" s="165">
        <v>139.464</v>
      </c>
      <c r="I486" s="166"/>
      <c r="L486" s="162"/>
      <c r="M486" s="167"/>
      <c r="T486" s="168"/>
      <c r="AT486" s="163" t="s">
        <v>186</v>
      </c>
      <c r="AU486" s="163" t="s">
        <v>87</v>
      </c>
      <c r="AV486" s="14" t="s">
        <v>184</v>
      </c>
      <c r="AW486" s="14" t="s">
        <v>31</v>
      </c>
      <c r="AX486" s="14" t="s">
        <v>84</v>
      </c>
      <c r="AY486" s="163" t="s">
        <v>178</v>
      </c>
    </row>
    <row r="487" spans="2:65" s="1" customFormat="1" ht="37.9" customHeight="1">
      <c r="B487" s="133"/>
      <c r="C487" s="134" t="s">
        <v>412</v>
      </c>
      <c r="D487" s="134" t="s">
        <v>180</v>
      </c>
      <c r="E487" s="135" t="s">
        <v>413</v>
      </c>
      <c r="F487" s="136" t="s">
        <v>414</v>
      </c>
      <c r="G487" s="137" t="s">
        <v>105</v>
      </c>
      <c r="H487" s="138">
        <v>2510.3519999999999</v>
      </c>
      <c r="I487" s="139"/>
      <c r="J487" s="140">
        <f>ROUND(I487*H487,2)</f>
        <v>0</v>
      </c>
      <c r="K487" s="141"/>
      <c r="L487" s="31"/>
      <c r="M487" s="142" t="s">
        <v>1</v>
      </c>
      <c r="N487" s="143" t="s">
        <v>41</v>
      </c>
      <c r="P487" s="144">
        <f>O487*H487</f>
        <v>0</v>
      </c>
      <c r="Q487" s="144">
        <v>0</v>
      </c>
      <c r="R487" s="144">
        <f>Q487*H487</f>
        <v>0</v>
      </c>
      <c r="S487" s="144">
        <v>0</v>
      </c>
      <c r="T487" s="145">
        <f>S487*H487</f>
        <v>0</v>
      </c>
      <c r="AR487" s="146" t="s">
        <v>184</v>
      </c>
      <c r="AT487" s="146" t="s">
        <v>180</v>
      </c>
      <c r="AU487" s="146" t="s">
        <v>87</v>
      </c>
      <c r="AY487" s="16" t="s">
        <v>178</v>
      </c>
      <c r="BE487" s="147">
        <f>IF(N487="základní",J487,0)</f>
        <v>0</v>
      </c>
      <c r="BF487" s="147">
        <f>IF(N487="snížená",J487,0)</f>
        <v>0</v>
      </c>
      <c r="BG487" s="147">
        <f>IF(N487="zákl. přenesená",J487,0)</f>
        <v>0</v>
      </c>
      <c r="BH487" s="147">
        <f>IF(N487="sníž. přenesená",J487,0)</f>
        <v>0</v>
      </c>
      <c r="BI487" s="147">
        <f>IF(N487="nulová",J487,0)</f>
        <v>0</v>
      </c>
      <c r="BJ487" s="16" t="s">
        <v>84</v>
      </c>
      <c r="BK487" s="147">
        <f>ROUND(I487*H487,2)</f>
        <v>0</v>
      </c>
      <c r="BL487" s="16" t="s">
        <v>184</v>
      </c>
      <c r="BM487" s="146" t="s">
        <v>415</v>
      </c>
    </row>
    <row r="488" spans="2:65" s="12" customFormat="1">
      <c r="B488" s="148"/>
      <c r="D488" s="149" t="s">
        <v>186</v>
      </c>
      <c r="E488" s="150" t="s">
        <v>1</v>
      </c>
      <c r="F488" s="151" t="s">
        <v>416</v>
      </c>
      <c r="H488" s="150" t="s">
        <v>1</v>
      </c>
      <c r="I488" s="152"/>
      <c r="L488" s="148"/>
      <c r="M488" s="153"/>
      <c r="T488" s="154"/>
      <c r="AT488" s="150" t="s">
        <v>186</v>
      </c>
      <c r="AU488" s="150" t="s">
        <v>87</v>
      </c>
      <c r="AV488" s="12" t="s">
        <v>84</v>
      </c>
      <c r="AW488" s="12" t="s">
        <v>31</v>
      </c>
      <c r="AX488" s="12" t="s">
        <v>76</v>
      </c>
      <c r="AY488" s="150" t="s">
        <v>178</v>
      </c>
    </row>
    <row r="489" spans="2:65" s="13" customFormat="1">
      <c r="B489" s="155"/>
      <c r="D489" s="149" t="s">
        <v>186</v>
      </c>
      <c r="E489" s="156" t="s">
        <v>1</v>
      </c>
      <c r="F489" s="157" t="s">
        <v>417</v>
      </c>
      <c r="H489" s="158">
        <v>2510.3519999999999</v>
      </c>
      <c r="I489" s="159"/>
      <c r="L489" s="155"/>
      <c r="M489" s="160"/>
      <c r="T489" s="161"/>
      <c r="AT489" s="156" t="s">
        <v>186</v>
      </c>
      <c r="AU489" s="156" t="s">
        <v>87</v>
      </c>
      <c r="AV489" s="13" t="s">
        <v>87</v>
      </c>
      <c r="AW489" s="13" t="s">
        <v>31</v>
      </c>
      <c r="AX489" s="13" t="s">
        <v>76</v>
      </c>
      <c r="AY489" s="156" t="s">
        <v>178</v>
      </c>
    </row>
    <row r="490" spans="2:65" s="14" customFormat="1">
      <c r="B490" s="162"/>
      <c r="D490" s="149" t="s">
        <v>186</v>
      </c>
      <c r="E490" s="163" t="s">
        <v>1</v>
      </c>
      <c r="F490" s="164" t="s">
        <v>189</v>
      </c>
      <c r="H490" s="165">
        <v>2510.3519999999999</v>
      </c>
      <c r="I490" s="166"/>
      <c r="L490" s="162"/>
      <c r="M490" s="167"/>
      <c r="T490" s="168"/>
      <c r="AT490" s="163" t="s">
        <v>186</v>
      </c>
      <c r="AU490" s="163" t="s">
        <v>87</v>
      </c>
      <c r="AV490" s="14" t="s">
        <v>184</v>
      </c>
      <c r="AW490" s="14" t="s">
        <v>31</v>
      </c>
      <c r="AX490" s="14" t="s">
        <v>84</v>
      </c>
      <c r="AY490" s="163" t="s">
        <v>178</v>
      </c>
    </row>
    <row r="491" spans="2:65" s="1" customFormat="1" ht="37.9" customHeight="1">
      <c r="B491" s="133"/>
      <c r="C491" s="134" t="s">
        <v>418</v>
      </c>
      <c r="D491" s="134" t="s">
        <v>180</v>
      </c>
      <c r="E491" s="135" t="s">
        <v>419</v>
      </c>
      <c r="F491" s="136" t="s">
        <v>420</v>
      </c>
      <c r="G491" s="137" t="s">
        <v>105</v>
      </c>
      <c r="H491" s="138">
        <v>139.464</v>
      </c>
      <c r="I491" s="139"/>
      <c r="J491" s="140">
        <f>ROUND(I491*H491,2)</f>
        <v>0</v>
      </c>
      <c r="K491" s="141"/>
      <c r="L491" s="31"/>
      <c r="M491" s="142" t="s">
        <v>1</v>
      </c>
      <c r="N491" s="143" t="s">
        <v>41</v>
      </c>
      <c r="P491" s="144">
        <f>O491*H491</f>
        <v>0</v>
      </c>
      <c r="Q491" s="144">
        <v>0</v>
      </c>
      <c r="R491" s="144">
        <f>Q491*H491</f>
        <v>0</v>
      </c>
      <c r="S491" s="144">
        <v>0</v>
      </c>
      <c r="T491" s="145">
        <f>S491*H491</f>
        <v>0</v>
      </c>
      <c r="AR491" s="146" t="s">
        <v>184</v>
      </c>
      <c r="AT491" s="146" t="s">
        <v>180</v>
      </c>
      <c r="AU491" s="146" t="s">
        <v>87</v>
      </c>
      <c r="AY491" s="16" t="s">
        <v>178</v>
      </c>
      <c r="BE491" s="147">
        <f>IF(N491="základní",J491,0)</f>
        <v>0</v>
      </c>
      <c r="BF491" s="147">
        <f>IF(N491="snížená",J491,0)</f>
        <v>0</v>
      </c>
      <c r="BG491" s="147">
        <f>IF(N491="zákl. přenesená",J491,0)</f>
        <v>0</v>
      </c>
      <c r="BH491" s="147">
        <f>IF(N491="sníž. přenesená",J491,0)</f>
        <v>0</v>
      </c>
      <c r="BI491" s="147">
        <f>IF(N491="nulová",J491,0)</f>
        <v>0</v>
      </c>
      <c r="BJ491" s="16" t="s">
        <v>84</v>
      </c>
      <c r="BK491" s="147">
        <f>ROUND(I491*H491,2)</f>
        <v>0</v>
      </c>
      <c r="BL491" s="16" t="s">
        <v>184</v>
      </c>
      <c r="BM491" s="146" t="s">
        <v>421</v>
      </c>
    </row>
    <row r="492" spans="2:65" s="12" customFormat="1">
      <c r="B492" s="148"/>
      <c r="D492" s="149" t="s">
        <v>186</v>
      </c>
      <c r="E492" s="150" t="s">
        <v>1</v>
      </c>
      <c r="F492" s="151" t="s">
        <v>410</v>
      </c>
      <c r="H492" s="150" t="s">
        <v>1</v>
      </c>
      <c r="I492" s="152"/>
      <c r="L492" s="148"/>
      <c r="M492" s="153"/>
      <c r="T492" s="154"/>
      <c r="AT492" s="150" t="s">
        <v>186</v>
      </c>
      <c r="AU492" s="150" t="s">
        <v>87</v>
      </c>
      <c r="AV492" s="12" t="s">
        <v>84</v>
      </c>
      <c r="AW492" s="12" t="s">
        <v>31</v>
      </c>
      <c r="AX492" s="12" t="s">
        <v>76</v>
      </c>
      <c r="AY492" s="150" t="s">
        <v>178</v>
      </c>
    </row>
    <row r="493" spans="2:65" s="13" customFormat="1">
      <c r="B493" s="155"/>
      <c r="D493" s="149" t="s">
        <v>186</v>
      </c>
      <c r="E493" s="156" t="s">
        <v>1</v>
      </c>
      <c r="F493" s="157" t="s">
        <v>397</v>
      </c>
      <c r="H493" s="158">
        <v>451.73200000000003</v>
      </c>
      <c r="I493" s="159"/>
      <c r="L493" s="155"/>
      <c r="M493" s="160"/>
      <c r="T493" s="161"/>
      <c r="AT493" s="156" t="s">
        <v>186</v>
      </c>
      <c r="AU493" s="156" t="s">
        <v>87</v>
      </c>
      <c r="AV493" s="13" t="s">
        <v>87</v>
      </c>
      <c r="AW493" s="13" t="s">
        <v>31</v>
      </c>
      <c r="AX493" s="13" t="s">
        <v>76</v>
      </c>
      <c r="AY493" s="156" t="s">
        <v>178</v>
      </c>
    </row>
    <row r="494" spans="2:65" s="13" customFormat="1">
      <c r="B494" s="155"/>
      <c r="D494" s="149" t="s">
        <v>186</v>
      </c>
      <c r="E494" s="156" t="s">
        <v>1</v>
      </c>
      <c r="F494" s="157" t="s">
        <v>411</v>
      </c>
      <c r="H494" s="158">
        <v>-312.26799999999997</v>
      </c>
      <c r="I494" s="159"/>
      <c r="L494" s="155"/>
      <c r="M494" s="160"/>
      <c r="T494" s="161"/>
      <c r="AT494" s="156" t="s">
        <v>186</v>
      </c>
      <c r="AU494" s="156" t="s">
        <v>87</v>
      </c>
      <c r="AV494" s="13" t="s">
        <v>87</v>
      </c>
      <c r="AW494" s="13" t="s">
        <v>31</v>
      </c>
      <c r="AX494" s="13" t="s">
        <v>76</v>
      </c>
      <c r="AY494" s="156" t="s">
        <v>178</v>
      </c>
    </row>
    <row r="495" spans="2:65" s="14" customFormat="1">
      <c r="B495" s="162"/>
      <c r="D495" s="149" t="s">
        <v>186</v>
      </c>
      <c r="E495" s="163" t="s">
        <v>134</v>
      </c>
      <c r="F495" s="164" t="s">
        <v>189</v>
      </c>
      <c r="H495" s="165">
        <v>139.464</v>
      </c>
      <c r="I495" s="166"/>
      <c r="L495" s="162"/>
      <c r="M495" s="167"/>
      <c r="T495" s="168"/>
      <c r="AT495" s="163" t="s">
        <v>186</v>
      </c>
      <c r="AU495" s="163" t="s">
        <v>87</v>
      </c>
      <c r="AV495" s="14" t="s">
        <v>184</v>
      </c>
      <c r="AW495" s="14" t="s">
        <v>31</v>
      </c>
      <c r="AX495" s="14" t="s">
        <v>84</v>
      </c>
      <c r="AY495" s="163" t="s">
        <v>178</v>
      </c>
    </row>
    <row r="496" spans="2:65" s="1" customFormat="1" ht="37.9" customHeight="1">
      <c r="B496" s="133"/>
      <c r="C496" s="134" t="s">
        <v>422</v>
      </c>
      <c r="D496" s="134" t="s">
        <v>180</v>
      </c>
      <c r="E496" s="135" t="s">
        <v>423</v>
      </c>
      <c r="F496" s="136" t="s">
        <v>424</v>
      </c>
      <c r="G496" s="137" t="s">
        <v>105</v>
      </c>
      <c r="H496" s="138">
        <v>2510.3519999999999</v>
      </c>
      <c r="I496" s="139"/>
      <c r="J496" s="140">
        <f>ROUND(I496*H496,2)</f>
        <v>0</v>
      </c>
      <c r="K496" s="141"/>
      <c r="L496" s="31"/>
      <c r="M496" s="142" t="s">
        <v>1</v>
      </c>
      <c r="N496" s="143" t="s">
        <v>41</v>
      </c>
      <c r="P496" s="144">
        <f>O496*H496</f>
        <v>0</v>
      </c>
      <c r="Q496" s="144">
        <v>0</v>
      </c>
      <c r="R496" s="144">
        <f>Q496*H496</f>
        <v>0</v>
      </c>
      <c r="S496" s="144">
        <v>0</v>
      </c>
      <c r="T496" s="145">
        <f>S496*H496</f>
        <v>0</v>
      </c>
      <c r="AR496" s="146" t="s">
        <v>184</v>
      </c>
      <c r="AT496" s="146" t="s">
        <v>180</v>
      </c>
      <c r="AU496" s="146" t="s">
        <v>87</v>
      </c>
      <c r="AY496" s="16" t="s">
        <v>178</v>
      </c>
      <c r="BE496" s="147">
        <f>IF(N496="základní",J496,0)</f>
        <v>0</v>
      </c>
      <c r="BF496" s="147">
        <f>IF(N496="snížená",J496,0)</f>
        <v>0</v>
      </c>
      <c r="BG496" s="147">
        <f>IF(N496="zákl. přenesená",J496,0)</f>
        <v>0</v>
      </c>
      <c r="BH496" s="147">
        <f>IF(N496="sníž. přenesená",J496,0)</f>
        <v>0</v>
      </c>
      <c r="BI496" s="147">
        <f>IF(N496="nulová",J496,0)</f>
        <v>0</v>
      </c>
      <c r="BJ496" s="16" t="s">
        <v>84</v>
      </c>
      <c r="BK496" s="147">
        <f>ROUND(I496*H496,2)</f>
        <v>0</v>
      </c>
      <c r="BL496" s="16" t="s">
        <v>184</v>
      </c>
      <c r="BM496" s="146" t="s">
        <v>425</v>
      </c>
    </row>
    <row r="497" spans="2:65" s="12" customFormat="1">
      <c r="B497" s="148"/>
      <c r="D497" s="149" t="s">
        <v>186</v>
      </c>
      <c r="E497" s="150" t="s">
        <v>1</v>
      </c>
      <c r="F497" s="151" t="s">
        <v>416</v>
      </c>
      <c r="H497" s="150" t="s">
        <v>1</v>
      </c>
      <c r="I497" s="152"/>
      <c r="L497" s="148"/>
      <c r="M497" s="153"/>
      <c r="T497" s="154"/>
      <c r="AT497" s="150" t="s">
        <v>186</v>
      </c>
      <c r="AU497" s="150" t="s">
        <v>87</v>
      </c>
      <c r="AV497" s="12" t="s">
        <v>84</v>
      </c>
      <c r="AW497" s="12" t="s">
        <v>31</v>
      </c>
      <c r="AX497" s="12" t="s">
        <v>76</v>
      </c>
      <c r="AY497" s="150" t="s">
        <v>178</v>
      </c>
    </row>
    <row r="498" spans="2:65" s="13" customFormat="1">
      <c r="B498" s="155"/>
      <c r="D498" s="149" t="s">
        <v>186</v>
      </c>
      <c r="E498" s="156" t="s">
        <v>1</v>
      </c>
      <c r="F498" s="157" t="s">
        <v>426</v>
      </c>
      <c r="H498" s="158">
        <v>2510.3519999999999</v>
      </c>
      <c r="I498" s="159"/>
      <c r="L498" s="155"/>
      <c r="M498" s="160"/>
      <c r="T498" s="161"/>
      <c r="AT498" s="156" t="s">
        <v>186</v>
      </c>
      <c r="AU498" s="156" t="s">
        <v>87</v>
      </c>
      <c r="AV498" s="13" t="s">
        <v>87</v>
      </c>
      <c r="AW498" s="13" t="s">
        <v>31</v>
      </c>
      <c r="AX498" s="13" t="s">
        <v>76</v>
      </c>
      <c r="AY498" s="156" t="s">
        <v>178</v>
      </c>
    </row>
    <row r="499" spans="2:65" s="14" customFormat="1">
      <c r="B499" s="162"/>
      <c r="D499" s="149" t="s">
        <v>186</v>
      </c>
      <c r="E499" s="163" t="s">
        <v>1</v>
      </c>
      <c r="F499" s="164" t="s">
        <v>189</v>
      </c>
      <c r="H499" s="165">
        <v>2510.3519999999999</v>
      </c>
      <c r="I499" s="166"/>
      <c r="L499" s="162"/>
      <c r="M499" s="167"/>
      <c r="T499" s="168"/>
      <c r="AT499" s="163" t="s">
        <v>186</v>
      </c>
      <c r="AU499" s="163" t="s">
        <v>87</v>
      </c>
      <c r="AV499" s="14" t="s">
        <v>184</v>
      </c>
      <c r="AW499" s="14" t="s">
        <v>31</v>
      </c>
      <c r="AX499" s="14" t="s">
        <v>84</v>
      </c>
      <c r="AY499" s="163" t="s">
        <v>178</v>
      </c>
    </row>
    <row r="500" spans="2:65" s="1" customFormat="1" ht="24.2" customHeight="1">
      <c r="B500" s="133"/>
      <c r="C500" s="134" t="s">
        <v>427</v>
      </c>
      <c r="D500" s="134" t="s">
        <v>180</v>
      </c>
      <c r="E500" s="135" t="s">
        <v>428</v>
      </c>
      <c r="F500" s="136" t="s">
        <v>429</v>
      </c>
      <c r="G500" s="137" t="s">
        <v>105</v>
      </c>
      <c r="H500" s="138">
        <v>642.78700000000003</v>
      </c>
      <c r="I500" s="139"/>
      <c r="J500" s="140">
        <f>ROUND(I500*H500,2)</f>
        <v>0</v>
      </c>
      <c r="K500" s="141"/>
      <c r="L500" s="31"/>
      <c r="M500" s="142" t="s">
        <v>1</v>
      </c>
      <c r="N500" s="143" t="s">
        <v>41</v>
      </c>
      <c r="P500" s="144">
        <f>O500*H500</f>
        <v>0</v>
      </c>
      <c r="Q500" s="144">
        <v>0</v>
      </c>
      <c r="R500" s="144">
        <f>Q500*H500</f>
        <v>0</v>
      </c>
      <c r="S500" s="144">
        <v>0</v>
      </c>
      <c r="T500" s="145">
        <f>S500*H500</f>
        <v>0</v>
      </c>
      <c r="AR500" s="146" t="s">
        <v>184</v>
      </c>
      <c r="AT500" s="146" t="s">
        <v>180</v>
      </c>
      <c r="AU500" s="146" t="s">
        <v>87</v>
      </c>
      <c r="AY500" s="16" t="s">
        <v>178</v>
      </c>
      <c r="BE500" s="147">
        <f>IF(N500="základní",J500,0)</f>
        <v>0</v>
      </c>
      <c r="BF500" s="147">
        <f>IF(N500="snížená",J500,0)</f>
        <v>0</v>
      </c>
      <c r="BG500" s="147">
        <f>IF(N500="zákl. přenesená",J500,0)</f>
        <v>0</v>
      </c>
      <c r="BH500" s="147">
        <f>IF(N500="sníž. přenesená",J500,0)</f>
        <v>0</v>
      </c>
      <c r="BI500" s="147">
        <f>IF(N500="nulová",J500,0)</f>
        <v>0</v>
      </c>
      <c r="BJ500" s="16" t="s">
        <v>84</v>
      </c>
      <c r="BK500" s="147">
        <f>ROUND(I500*H500,2)</f>
        <v>0</v>
      </c>
      <c r="BL500" s="16" t="s">
        <v>184</v>
      </c>
      <c r="BM500" s="146" t="s">
        <v>430</v>
      </c>
    </row>
    <row r="501" spans="2:65" s="12" customFormat="1">
      <c r="B501" s="148"/>
      <c r="D501" s="149" t="s">
        <v>186</v>
      </c>
      <c r="E501" s="150" t="s">
        <v>1</v>
      </c>
      <c r="F501" s="151" t="s">
        <v>396</v>
      </c>
      <c r="H501" s="150" t="s">
        <v>1</v>
      </c>
      <c r="I501" s="152"/>
      <c r="L501" s="148"/>
      <c r="M501" s="153"/>
      <c r="T501" s="154"/>
      <c r="AT501" s="150" t="s">
        <v>186</v>
      </c>
      <c r="AU501" s="150" t="s">
        <v>87</v>
      </c>
      <c r="AV501" s="12" t="s">
        <v>84</v>
      </c>
      <c r="AW501" s="12" t="s">
        <v>31</v>
      </c>
      <c r="AX501" s="12" t="s">
        <v>76</v>
      </c>
      <c r="AY501" s="150" t="s">
        <v>178</v>
      </c>
    </row>
    <row r="502" spans="2:65" s="13" customFormat="1">
      <c r="B502" s="155"/>
      <c r="D502" s="149" t="s">
        <v>186</v>
      </c>
      <c r="E502" s="156" t="s">
        <v>1</v>
      </c>
      <c r="F502" s="157" t="s">
        <v>397</v>
      </c>
      <c r="H502" s="158">
        <v>451.73200000000003</v>
      </c>
      <c r="I502" s="159"/>
      <c r="L502" s="155"/>
      <c r="M502" s="160"/>
      <c r="T502" s="161"/>
      <c r="AT502" s="156" t="s">
        <v>186</v>
      </c>
      <c r="AU502" s="156" t="s">
        <v>87</v>
      </c>
      <c r="AV502" s="13" t="s">
        <v>87</v>
      </c>
      <c r="AW502" s="13" t="s">
        <v>31</v>
      </c>
      <c r="AX502" s="13" t="s">
        <v>76</v>
      </c>
      <c r="AY502" s="156" t="s">
        <v>178</v>
      </c>
    </row>
    <row r="503" spans="2:65" s="12" customFormat="1">
      <c r="B503" s="148"/>
      <c r="D503" s="149" t="s">
        <v>186</v>
      </c>
      <c r="E503" s="150" t="s">
        <v>1</v>
      </c>
      <c r="F503" s="151" t="s">
        <v>399</v>
      </c>
      <c r="H503" s="150" t="s">
        <v>1</v>
      </c>
      <c r="I503" s="152"/>
      <c r="L503" s="148"/>
      <c r="M503" s="153"/>
      <c r="T503" s="154"/>
      <c r="AT503" s="150" t="s">
        <v>186</v>
      </c>
      <c r="AU503" s="150" t="s">
        <v>87</v>
      </c>
      <c r="AV503" s="12" t="s">
        <v>84</v>
      </c>
      <c r="AW503" s="12" t="s">
        <v>31</v>
      </c>
      <c r="AX503" s="12" t="s">
        <v>76</v>
      </c>
      <c r="AY503" s="150" t="s">
        <v>178</v>
      </c>
    </row>
    <row r="504" spans="2:65" s="13" customFormat="1">
      <c r="B504" s="155"/>
      <c r="D504" s="149" t="s">
        <v>186</v>
      </c>
      <c r="E504" s="156" t="s">
        <v>1</v>
      </c>
      <c r="F504" s="157" t="s">
        <v>400</v>
      </c>
      <c r="H504" s="158">
        <v>191.05500000000001</v>
      </c>
      <c r="I504" s="159"/>
      <c r="L504" s="155"/>
      <c r="M504" s="160"/>
      <c r="T504" s="161"/>
      <c r="AT504" s="156" t="s">
        <v>186</v>
      </c>
      <c r="AU504" s="156" t="s">
        <v>87</v>
      </c>
      <c r="AV504" s="13" t="s">
        <v>87</v>
      </c>
      <c r="AW504" s="13" t="s">
        <v>31</v>
      </c>
      <c r="AX504" s="13" t="s">
        <v>76</v>
      </c>
      <c r="AY504" s="156" t="s">
        <v>178</v>
      </c>
    </row>
    <row r="505" spans="2:65" s="14" customFormat="1">
      <c r="B505" s="162"/>
      <c r="D505" s="149" t="s">
        <v>186</v>
      </c>
      <c r="E505" s="163" t="s">
        <v>1</v>
      </c>
      <c r="F505" s="164" t="s">
        <v>189</v>
      </c>
      <c r="H505" s="165">
        <v>642.78700000000003</v>
      </c>
      <c r="I505" s="166"/>
      <c r="L505" s="162"/>
      <c r="M505" s="167"/>
      <c r="T505" s="168"/>
      <c r="AT505" s="163" t="s">
        <v>186</v>
      </c>
      <c r="AU505" s="163" t="s">
        <v>87</v>
      </c>
      <c r="AV505" s="14" t="s">
        <v>184</v>
      </c>
      <c r="AW505" s="14" t="s">
        <v>31</v>
      </c>
      <c r="AX505" s="14" t="s">
        <v>84</v>
      </c>
      <c r="AY505" s="163" t="s">
        <v>178</v>
      </c>
    </row>
    <row r="506" spans="2:65" s="1" customFormat="1" ht="24.2" customHeight="1">
      <c r="B506" s="133"/>
      <c r="C506" s="134" t="s">
        <v>431</v>
      </c>
      <c r="D506" s="134" t="s">
        <v>180</v>
      </c>
      <c r="E506" s="135" t="s">
        <v>432</v>
      </c>
      <c r="F506" s="136" t="s">
        <v>433</v>
      </c>
      <c r="G506" s="137" t="s">
        <v>105</v>
      </c>
      <c r="H506" s="138">
        <v>451.73200000000003</v>
      </c>
      <c r="I506" s="139"/>
      <c r="J506" s="140">
        <f>ROUND(I506*H506,2)</f>
        <v>0</v>
      </c>
      <c r="K506" s="141"/>
      <c r="L506" s="31"/>
      <c r="M506" s="142" t="s">
        <v>1</v>
      </c>
      <c r="N506" s="143" t="s">
        <v>41</v>
      </c>
      <c r="P506" s="144">
        <f>O506*H506</f>
        <v>0</v>
      </c>
      <c r="Q506" s="144">
        <v>0</v>
      </c>
      <c r="R506" s="144">
        <f>Q506*H506</f>
        <v>0</v>
      </c>
      <c r="S506" s="144">
        <v>0</v>
      </c>
      <c r="T506" s="145">
        <f>S506*H506</f>
        <v>0</v>
      </c>
      <c r="AR506" s="146" t="s">
        <v>184</v>
      </c>
      <c r="AT506" s="146" t="s">
        <v>180</v>
      </c>
      <c r="AU506" s="146" t="s">
        <v>87</v>
      </c>
      <c r="AY506" s="16" t="s">
        <v>178</v>
      </c>
      <c r="BE506" s="147">
        <f>IF(N506="základní",J506,0)</f>
        <v>0</v>
      </c>
      <c r="BF506" s="147">
        <f>IF(N506="snížená",J506,0)</f>
        <v>0</v>
      </c>
      <c r="BG506" s="147">
        <f>IF(N506="zákl. přenesená",J506,0)</f>
        <v>0</v>
      </c>
      <c r="BH506" s="147">
        <f>IF(N506="sníž. přenesená",J506,0)</f>
        <v>0</v>
      </c>
      <c r="BI506" s="147">
        <f>IF(N506="nulová",J506,0)</f>
        <v>0</v>
      </c>
      <c r="BJ506" s="16" t="s">
        <v>84</v>
      </c>
      <c r="BK506" s="147">
        <f>ROUND(I506*H506,2)</f>
        <v>0</v>
      </c>
      <c r="BL506" s="16" t="s">
        <v>184</v>
      </c>
      <c r="BM506" s="146" t="s">
        <v>434</v>
      </c>
    </row>
    <row r="507" spans="2:65" s="12" customFormat="1">
      <c r="B507" s="148"/>
      <c r="D507" s="149" t="s">
        <v>186</v>
      </c>
      <c r="E507" s="150" t="s">
        <v>1</v>
      </c>
      <c r="F507" s="151" t="s">
        <v>396</v>
      </c>
      <c r="H507" s="150" t="s">
        <v>1</v>
      </c>
      <c r="I507" s="152"/>
      <c r="L507" s="148"/>
      <c r="M507" s="153"/>
      <c r="T507" s="154"/>
      <c r="AT507" s="150" t="s">
        <v>186</v>
      </c>
      <c r="AU507" s="150" t="s">
        <v>87</v>
      </c>
      <c r="AV507" s="12" t="s">
        <v>84</v>
      </c>
      <c r="AW507" s="12" t="s">
        <v>31</v>
      </c>
      <c r="AX507" s="12" t="s">
        <v>76</v>
      </c>
      <c r="AY507" s="150" t="s">
        <v>178</v>
      </c>
    </row>
    <row r="508" spans="2:65" s="13" customFormat="1">
      <c r="B508" s="155"/>
      <c r="D508" s="149" t="s">
        <v>186</v>
      </c>
      <c r="E508" s="156" t="s">
        <v>1</v>
      </c>
      <c r="F508" s="157" t="s">
        <v>397</v>
      </c>
      <c r="H508" s="158">
        <v>451.73200000000003</v>
      </c>
      <c r="I508" s="159"/>
      <c r="L508" s="155"/>
      <c r="M508" s="160"/>
      <c r="T508" s="161"/>
      <c r="AT508" s="156" t="s">
        <v>186</v>
      </c>
      <c r="AU508" s="156" t="s">
        <v>87</v>
      </c>
      <c r="AV508" s="13" t="s">
        <v>87</v>
      </c>
      <c r="AW508" s="13" t="s">
        <v>31</v>
      </c>
      <c r="AX508" s="13" t="s">
        <v>76</v>
      </c>
      <c r="AY508" s="156" t="s">
        <v>178</v>
      </c>
    </row>
    <row r="509" spans="2:65" s="14" customFormat="1">
      <c r="B509" s="162"/>
      <c r="D509" s="149" t="s">
        <v>186</v>
      </c>
      <c r="E509" s="163" t="s">
        <v>1</v>
      </c>
      <c r="F509" s="164" t="s">
        <v>189</v>
      </c>
      <c r="H509" s="165">
        <v>451.73200000000003</v>
      </c>
      <c r="I509" s="166"/>
      <c r="L509" s="162"/>
      <c r="M509" s="167"/>
      <c r="T509" s="168"/>
      <c r="AT509" s="163" t="s">
        <v>186</v>
      </c>
      <c r="AU509" s="163" t="s">
        <v>87</v>
      </c>
      <c r="AV509" s="14" t="s">
        <v>184</v>
      </c>
      <c r="AW509" s="14" t="s">
        <v>31</v>
      </c>
      <c r="AX509" s="14" t="s">
        <v>84</v>
      </c>
      <c r="AY509" s="163" t="s">
        <v>178</v>
      </c>
    </row>
    <row r="510" spans="2:65" s="1" customFormat="1" ht="37.9" customHeight="1">
      <c r="B510" s="133"/>
      <c r="C510" s="169" t="s">
        <v>435</v>
      </c>
      <c r="D510" s="169" t="s">
        <v>436</v>
      </c>
      <c r="E510" s="170" t="s">
        <v>437</v>
      </c>
      <c r="F510" s="171" t="s">
        <v>438</v>
      </c>
      <c r="G510" s="172" t="s">
        <v>439</v>
      </c>
      <c r="H510" s="173">
        <v>557.85599999999999</v>
      </c>
      <c r="I510" s="174"/>
      <c r="J510" s="175">
        <f>ROUND(I510*H510,2)</f>
        <v>0</v>
      </c>
      <c r="K510" s="176"/>
      <c r="L510" s="177"/>
      <c r="M510" s="178" t="s">
        <v>1</v>
      </c>
      <c r="N510" s="179" t="s">
        <v>41</v>
      </c>
      <c r="P510" s="144">
        <f>O510*H510</f>
        <v>0</v>
      </c>
      <c r="Q510" s="144">
        <v>0</v>
      </c>
      <c r="R510" s="144">
        <f>Q510*H510</f>
        <v>0</v>
      </c>
      <c r="S510" s="144">
        <v>0</v>
      </c>
      <c r="T510" s="145">
        <f>S510*H510</f>
        <v>0</v>
      </c>
      <c r="AR510" s="146" t="s">
        <v>219</v>
      </c>
      <c r="AT510" s="146" t="s">
        <v>436</v>
      </c>
      <c r="AU510" s="146" t="s">
        <v>87</v>
      </c>
      <c r="AY510" s="16" t="s">
        <v>178</v>
      </c>
      <c r="BE510" s="147">
        <f>IF(N510="základní",J510,0)</f>
        <v>0</v>
      </c>
      <c r="BF510" s="147">
        <f>IF(N510="snížená",J510,0)</f>
        <v>0</v>
      </c>
      <c r="BG510" s="147">
        <f>IF(N510="zákl. přenesená",J510,0)</f>
        <v>0</v>
      </c>
      <c r="BH510" s="147">
        <f>IF(N510="sníž. přenesená",J510,0)</f>
        <v>0</v>
      </c>
      <c r="BI510" s="147">
        <f>IF(N510="nulová",J510,0)</f>
        <v>0</v>
      </c>
      <c r="BJ510" s="16" t="s">
        <v>84</v>
      </c>
      <c r="BK510" s="147">
        <f>ROUND(I510*H510,2)</f>
        <v>0</v>
      </c>
      <c r="BL510" s="16" t="s">
        <v>184</v>
      </c>
      <c r="BM510" s="146" t="s">
        <v>440</v>
      </c>
    </row>
    <row r="511" spans="2:65" s="12" customFormat="1">
      <c r="B511" s="148"/>
      <c r="D511" s="149" t="s">
        <v>186</v>
      </c>
      <c r="E511" s="150" t="s">
        <v>1</v>
      </c>
      <c r="F511" s="151" t="s">
        <v>410</v>
      </c>
      <c r="H511" s="150" t="s">
        <v>1</v>
      </c>
      <c r="I511" s="152"/>
      <c r="L511" s="148"/>
      <c r="M511" s="153"/>
      <c r="T511" s="154"/>
      <c r="AT511" s="150" t="s">
        <v>186</v>
      </c>
      <c r="AU511" s="150" t="s">
        <v>87</v>
      </c>
      <c r="AV511" s="12" t="s">
        <v>84</v>
      </c>
      <c r="AW511" s="12" t="s">
        <v>31</v>
      </c>
      <c r="AX511" s="12" t="s">
        <v>76</v>
      </c>
      <c r="AY511" s="150" t="s">
        <v>178</v>
      </c>
    </row>
    <row r="512" spans="2:65" s="13" customFormat="1">
      <c r="B512" s="155"/>
      <c r="D512" s="149" t="s">
        <v>186</v>
      </c>
      <c r="E512" s="156" t="s">
        <v>1</v>
      </c>
      <c r="F512" s="157" t="s">
        <v>441</v>
      </c>
      <c r="H512" s="158">
        <v>278.928</v>
      </c>
      <c r="I512" s="159"/>
      <c r="L512" s="155"/>
      <c r="M512" s="160"/>
      <c r="T512" s="161"/>
      <c r="AT512" s="156" t="s">
        <v>186</v>
      </c>
      <c r="AU512" s="156" t="s">
        <v>87</v>
      </c>
      <c r="AV512" s="13" t="s">
        <v>87</v>
      </c>
      <c r="AW512" s="13" t="s">
        <v>31</v>
      </c>
      <c r="AX512" s="13" t="s">
        <v>76</v>
      </c>
      <c r="AY512" s="156" t="s">
        <v>178</v>
      </c>
    </row>
    <row r="513" spans="2:65" s="14" customFormat="1">
      <c r="B513" s="162"/>
      <c r="D513" s="149" t="s">
        <v>186</v>
      </c>
      <c r="E513" s="163" t="s">
        <v>1</v>
      </c>
      <c r="F513" s="164" t="s">
        <v>189</v>
      </c>
      <c r="H513" s="165">
        <v>278.928</v>
      </c>
      <c r="I513" s="166"/>
      <c r="L513" s="162"/>
      <c r="M513" s="167"/>
      <c r="T513" s="168"/>
      <c r="AT513" s="163" t="s">
        <v>186</v>
      </c>
      <c r="AU513" s="163" t="s">
        <v>87</v>
      </c>
      <c r="AV513" s="14" t="s">
        <v>184</v>
      </c>
      <c r="AW513" s="14" t="s">
        <v>31</v>
      </c>
      <c r="AX513" s="14" t="s">
        <v>84</v>
      </c>
      <c r="AY513" s="163" t="s">
        <v>178</v>
      </c>
    </row>
    <row r="514" spans="2:65" s="13" customFormat="1">
      <c r="B514" s="155"/>
      <c r="D514" s="149" t="s">
        <v>186</v>
      </c>
      <c r="F514" s="157" t="s">
        <v>442</v>
      </c>
      <c r="H514" s="158">
        <v>557.85599999999999</v>
      </c>
      <c r="I514" s="159"/>
      <c r="L514" s="155"/>
      <c r="M514" s="160"/>
      <c r="T514" s="161"/>
      <c r="AT514" s="156" t="s">
        <v>186</v>
      </c>
      <c r="AU514" s="156" t="s">
        <v>87</v>
      </c>
      <c r="AV514" s="13" t="s">
        <v>87</v>
      </c>
      <c r="AW514" s="13" t="s">
        <v>3</v>
      </c>
      <c r="AX514" s="13" t="s">
        <v>84</v>
      </c>
      <c r="AY514" s="156" t="s">
        <v>178</v>
      </c>
    </row>
    <row r="515" spans="2:65" s="1" customFormat="1" ht="16.5" customHeight="1">
      <c r="B515" s="133"/>
      <c r="C515" s="134" t="s">
        <v>443</v>
      </c>
      <c r="D515" s="134" t="s">
        <v>180</v>
      </c>
      <c r="E515" s="135" t="s">
        <v>444</v>
      </c>
      <c r="F515" s="136" t="s">
        <v>445</v>
      </c>
      <c r="G515" s="137" t="s">
        <v>105</v>
      </c>
      <c r="H515" s="138">
        <v>1094.518</v>
      </c>
      <c r="I515" s="139"/>
      <c r="J515" s="140">
        <f>ROUND(I515*H515,2)</f>
        <v>0</v>
      </c>
      <c r="K515" s="141"/>
      <c r="L515" s="31"/>
      <c r="M515" s="142" t="s">
        <v>1</v>
      </c>
      <c r="N515" s="143" t="s">
        <v>41</v>
      </c>
      <c r="P515" s="144">
        <f>O515*H515</f>
        <v>0</v>
      </c>
      <c r="Q515" s="144">
        <v>0</v>
      </c>
      <c r="R515" s="144">
        <f>Q515*H515</f>
        <v>0</v>
      </c>
      <c r="S515" s="144">
        <v>0</v>
      </c>
      <c r="T515" s="145">
        <f>S515*H515</f>
        <v>0</v>
      </c>
      <c r="AR515" s="146" t="s">
        <v>184</v>
      </c>
      <c r="AT515" s="146" t="s">
        <v>180</v>
      </c>
      <c r="AU515" s="146" t="s">
        <v>87</v>
      </c>
      <c r="AY515" s="16" t="s">
        <v>178</v>
      </c>
      <c r="BE515" s="147">
        <f>IF(N515="základní",J515,0)</f>
        <v>0</v>
      </c>
      <c r="BF515" s="147">
        <f>IF(N515="snížená",J515,0)</f>
        <v>0</v>
      </c>
      <c r="BG515" s="147">
        <f>IF(N515="zákl. přenesená",J515,0)</f>
        <v>0</v>
      </c>
      <c r="BH515" s="147">
        <f>IF(N515="sníž. přenesená",J515,0)</f>
        <v>0</v>
      </c>
      <c r="BI515" s="147">
        <f>IF(N515="nulová",J515,0)</f>
        <v>0</v>
      </c>
      <c r="BJ515" s="16" t="s">
        <v>84</v>
      </c>
      <c r="BK515" s="147">
        <f>ROUND(I515*H515,2)</f>
        <v>0</v>
      </c>
      <c r="BL515" s="16" t="s">
        <v>184</v>
      </c>
      <c r="BM515" s="146" t="s">
        <v>446</v>
      </c>
    </row>
    <row r="516" spans="2:65" s="12" customFormat="1">
      <c r="B516" s="148"/>
      <c r="D516" s="149" t="s">
        <v>186</v>
      </c>
      <c r="E516" s="150" t="s">
        <v>1</v>
      </c>
      <c r="F516" s="151" t="s">
        <v>396</v>
      </c>
      <c r="H516" s="150" t="s">
        <v>1</v>
      </c>
      <c r="I516" s="152"/>
      <c r="L516" s="148"/>
      <c r="M516" s="153"/>
      <c r="T516" s="154"/>
      <c r="AT516" s="150" t="s">
        <v>186</v>
      </c>
      <c r="AU516" s="150" t="s">
        <v>87</v>
      </c>
      <c r="AV516" s="12" t="s">
        <v>84</v>
      </c>
      <c r="AW516" s="12" t="s">
        <v>31</v>
      </c>
      <c r="AX516" s="12" t="s">
        <v>76</v>
      </c>
      <c r="AY516" s="150" t="s">
        <v>178</v>
      </c>
    </row>
    <row r="517" spans="2:65" s="13" customFormat="1">
      <c r="B517" s="155"/>
      <c r="D517" s="149" t="s">
        <v>186</v>
      </c>
      <c r="E517" s="156" t="s">
        <v>1</v>
      </c>
      <c r="F517" s="157" t="s">
        <v>447</v>
      </c>
      <c r="H517" s="158">
        <v>903.46299999999997</v>
      </c>
      <c r="I517" s="159"/>
      <c r="L517" s="155"/>
      <c r="M517" s="160"/>
      <c r="T517" s="161"/>
      <c r="AT517" s="156" t="s">
        <v>186</v>
      </c>
      <c r="AU517" s="156" t="s">
        <v>87</v>
      </c>
      <c r="AV517" s="13" t="s">
        <v>87</v>
      </c>
      <c r="AW517" s="13" t="s">
        <v>31</v>
      </c>
      <c r="AX517" s="13" t="s">
        <v>76</v>
      </c>
      <c r="AY517" s="156" t="s">
        <v>178</v>
      </c>
    </row>
    <row r="518" spans="2:65" s="12" customFormat="1">
      <c r="B518" s="148"/>
      <c r="D518" s="149" t="s">
        <v>186</v>
      </c>
      <c r="E518" s="150" t="s">
        <v>1</v>
      </c>
      <c r="F518" s="151" t="s">
        <v>399</v>
      </c>
      <c r="H518" s="150" t="s">
        <v>1</v>
      </c>
      <c r="I518" s="152"/>
      <c r="L518" s="148"/>
      <c r="M518" s="153"/>
      <c r="T518" s="154"/>
      <c r="AT518" s="150" t="s">
        <v>186</v>
      </c>
      <c r="AU518" s="150" t="s">
        <v>87</v>
      </c>
      <c r="AV518" s="12" t="s">
        <v>84</v>
      </c>
      <c r="AW518" s="12" t="s">
        <v>31</v>
      </c>
      <c r="AX518" s="12" t="s">
        <v>76</v>
      </c>
      <c r="AY518" s="150" t="s">
        <v>178</v>
      </c>
    </row>
    <row r="519" spans="2:65" s="13" customFormat="1">
      <c r="B519" s="155"/>
      <c r="D519" s="149" t="s">
        <v>186</v>
      </c>
      <c r="E519" s="156" t="s">
        <v>1</v>
      </c>
      <c r="F519" s="157" t="s">
        <v>400</v>
      </c>
      <c r="H519" s="158">
        <v>191.05500000000001</v>
      </c>
      <c r="I519" s="159"/>
      <c r="L519" s="155"/>
      <c r="M519" s="160"/>
      <c r="T519" s="161"/>
      <c r="AT519" s="156" t="s">
        <v>186</v>
      </c>
      <c r="AU519" s="156" t="s">
        <v>87</v>
      </c>
      <c r="AV519" s="13" t="s">
        <v>87</v>
      </c>
      <c r="AW519" s="13" t="s">
        <v>31</v>
      </c>
      <c r="AX519" s="13" t="s">
        <v>76</v>
      </c>
      <c r="AY519" s="156" t="s">
        <v>178</v>
      </c>
    </row>
    <row r="520" spans="2:65" s="14" customFormat="1">
      <c r="B520" s="162"/>
      <c r="D520" s="149" t="s">
        <v>186</v>
      </c>
      <c r="E520" s="163" t="s">
        <v>1</v>
      </c>
      <c r="F520" s="164" t="s">
        <v>189</v>
      </c>
      <c r="H520" s="165">
        <v>1094.518</v>
      </c>
      <c r="I520" s="166"/>
      <c r="L520" s="162"/>
      <c r="M520" s="167"/>
      <c r="T520" s="168"/>
      <c r="AT520" s="163" t="s">
        <v>186</v>
      </c>
      <c r="AU520" s="163" t="s">
        <v>87</v>
      </c>
      <c r="AV520" s="14" t="s">
        <v>184</v>
      </c>
      <c r="AW520" s="14" t="s">
        <v>31</v>
      </c>
      <c r="AX520" s="14" t="s">
        <v>84</v>
      </c>
      <c r="AY520" s="163" t="s">
        <v>178</v>
      </c>
    </row>
    <row r="521" spans="2:65" s="1" customFormat="1" ht="24.2" customHeight="1">
      <c r="B521" s="133"/>
      <c r="C521" s="134" t="s">
        <v>448</v>
      </c>
      <c r="D521" s="134" t="s">
        <v>180</v>
      </c>
      <c r="E521" s="135" t="s">
        <v>449</v>
      </c>
      <c r="F521" s="136" t="s">
        <v>450</v>
      </c>
      <c r="G521" s="137" t="s">
        <v>105</v>
      </c>
      <c r="H521" s="138">
        <v>630.84400000000005</v>
      </c>
      <c r="I521" s="139"/>
      <c r="J521" s="140">
        <f>ROUND(I521*H521,2)</f>
        <v>0</v>
      </c>
      <c r="K521" s="141"/>
      <c r="L521" s="31"/>
      <c r="M521" s="142" t="s">
        <v>1</v>
      </c>
      <c r="N521" s="143" t="s">
        <v>41</v>
      </c>
      <c r="P521" s="144">
        <f>O521*H521</f>
        <v>0</v>
      </c>
      <c r="Q521" s="144">
        <v>0</v>
      </c>
      <c r="R521" s="144">
        <f>Q521*H521</f>
        <v>0</v>
      </c>
      <c r="S521" s="144">
        <v>0</v>
      </c>
      <c r="T521" s="145">
        <f>S521*H521</f>
        <v>0</v>
      </c>
      <c r="AR521" s="146" t="s">
        <v>184</v>
      </c>
      <c r="AT521" s="146" t="s">
        <v>180</v>
      </c>
      <c r="AU521" s="146" t="s">
        <v>87</v>
      </c>
      <c r="AY521" s="16" t="s">
        <v>178</v>
      </c>
      <c r="BE521" s="147">
        <f>IF(N521="základní",J521,0)</f>
        <v>0</v>
      </c>
      <c r="BF521" s="147">
        <f>IF(N521="snížená",J521,0)</f>
        <v>0</v>
      </c>
      <c r="BG521" s="147">
        <f>IF(N521="zákl. přenesená",J521,0)</f>
        <v>0</v>
      </c>
      <c r="BH521" s="147">
        <f>IF(N521="sníž. přenesená",J521,0)</f>
        <v>0</v>
      </c>
      <c r="BI521" s="147">
        <f>IF(N521="nulová",J521,0)</f>
        <v>0</v>
      </c>
      <c r="BJ521" s="16" t="s">
        <v>84</v>
      </c>
      <c r="BK521" s="147">
        <f>ROUND(I521*H521,2)</f>
        <v>0</v>
      </c>
      <c r="BL521" s="16" t="s">
        <v>184</v>
      </c>
      <c r="BM521" s="146" t="s">
        <v>451</v>
      </c>
    </row>
    <row r="522" spans="2:65" s="12" customFormat="1">
      <c r="B522" s="148"/>
      <c r="D522" s="149" t="s">
        <v>186</v>
      </c>
      <c r="E522" s="150" t="s">
        <v>1</v>
      </c>
      <c r="F522" s="151" t="s">
        <v>315</v>
      </c>
      <c r="H522" s="150" t="s">
        <v>1</v>
      </c>
      <c r="I522" s="152"/>
      <c r="L522" s="148"/>
      <c r="M522" s="153"/>
      <c r="T522" s="154"/>
      <c r="AT522" s="150" t="s">
        <v>186</v>
      </c>
      <c r="AU522" s="150" t="s">
        <v>87</v>
      </c>
      <c r="AV522" s="12" t="s">
        <v>84</v>
      </c>
      <c r="AW522" s="12" t="s">
        <v>31</v>
      </c>
      <c r="AX522" s="12" t="s">
        <v>76</v>
      </c>
      <c r="AY522" s="150" t="s">
        <v>178</v>
      </c>
    </row>
    <row r="523" spans="2:65" s="13" customFormat="1">
      <c r="B523" s="155"/>
      <c r="D523" s="149" t="s">
        <v>186</v>
      </c>
      <c r="E523" s="156" t="s">
        <v>1</v>
      </c>
      <c r="F523" s="157" t="s">
        <v>452</v>
      </c>
      <c r="H523" s="158">
        <v>775.49199999999996</v>
      </c>
      <c r="I523" s="159"/>
      <c r="L523" s="155"/>
      <c r="M523" s="160"/>
      <c r="T523" s="161"/>
      <c r="AT523" s="156" t="s">
        <v>186</v>
      </c>
      <c r="AU523" s="156" t="s">
        <v>87</v>
      </c>
      <c r="AV523" s="13" t="s">
        <v>87</v>
      </c>
      <c r="AW523" s="13" t="s">
        <v>31</v>
      </c>
      <c r="AX523" s="13" t="s">
        <v>76</v>
      </c>
      <c r="AY523" s="156" t="s">
        <v>178</v>
      </c>
    </row>
    <row r="524" spans="2:65" s="12" customFormat="1">
      <c r="B524" s="148"/>
      <c r="D524" s="149" t="s">
        <v>186</v>
      </c>
      <c r="E524" s="150" t="s">
        <v>1</v>
      </c>
      <c r="F524" s="151" t="s">
        <v>453</v>
      </c>
      <c r="H524" s="150" t="s">
        <v>1</v>
      </c>
      <c r="I524" s="152"/>
      <c r="L524" s="148"/>
      <c r="M524" s="153"/>
      <c r="T524" s="154"/>
      <c r="AT524" s="150" t="s">
        <v>186</v>
      </c>
      <c r="AU524" s="150" t="s">
        <v>87</v>
      </c>
      <c r="AV524" s="12" t="s">
        <v>84</v>
      </c>
      <c r="AW524" s="12" t="s">
        <v>31</v>
      </c>
      <c r="AX524" s="12" t="s">
        <v>76</v>
      </c>
      <c r="AY524" s="150" t="s">
        <v>178</v>
      </c>
    </row>
    <row r="525" spans="2:65" s="13" customFormat="1">
      <c r="B525" s="155"/>
      <c r="D525" s="149" t="s">
        <v>186</v>
      </c>
      <c r="E525" s="156" t="s">
        <v>1</v>
      </c>
      <c r="F525" s="157" t="s">
        <v>454</v>
      </c>
      <c r="H525" s="158">
        <v>-144.648</v>
      </c>
      <c r="I525" s="159"/>
      <c r="L525" s="155"/>
      <c r="M525" s="160"/>
      <c r="T525" s="161"/>
      <c r="AT525" s="156" t="s">
        <v>186</v>
      </c>
      <c r="AU525" s="156" t="s">
        <v>87</v>
      </c>
      <c r="AV525" s="13" t="s">
        <v>87</v>
      </c>
      <c r="AW525" s="13" t="s">
        <v>31</v>
      </c>
      <c r="AX525" s="13" t="s">
        <v>76</v>
      </c>
      <c r="AY525" s="156" t="s">
        <v>178</v>
      </c>
    </row>
    <row r="526" spans="2:65" s="14" customFormat="1">
      <c r="B526" s="162"/>
      <c r="D526" s="149" t="s">
        <v>186</v>
      </c>
      <c r="E526" s="163" t="s">
        <v>140</v>
      </c>
      <c r="F526" s="164" t="s">
        <v>189</v>
      </c>
      <c r="H526" s="165">
        <v>630.84400000000005</v>
      </c>
      <c r="I526" s="166"/>
      <c r="L526" s="162"/>
      <c r="M526" s="167"/>
      <c r="T526" s="168"/>
      <c r="AT526" s="163" t="s">
        <v>186</v>
      </c>
      <c r="AU526" s="163" t="s">
        <v>87</v>
      </c>
      <c r="AV526" s="14" t="s">
        <v>184</v>
      </c>
      <c r="AW526" s="14" t="s">
        <v>31</v>
      </c>
      <c r="AX526" s="14" t="s">
        <v>84</v>
      </c>
      <c r="AY526" s="163" t="s">
        <v>178</v>
      </c>
    </row>
    <row r="527" spans="2:65" s="1" customFormat="1" ht="16.5" customHeight="1">
      <c r="B527" s="133"/>
      <c r="C527" s="169" t="s">
        <v>455</v>
      </c>
      <c r="D527" s="169" t="s">
        <v>436</v>
      </c>
      <c r="E527" s="170" t="s">
        <v>456</v>
      </c>
      <c r="F527" s="171" t="s">
        <v>457</v>
      </c>
      <c r="G527" s="172" t="s">
        <v>439</v>
      </c>
      <c r="H527" s="173">
        <v>113.551</v>
      </c>
      <c r="I527" s="174"/>
      <c r="J527" s="175">
        <f>ROUND(I527*H527,2)</f>
        <v>0</v>
      </c>
      <c r="K527" s="176"/>
      <c r="L527" s="177"/>
      <c r="M527" s="178" t="s">
        <v>1</v>
      </c>
      <c r="N527" s="179" t="s">
        <v>41</v>
      </c>
      <c r="P527" s="144">
        <f>O527*H527</f>
        <v>0</v>
      </c>
      <c r="Q527" s="144">
        <v>0</v>
      </c>
      <c r="R527" s="144">
        <f>Q527*H527</f>
        <v>0</v>
      </c>
      <c r="S527" s="144">
        <v>0</v>
      </c>
      <c r="T527" s="145">
        <f>S527*H527</f>
        <v>0</v>
      </c>
      <c r="AR527" s="146" t="s">
        <v>219</v>
      </c>
      <c r="AT527" s="146" t="s">
        <v>436</v>
      </c>
      <c r="AU527" s="146" t="s">
        <v>87</v>
      </c>
      <c r="AY527" s="16" t="s">
        <v>178</v>
      </c>
      <c r="BE527" s="147">
        <f>IF(N527="základní",J527,0)</f>
        <v>0</v>
      </c>
      <c r="BF527" s="147">
        <f>IF(N527="snížená",J527,0)</f>
        <v>0</v>
      </c>
      <c r="BG527" s="147">
        <f>IF(N527="zákl. přenesená",J527,0)</f>
        <v>0</v>
      </c>
      <c r="BH527" s="147">
        <f>IF(N527="sníž. přenesená",J527,0)</f>
        <v>0</v>
      </c>
      <c r="BI527" s="147">
        <f>IF(N527="nulová",J527,0)</f>
        <v>0</v>
      </c>
      <c r="BJ527" s="16" t="s">
        <v>84</v>
      </c>
      <c r="BK527" s="147">
        <f>ROUND(I527*H527,2)</f>
        <v>0</v>
      </c>
      <c r="BL527" s="16" t="s">
        <v>184</v>
      </c>
      <c r="BM527" s="146" t="s">
        <v>458</v>
      </c>
    </row>
    <row r="528" spans="2:65" s="12" customFormat="1">
      <c r="B528" s="148"/>
      <c r="D528" s="149" t="s">
        <v>186</v>
      </c>
      <c r="E528" s="150" t="s">
        <v>1</v>
      </c>
      <c r="F528" s="151" t="s">
        <v>459</v>
      </c>
      <c r="H528" s="150" t="s">
        <v>1</v>
      </c>
      <c r="I528" s="152"/>
      <c r="L528" s="148"/>
      <c r="M528" s="153"/>
      <c r="T528" s="154"/>
      <c r="AT528" s="150" t="s">
        <v>186</v>
      </c>
      <c r="AU528" s="150" t="s">
        <v>87</v>
      </c>
      <c r="AV528" s="12" t="s">
        <v>84</v>
      </c>
      <c r="AW528" s="12" t="s">
        <v>31</v>
      </c>
      <c r="AX528" s="12" t="s">
        <v>76</v>
      </c>
      <c r="AY528" s="150" t="s">
        <v>178</v>
      </c>
    </row>
    <row r="529" spans="2:65" s="13" customFormat="1">
      <c r="B529" s="155"/>
      <c r="D529" s="149" t="s">
        <v>186</v>
      </c>
      <c r="E529" s="156" t="s">
        <v>1</v>
      </c>
      <c r="F529" s="157" t="s">
        <v>460</v>
      </c>
      <c r="H529" s="158">
        <v>63.084000000000003</v>
      </c>
      <c r="I529" s="159"/>
      <c r="L529" s="155"/>
      <c r="M529" s="160"/>
      <c r="T529" s="161"/>
      <c r="AT529" s="156" t="s">
        <v>186</v>
      </c>
      <c r="AU529" s="156" t="s">
        <v>87</v>
      </c>
      <c r="AV529" s="13" t="s">
        <v>87</v>
      </c>
      <c r="AW529" s="13" t="s">
        <v>31</v>
      </c>
      <c r="AX529" s="13" t="s">
        <v>76</v>
      </c>
      <c r="AY529" s="156" t="s">
        <v>178</v>
      </c>
    </row>
    <row r="530" spans="2:65" s="14" customFormat="1">
      <c r="B530" s="162"/>
      <c r="D530" s="149" t="s">
        <v>186</v>
      </c>
      <c r="E530" s="163" t="s">
        <v>110</v>
      </c>
      <c r="F530" s="164" t="s">
        <v>189</v>
      </c>
      <c r="H530" s="165">
        <v>63.084000000000003</v>
      </c>
      <c r="I530" s="166"/>
      <c r="L530" s="162"/>
      <c r="M530" s="167"/>
      <c r="T530" s="168"/>
      <c r="AT530" s="163" t="s">
        <v>186</v>
      </c>
      <c r="AU530" s="163" t="s">
        <v>87</v>
      </c>
      <c r="AV530" s="14" t="s">
        <v>184</v>
      </c>
      <c r="AW530" s="14" t="s">
        <v>31</v>
      </c>
      <c r="AX530" s="14" t="s">
        <v>84</v>
      </c>
      <c r="AY530" s="163" t="s">
        <v>178</v>
      </c>
    </row>
    <row r="531" spans="2:65" s="13" customFormat="1">
      <c r="B531" s="155"/>
      <c r="D531" s="149" t="s">
        <v>186</v>
      </c>
      <c r="F531" s="157" t="s">
        <v>461</v>
      </c>
      <c r="H531" s="158">
        <v>113.551</v>
      </c>
      <c r="I531" s="159"/>
      <c r="L531" s="155"/>
      <c r="M531" s="160"/>
      <c r="T531" s="161"/>
      <c r="AT531" s="156" t="s">
        <v>186</v>
      </c>
      <c r="AU531" s="156" t="s">
        <v>87</v>
      </c>
      <c r="AV531" s="13" t="s">
        <v>87</v>
      </c>
      <c r="AW531" s="13" t="s">
        <v>3</v>
      </c>
      <c r="AX531" s="13" t="s">
        <v>84</v>
      </c>
      <c r="AY531" s="156" t="s">
        <v>178</v>
      </c>
    </row>
    <row r="532" spans="2:65" s="1" customFormat="1" ht="16.5" customHeight="1">
      <c r="B532" s="133"/>
      <c r="C532" s="134" t="s">
        <v>462</v>
      </c>
      <c r="D532" s="134" t="s">
        <v>180</v>
      </c>
      <c r="E532" s="135" t="s">
        <v>463</v>
      </c>
      <c r="F532" s="136" t="s">
        <v>464</v>
      </c>
      <c r="G532" s="137" t="s">
        <v>105</v>
      </c>
      <c r="H532" s="138">
        <v>624.53599999999994</v>
      </c>
      <c r="I532" s="139"/>
      <c r="J532" s="140">
        <f>ROUND(I532*H532,2)</f>
        <v>0</v>
      </c>
      <c r="K532" s="141"/>
      <c r="L532" s="31"/>
      <c r="M532" s="142" t="s">
        <v>1</v>
      </c>
      <c r="N532" s="143" t="s">
        <v>41</v>
      </c>
      <c r="P532" s="144">
        <f>O532*H532</f>
        <v>0</v>
      </c>
      <c r="Q532" s="144">
        <v>0</v>
      </c>
      <c r="R532" s="144">
        <f>Q532*H532</f>
        <v>0</v>
      </c>
      <c r="S532" s="144">
        <v>0</v>
      </c>
      <c r="T532" s="145">
        <f>S532*H532</f>
        <v>0</v>
      </c>
      <c r="AR532" s="146" t="s">
        <v>184</v>
      </c>
      <c r="AT532" s="146" t="s">
        <v>180</v>
      </c>
      <c r="AU532" s="146" t="s">
        <v>87</v>
      </c>
      <c r="AY532" s="16" t="s">
        <v>178</v>
      </c>
      <c r="BE532" s="147">
        <f>IF(N532="základní",J532,0)</f>
        <v>0</v>
      </c>
      <c r="BF532" s="147">
        <f>IF(N532="snížená",J532,0)</f>
        <v>0</v>
      </c>
      <c r="BG532" s="147">
        <f>IF(N532="zákl. přenesená",J532,0)</f>
        <v>0</v>
      </c>
      <c r="BH532" s="147">
        <f>IF(N532="sníž. přenesená",J532,0)</f>
        <v>0</v>
      </c>
      <c r="BI532" s="147">
        <f>IF(N532="nulová",J532,0)</f>
        <v>0</v>
      </c>
      <c r="BJ532" s="16" t="s">
        <v>84</v>
      </c>
      <c r="BK532" s="147">
        <f>ROUND(I532*H532,2)</f>
        <v>0</v>
      </c>
      <c r="BL532" s="16" t="s">
        <v>184</v>
      </c>
      <c r="BM532" s="146" t="s">
        <v>465</v>
      </c>
    </row>
    <row r="533" spans="2:65" s="12" customFormat="1" ht="22.5">
      <c r="B533" s="148"/>
      <c r="D533" s="149" t="s">
        <v>186</v>
      </c>
      <c r="E533" s="150" t="s">
        <v>1</v>
      </c>
      <c r="F533" s="151" t="s">
        <v>466</v>
      </c>
      <c r="H533" s="150" t="s">
        <v>1</v>
      </c>
      <c r="I533" s="152"/>
      <c r="L533" s="148"/>
      <c r="M533" s="153"/>
      <c r="T533" s="154"/>
      <c r="AT533" s="150" t="s">
        <v>186</v>
      </c>
      <c r="AU533" s="150" t="s">
        <v>87</v>
      </c>
      <c r="AV533" s="12" t="s">
        <v>84</v>
      </c>
      <c r="AW533" s="12" t="s">
        <v>31</v>
      </c>
      <c r="AX533" s="12" t="s">
        <v>76</v>
      </c>
      <c r="AY533" s="150" t="s">
        <v>178</v>
      </c>
    </row>
    <row r="534" spans="2:65" s="13" customFormat="1">
      <c r="B534" s="155"/>
      <c r="D534" s="149" t="s">
        <v>186</v>
      </c>
      <c r="E534" s="156" t="s">
        <v>1</v>
      </c>
      <c r="F534" s="157" t="s">
        <v>467</v>
      </c>
      <c r="H534" s="158">
        <v>624.53599999999994</v>
      </c>
      <c r="I534" s="159"/>
      <c r="L534" s="155"/>
      <c r="M534" s="160"/>
      <c r="T534" s="161"/>
      <c r="AT534" s="156" t="s">
        <v>186</v>
      </c>
      <c r="AU534" s="156" t="s">
        <v>87</v>
      </c>
      <c r="AV534" s="13" t="s">
        <v>87</v>
      </c>
      <c r="AW534" s="13" t="s">
        <v>31</v>
      </c>
      <c r="AX534" s="13" t="s">
        <v>76</v>
      </c>
      <c r="AY534" s="156" t="s">
        <v>178</v>
      </c>
    </row>
    <row r="535" spans="2:65" s="14" customFormat="1">
      <c r="B535" s="162"/>
      <c r="D535" s="149" t="s">
        <v>186</v>
      </c>
      <c r="E535" s="163" t="s">
        <v>142</v>
      </c>
      <c r="F535" s="164" t="s">
        <v>189</v>
      </c>
      <c r="H535" s="165">
        <v>624.53599999999994</v>
      </c>
      <c r="I535" s="166"/>
      <c r="L535" s="162"/>
      <c r="M535" s="167"/>
      <c r="T535" s="168"/>
      <c r="AT535" s="163" t="s">
        <v>186</v>
      </c>
      <c r="AU535" s="163" t="s">
        <v>87</v>
      </c>
      <c r="AV535" s="14" t="s">
        <v>184</v>
      </c>
      <c r="AW535" s="14" t="s">
        <v>31</v>
      </c>
      <c r="AX535" s="14" t="s">
        <v>84</v>
      </c>
      <c r="AY535" s="163" t="s">
        <v>178</v>
      </c>
    </row>
    <row r="536" spans="2:65" s="1" customFormat="1" ht="24.2" customHeight="1">
      <c r="B536" s="133"/>
      <c r="C536" s="134" t="s">
        <v>468</v>
      </c>
      <c r="D536" s="134" t="s">
        <v>180</v>
      </c>
      <c r="E536" s="135" t="s">
        <v>469</v>
      </c>
      <c r="F536" s="136" t="s">
        <v>470</v>
      </c>
      <c r="G536" s="137" t="s">
        <v>105</v>
      </c>
      <c r="H536" s="138">
        <v>88.146000000000001</v>
      </c>
      <c r="I536" s="139"/>
      <c r="J536" s="140">
        <f>ROUND(I536*H536,2)</f>
        <v>0</v>
      </c>
      <c r="K536" s="141"/>
      <c r="L536" s="31"/>
      <c r="M536" s="142" t="s">
        <v>1</v>
      </c>
      <c r="N536" s="143" t="s">
        <v>41</v>
      </c>
      <c r="P536" s="144">
        <f>O536*H536</f>
        <v>0</v>
      </c>
      <c r="Q536" s="144">
        <v>0</v>
      </c>
      <c r="R536" s="144">
        <f>Q536*H536</f>
        <v>0</v>
      </c>
      <c r="S536" s="144">
        <v>0</v>
      </c>
      <c r="T536" s="145">
        <f>S536*H536</f>
        <v>0</v>
      </c>
      <c r="AR536" s="146" t="s">
        <v>184</v>
      </c>
      <c r="AT536" s="146" t="s">
        <v>180</v>
      </c>
      <c r="AU536" s="146" t="s">
        <v>87</v>
      </c>
      <c r="AY536" s="16" t="s">
        <v>178</v>
      </c>
      <c r="BE536" s="147">
        <f>IF(N536="základní",J536,0)</f>
        <v>0</v>
      </c>
      <c r="BF536" s="147">
        <f>IF(N536="snížená",J536,0)</f>
        <v>0</v>
      </c>
      <c r="BG536" s="147">
        <f>IF(N536="zákl. přenesená",J536,0)</f>
        <v>0</v>
      </c>
      <c r="BH536" s="147">
        <f>IF(N536="sníž. přenesená",J536,0)</f>
        <v>0</v>
      </c>
      <c r="BI536" s="147">
        <f>IF(N536="nulová",J536,0)</f>
        <v>0</v>
      </c>
      <c r="BJ536" s="16" t="s">
        <v>84</v>
      </c>
      <c r="BK536" s="147">
        <f>ROUND(I536*H536,2)</f>
        <v>0</v>
      </c>
      <c r="BL536" s="16" t="s">
        <v>184</v>
      </c>
      <c r="BM536" s="146" t="s">
        <v>471</v>
      </c>
    </row>
    <row r="537" spans="2:65" s="12" customFormat="1">
      <c r="B537" s="148"/>
      <c r="D537" s="149" t="s">
        <v>186</v>
      </c>
      <c r="E537" s="150" t="s">
        <v>1</v>
      </c>
      <c r="F537" s="151" t="s">
        <v>315</v>
      </c>
      <c r="H537" s="150" t="s">
        <v>1</v>
      </c>
      <c r="I537" s="152"/>
      <c r="L537" s="148"/>
      <c r="M537" s="153"/>
      <c r="T537" s="154"/>
      <c r="AT537" s="150" t="s">
        <v>186</v>
      </c>
      <c r="AU537" s="150" t="s">
        <v>87</v>
      </c>
      <c r="AV537" s="12" t="s">
        <v>84</v>
      </c>
      <c r="AW537" s="12" t="s">
        <v>31</v>
      </c>
      <c r="AX537" s="12" t="s">
        <v>76</v>
      </c>
      <c r="AY537" s="150" t="s">
        <v>178</v>
      </c>
    </row>
    <row r="538" spans="2:65" s="12" customFormat="1">
      <c r="B538" s="148"/>
      <c r="D538" s="149" t="s">
        <v>186</v>
      </c>
      <c r="E538" s="150" t="s">
        <v>1</v>
      </c>
      <c r="F538" s="151" t="s">
        <v>244</v>
      </c>
      <c r="H538" s="150" t="s">
        <v>1</v>
      </c>
      <c r="I538" s="152"/>
      <c r="L538" s="148"/>
      <c r="M538" s="153"/>
      <c r="T538" s="154"/>
      <c r="AT538" s="150" t="s">
        <v>186</v>
      </c>
      <c r="AU538" s="150" t="s">
        <v>87</v>
      </c>
      <c r="AV538" s="12" t="s">
        <v>84</v>
      </c>
      <c r="AW538" s="12" t="s">
        <v>31</v>
      </c>
      <c r="AX538" s="12" t="s">
        <v>76</v>
      </c>
      <c r="AY538" s="150" t="s">
        <v>178</v>
      </c>
    </row>
    <row r="539" spans="2:65" s="13" customFormat="1">
      <c r="B539" s="155"/>
      <c r="D539" s="149" t="s">
        <v>186</v>
      </c>
      <c r="E539" s="156" t="s">
        <v>1</v>
      </c>
      <c r="F539" s="157" t="s">
        <v>472</v>
      </c>
      <c r="H539" s="158">
        <v>1.66</v>
      </c>
      <c r="I539" s="159"/>
      <c r="L539" s="155"/>
      <c r="M539" s="160"/>
      <c r="T539" s="161"/>
      <c r="AT539" s="156" t="s">
        <v>186</v>
      </c>
      <c r="AU539" s="156" t="s">
        <v>87</v>
      </c>
      <c r="AV539" s="13" t="s">
        <v>87</v>
      </c>
      <c r="AW539" s="13" t="s">
        <v>31</v>
      </c>
      <c r="AX539" s="13" t="s">
        <v>76</v>
      </c>
      <c r="AY539" s="156" t="s">
        <v>178</v>
      </c>
    </row>
    <row r="540" spans="2:65" s="12" customFormat="1">
      <c r="B540" s="148"/>
      <c r="D540" s="149" t="s">
        <v>186</v>
      </c>
      <c r="E540" s="150" t="s">
        <v>1</v>
      </c>
      <c r="F540" s="151" t="s">
        <v>246</v>
      </c>
      <c r="H540" s="150" t="s">
        <v>1</v>
      </c>
      <c r="I540" s="152"/>
      <c r="L540" s="148"/>
      <c r="M540" s="153"/>
      <c r="T540" s="154"/>
      <c r="AT540" s="150" t="s">
        <v>186</v>
      </c>
      <c r="AU540" s="150" t="s">
        <v>87</v>
      </c>
      <c r="AV540" s="12" t="s">
        <v>84</v>
      </c>
      <c r="AW540" s="12" t="s">
        <v>31</v>
      </c>
      <c r="AX540" s="12" t="s">
        <v>76</v>
      </c>
      <c r="AY540" s="150" t="s">
        <v>178</v>
      </c>
    </row>
    <row r="541" spans="2:65" s="13" customFormat="1">
      <c r="B541" s="155"/>
      <c r="D541" s="149" t="s">
        <v>186</v>
      </c>
      <c r="E541" s="156" t="s">
        <v>1</v>
      </c>
      <c r="F541" s="157" t="s">
        <v>473</v>
      </c>
      <c r="H541" s="158">
        <v>2.988</v>
      </c>
      <c r="I541" s="159"/>
      <c r="L541" s="155"/>
      <c r="M541" s="160"/>
      <c r="T541" s="161"/>
      <c r="AT541" s="156" t="s">
        <v>186</v>
      </c>
      <c r="AU541" s="156" t="s">
        <v>87</v>
      </c>
      <c r="AV541" s="13" t="s">
        <v>87</v>
      </c>
      <c r="AW541" s="13" t="s">
        <v>31</v>
      </c>
      <c r="AX541" s="13" t="s">
        <v>76</v>
      </c>
      <c r="AY541" s="156" t="s">
        <v>178</v>
      </c>
    </row>
    <row r="542" spans="2:65" s="12" customFormat="1">
      <c r="B542" s="148"/>
      <c r="D542" s="149" t="s">
        <v>186</v>
      </c>
      <c r="E542" s="150" t="s">
        <v>1</v>
      </c>
      <c r="F542" s="151" t="s">
        <v>248</v>
      </c>
      <c r="H542" s="150" t="s">
        <v>1</v>
      </c>
      <c r="I542" s="152"/>
      <c r="L542" s="148"/>
      <c r="M542" s="153"/>
      <c r="T542" s="154"/>
      <c r="AT542" s="150" t="s">
        <v>186</v>
      </c>
      <c r="AU542" s="150" t="s">
        <v>87</v>
      </c>
      <c r="AV542" s="12" t="s">
        <v>84</v>
      </c>
      <c r="AW542" s="12" t="s">
        <v>31</v>
      </c>
      <c r="AX542" s="12" t="s">
        <v>76</v>
      </c>
      <c r="AY542" s="150" t="s">
        <v>178</v>
      </c>
    </row>
    <row r="543" spans="2:65" s="13" customFormat="1">
      <c r="B543" s="155"/>
      <c r="D543" s="149" t="s">
        <v>186</v>
      </c>
      <c r="E543" s="156" t="s">
        <v>1</v>
      </c>
      <c r="F543" s="157" t="s">
        <v>474</v>
      </c>
      <c r="H543" s="158">
        <v>3.984</v>
      </c>
      <c r="I543" s="159"/>
      <c r="L543" s="155"/>
      <c r="M543" s="160"/>
      <c r="T543" s="161"/>
      <c r="AT543" s="156" t="s">
        <v>186</v>
      </c>
      <c r="AU543" s="156" t="s">
        <v>87</v>
      </c>
      <c r="AV543" s="13" t="s">
        <v>87</v>
      </c>
      <c r="AW543" s="13" t="s">
        <v>31</v>
      </c>
      <c r="AX543" s="13" t="s">
        <v>76</v>
      </c>
      <c r="AY543" s="156" t="s">
        <v>178</v>
      </c>
    </row>
    <row r="544" spans="2:65" s="12" customFormat="1">
      <c r="B544" s="148"/>
      <c r="D544" s="149" t="s">
        <v>186</v>
      </c>
      <c r="E544" s="150" t="s">
        <v>1</v>
      </c>
      <c r="F544" s="151" t="s">
        <v>249</v>
      </c>
      <c r="H544" s="150" t="s">
        <v>1</v>
      </c>
      <c r="I544" s="152"/>
      <c r="L544" s="148"/>
      <c r="M544" s="153"/>
      <c r="T544" s="154"/>
      <c r="AT544" s="150" t="s">
        <v>186</v>
      </c>
      <c r="AU544" s="150" t="s">
        <v>87</v>
      </c>
      <c r="AV544" s="12" t="s">
        <v>84</v>
      </c>
      <c r="AW544" s="12" t="s">
        <v>31</v>
      </c>
      <c r="AX544" s="12" t="s">
        <v>76</v>
      </c>
      <c r="AY544" s="150" t="s">
        <v>178</v>
      </c>
    </row>
    <row r="545" spans="2:51" s="13" customFormat="1">
      <c r="B545" s="155"/>
      <c r="D545" s="149" t="s">
        <v>186</v>
      </c>
      <c r="E545" s="156" t="s">
        <v>1</v>
      </c>
      <c r="F545" s="157" t="s">
        <v>475</v>
      </c>
      <c r="H545" s="158">
        <v>1.3280000000000001</v>
      </c>
      <c r="I545" s="159"/>
      <c r="L545" s="155"/>
      <c r="M545" s="160"/>
      <c r="T545" s="161"/>
      <c r="AT545" s="156" t="s">
        <v>186</v>
      </c>
      <c r="AU545" s="156" t="s">
        <v>87</v>
      </c>
      <c r="AV545" s="13" t="s">
        <v>87</v>
      </c>
      <c r="AW545" s="13" t="s">
        <v>31</v>
      </c>
      <c r="AX545" s="13" t="s">
        <v>76</v>
      </c>
      <c r="AY545" s="156" t="s">
        <v>178</v>
      </c>
    </row>
    <row r="546" spans="2:51" s="12" customFormat="1">
      <c r="B546" s="148"/>
      <c r="D546" s="149" t="s">
        <v>186</v>
      </c>
      <c r="E546" s="150" t="s">
        <v>1</v>
      </c>
      <c r="F546" s="151" t="s">
        <v>250</v>
      </c>
      <c r="H546" s="150" t="s">
        <v>1</v>
      </c>
      <c r="I546" s="152"/>
      <c r="L546" s="148"/>
      <c r="M546" s="153"/>
      <c r="T546" s="154"/>
      <c r="AT546" s="150" t="s">
        <v>186</v>
      </c>
      <c r="AU546" s="150" t="s">
        <v>87</v>
      </c>
      <c r="AV546" s="12" t="s">
        <v>84</v>
      </c>
      <c r="AW546" s="12" t="s">
        <v>31</v>
      </c>
      <c r="AX546" s="12" t="s">
        <v>76</v>
      </c>
      <c r="AY546" s="150" t="s">
        <v>178</v>
      </c>
    </row>
    <row r="547" spans="2:51" s="13" customFormat="1">
      <c r="B547" s="155"/>
      <c r="D547" s="149" t="s">
        <v>186</v>
      </c>
      <c r="E547" s="156" t="s">
        <v>1</v>
      </c>
      <c r="F547" s="157" t="s">
        <v>473</v>
      </c>
      <c r="H547" s="158">
        <v>2.988</v>
      </c>
      <c r="I547" s="159"/>
      <c r="L547" s="155"/>
      <c r="M547" s="160"/>
      <c r="T547" s="161"/>
      <c r="AT547" s="156" t="s">
        <v>186</v>
      </c>
      <c r="AU547" s="156" t="s">
        <v>87</v>
      </c>
      <c r="AV547" s="13" t="s">
        <v>87</v>
      </c>
      <c r="AW547" s="13" t="s">
        <v>31</v>
      </c>
      <c r="AX547" s="13" t="s">
        <v>76</v>
      </c>
      <c r="AY547" s="156" t="s">
        <v>178</v>
      </c>
    </row>
    <row r="548" spans="2:51" s="12" customFormat="1">
      <c r="B548" s="148"/>
      <c r="D548" s="149" t="s">
        <v>186</v>
      </c>
      <c r="E548" s="150" t="s">
        <v>1</v>
      </c>
      <c r="F548" s="151" t="s">
        <v>251</v>
      </c>
      <c r="H548" s="150" t="s">
        <v>1</v>
      </c>
      <c r="I548" s="152"/>
      <c r="L548" s="148"/>
      <c r="M548" s="153"/>
      <c r="T548" s="154"/>
      <c r="AT548" s="150" t="s">
        <v>186</v>
      </c>
      <c r="AU548" s="150" t="s">
        <v>87</v>
      </c>
      <c r="AV548" s="12" t="s">
        <v>84</v>
      </c>
      <c r="AW548" s="12" t="s">
        <v>31</v>
      </c>
      <c r="AX548" s="12" t="s">
        <v>76</v>
      </c>
      <c r="AY548" s="150" t="s">
        <v>178</v>
      </c>
    </row>
    <row r="549" spans="2:51" s="13" customFormat="1">
      <c r="B549" s="155"/>
      <c r="D549" s="149" t="s">
        <v>186</v>
      </c>
      <c r="E549" s="156" t="s">
        <v>1</v>
      </c>
      <c r="F549" s="157" t="s">
        <v>472</v>
      </c>
      <c r="H549" s="158">
        <v>1.66</v>
      </c>
      <c r="I549" s="159"/>
      <c r="L549" s="155"/>
      <c r="M549" s="160"/>
      <c r="T549" s="161"/>
      <c r="AT549" s="156" t="s">
        <v>186</v>
      </c>
      <c r="AU549" s="156" t="s">
        <v>87</v>
      </c>
      <c r="AV549" s="13" t="s">
        <v>87</v>
      </c>
      <c r="AW549" s="13" t="s">
        <v>31</v>
      </c>
      <c r="AX549" s="13" t="s">
        <v>76</v>
      </c>
      <c r="AY549" s="156" t="s">
        <v>178</v>
      </c>
    </row>
    <row r="550" spans="2:51" s="12" customFormat="1">
      <c r="B550" s="148"/>
      <c r="D550" s="149" t="s">
        <v>186</v>
      </c>
      <c r="E550" s="150" t="s">
        <v>1</v>
      </c>
      <c r="F550" s="151" t="s">
        <v>252</v>
      </c>
      <c r="H550" s="150" t="s">
        <v>1</v>
      </c>
      <c r="I550" s="152"/>
      <c r="L550" s="148"/>
      <c r="M550" s="153"/>
      <c r="T550" s="154"/>
      <c r="AT550" s="150" t="s">
        <v>186</v>
      </c>
      <c r="AU550" s="150" t="s">
        <v>87</v>
      </c>
      <c r="AV550" s="12" t="s">
        <v>84</v>
      </c>
      <c r="AW550" s="12" t="s">
        <v>31</v>
      </c>
      <c r="AX550" s="12" t="s">
        <v>76</v>
      </c>
      <c r="AY550" s="150" t="s">
        <v>178</v>
      </c>
    </row>
    <row r="551" spans="2:51" s="13" customFormat="1">
      <c r="B551" s="155"/>
      <c r="D551" s="149" t="s">
        <v>186</v>
      </c>
      <c r="E551" s="156" t="s">
        <v>1</v>
      </c>
      <c r="F551" s="157" t="s">
        <v>473</v>
      </c>
      <c r="H551" s="158">
        <v>2.988</v>
      </c>
      <c r="I551" s="159"/>
      <c r="L551" s="155"/>
      <c r="M551" s="160"/>
      <c r="T551" s="161"/>
      <c r="AT551" s="156" t="s">
        <v>186</v>
      </c>
      <c r="AU551" s="156" t="s">
        <v>87</v>
      </c>
      <c r="AV551" s="13" t="s">
        <v>87</v>
      </c>
      <c r="AW551" s="13" t="s">
        <v>31</v>
      </c>
      <c r="AX551" s="13" t="s">
        <v>76</v>
      </c>
      <c r="AY551" s="156" t="s">
        <v>178</v>
      </c>
    </row>
    <row r="552" spans="2:51" s="12" customFormat="1">
      <c r="B552" s="148"/>
      <c r="D552" s="149" t="s">
        <v>186</v>
      </c>
      <c r="E552" s="150" t="s">
        <v>1</v>
      </c>
      <c r="F552" s="151" t="s">
        <v>253</v>
      </c>
      <c r="H552" s="150" t="s">
        <v>1</v>
      </c>
      <c r="I552" s="152"/>
      <c r="L552" s="148"/>
      <c r="M552" s="153"/>
      <c r="T552" s="154"/>
      <c r="AT552" s="150" t="s">
        <v>186</v>
      </c>
      <c r="AU552" s="150" t="s">
        <v>87</v>
      </c>
      <c r="AV552" s="12" t="s">
        <v>84</v>
      </c>
      <c r="AW552" s="12" t="s">
        <v>31</v>
      </c>
      <c r="AX552" s="12" t="s">
        <v>76</v>
      </c>
      <c r="AY552" s="150" t="s">
        <v>178</v>
      </c>
    </row>
    <row r="553" spans="2:51" s="13" customFormat="1">
      <c r="B553" s="155"/>
      <c r="D553" s="149" t="s">
        <v>186</v>
      </c>
      <c r="E553" s="156" t="s">
        <v>1</v>
      </c>
      <c r="F553" s="157" t="s">
        <v>475</v>
      </c>
      <c r="H553" s="158">
        <v>1.3280000000000001</v>
      </c>
      <c r="I553" s="159"/>
      <c r="L553" s="155"/>
      <c r="M553" s="160"/>
      <c r="T553" s="161"/>
      <c r="AT553" s="156" t="s">
        <v>186</v>
      </c>
      <c r="AU553" s="156" t="s">
        <v>87</v>
      </c>
      <c r="AV553" s="13" t="s">
        <v>87</v>
      </c>
      <c r="AW553" s="13" t="s">
        <v>31</v>
      </c>
      <c r="AX553" s="13" t="s">
        <v>76</v>
      </c>
      <c r="AY553" s="156" t="s">
        <v>178</v>
      </c>
    </row>
    <row r="554" spans="2:51" s="12" customFormat="1">
      <c r="B554" s="148"/>
      <c r="D554" s="149" t="s">
        <v>186</v>
      </c>
      <c r="E554" s="150" t="s">
        <v>1</v>
      </c>
      <c r="F554" s="151" t="s">
        <v>254</v>
      </c>
      <c r="H554" s="150" t="s">
        <v>1</v>
      </c>
      <c r="I554" s="152"/>
      <c r="L554" s="148"/>
      <c r="M554" s="153"/>
      <c r="T554" s="154"/>
      <c r="AT554" s="150" t="s">
        <v>186</v>
      </c>
      <c r="AU554" s="150" t="s">
        <v>87</v>
      </c>
      <c r="AV554" s="12" t="s">
        <v>84</v>
      </c>
      <c r="AW554" s="12" t="s">
        <v>31</v>
      </c>
      <c r="AX554" s="12" t="s">
        <v>76</v>
      </c>
      <c r="AY554" s="150" t="s">
        <v>178</v>
      </c>
    </row>
    <row r="555" spans="2:51" s="13" customFormat="1">
      <c r="B555" s="155"/>
      <c r="D555" s="149" t="s">
        <v>186</v>
      </c>
      <c r="E555" s="156" t="s">
        <v>1</v>
      </c>
      <c r="F555" s="157" t="s">
        <v>472</v>
      </c>
      <c r="H555" s="158">
        <v>1.66</v>
      </c>
      <c r="I555" s="159"/>
      <c r="L555" s="155"/>
      <c r="M555" s="160"/>
      <c r="T555" s="161"/>
      <c r="AT555" s="156" t="s">
        <v>186</v>
      </c>
      <c r="AU555" s="156" t="s">
        <v>87</v>
      </c>
      <c r="AV555" s="13" t="s">
        <v>87</v>
      </c>
      <c r="AW555" s="13" t="s">
        <v>31</v>
      </c>
      <c r="AX555" s="13" t="s">
        <v>76</v>
      </c>
      <c r="AY555" s="156" t="s">
        <v>178</v>
      </c>
    </row>
    <row r="556" spans="2:51" s="12" customFormat="1">
      <c r="B556" s="148"/>
      <c r="D556" s="149" t="s">
        <v>186</v>
      </c>
      <c r="E556" s="150" t="s">
        <v>1</v>
      </c>
      <c r="F556" s="151" t="s">
        <v>255</v>
      </c>
      <c r="H556" s="150" t="s">
        <v>1</v>
      </c>
      <c r="I556" s="152"/>
      <c r="L556" s="148"/>
      <c r="M556" s="153"/>
      <c r="T556" s="154"/>
      <c r="AT556" s="150" t="s">
        <v>186</v>
      </c>
      <c r="AU556" s="150" t="s">
        <v>87</v>
      </c>
      <c r="AV556" s="12" t="s">
        <v>84</v>
      </c>
      <c r="AW556" s="12" t="s">
        <v>31</v>
      </c>
      <c r="AX556" s="12" t="s">
        <v>76</v>
      </c>
      <c r="AY556" s="150" t="s">
        <v>178</v>
      </c>
    </row>
    <row r="557" spans="2:51" s="13" customFormat="1">
      <c r="B557" s="155"/>
      <c r="D557" s="149" t="s">
        <v>186</v>
      </c>
      <c r="E557" s="156" t="s">
        <v>1</v>
      </c>
      <c r="F557" s="157" t="s">
        <v>472</v>
      </c>
      <c r="H557" s="158">
        <v>1.66</v>
      </c>
      <c r="I557" s="159"/>
      <c r="L557" s="155"/>
      <c r="M557" s="160"/>
      <c r="T557" s="161"/>
      <c r="AT557" s="156" t="s">
        <v>186</v>
      </c>
      <c r="AU557" s="156" t="s">
        <v>87</v>
      </c>
      <c r="AV557" s="13" t="s">
        <v>87</v>
      </c>
      <c r="AW557" s="13" t="s">
        <v>31</v>
      </c>
      <c r="AX557" s="13" t="s">
        <v>76</v>
      </c>
      <c r="AY557" s="156" t="s">
        <v>178</v>
      </c>
    </row>
    <row r="558" spans="2:51" s="12" customFormat="1">
      <c r="B558" s="148"/>
      <c r="D558" s="149" t="s">
        <v>186</v>
      </c>
      <c r="E558" s="150" t="s">
        <v>1</v>
      </c>
      <c r="F558" s="151" t="s">
        <v>256</v>
      </c>
      <c r="H558" s="150" t="s">
        <v>1</v>
      </c>
      <c r="I558" s="152"/>
      <c r="L558" s="148"/>
      <c r="M558" s="153"/>
      <c r="T558" s="154"/>
      <c r="AT558" s="150" t="s">
        <v>186</v>
      </c>
      <c r="AU558" s="150" t="s">
        <v>87</v>
      </c>
      <c r="AV558" s="12" t="s">
        <v>84</v>
      </c>
      <c r="AW558" s="12" t="s">
        <v>31</v>
      </c>
      <c r="AX558" s="12" t="s">
        <v>76</v>
      </c>
      <c r="AY558" s="150" t="s">
        <v>178</v>
      </c>
    </row>
    <row r="559" spans="2:51" s="13" customFormat="1">
      <c r="B559" s="155"/>
      <c r="D559" s="149" t="s">
        <v>186</v>
      </c>
      <c r="E559" s="156" t="s">
        <v>1</v>
      </c>
      <c r="F559" s="157" t="s">
        <v>472</v>
      </c>
      <c r="H559" s="158">
        <v>1.66</v>
      </c>
      <c r="I559" s="159"/>
      <c r="L559" s="155"/>
      <c r="M559" s="160"/>
      <c r="T559" s="161"/>
      <c r="AT559" s="156" t="s">
        <v>186</v>
      </c>
      <c r="AU559" s="156" t="s">
        <v>87</v>
      </c>
      <c r="AV559" s="13" t="s">
        <v>87</v>
      </c>
      <c r="AW559" s="13" t="s">
        <v>31</v>
      </c>
      <c r="AX559" s="13" t="s">
        <v>76</v>
      </c>
      <c r="AY559" s="156" t="s">
        <v>178</v>
      </c>
    </row>
    <row r="560" spans="2:51" s="12" customFormat="1">
      <c r="B560" s="148"/>
      <c r="D560" s="149" t="s">
        <v>186</v>
      </c>
      <c r="E560" s="150" t="s">
        <v>1</v>
      </c>
      <c r="F560" s="151" t="s">
        <v>257</v>
      </c>
      <c r="H560" s="150" t="s">
        <v>1</v>
      </c>
      <c r="I560" s="152"/>
      <c r="L560" s="148"/>
      <c r="M560" s="153"/>
      <c r="T560" s="154"/>
      <c r="AT560" s="150" t="s">
        <v>186</v>
      </c>
      <c r="AU560" s="150" t="s">
        <v>87</v>
      </c>
      <c r="AV560" s="12" t="s">
        <v>84</v>
      </c>
      <c r="AW560" s="12" t="s">
        <v>31</v>
      </c>
      <c r="AX560" s="12" t="s">
        <v>76</v>
      </c>
      <c r="AY560" s="150" t="s">
        <v>178</v>
      </c>
    </row>
    <row r="561" spans="2:51" s="13" customFormat="1">
      <c r="B561" s="155"/>
      <c r="D561" s="149" t="s">
        <v>186</v>
      </c>
      <c r="E561" s="156" t="s">
        <v>1</v>
      </c>
      <c r="F561" s="157" t="s">
        <v>475</v>
      </c>
      <c r="H561" s="158">
        <v>1.3280000000000001</v>
      </c>
      <c r="I561" s="159"/>
      <c r="L561" s="155"/>
      <c r="M561" s="160"/>
      <c r="T561" s="161"/>
      <c r="AT561" s="156" t="s">
        <v>186</v>
      </c>
      <c r="AU561" s="156" t="s">
        <v>87</v>
      </c>
      <c r="AV561" s="13" t="s">
        <v>87</v>
      </c>
      <c r="AW561" s="13" t="s">
        <v>31</v>
      </c>
      <c r="AX561" s="13" t="s">
        <v>76</v>
      </c>
      <c r="AY561" s="156" t="s">
        <v>178</v>
      </c>
    </row>
    <row r="562" spans="2:51" s="12" customFormat="1">
      <c r="B562" s="148"/>
      <c r="D562" s="149" t="s">
        <v>186</v>
      </c>
      <c r="E562" s="150" t="s">
        <v>1</v>
      </c>
      <c r="F562" s="151" t="s">
        <v>258</v>
      </c>
      <c r="H562" s="150" t="s">
        <v>1</v>
      </c>
      <c r="I562" s="152"/>
      <c r="L562" s="148"/>
      <c r="M562" s="153"/>
      <c r="T562" s="154"/>
      <c r="AT562" s="150" t="s">
        <v>186</v>
      </c>
      <c r="AU562" s="150" t="s">
        <v>87</v>
      </c>
      <c r="AV562" s="12" t="s">
        <v>84</v>
      </c>
      <c r="AW562" s="12" t="s">
        <v>31</v>
      </c>
      <c r="AX562" s="12" t="s">
        <v>76</v>
      </c>
      <c r="AY562" s="150" t="s">
        <v>178</v>
      </c>
    </row>
    <row r="563" spans="2:51" s="13" customFormat="1">
      <c r="B563" s="155"/>
      <c r="D563" s="149" t="s">
        <v>186</v>
      </c>
      <c r="E563" s="156" t="s">
        <v>1</v>
      </c>
      <c r="F563" s="157" t="s">
        <v>475</v>
      </c>
      <c r="H563" s="158">
        <v>1.3280000000000001</v>
      </c>
      <c r="I563" s="159"/>
      <c r="L563" s="155"/>
      <c r="M563" s="160"/>
      <c r="T563" s="161"/>
      <c r="AT563" s="156" t="s">
        <v>186</v>
      </c>
      <c r="AU563" s="156" t="s">
        <v>87</v>
      </c>
      <c r="AV563" s="13" t="s">
        <v>87</v>
      </c>
      <c r="AW563" s="13" t="s">
        <v>31</v>
      </c>
      <c r="AX563" s="13" t="s">
        <v>76</v>
      </c>
      <c r="AY563" s="156" t="s">
        <v>178</v>
      </c>
    </row>
    <row r="564" spans="2:51" s="12" customFormat="1">
      <c r="B564" s="148"/>
      <c r="D564" s="149" t="s">
        <v>186</v>
      </c>
      <c r="E564" s="150" t="s">
        <v>1</v>
      </c>
      <c r="F564" s="151" t="s">
        <v>476</v>
      </c>
      <c r="H564" s="150" t="s">
        <v>1</v>
      </c>
      <c r="I564" s="152"/>
      <c r="L564" s="148"/>
      <c r="M564" s="153"/>
      <c r="T564" s="154"/>
      <c r="AT564" s="150" t="s">
        <v>186</v>
      </c>
      <c r="AU564" s="150" t="s">
        <v>87</v>
      </c>
      <c r="AV564" s="12" t="s">
        <v>84</v>
      </c>
      <c r="AW564" s="12" t="s">
        <v>31</v>
      </c>
      <c r="AX564" s="12" t="s">
        <v>76</v>
      </c>
      <c r="AY564" s="150" t="s">
        <v>178</v>
      </c>
    </row>
    <row r="565" spans="2:51" s="13" customFormat="1">
      <c r="B565" s="155"/>
      <c r="D565" s="149" t="s">
        <v>186</v>
      </c>
      <c r="E565" s="156" t="s">
        <v>1</v>
      </c>
      <c r="F565" s="157" t="s">
        <v>472</v>
      </c>
      <c r="H565" s="158">
        <v>1.66</v>
      </c>
      <c r="I565" s="159"/>
      <c r="L565" s="155"/>
      <c r="M565" s="160"/>
      <c r="T565" s="161"/>
      <c r="AT565" s="156" t="s">
        <v>186</v>
      </c>
      <c r="AU565" s="156" t="s">
        <v>87</v>
      </c>
      <c r="AV565" s="13" t="s">
        <v>87</v>
      </c>
      <c r="AW565" s="13" t="s">
        <v>31</v>
      </c>
      <c r="AX565" s="13" t="s">
        <v>76</v>
      </c>
      <c r="AY565" s="156" t="s">
        <v>178</v>
      </c>
    </row>
    <row r="566" spans="2:51" s="12" customFormat="1">
      <c r="B566" s="148"/>
      <c r="D566" s="149" t="s">
        <v>186</v>
      </c>
      <c r="E566" s="150" t="s">
        <v>1</v>
      </c>
      <c r="F566" s="151" t="s">
        <v>260</v>
      </c>
      <c r="H566" s="150" t="s">
        <v>1</v>
      </c>
      <c r="I566" s="152"/>
      <c r="L566" s="148"/>
      <c r="M566" s="153"/>
      <c r="T566" s="154"/>
      <c r="AT566" s="150" t="s">
        <v>186</v>
      </c>
      <c r="AU566" s="150" t="s">
        <v>87</v>
      </c>
      <c r="AV566" s="12" t="s">
        <v>84</v>
      </c>
      <c r="AW566" s="12" t="s">
        <v>31</v>
      </c>
      <c r="AX566" s="12" t="s">
        <v>76</v>
      </c>
      <c r="AY566" s="150" t="s">
        <v>178</v>
      </c>
    </row>
    <row r="567" spans="2:51" s="13" customFormat="1">
      <c r="B567" s="155"/>
      <c r="D567" s="149" t="s">
        <v>186</v>
      </c>
      <c r="E567" s="156" t="s">
        <v>1</v>
      </c>
      <c r="F567" s="157" t="s">
        <v>472</v>
      </c>
      <c r="H567" s="158">
        <v>1.66</v>
      </c>
      <c r="I567" s="159"/>
      <c r="L567" s="155"/>
      <c r="M567" s="160"/>
      <c r="T567" s="161"/>
      <c r="AT567" s="156" t="s">
        <v>186</v>
      </c>
      <c r="AU567" s="156" t="s">
        <v>87</v>
      </c>
      <c r="AV567" s="13" t="s">
        <v>87</v>
      </c>
      <c r="AW567" s="13" t="s">
        <v>31</v>
      </c>
      <c r="AX567" s="13" t="s">
        <v>76</v>
      </c>
      <c r="AY567" s="156" t="s">
        <v>178</v>
      </c>
    </row>
    <row r="568" spans="2:51" s="12" customFormat="1">
      <c r="B568" s="148"/>
      <c r="D568" s="149" t="s">
        <v>186</v>
      </c>
      <c r="E568" s="150" t="s">
        <v>1</v>
      </c>
      <c r="F568" s="151" t="s">
        <v>261</v>
      </c>
      <c r="H568" s="150" t="s">
        <v>1</v>
      </c>
      <c r="I568" s="152"/>
      <c r="L568" s="148"/>
      <c r="M568" s="153"/>
      <c r="T568" s="154"/>
      <c r="AT568" s="150" t="s">
        <v>186</v>
      </c>
      <c r="AU568" s="150" t="s">
        <v>87</v>
      </c>
      <c r="AV568" s="12" t="s">
        <v>84</v>
      </c>
      <c r="AW568" s="12" t="s">
        <v>31</v>
      </c>
      <c r="AX568" s="12" t="s">
        <v>76</v>
      </c>
      <c r="AY568" s="150" t="s">
        <v>178</v>
      </c>
    </row>
    <row r="569" spans="2:51" s="13" customFormat="1">
      <c r="B569" s="155"/>
      <c r="D569" s="149" t="s">
        <v>186</v>
      </c>
      <c r="E569" s="156" t="s">
        <v>1</v>
      </c>
      <c r="F569" s="157" t="s">
        <v>477</v>
      </c>
      <c r="H569" s="158">
        <v>1.992</v>
      </c>
      <c r="I569" s="159"/>
      <c r="L569" s="155"/>
      <c r="M569" s="160"/>
      <c r="T569" s="161"/>
      <c r="AT569" s="156" t="s">
        <v>186</v>
      </c>
      <c r="AU569" s="156" t="s">
        <v>87</v>
      </c>
      <c r="AV569" s="13" t="s">
        <v>87</v>
      </c>
      <c r="AW569" s="13" t="s">
        <v>31</v>
      </c>
      <c r="AX569" s="13" t="s">
        <v>76</v>
      </c>
      <c r="AY569" s="156" t="s">
        <v>178</v>
      </c>
    </row>
    <row r="570" spans="2:51" s="12" customFormat="1">
      <c r="B570" s="148"/>
      <c r="D570" s="149" t="s">
        <v>186</v>
      </c>
      <c r="E570" s="150" t="s">
        <v>1</v>
      </c>
      <c r="F570" s="151" t="s">
        <v>262</v>
      </c>
      <c r="H570" s="150" t="s">
        <v>1</v>
      </c>
      <c r="I570" s="152"/>
      <c r="L570" s="148"/>
      <c r="M570" s="153"/>
      <c r="T570" s="154"/>
      <c r="AT570" s="150" t="s">
        <v>186</v>
      </c>
      <c r="AU570" s="150" t="s">
        <v>87</v>
      </c>
      <c r="AV570" s="12" t="s">
        <v>84</v>
      </c>
      <c r="AW570" s="12" t="s">
        <v>31</v>
      </c>
      <c r="AX570" s="12" t="s">
        <v>76</v>
      </c>
      <c r="AY570" s="150" t="s">
        <v>178</v>
      </c>
    </row>
    <row r="571" spans="2:51" s="13" customFormat="1">
      <c r="B571" s="155"/>
      <c r="D571" s="149" t="s">
        <v>186</v>
      </c>
      <c r="E571" s="156" t="s">
        <v>1</v>
      </c>
      <c r="F571" s="157" t="s">
        <v>477</v>
      </c>
      <c r="H571" s="158">
        <v>1.992</v>
      </c>
      <c r="I571" s="159"/>
      <c r="L571" s="155"/>
      <c r="M571" s="160"/>
      <c r="T571" s="161"/>
      <c r="AT571" s="156" t="s">
        <v>186</v>
      </c>
      <c r="AU571" s="156" t="s">
        <v>87</v>
      </c>
      <c r="AV571" s="13" t="s">
        <v>87</v>
      </c>
      <c r="AW571" s="13" t="s">
        <v>31</v>
      </c>
      <c r="AX571" s="13" t="s">
        <v>76</v>
      </c>
      <c r="AY571" s="156" t="s">
        <v>178</v>
      </c>
    </row>
    <row r="572" spans="2:51" s="12" customFormat="1">
      <c r="B572" s="148"/>
      <c r="D572" s="149" t="s">
        <v>186</v>
      </c>
      <c r="E572" s="150" t="s">
        <v>1</v>
      </c>
      <c r="F572" s="151" t="s">
        <v>263</v>
      </c>
      <c r="H572" s="150" t="s">
        <v>1</v>
      </c>
      <c r="I572" s="152"/>
      <c r="L572" s="148"/>
      <c r="M572" s="153"/>
      <c r="T572" s="154"/>
      <c r="AT572" s="150" t="s">
        <v>186</v>
      </c>
      <c r="AU572" s="150" t="s">
        <v>87</v>
      </c>
      <c r="AV572" s="12" t="s">
        <v>84</v>
      </c>
      <c r="AW572" s="12" t="s">
        <v>31</v>
      </c>
      <c r="AX572" s="12" t="s">
        <v>76</v>
      </c>
      <c r="AY572" s="150" t="s">
        <v>178</v>
      </c>
    </row>
    <row r="573" spans="2:51" s="13" customFormat="1">
      <c r="B573" s="155"/>
      <c r="D573" s="149" t="s">
        <v>186</v>
      </c>
      <c r="E573" s="156" t="s">
        <v>1</v>
      </c>
      <c r="F573" s="157" t="s">
        <v>478</v>
      </c>
      <c r="H573" s="158">
        <v>0.996</v>
      </c>
      <c r="I573" s="159"/>
      <c r="L573" s="155"/>
      <c r="M573" s="160"/>
      <c r="T573" s="161"/>
      <c r="AT573" s="156" t="s">
        <v>186</v>
      </c>
      <c r="AU573" s="156" t="s">
        <v>87</v>
      </c>
      <c r="AV573" s="13" t="s">
        <v>87</v>
      </c>
      <c r="AW573" s="13" t="s">
        <v>31</v>
      </c>
      <c r="AX573" s="13" t="s">
        <v>76</v>
      </c>
      <c r="AY573" s="156" t="s">
        <v>178</v>
      </c>
    </row>
    <row r="574" spans="2:51" s="12" customFormat="1">
      <c r="B574" s="148"/>
      <c r="D574" s="149" t="s">
        <v>186</v>
      </c>
      <c r="E574" s="150" t="s">
        <v>1</v>
      </c>
      <c r="F574" s="151" t="s">
        <v>264</v>
      </c>
      <c r="H574" s="150" t="s">
        <v>1</v>
      </c>
      <c r="I574" s="152"/>
      <c r="L574" s="148"/>
      <c r="M574" s="153"/>
      <c r="T574" s="154"/>
      <c r="AT574" s="150" t="s">
        <v>186</v>
      </c>
      <c r="AU574" s="150" t="s">
        <v>87</v>
      </c>
      <c r="AV574" s="12" t="s">
        <v>84</v>
      </c>
      <c r="AW574" s="12" t="s">
        <v>31</v>
      </c>
      <c r="AX574" s="12" t="s">
        <v>76</v>
      </c>
      <c r="AY574" s="150" t="s">
        <v>178</v>
      </c>
    </row>
    <row r="575" spans="2:51" s="13" customFormat="1">
      <c r="B575" s="155"/>
      <c r="D575" s="149" t="s">
        <v>186</v>
      </c>
      <c r="E575" s="156" t="s">
        <v>1</v>
      </c>
      <c r="F575" s="157" t="s">
        <v>472</v>
      </c>
      <c r="H575" s="158">
        <v>1.66</v>
      </c>
      <c r="I575" s="159"/>
      <c r="L575" s="155"/>
      <c r="M575" s="160"/>
      <c r="T575" s="161"/>
      <c r="AT575" s="156" t="s">
        <v>186</v>
      </c>
      <c r="AU575" s="156" t="s">
        <v>87</v>
      </c>
      <c r="AV575" s="13" t="s">
        <v>87</v>
      </c>
      <c r="AW575" s="13" t="s">
        <v>31</v>
      </c>
      <c r="AX575" s="13" t="s">
        <v>76</v>
      </c>
      <c r="AY575" s="156" t="s">
        <v>178</v>
      </c>
    </row>
    <row r="576" spans="2:51" s="12" customFormat="1">
      <c r="B576" s="148"/>
      <c r="D576" s="149" t="s">
        <v>186</v>
      </c>
      <c r="E576" s="150" t="s">
        <v>1</v>
      </c>
      <c r="F576" s="151" t="s">
        <v>265</v>
      </c>
      <c r="H576" s="150" t="s">
        <v>1</v>
      </c>
      <c r="I576" s="152"/>
      <c r="L576" s="148"/>
      <c r="M576" s="153"/>
      <c r="T576" s="154"/>
      <c r="AT576" s="150" t="s">
        <v>186</v>
      </c>
      <c r="AU576" s="150" t="s">
        <v>87</v>
      </c>
      <c r="AV576" s="12" t="s">
        <v>84</v>
      </c>
      <c r="AW576" s="12" t="s">
        <v>31</v>
      </c>
      <c r="AX576" s="12" t="s">
        <v>76</v>
      </c>
      <c r="AY576" s="150" t="s">
        <v>178</v>
      </c>
    </row>
    <row r="577" spans="2:51" s="13" customFormat="1">
      <c r="B577" s="155"/>
      <c r="D577" s="149" t="s">
        <v>186</v>
      </c>
      <c r="E577" s="156" t="s">
        <v>1</v>
      </c>
      <c r="F577" s="157" t="s">
        <v>472</v>
      </c>
      <c r="H577" s="158">
        <v>1.66</v>
      </c>
      <c r="I577" s="159"/>
      <c r="L577" s="155"/>
      <c r="M577" s="160"/>
      <c r="T577" s="161"/>
      <c r="AT577" s="156" t="s">
        <v>186</v>
      </c>
      <c r="AU577" s="156" t="s">
        <v>87</v>
      </c>
      <c r="AV577" s="13" t="s">
        <v>87</v>
      </c>
      <c r="AW577" s="13" t="s">
        <v>31</v>
      </c>
      <c r="AX577" s="13" t="s">
        <v>76</v>
      </c>
      <c r="AY577" s="156" t="s">
        <v>178</v>
      </c>
    </row>
    <row r="578" spans="2:51" s="12" customFormat="1">
      <c r="B578" s="148"/>
      <c r="D578" s="149" t="s">
        <v>186</v>
      </c>
      <c r="E578" s="150" t="s">
        <v>1</v>
      </c>
      <c r="F578" s="151" t="s">
        <v>266</v>
      </c>
      <c r="H578" s="150" t="s">
        <v>1</v>
      </c>
      <c r="I578" s="152"/>
      <c r="L578" s="148"/>
      <c r="M578" s="153"/>
      <c r="T578" s="154"/>
      <c r="AT578" s="150" t="s">
        <v>186</v>
      </c>
      <c r="AU578" s="150" t="s">
        <v>87</v>
      </c>
      <c r="AV578" s="12" t="s">
        <v>84</v>
      </c>
      <c r="AW578" s="12" t="s">
        <v>31</v>
      </c>
      <c r="AX578" s="12" t="s">
        <v>76</v>
      </c>
      <c r="AY578" s="150" t="s">
        <v>178</v>
      </c>
    </row>
    <row r="579" spans="2:51" s="13" customFormat="1">
      <c r="B579" s="155"/>
      <c r="D579" s="149" t="s">
        <v>186</v>
      </c>
      <c r="E579" s="156" t="s">
        <v>1</v>
      </c>
      <c r="F579" s="157" t="s">
        <v>475</v>
      </c>
      <c r="H579" s="158">
        <v>1.3280000000000001</v>
      </c>
      <c r="I579" s="159"/>
      <c r="L579" s="155"/>
      <c r="M579" s="160"/>
      <c r="T579" s="161"/>
      <c r="AT579" s="156" t="s">
        <v>186</v>
      </c>
      <c r="AU579" s="156" t="s">
        <v>87</v>
      </c>
      <c r="AV579" s="13" t="s">
        <v>87</v>
      </c>
      <c r="AW579" s="13" t="s">
        <v>31</v>
      </c>
      <c r="AX579" s="13" t="s">
        <v>76</v>
      </c>
      <c r="AY579" s="156" t="s">
        <v>178</v>
      </c>
    </row>
    <row r="580" spans="2:51" s="12" customFormat="1">
      <c r="B580" s="148"/>
      <c r="D580" s="149" t="s">
        <v>186</v>
      </c>
      <c r="E580" s="150" t="s">
        <v>1</v>
      </c>
      <c r="F580" s="151" t="s">
        <v>267</v>
      </c>
      <c r="H580" s="150" t="s">
        <v>1</v>
      </c>
      <c r="I580" s="152"/>
      <c r="L580" s="148"/>
      <c r="M580" s="153"/>
      <c r="T580" s="154"/>
      <c r="AT580" s="150" t="s">
        <v>186</v>
      </c>
      <c r="AU580" s="150" t="s">
        <v>87</v>
      </c>
      <c r="AV580" s="12" t="s">
        <v>84</v>
      </c>
      <c r="AW580" s="12" t="s">
        <v>31</v>
      </c>
      <c r="AX580" s="12" t="s">
        <v>76</v>
      </c>
      <c r="AY580" s="150" t="s">
        <v>178</v>
      </c>
    </row>
    <row r="581" spans="2:51" s="13" customFormat="1">
      <c r="B581" s="155"/>
      <c r="D581" s="149" t="s">
        <v>186</v>
      </c>
      <c r="E581" s="156" t="s">
        <v>1</v>
      </c>
      <c r="F581" s="157" t="s">
        <v>477</v>
      </c>
      <c r="H581" s="158">
        <v>1.992</v>
      </c>
      <c r="I581" s="159"/>
      <c r="L581" s="155"/>
      <c r="M581" s="160"/>
      <c r="T581" s="161"/>
      <c r="AT581" s="156" t="s">
        <v>186</v>
      </c>
      <c r="AU581" s="156" t="s">
        <v>87</v>
      </c>
      <c r="AV581" s="13" t="s">
        <v>87</v>
      </c>
      <c r="AW581" s="13" t="s">
        <v>31</v>
      </c>
      <c r="AX581" s="13" t="s">
        <v>76</v>
      </c>
      <c r="AY581" s="156" t="s">
        <v>178</v>
      </c>
    </row>
    <row r="582" spans="2:51" s="12" customFormat="1">
      <c r="B582" s="148"/>
      <c r="D582" s="149" t="s">
        <v>186</v>
      </c>
      <c r="E582" s="150" t="s">
        <v>1</v>
      </c>
      <c r="F582" s="151" t="s">
        <v>268</v>
      </c>
      <c r="H582" s="150" t="s">
        <v>1</v>
      </c>
      <c r="I582" s="152"/>
      <c r="L582" s="148"/>
      <c r="M582" s="153"/>
      <c r="T582" s="154"/>
      <c r="AT582" s="150" t="s">
        <v>186</v>
      </c>
      <c r="AU582" s="150" t="s">
        <v>87</v>
      </c>
      <c r="AV582" s="12" t="s">
        <v>84</v>
      </c>
      <c r="AW582" s="12" t="s">
        <v>31</v>
      </c>
      <c r="AX582" s="12" t="s">
        <v>76</v>
      </c>
      <c r="AY582" s="150" t="s">
        <v>178</v>
      </c>
    </row>
    <row r="583" spans="2:51" s="13" customFormat="1">
      <c r="B583" s="155"/>
      <c r="D583" s="149" t="s">
        <v>186</v>
      </c>
      <c r="E583" s="156" t="s">
        <v>1</v>
      </c>
      <c r="F583" s="157" t="s">
        <v>475</v>
      </c>
      <c r="H583" s="158">
        <v>1.3280000000000001</v>
      </c>
      <c r="I583" s="159"/>
      <c r="L583" s="155"/>
      <c r="M583" s="160"/>
      <c r="T583" s="161"/>
      <c r="AT583" s="156" t="s">
        <v>186</v>
      </c>
      <c r="AU583" s="156" t="s">
        <v>87</v>
      </c>
      <c r="AV583" s="13" t="s">
        <v>87</v>
      </c>
      <c r="AW583" s="13" t="s">
        <v>31</v>
      </c>
      <c r="AX583" s="13" t="s">
        <v>76</v>
      </c>
      <c r="AY583" s="156" t="s">
        <v>178</v>
      </c>
    </row>
    <row r="584" spans="2:51" s="12" customFormat="1">
      <c r="B584" s="148"/>
      <c r="D584" s="149" t="s">
        <v>186</v>
      </c>
      <c r="E584" s="150" t="s">
        <v>1</v>
      </c>
      <c r="F584" s="151" t="s">
        <v>269</v>
      </c>
      <c r="H584" s="150" t="s">
        <v>1</v>
      </c>
      <c r="I584" s="152"/>
      <c r="L584" s="148"/>
      <c r="M584" s="153"/>
      <c r="T584" s="154"/>
      <c r="AT584" s="150" t="s">
        <v>186</v>
      </c>
      <c r="AU584" s="150" t="s">
        <v>87</v>
      </c>
      <c r="AV584" s="12" t="s">
        <v>84</v>
      </c>
      <c r="AW584" s="12" t="s">
        <v>31</v>
      </c>
      <c r="AX584" s="12" t="s">
        <v>76</v>
      </c>
      <c r="AY584" s="150" t="s">
        <v>178</v>
      </c>
    </row>
    <row r="585" spans="2:51" s="13" customFormat="1">
      <c r="B585" s="155"/>
      <c r="D585" s="149" t="s">
        <v>186</v>
      </c>
      <c r="E585" s="156" t="s">
        <v>1</v>
      </c>
      <c r="F585" s="157" t="s">
        <v>472</v>
      </c>
      <c r="H585" s="158">
        <v>1.66</v>
      </c>
      <c r="I585" s="159"/>
      <c r="L585" s="155"/>
      <c r="M585" s="160"/>
      <c r="T585" s="161"/>
      <c r="AT585" s="156" t="s">
        <v>186</v>
      </c>
      <c r="AU585" s="156" t="s">
        <v>87</v>
      </c>
      <c r="AV585" s="13" t="s">
        <v>87</v>
      </c>
      <c r="AW585" s="13" t="s">
        <v>31</v>
      </c>
      <c r="AX585" s="13" t="s">
        <v>76</v>
      </c>
      <c r="AY585" s="156" t="s">
        <v>178</v>
      </c>
    </row>
    <row r="586" spans="2:51" s="12" customFormat="1">
      <c r="B586" s="148"/>
      <c r="D586" s="149" t="s">
        <v>186</v>
      </c>
      <c r="E586" s="150" t="s">
        <v>1</v>
      </c>
      <c r="F586" s="151" t="s">
        <v>270</v>
      </c>
      <c r="H586" s="150" t="s">
        <v>1</v>
      </c>
      <c r="I586" s="152"/>
      <c r="L586" s="148"/>
      <c r="M586" s="153"/>
      <c r="T586" s="154"/>
      <c r="AT586" s="150" t="s">
        <v>186</v>
      </c>
      <c r="AU586" s="150" t="s">
        <v>87</v>
      </c>
      <c r="AV586" s="12" t="s">
        <v>84</v>
      </c>
      <c r="AW586" s="12" t="s">
        <v>31</v>
      </c>
      <c r="AX586" s="12" t="s">
        <v>76</v>
      </c>
      <c r="AY586" s="150" t="s">
        <v>178</v>
      </c>
    </row>
    <row r="587" spans="2:51" s="13" customFormat="1">
      <c r="B587" s="155"/>
      <c r="D587" s="149" t="s">
        <v>186</v>
      </c>
      <c r="E587" s="156" t="s">
        <v>1</v>
      </c>
      <c r="F587" s="157" t="s">
        <v>477</v>
      </c>
      <c r="H587" s="158">
        <v>1.992</v>
      </c>
      <c r="I587" s="159"/>
      <c r="L587" s="155"/>
      <c r="M587" s="160"/>
      <c r="T587" s="161"/>
      <c r="AT587" s="156" t="s">
        <v>186</v>
      </c>
      <c r="AU587" s="156" t="s">
        <v>87</v>
      </c>
      <c r="AV587" s="13" t="s">
        <v>87</v>
      </c>
      <c r="AW587" s="13" t="s">
        <v>31</v>
      </c>
      <c r="AX587" s="13" t="s">
        <v>76</v>
      </c>
      <c r="AY587" s="156" t="s">
        <v>178</v>
      </c>
    </row>
    <row r="588" spans="2:51" s="12" customFormat="1">
      <c r="B588" s="148"/>
      <c r="D588" s="149" t="s">
        <v>186</v>
      </c>
      <c r="E588" s="150" t="s">
        <v>1</v>
      </c>
      <c r="F588" s="151" t="s">
        <v>271</v>
      </c>
      <c r="H588" s="150" t="s">
        <v>1</v>
      </c>
      <c r="I588" s="152"/>
      <c r="L588" s="148"/>
      <c r="M588" s="153"/>
      <c r="T588" s="154"/>
      <c r="AT588" s="150" t="s">
        <v>186</v>
      </c>
      <c r="AU588" s="150" t="s">
        <v>87</v>
      </c>
      <c r="AV588" s="12" t="s">
        <v>84</v>
      </c>
      <c r="AW588" s="12" t="s">
        <v>31</v>
      </c>
      <c r="AX588" s="12" t="s">
        <v>76</v>
      </c>
      <c r="AY588" s="150" t="s">
        <v>178</v>
      </c>
    </row>
    <row r="589" spans="2:51" s="13" customFormat="1">
      <c r="B589" s="155"/>
      <c r="D589" s="149" t="s">
        <v>186</v>
      </c>
      <c r="E589" s="156" t="s">
        <v>1</v>
      </c>
      <c r="F589" s="157" t="s">
        <v>473</v>
      </c>
      <c r="H589" s="158">
        <v>2.988</v>
      </c>
      <c r="I589" s="159"/>
      <c r="L589" s="155"/>
      <c r="M589" s="160"/>
      <c r="T589" s="161"/>
      <c r="AT589" s="156" t="s">
        <v>186</v>
      </c>
      <c r="AU589" s="156" t="s">
        <v>87</v>
      </c>
      <c r="AV589" s="13" t="s">
        <v>87</v>
      </c>
      <c r="AW589" s="13" t="s">
        <v>31</v>
      </c>
      <c r="AX589" s="13" t="s">
        <v>76</v>
      </c>
      <c r="AY589" s="156" t="s">
        <v>178</v>
      </c>
    </row>
    <row r="590" spans="2:51" s="12" customFormat="1">
      <c r="B590" s="148"/>
      <c r="D590" s="149" t="s">
        <v>186</v>
      </c>
      <c r="E590" s="150" t="s">
        <v>1</v>
      </c>
      <c r="F590" s="151" t="s">
        <v>272</v>
      </c>
      <c r="H590" s="150" t="s">
        <v>1</v>
      </c>
      <c r="I590" s="152"/>
      <c r="L590" s="148"/>
      <c r="M590" s="153"/>
      <c r="T590" s="154"/>
      <c r="AT590" s="150" t="s">
        <v>186</v>
      </c>
      <c r="AU590" s="150" t="s">
        <v>87</v>
      </c>
      <c r="AV590" s="12" t="s">
        <v>84</v>
      </c>
      <c r="AW590" s="12" t="s">
        <v>31</v>
      </c>
      <c r="AX590" s="12" t="s">
        <v>76</v>
      </c>
      <c r="AY590" s="150" t="s">
        <v>178</v>
      </c>
    </row>
    <row r="591" spans="2:51" s="13" customFormat="1">
      <c r="B591" s="155"/>
      <c r="D591" s="149" t="s">
        <v>186</v>
      </c>
      <c r="E591" s="156" t="s">
        <v>1</v>
      </c>
      <c r="F591" s="157" t="s">
        <v>472</v>
      </c>
      <c r="H591" s="158">
        <v>1.66</v>
      </c>
      <c r="I591" s="159"/>
      <c r="L591" s="155"/>
      <c r="M591" s="160"/>
      <c r="T591" s="161"/>
      <c r="AT591" s="156" t="s">
        <v>186</v>
      </c>
      <c r="AU591" s="156" t="s">
        <v>87</v>
      </c>
      <c r="AV591" s="13" t="s">
        <v>87</v>
      </c>
      <c r="AW591" s="13" t="s">
        <v>31</v>
      </c>
      <c r="AX591" s="13" t="s">
        <v>76</v>
      </c>
      <c r="AY591" s="156" t="s">
        <v>178</v>
      </c>
    </row>
    <row r="592" spans="2:51" s="12" customFormat="1">
      <c r="B592" s="148"/>
      <c r="D592" s="149" t="s">
        <v>186</v>
      </c>
      <c r="E592" s="150" t="s">
        <v>1</v>
      </c>
      <c r="F592" s="151" t="s">
        <v>273</v>
      </c>
      <c r="H592" s="150" t="s">
        <v>1</v>
      </c>
      <c r="I592" s="152"/>
      <c r="L592" s="148"/>
      <c r="M592" s="153"/>
      <c r="T592" s="154"/>
      <c r="AT592" s="150" t="s">
        <v>186</v>
      </c>
      <c r="AU592" s="150" t="s">
        <v>87</v>
      </c>
      <c r="AV592" s="12" t="s">
        <v>84</v>
      </c>
      <c r="AW592" s="12" t="s">
        <v>31</v>
      </c>
      <c r="AX592" s="12" t="s">
        <v>76</v>
      </c>
      <c r="AY592" s="150" t="s">
        <v>178</v>
      </c>
    </row>
    <row r="593" spans="2:51" s="13" customFormat="1">
      <c r="B593" s="155"/>
      <c r="D593" s="149" t="s">
        <v>186</v>
      </c>
      <c r="E593" s="156" t="s">
        <v>1</v>
      </c>
      <c r="F593" s="157" t="s">
        <v>479</v>
      </c>
      <c r="H593" s="158">
        <v>1.1619999999999999</v>
      </c>
      <c r="I593" s="159"/>
      <c r="L593" s="155"/>
      <c r="M593" s="160"/>
      <c r="T593" s="161"/>
      <c r="AT593" s="156" t="s">
        <v>186</v>
      </c>
      <c r="AU593" s="156" t="s">
        <v>87</v>
      </c>
      <c r="AV593" s="13" t="s">
        <v>87</v>
      </c>
      <c r="AW593" s="13" t="s">
        <v>31</v>
      </c>
      <c r="AX593" s="13" t="s">
        <v>76</v>
      </c>
      <c r="AY593" s="156" t="s">
        <v>178</v>
      </c>
    </row>
    <row r="594" spans="2:51" s="12" customFormat="1">
      <c r="B594" s="148"/>
      <c r="D594" s="149" t="s">
        <v>186</v>
      </c>
      <c r="E594" s="150" t="s">
        <v>1</v>
      </c>
      <c r="F594" s="151" t="s">
        <v>274</v>
      </c>
      <c r="H594" s="150" t="s">
        <v>1</v>
      </c>
      <c r="I594" s="152"/>
      <c r="L594" s="148"/>
      <c r="M594" s="153"/>
      <c r="T594" s="154"/>
      <c r="AT594" s="150" t="s">
        <v>186</v>
      </c>
      <c r="AU594" s="150" t="s">
        <v>87</v>
      </c>
      <c r="AV594" s="12" t="s">
        <v>84</v>
      </c>
      <c r="AW594" s="12" t="s">
        <v>31</v>
      </c>
      <c r="AX594" s="12" t="s">
        <v>76</v>
      </c>
      <c r="AY594" s="150" t="s">
        <v>178</v>
      </c>
    </row>
    <row r="595" spans="2:51" s="13" customFormat="1">
      <c r="B595" s="155"/>
      <c r="D595" s="149" t="s">
        <v>186</v>
      </c>
      <c r="E595" s="156" t="s">
        <v>1</v>
      </c>
      <c r="F595" s="157" t="s">
        <v>478</v>
      </c>
      <c r="H595" s="158">
        <v>0.996</v>
      </c>
      <c r="I595" s="159"/>
      <c r="L595" s="155"/>
      <c r="M595" s="160"/>
      <c r="T595" s="161"/>
      <c r="AT595" s="156" t="s">
        <v>186</v>
      </c>
      <c r="AU595" s="156" t="s">
        <v>87</v>
      </c>
      <c r="AV595" s="13" t="s">
        <v>87</v>
      </c>
      <c r="AW595" s="13" t="s">
        <v>31</v>
      </c>
      <c r="AX595" s="13" t="s">
        <v>76</v>
      </c>
      <c r="AY595" s="156" t="s">
        <v>178</v>
      </c>
    </row>
    <row r="596" spans="2:51" s="12" customFormat="1">
      <c r="B596" s="148"/>
      <c r="D596" s="149" t="s">
        <v>186</v>
      </c>
      <c r="E596" s="150" t="s">
        <v>1</v>
      </c>
      <c r="F596" s="151" t="s">
        <v>275</v>
      </c>
      <c r="H596" s="150" t="s">
        <v>1</v>
      </c>
      <c r="I596" s="152"/>
      <c r="L596" s="148"/>
      <c r="M596" s="153"/>
      <c r="T596" s="154"/>
      <c r="AT596" s="150" t="s">
        <v>186</v>
      </c>
      <c r="AU596" s="150" t="s">
        <v>87</v>
      </c>
      <c r="AV596" s="12" t="s">
        <v>84</v>
      </c>
      <c r="AW596" s="12" t="s">
        <v>31</v>
      </c>
      <c r="AX596" s="12" t="s">
        <v>76</v>
      </c>
      <c r="AY596" s="150" t="s">
        <v>178</v>
      </c>
    </row>
    <row r="597" spans="2:51" s="13" customFormat="1">
      <c r="B597" s="155"/>
      <c r="D597" s="149" t="s">
        <v>186</v>
      </c>
      <c r="E597" s="156" t="s">
        <v>1</v>
      </c>
      <c r="F597" s="157" t="s">
        <v>472</v>
      </c>
      <c r="H597" s="158">
        <v>1.66</v>
      </c>
      <c r="I597" s="159"/>
      <c r="L597" s="155"/>
      <c r="M597" s="160"/>
      <c r="T597" s="161"/>
      <c r="AT597" s="156" t="s">
        <v>186</v>
      </c>
      <c r="AU597" s="156" t="s">
        <v>87</v>
      </c>
      <c r="AV597" s="13" t="s">
        <v>87</v>
      </c>
      <c r="AW597" s="13" t="s">
        <v>31</v>
      </c>
      <c r="AX597" s="13" t="s">
        <v>76</v>
      </c>
      <c r="AY597" s="156" t="s">
        <v>178</v>
      </c>
    </row>
    <row r="598" spans="2:51" s="12" customFormat="1">
      <c r="B598" s="148"/>
      <c r="D598" s="149" t="s">
        <v>186</v>
      </c>
      <c r="E598" s="150" t="s">
        <v>1</v>
      </c>
      <c r="F598" s="151" t="s">
        <v>276</v>
      </c>
      <c r="H598" s="150" t="s">
        <v>1</v>
      </c>
      <c r="I598" s="152"/>
      <c r="L598" s="148"/>
      <c r="M598" s="153"/>
      <c r="T598" s="154"/>
      <c r="AT598" s="150" t="s">
        <v>186</v>
      </c>
      <c r="AU598" s="150" t="s">
        <v>87</v>
      </c>
      <c r="AV598" s="12" t="s">
        <v>84</v>
      </c>
      <c r="AW598" s="12" t="s">
        <v>31</v>
      </c>
      <c r="AX598" s="12" t="s">
        <v>76</v>
      </c>
      <c r="AY598" s="150" t="s">
        <v>178</v>
      </c>
    </row>
    <row r="599" spans="2:51" s="13" customFormat="1">
      <c r="B599" s="155"/>
      <c r="D599" s="149" t="s">
        <v>186</v>
      </c>
      <c r="E599" s="156" t="s">
        <v>1</v>
      </c>
      <c r="F599" s="157" t="s">
        <v>475</v>
      </c>
      <c r="H599" s="158">
        <v>1.3280000000000001</v>
      </c>
      <c r="I599" s="159"/>
      <c r="L599" s="155"/>
      <c r="M599" s="160"/>
      <c r="T599" s="161"/>
      <c r="AT599" s="156" t="s">
        <v>186</v>
      </c>
      <c r="AU599" s="156" t="s">
        <v>87</v>
      </c>
      <c r="AV599" s="13" t="s">
        <v>87</v>
      </c>
      <c r="AW599" s="13" t="s">
        <v>31</v>
      </c>
      <c r="AX599" s="13" t="s">
        <v>76</v>
      </c>
      <c r="AY599" s="156" t="s">
        <v>178</v>
      </c>
    </row>
    <row r="600" spans="2:51" s="12" customFormat="1">
      <c r="B600" s="148"/>
      <c r="D600" s="149" t="s">
        <v>186</v>
      </c>
      <c r="E600" s="150" t="s">
        <v>1</v>
      </c>
      <c r="F600" s="151" t="s">
        <v>279</v>
      </c>
      <c r="H600" s="150" t="s">
        <v>1</v>
      </c>
      <c r="I600" s="152"/>
      <c r="L600" s="148"/>
      <c r="M600" s="153"/>
      <c r="T600" s="154"/>
      <c r="AT600" s="150" t="s">
        <v>186</v>
      </c>
      <c r="AU600" s="150" t="s">
        <v>87</v>
      </c>
      <c r="AV600" s="12" t="s">
        <v>84</v>
      </c>
      <c r="AW600" s="12" t="s">
        <v>31</v>
      </c>
      <c r="AX600" s="12" t="s">
        <v>76</v>
      </c>
      <c r="AY600" s="150" t="s">
        <v>178</v>
      </c>
    </row>
    <row r="601" spans="2:51" s="13" customFormat="1">
      <c r="B601" s="155"/>
      <c r="D601" s="149" t="s">
        <v>186</v>
      </c>
      <c r="E601" s="156" t="s">
        <v>1</v>
      </c>
      <c r="F601" s="157" t="s">
        <v>480</v>
      </c>
      <c r="H601" s="158">
        <v>7.6360000000000001</v>
      </c>
      <c r="I601" s="159"/>
      <c r="L601" s="155"/>
      <c r="M601" s="160"/>
      <c r="T601" s="161"/>
      <c r="AT601" s="156" t="s">
        <v>186</v>
      </c>
      <c r="AU601" s="156" t="s">
        <v>87</v>
      </c>
      <c r="AV601" s="13" t="s">
        <v>87</v>
      </c>
      <c r="AW601" s="13" t="s">
        <v>31</v>
      </c>
      <c r="AX601" s="13" t="s">
        <v>76</v>
      </c>
      <c r="AY601" s="156" t="s">
        <v>178</v>
      </c>
    </row>
    <row r="602" spans="2:51" s="12" customFormat="1">
      <c r="B602" s="148"/>
      <c r="D602" s="149" t="s">
        <v>186</v>
      </c>
      <c r="E602" s="150" t="s">
        <v>1</v>
      </c>
      <c r="F602" s="151" t="s">
        <v>280</v>
      </c>
      <c r="H602" s="150" t="s">
        <v>1</v>
      </c>
      <c r="I602" s="152"/>
      <c r="L602" s="148"/>
      <c r="M602" s="153"/>
      <c r="T602" s="154"/>
      <c r="AT602" s="150" t="s">
        <v>186</v>
      </c>
      <c r="AU602" s="150" t="s">
        <v>87</v>
      </c>
      <c r="AV602" s="12" t="s">
        <v>84</v>
      </c>
      <c r="AW602" s="12" t="s">
        <v>31</v>
      </c>
      <c r="AX602" s="12" t="s">
        <v>76</v>
      </c>
      <c r="AY602" s="150" t="s">
        <v>178</v>
      </c>
    </row>
    <row r="603" spans="2:51" s="13" customFormat="1">
      <c r="B603" s="155"/>
      <c r="D603" s="149" t="s">
        <v>186</v>
      </c>
      <c r="E603" s="156" t="s">
        <v>1</v>
      </c>
      <c r="F603" s="157" t="s">
        <v>481</v>
      </c>
      <c r="H603" s="158">
        <v>2.6560000000000001</v>
      </c>
      <c r="I603" s="159"/>
      <c r="L603" s="155"/>
      <c r="M603" s="160"/>
      <c r="T603" s="161"/>
      <c r="AT603" s="156" t="s">
        <v>186</v>
      </c>
      <c r="AU603" s="156" t="s">
        <v>87</v>
      </c>
      <c r="AV603" s="13" t="s">
        <v>87</v>
      </c>
      <c r="AW603" s="13" t="s">
        <v>31</v>
      </c>
      <c r="AX603" s="13" t="s">
        <v>76</v>
      </c>
      <c r="AY603" s="156" t="s">
        <v>178</v>
      </c>
    </row>
    <row r="604" spans="2:51" s="12" customFormat="1">
      <c r="B604" s="148"/>
      <c r="D604" s="149" t="s">
        <v>186</v>
      </c>
      <c r="E604" s="150" t="s">
        <v>1</v>
      </c>
      <c r="F604" s="151" t="s">
        <v>281</v>
      </c>
      <c r="H604" s="150" t="s">
        <v>1</v>
      </c>
      <c r="I604" s="152"/>
      <c r="L604" s="148"/>
      <c r="M604" s="153"/>
      <c r="T604" s="154"/>
      <c r="AT604" s="150" t="s">
        <v>186</v>
      </c>
      <c r="AU604" s="150" t="s">
        <v>87</v>
      </c>
      <c r="AV604" s="12" t="s">
        <v>84</v>
      </c>
      <c r="AW604" s="12" t="s">
        <v>31</v>
      </c>
      <c r="AX604" s="12" t="s">
        <v>76</v>
      </c>
      <c r="AY604" s="150" t="s">
        <v>178</v>
      </c>
    </row>
    <row r="605" spans="2:51" s="13" customFormat="1">
      <c r="B605" s="155"/>
      <c r="D605" s="149" t="s">
        <v>186</v>
      </c>
      <c r="E605" s="156" t="s">
        <v>1</v>
      </c>
      <c r="F605" s="157" t="s">
        <v>473</v>
      </c>
      <c r="H605" s="158">
        <v>2.988</v>
      </c>
      <c r="I605" s="159"/>
      <c r="L605" s="155"/>
      <c r="M605" s="160"/>
      <c r="T605" s="161"/>
      <c r="AT605" s="156" t="s">
        <v>186</v>
      </c>
      <c r="AU605" s="156" t="s">
        <v>87</v>
      </c>
      <c r="AV605" s="13" t="s">
        <v>87</v>
      </c>
      <c r="AW605" s="13" t="s">
        <v>31</v>
      </c>
      <c r="AX605" s="13" t="s">
        <v>76</v>
      </c>
      <c r="AY605" s="156" t="s">
        <v>178</v>
      </c>
    </row>
    <row r="606" spans="2:51" s="12" customFormat="1">
      <c r="B606" s="148"/>
      <c r="D606" s="149" t="s">
        <v>186</v>
      </c>
      <c r="E606" s="150" t="s">
        <v>1</v>
      </c>
      <c r="F606" s="151" t="s">
        <v>282</v>
      </c>
      <c r="H606" s="150" t="s">
        <v>1</v>
      </c>
      <c r="I606" s="152"/>
      <c r="L606" s="148"/>
      <c r="M606" s="153"/>
      <c r="T606" s="154"/>
      <c r="AT606" s="150" t="s">
        <v>186</v>
      </c>
      <c r="AU606" s="150" t="s">
        <v>87</v>
      </c>
      <c r="AV606" s="12" t="s">
        <v>84</v>
      </c>
      <c r="AW606" s="12" t="s">
        <v>31</v>
      </c>
      <c r="AX606" s="12" t="s">
        <v>76</v>
      </c>
      <c r="AY606" s="150" t="s">
        <v>178</v>
      </c>
    </row>
    <row r="607" spans="2:51" s="13" customFormat="1">
      <c r="B607" s="155"/>
      <c r="D607" s="149" t="s">
        <v>186</v>
      </c>
      <c r="E607" s="156" t="s">
        <v>1</v>
      </c>
      <c r="F607" s="157" t="s">
        <v>482</v>
      </c>
      <c r="H607" s="158">
        <v>2.3239999999999998</v>
      </c>
      <c r="I607" s="159"/>
      <c r="L607" s="155"/>
      <c r="M607" s="160"/>
      <c r="T607" s="161"/>
      <c r="AT607" s="156" t="s">
        <v>186</v>
      </c>
      <c r="AU607" s="156" t="s">
        <v>87</v>
      </c>
      <c r="AV607" s="13" t="s">
        <v>87</v>
      </c>
      <c r="AW607" s="13" t="s">
        <v>31</v>
      </c>
      <c r="AX607" s="13" t="s">
        <v>76</v>
      </c>
      <c r="AY607" s="156" t="s">
        <v>178</v>
      </c>
    </row>
    <row r="608" spans="2:51" s="12" customFormat="1">
      <c r="B608" s="148"/>
      <c r="D608" s="149" t="s">
        <v>186</v>
      </c>
      <c r="E608" s="150" t="s">
        <v>1</v>
      </c>
      <c r="F608" s="151" t="s">
        <v>283</v>
      </c>
      <c r="H608" s="150" t="s">
        <v>1</v>
      </c>
      <c r="I608" s="152"/>
      <c r="L608" s="148"/>
      <c r="M608" s="153"/>
      <c r="T608" s="154"/>
      <c r="AT608" s="150" t="s">
        <v>186</v>
      </c>
      <c r="AU608" s="150" t="s">
        <v>87</v>
      </c>
      <c r="AV608" s="12" t="s">
        <v>84</v>
      </c>
      <c r="AW608" s="12" t="s">
        <v>31</v>
      </c>
      <c r="AX608" s="12" t="s">
        <v>76</v>
      </c>
      <c r="AY608" s="150" t="s">
        <v>178</v>
      </c>
    </row>
    <row r="609" spans="2:65" s="13" customFormat="1">
      <c r="B609" s="155"/>
      <c r="D609" s="149" t="s">
        <v>186</v>
      </c>
      <c r="E609" s="156" t="s">
        <v>1</v>
      </c>
      <c r="F609" s="157" t="s">
        <v>477</v>
      </c>
      <c r="H609" s="158">
        <v>1.992</v>
      </c>
      <c r="I609" s="159"/>
      <c r="L609" s="155"/>
      <c r="M609" s="160"/>
      <c r="T609" s="161"/>
      <c r="AT609" s="156" t="s">
        <v>186</v>
      </c>
      <c r="AU609" s="156" t="s">
        <v>87</v>
      </c>
      <c r="AV609" s="13" t="s">
        <v>87</v>
      </c>
      <c r="AW609" s="13" t="s">
        <v>31</v>
      </c>
      <c r="AX609" s="13" t="s">
        <v>76</v>
      </c>
      <c r="AY609" s="156" t="s">
        <v>178</v>
      </c>
    </row>
    <row r="610" spans="2:65" s="12" customFormat="1">
      <c r="B610" s="148"/>
      <c r="D610" s="149" t="s">
        <v>186</v>
      </c>
      <c r="E610" s="150" t="s">
        <v>1</v>
      </c>
      <c r="F610" s="151" t="s">
        <v>284</v>
      </c>
      <c r="H610" s="150" t="s">
        <v>1</v>
      </c>
      <c r="I610" s="152"/>
      <c r="L610" s="148"/>
      <c r="M610" s="153"/>
      <c r="T610" s="154"/>
      <c r="AT610" s="150" t="s">
        <v>186</v>
      </c>
      <c r="AU610" s="150" t="s">
        <v>87</v>
      </c>
      <c r="AV610" s="12" t="s">
        <v>84</v>
      </c>
      <c r="AW610" s="12" t="s">
        <v>31</v>
      </c>
      <c r="AX610" s="12" t="s">
        <v>76</v>
      </c>
      <c r="AY610" s="150" t="s">
        <v>178</v>
      </c>
    </row>
    <row r="611" spans="2:65" s="13" customFormat="1">
      <c r="B611" s="155"/>
      <c r="D611" s="149" t="s">
        <v>186</v>
      </c>
      <c r="E611" s="156" t="s">
        <v>1</v>
      </c>
      <c r="F611" s="157" t="s">
        <v>483</v>
      </c>
      <c r="H611" s="158">
        <v>3.6520000000000001</v>
      </c>
      <c r="I611" s="159"/>
      <c r="L611" s="155"/>
      <c r="M611" s="160"/>
      <c r="T611" s="161"/>
      <c r="AT611" s="156" t="s">
        <v>186</v>
      </c>
      <c r="AU611" s="156" t="s">
        <v>87</v>
      </c>
      <c r="AV611" s="13" t="s">
        <v>87</v>
      </c>
      <c r="AW611" s="13" t="s">
        <v>31</v>
      </c>
      <c r="AX611" s="13" t="s">
        <v>76</v>
      </c>
      <c r="AY611" s="156" t="s">
        <v>178</v>
      </c>
    </row>
    <row r="612" spans="2:65" s="12" customFormat="1">
      <c r="B612" s="148"/>
      <c r="D612" s="149" t="s">
        <v>186</v>
      </c>
      <c r="E612" s="150" t="s">
        <v>1</v>
      </c>
      <c r="F612" s="151" t="s">
        <v>285</v>
      </c>
      <c r="H612" s="150" t="s">
        <v>1</v>
      </c>
      <c r="I612" s="152"/>
      <c r="L612" s="148"/>
      <c r="M612" s="153"/>
      <c r="T612" s="154"/>
      <c r="AT612" s="150" t="s">
        <v>186</v>
      </c>
      <c r="AU612" s="150" t="s">
        <v>87</v>
      </c>
      <c r="AV612" s="12" t="s">
        <v>84</v>
      </c>
      <c r="AW612" s="12" t="s">
        <v>31</v>
      </c>
      <c r="AX612" s="12" t="s">
        <v>76</v>
      </c>
      <c r="AY612" s="150" t="s">
        <v>178</v>
      </c>
    </row>
    <row r="613" spans="2:65" s="13" customFormat="1">
      <c r="B613" s="155"/>
      <c r="D613" s="149" t="s">
        <v>186</v>
      </c>
      <c r="E613" s="156" t="s">
        <v>1</v>
      </c>
      <c r="F613" s="157" t="s">
        <v>483</v>
      </c>
      <c r="H613" s="158">
        <v>3.6520000000000001</v>
      </c>
      <c r="I613" s="159"/>
      <c r="L613" s="155"/>
      <c r="M613" s="160"/>
      <c r="T613" s="161"/>
      <c r="AT613" s="156" t="s">
        <v>186</v>
      </c>
      <c r="AU613" s="156" t="s">
        <v>87</v>
      </c>
      <c r="AV613" s="13" t="s">
        <v>87</v>
      </c>
      <c r="AW613" s="13" t="s">
        <v>31</v>
      </c>
      <c r="AX613" s="13" t="s">
        <v>76</v>
      </c>
      <c r="AY613" s="156" t="s">
        <v>178</v>
      </c>
    </row>
    <row r="614" spans="2:65" s="12" customFormat="1">
      <c r="B614" s="148"/>
      <c r="D614" s="149" t="s">
        <v>186</v>
      </c>
      <c r="E614" s="150" t="s">
        <v>1</v>
      </c>
      <c r="F614" s="151" t="s">
        <v>286</v>
      </c>
      <c r="H614" s="150" t="s">
        <v>1</v>
      </c>
      <c r="I614" s="152"/>
      <c r="L614" s="148"/>
      <c r="M614" s="153"/>
      <c r="T614" s="154"/>
      <c r="AT614" s="150" t="s">
        <v>186</v>
      </c>
      <c r="AU614" s="150" t="s">
        <v>87</v>
      </c>
      <c r="AV614" s="12" t="s">
        <v>84</v>
      </c>
      <c r="AW614" s="12" t="s">
        <v>31</v>
      </c>
      <c r="AX614" s="12" t="s">
        <v>76</v>
      </c>
      <c r="AY614" s="150" t="s">
        <v>178</v>
      </c>
    </row>
    <row r="615" spans="2:65" s="13" customFormat="1">
      <c r="B615" s="155"/>
      <c r="D615" s="149" t="s">
        <v>186</v>
      </c>
      <c r="E615" s="156" t="s">
        <v>1</v>
      </c>
      <c r="F615" s="157" t="s">
        <v>475</v>
      </c>
      <c r="H615" s="158">
        <v>1.3280000000000001</v>
      </c>
      <c r="I615" s="159"/>
      <c r="L615" s="155"/>
      <c r="M615" s="160"/>
      <c r="T615" s="161"/>
      <c r="AT615" s="156" t="s">
        <v>186</v>
      </c>
      <c r="AU615" s="156" t="s">
        <v>87</v>
      </c>
      <c r="AV615" s="13" t="s">
        <v>87</v>
      </c>
      <c r="AW615" s="13" t="s">
        <v>31</v>
      </c>
      <c r="AX615" s="13" t="s">
        <v>76</v>
      </c>
      <c r="AY615" s="156" t="s">
        <v>178</v>
      </c>
    </row>
    <row r="616" spans="2:65" s="12" customFormat="1">
      <c r="B616" s="148"/>
      <c r="D616" s="149" t="s">
        <v>186</v>
      </c>
      <c r="E616" s="150" t="s">
        <v>1</v>
      </c>
      <c r="F616" s="151" t="s">
        <v>287</v>
      </c>
      <c r="H616" s="150" t="s">
        <v>1</v>
      </c>
      <c r="I616" s="152"/>
      <c r="L616" s="148"/>
      <c r="M616" s="153"/>
      <c r="T616" s="154"/>
      <c r="AT616" s="150" t="s">
        <v>186</v>
      </c>
      <c r="AU616" s="150" t="s">
        <v>87</v>
      </c>
      <c r="AV616" s="12" t="s">
        <v>84</v>
      </c>
      <c r="AW616" s="12" t="s">
        <v>31</v>
      </c>
      <c r="AX616" s="12" t="s">
        <v>76</v>
      </c>
      <c r="AY616" s="150" t="s">
        <v>178</v>
      </c>
    </row>
    <row r="617" spans="2:65" s="13" customFormat="1">
      <c r="B617" s="155"/>
      <c r="D617" s="149" t="s">
        <v>186</v>
      </c>
      <c r="E617" s="156" t="s">
        <v>1</v>
      </c>
      <c r="F617" s="157" t="s">
        <v>472</v>
      </c>
      <c r="H617" s="158">
        <v>1.66</v>
      </c>
      <c r="I617" s="159"/>
      <c r="L617" s="155"/>
      <c r="M617" s="160"/>
      <c r="T617" s="161"/>
      <c r="AT617" s="156" t="s">
        <v>186</v>
      </c>
      <c r="AU617" s="156" t="s">
        <v>87</v>
      </c>
      <c r="AV617" s="13" t="s">
        <v>87</v>
      </c>
      <c r="AW617" s="13" t="s">
        <v>31</v>
      </c>
      <c r="AX617" s="13" t="s">
        <v>76</v>
      </c>
      <c r="AY617" s="156" t="s">
        <v>178</v>
      </c>
    </row>
    <row r="618" spans="2:65" s="12" customFormat="1">
      <c r="B618" s="148"/>
      <c r="D618" s="149" t="s">
        <v>186</v>
      </c>
      <c r="E618" s="150" t="s">
        <v>1</v>
      </c>
      <c r="F618" s="151" t="s">
        <v>288</v>
      </c>
      <c r="H618" s="150" t="s">
        <v>1</v>
      </c>
      <c r="I618" s="152"/>
      <c r="L618" s="148"/>
      <c r="M618" s="153"/>
      <c r="T618" s="154"/>
      <c r="AT618" s="150" t="s">
        <v>186</v>
      </c>
      <c r="AU618" s="150" t="s">
        <v>87</v>
      </c>
      <c r="AV618" s="12" t="s">
        <v>84</v>
      </c>
      <c r="AW618" s="12" t="s">
        <v>31</v>
      </c>
      <c r="AX618" s="12" t="s">
        <v>76</v>
      </c>
      <c r="AY618" s="150" t="s">
        <v>178</v>
      </c>
    </row>
    <row r="619" spans="2:65" s="13" customFormat="1">
      <c r="B619" s="155"/>
      <c r="D619" s="149" t="s">
        <v>186</v>
      </c>
      <c r="E619" s="156" t="s">
        <v>1</v>
      </c>
      <c r="F619" s="157" t="s">
        <v>481</v>
      </c>
      <c r="H619" s="158">
        <v>2.6560000000000001</v>
      </c>
      <c r="I619" s="159"/>
      <c r="L619" s="155"/>
      <c r="M619" s="160"/>
      <c r="T619" s="161"/>
      <c r="AT619" s="156" t="s">
        <v>186</v>
      </c>
      <c r="AU619" s="156" t="s">
        <v>87</v>
      </c>
      <c r="AV619" s="13" t="s">
        <v>87</v>
      </c>
      <c r="AW619" s="13" t="s">
        <v>31</v>
      </c>
      <c r="AX619" s="13" t="s">
        <v>76</v>
      </c>
      <c r="AY619" s="156" t="s">
        <v>178</v>
      </c>
    </row>
    <row r="620" spans="2:65" s="12" customFormat="1">
      <c r="B620" s="148"/>
      <c r="D620" s="149" t="s">
        <v>186</v>
      </c>
      <c r="E620" s="150" t="s">
        <v>1</v>
      </c>
      <c r="F620" s="151" t="s">
        <v>289</v>
      </c>
      <c r="H620" s="150" t="s">
        <v>1</v>
      </c>
      <c r="I620" s="152"/>
      <c r="L620" s="148"/>
      <c r="M620" s="153"/>
      <c r="T620" s="154"/>
      <c r="AT620" s="150" t="s">
        <v>186</v>
      </c>
      <c r="AU620" s="150" t="s">
        <v>87</v>
      </c>
      <c r="AV620" s="12" t="s">
        <v>84</v>
      </c>
      <c r="AW620" s="12" t="s">
        <v>31</v>
      </c>
      <c r="AX620" s="12" t="s">
        <v>76</v>
      </c>
      <c r="AY620" s="150" t="s">
        <v>178</v>
      </c>
    </row>
    <row r="621" spans="2:65" s="13" customFormat="1">
      <c r="B621" s="155"/>
      <c r="D621" s="149" t="s">
        <v>186</v>
      </c>
      <c r="E621" s="156" t="s">
        <v>1</v>
      </c>
      <c r="F621" s="157" t="s">
        <v>475</v>
      </c>
      <c r="H621" s="158">
        <v>1.3280000000000001</v>
      </c>
      <c r="I621" s="159"/>
      <c r="L621" s="155"/>
      <c r="M621" s="160"/>
      <c r="T621" s="161"/>
      <c r="AT621" s="156" t="s">
        <v>186</v>
      </c>
      <c r="AU621" s="156" t="s">
        <v>87</v>
      </c>
      <c r="AV621" s="13" t="s">
        <v>87</v>
      </c>
      <c r="AW621" s="13" t="s">
        <v>31</v>
      </c>
      <c r="AX621" s="13" t="s">
        <v>76</v>
      </c>
      <c r="AY621" s="156" t="s">
        <v>178</v>
      </c>
    </row>
    <row r="622" spans="2:65" s="14" customFormat="1">
      <c r="B622" s="162"/>
      <c r="D622" s="149" t="s">
        <v>186</v>
      </c>
      <c r="E622" s="163" t="s">
        <v>113</v>
      </c>
      <c r="F622" s="164" t="s">
        <v>189</v>
      </c>
      <c r="H622" s="165">
        <v>88.146000000000001</v>
      </c>
      <c r="I622" s="166"/>
      <c r="L622" s="162"/>
      <c r="M622" s="167"/>
      <c r="T622" s="168"/>
      <c r="AT622" s="163" t="s">
        <v>186</v>
      </c>
      <c r="AU622" s="163" t="s">
        <v>87</v>
      </c>
      <c r="AV622" s="14" t="s">
        <v>184</v>
      </c>
      <c r="AW622" s="14" t="s">
        <v>31</v>
      </c>
      <c r="AX622" s="14" t="s">
        <v>84</v>
      </c>
      <c r="AY622" s="163" t="s">
        <v>178</v>
      </c>
    </row>
    <row r="623" spans="2:65" s="1" customFormat="1" ht="16.5" customHeight="1">
      <c r="B623" s="133"/>
      <c r="C623" s="169" t="s">
        <v>484</v>
      </c>
      <c r="D623" s="169" t="s">
        <v>436</v>
      </c>
      <c r="E623" s="170" t="s">
        <v>485</v>
      </c>
      <c r="F623" s="171" t="s">
        <v>486</v>
      </c>
      <c r="G623" s="172" t="s">
        <v>439</v>
      </c>
      <c r="H623" s="173">
        <v>158.66300000000001</v>
      </c>
      <c r="I623" s="174"/>
      <c r="J623" s="175">
        <f>ROUND(I623*H623,2)</f>
        <v>0</v>
      </c>
      <c r="K623" s="176"/>
      <c r="L623" s="177"/>
      <c r="M623" s="178" t="s">
        <v>1</v>
      </c>
      <c r="N623" s="179" t="s">
        <v>41</v>
      </c>
      <c r="P623" s="144">
        <f>O623*H623</f>
        <v>0</v>
      </c>
      <c r="Q623" s="144">
        <v>0</v>
      </c>
      <c r="R623" s="144">
        <f>Q623*H623</f>
        <v>0</v>
      </c>
      <c r="S623" s="144">
        <v>0</v>
      </c>
      <c r="T623" s="145">
        <f>S623*H623</f>
        <v>0</v>
      </c>
      <c r="AR623" s="146" t="s">
        <v>219</v>
      </c>
      <c r="AT623" s="146" t="s">
        <v>436</v>
      </c>
      <c r="AU623" s="146" t="s">
        <v>87</v>
      </c>
      <c r="AY623" s="16" t="s">
        <v>178</v>
      </c>
      <c r="BE623" s="147">
        <f>IF(N623="základní",J623,0)</f>
        <v>0</v>
      </c>
      <c r="BF623" s="147">
        <f>IF(N623="snížená",J623,0)</f>
        <v>0</v>
      </c>
      <c r="BG623" s="147">
        <f>IF(N623="zákl. přenesená",J623,0)</f>
        <v>0</v>
      </c>
      <c r="BH623" s="147">
        <f>IF(N623="sníž. přenesená",J623,0)</f>
        <v>0</v>
      </c>
      <c r="BI623" s="147">
        <f>IF(N623="nulová",J623,0)</f>
        <v>0</v>
      </c>
      <c r="BJ623" s="16" t="s">
        <v>84</v>
      </c>
      <c r="BK623" s="147">
        <f>ROUND(I623*H623,2)</f>
        <v>0</v>
      </c>
      <c r="BL623" s="16" t="s">
        <v>184</v>
      </c>
      <c r="BM623" s="146" t="s">
        <v>487</v>
      </c>
    </row>
    <row r="624" spans="2:65" s="13" customFormat="1">
      <c r="B624" s="155"/>
      <c r="D624" s="149" t="s">
        <v>186</v>
      </c>
      <c r="E624" s="156" t="s">
        <v>1</v>
      </c>
      <c r="F624" s="157" t="s">
        <v>488</v>
      </c>
      <c r="H624" s="158">
        <v>158.66300000000001</v>
      </c>
      <c r="I624" s="159"/>
      <c r="L624" s="155"/>
      <c r="M624" s="160"/>
      <c r="T624" s="161"/>
      <c r="AT624" s="156" t="s">
        <v>186</v>
      </c>
      <c r="AU624" s="156" t="s">
        <v>87</v>
      </c>
      <c r="AV624" s="13" t="s">
        <v>87</v>
      </c>
      <c r="AW624" s="13" t="s">
        <v>31</v>
      </c>
      <c r="AX624" s="13" t="s">
        <v>76</v>
      </c>
      <c r="AY624" s="156" t="s">
        <v>178</v>
      </c>
    </row>
    <row r="625" spans="2:65" s="14" customFormat="1">
      <c r="B625" s="162"/>
      <c r="D625" s="149" t="s">
        <v>186</v>
      </c>
      <c r="E625" s="163" t="s">
        <v>1</v>
      </c>
      <c r="F625" s="164" t="s">
        <v>189</v>
      </c>
      <c r="H625" s="165">
        <v>158.66300000000001</v>
      </c>
      <c r="I625" s="166"/>
      <c r="L625" s="162"/>
      <c r="M625" s="167"/>
      <c r="T625" s="168"/>
      <c r="AT625" s="163" t="s">
        <v>186</v>
      </c>
      <c r="AU625" s="163" t="s">
        <v>87</v>
      </c>
      <c r="AV625" s="14" t="s">
        <v>184</v>
      </c>
      <c r="AW625" s="14" t="s">
        <v>31</v>
      </c>
      <c r="AX625" s="14" t="s">
        <v>84</v>
      </c>
      <c r="AY625" s="163" t="s">
        <v>178</v>
      </c>
    </row>
    <row r="626" spans="2:65" s="11" customFormat="1" ht="22.9" customHeight="1">
      <c r="B626" s="121"/>
      <c r="D626" s="122" t="s">
        <v>75</v>
      </c>
      <c r="E626" s="131" t="s">
        <v>196</v>
      </c>
      <c r="F626" s="131" t="s">
        <v>489</v>
      </c>
      <c r="I626" s="124"/>
      <c r="J626" s="132">
        <f>BK626</f>
        <v>0</v>
      </c>
      <c r="L626" s="121"/>
      <c r="M626" s="126"/>
      <c r="P626" s="127">
        <f>SUM(P627:P668)</f>
        <v>0</v>
      </c>
      <c r="R626" s="127">
        <f>SUM(R627:R668)</f>
        <v>0</v>
      </c>
      <c r="T626" s="128">
        <f>SUM(T627:T668)</f>
        <v>0</v>
      </c>
      <c r="AR626" s="122" t="s">
        <v>84</v>
      </c>
      <c r="AT626" s="129" t="s">
        <v>75</v>
      </c>
      <c r="AU626" s="129" t="s">
        <v>84</v>
      </c>
      <c r="AY626" s="122" t="s">
        <v>178</v>
      </c>
      <c r="BK626" s="130">
        <f>SUM(BK627:BK668)</f>
        <v>0</v>
      </c>
    </row>
    <row r="627" spans="2:65" s="1" customFormat="1" ht="33" customHeight="1">
      <c r="B627" s="133"/>
      <c r="C627" s="134" t="s">
        <v>490</v>
      </c>
      <c r="D627" s="134" t="s">
        <v>180</v>
      </c>
      <c r="E627" s="135" t="s">
        <v>491</v>
      </c>
      <c r="F627" s="136" t="s">
        <v>492</v>
      </c>
      <c r="G627" s="137" t="s">
        <v>146</v>
      </c>
      <c r="H627" s="138">
        <v>2</v>
      </c>
      <c r="I627" s="139"/>
      <c r="J627" s="140">
        <f>ROUND(I627*H627,2)</f>
        <v>0</v>
      </c>
      <c r="K627" s="141"/>
      <c r="L627" s="31"/>
      <c r="M627" s="142" t="s">
        <v>1</v>
      </c>
      <c r="N627" s="143" t="s">
        <v>41</v>
      </c>
      <c r="P627" s="144">
        <f>O627*H627</f>
        <v>0</v>
      </c>
      <c r="Q627" s="144">
        <v>0</v>
      </c>
      <c r="R627" s="144">
        <f>Q627*H627</f>
        <v>0</v>
      </c>
      <c r="S627" s="144">
        <v>0</v>
      </c>
      <c r="T627" s="145">
        <f>S627*H627</f>
        <v>0</v>
      </c>
      <c r="AR627" s="146" t="s">
        <v>184</v>
      </c>
      <c r="AT627" s="146" t="s">
        <v>180</v>
      </c>
      <c r="AU627" s="146" t="s">
        <v>87</v>
      </c>
      <c r="AY627" s="16" t="s">
        <v>178</v>
      </c>
      <c r="BE627" s="147">
        <f>IF(N627="základní",J627,0)</f>
        <v>0</v>
      </c>
      <c r="BF627" s="147">
        <f>IF(N627="snížená",J627,0)</f>
        <v>0</v>
      </c>
      <c r="BG627" s="147">
        <f>IF(N627="zákl. přenesená",J627,0)</f>
        <v>0</v>
      </c>
      <c r="BH627" s="147">
        <f>IF(N627="sníž. přenesená",J627,0)</f>
        <v>0</v>
      </c>
      <c r="BI627" s="147">
        <f>IF(N627="nulová",J627,0)</f>
        <v>0</v>
      </c>
      <c r="BJ627" s="16" t="s">
        <v>84</v>
      </c>
      <c r="BK627" s="147">
        <f>ROUND(I627*H627,2)</f>
        <v>0</v>
      </c>
      <c r="BL627" s="16" t="s">
        <v>184</v>
      </c>
      <c r="BM627" s="146" t="s">
        <v>493</v>
      </c>
    </row>
    <row r="628" spans="2:65" s="12" customFormat="1">
      <c r="B628" s="148"/>
      <c r="D628" s="149" t="s">
        <v>186</v>
      </c>
      <c r="E628" s="150" t="s">
        <v>1</v>
      </c>
      <c r="F628" s="151" t="s">
        <v>273</v>
      </c>
      <c r="H628" s="150" t="s">
        <v>1</v>
      </c>
      <c r="I628" s="152"/>
      <c r="L628" s="148"/>
      <c r="M628" s="153"/>
      <c r="T628" s="154"/>
      <c r="AT628" s="150" t="s">
        <v>186</v>
      </c>
      <c r="AU628" s="150" t="s">
        <v>87</v>
      </c>
      <c r="AV628" s="12" t="s">
        <v>84</v>
      </c>
      <c r="AW628" s="12" t="s">
        <v>31</v>
      </c>
      <c r="AX628" s="12" t="s">
        <v>76</v>
      </c>
      <c r="AY628" s="150" t="s">
        <v>178</v>
      </c>
    </row>
    <row r="629" spans="2:65" s="12" customFormat="1">
      <c r="B629" s="148"/>
      <c r="D629" s="149" t="s">
        <v>186</v>
      </c>
      <c r="E629" s="150" t="s">
        <v>1</v>
      </c>
      <c r="F629" s="151" t="s">
        <v>494</v>
      </c>
      <c r="H629" s="150" t="s">
        <v>1</v>
      </c>
      <c r="I629" s="152"/>
      <c r="L629" s="148"/>
      <c r="M629" s="153"/>
      <c r="T629" s="154"/>
      <c r="AT629" s="150" t="s">
        <v>186</v>
      </c>
      <c r="AU629" s="150" t="s">
        <v>87</v>
      </c>
      <c r="AV629" s="12" t="s">
        <v>84</v>
      </c>
      <c r="AW629" s="12" t="s">
        <v>31</v>
      </c>
      <c r="AX629" s="12" t="s">
        <v>76</v>
      </c>
      <c r="AY629" s="150" t="s">
        <v>178</v>
      </c>
    </row>
    <row r="630" spans="2:65" s="13" customFormat="1">
      <c r="B630" s="155"/>
      <c r="D630" s="149" t="s">
        <v>186</v>
      </c>
      <c r="E630" s="156" t="s">
        <v>1</v>
      </c>
      <c r="F630" s="157" t="s">
        <v>495</v>
      </c>
      <c r="H630" s="158">
        <v>2</v>
      </c>
      <c r="I630" s="159"/>
      <c r="L630" s="155"/>
      <c r="M630" s="160"/>
      <c r="T630" s="161"/>
      <c r="AT630" s="156" t="s">
        <v>186</v>
      </c>
      <c r="AU630" s="156" t="s">
        <v>87</v>
      </c>
      <c r="AV630" s="13" t="s">
        <v>87</v>
      </c>
      <c r="AW630" s="13" t="s">
        <v>31</v>
      </c>
      <c r="AX630" s="13" t="s">
        <v>76</v>
      </c>
      <c r="AY630" s="156" t="s">
        <v>178</v>
      </c>
    </row>
    <row r="631" spans="2:65" s="14" customFormat="1">
      <c r="B631" s="162"/>
      <c r="D631" s="149" t="s">
        <v>186</v>
      </c>
      <c r="E631" s="163" t="s">
        <v>1</v>
      </c>
      <c r="F631" s="164" t="s">
        <v>189</v>
      </c>
      <c r="H631" s="165">
        <v>2</v>
      </c>
      <c r="I631" s="166"/>
      <c r="L631" s="162"/>
      <c r="M631" s="167"/>
      <c r="T631" s="168"/>
      <c r="AT631" s="163" t="s">
        <v>186</v>
      </c>
      <c r="AU631" s="163" t="s">
        <v>87</v>
      </c>
      <c r="AV631" s="14" t="s">
        <v>184</v>
      </c>
      <c r="AW631" s="14" t="s">
        <v>31</v>
      </c>
      <c r="AX631" s="14" t="s">
        <v>84</v>
      </c>
      <c r="AY631" s="163" t="s">
        <v>178</v>
      </c>
    </row>
    <row r="632" spans="2:65" s="1" customFormat="1" ht="33" customHeight="1">
      <c r="B632" s="133"/>
      <c r="C632" s="134" t="s">
        <v>195</v>
      </c>
      <c r="D632" s="134" t="s">
        <v>180</v>
      </c>
      <c r="E632" s="135" t="s">
        <v>496</v>
      </c>
      <c r="F632" s="136" t="s">
        <v>497</v>
      </c>
      <c r="G632" s="137" t="s">
        <v>146</v>
      </c>
      <c r="H632" s="138">
        <v>2</v>
      </c>
      <c r="I632" s="139"/>
      <c r="J632" s="140">
        <f>ROUND(I632*H632,2)</f>
        <v>0</v>
      </c>
      <c r="K632" s="141"/>
      <c r="L632" s="31"/>
      <c r="M632" s="142" t="s">
        <v>1</v>
      </c>
      <c r="N632" s="143" t="s">
        <v>41</v>
      </c>
      <c r="P632" s="144">
        <f>O632*H632</f>
        <v>0</v>
      </c>
      <c r="Q632" s="144">
        <v>0</v>
      </c>
      <c r="R632" s="144">
        <f>Q632*H632</f>
        <v>0</v>
      </c>
      <c r="S632" s="144">
        <v>0</v>
      </c>
      <c r="T632" s="145">
        <f>S632*H632</f>
        <v>0</v>
      </c>
      <c r="AR632" s="146" t="s">
        <v>184</v>
      </c>
      <c r="AT632" s="146" t="s">
        <v>180</v>
      </c>
      <c r="AU632" s="146" t="s">
        <v>87</v>
      </c>
      <c r="AY632" s="16" t="s">
        <v>178</v>
      </c>
      <c r="BE632" s="147">
        <f>IF(N632="základní",J632,0)</f>
        <v>0</v>
      </c>
      <c r="BF632" s="147">
        <f>IF(N632="snížená",J632,0)</f>
        <v>0</v>
      </c>
      <c r="BG632" s="147">
        <f>IF(N632="zákl. přenesená",J632,0)</f>
        <v>0</v>
      </c>
      <c r="BH632" s="147">
        <f>IF(N632="sníž. přenesená",J632,0)</f>
        <v>0</v>
      </c>
      <c r="BI632" s="147">
        <f>IF(N632="nulová",J632,0)</f>
        <v>0</v>
      </c>
      <c r="BJ632" s="16" t="s">
        <v>84</v>
      </c>
      <c r="BK632" s="147">
        <f>ROUND(I632*H632,2)</f>
        <v>0</v>
      </c>
      <c r="BL632" s="16" t="s">
        <v>184</v>
      </c>
      <c r="BM632" s="146" t="s">
        <v>498</v>
      </c>
    </row>
    <row r="633" spans="2:65" s="12" customFormat="1">
      <c r="B633" s="148"/>
      <c r="D633" s="149" t="s">
        <v>186</v>
      </c>
      <c r="E633" s="150" t="s">
        <v>1</v>
      </c>
      <c r="F633" s="151" t="s">
        <v>272</v>
      </c>
      <c r="H633" s="150" t="s">
        <v>1</v>
      </c>
      <c r="I633" s="152"/>
      <c r="L633" s="148"/>
      <c r="M633" s="153"/>
      <c r="T633" s="154"/>
      <c r="AT633" s="150" t="s">
        <v>186</v>
      </c>
      <c r="AU633" s="150" t="s">
        <v>87</v>
      </c>
      <c r="AV633" s="12" t="s">
        <v>84</v>
      </c>
      <c r="AW633" s="12" t="s">
        <v>31</v>
      </c>
      <c r="AX633" s="12" t="s">
        <v>76</v>
      </c>
      <c r="AY633" s="150" t="s">
        <v>178</v>
      </c>
    </row>
    <row r="634" spans="2:65" s="12" customFormat="1">
      <c r="B634" s="148"/>
      <c r="D634" s="149" t="s">
        <v>186</v>
      </c>
      <c r="E634" s="150" t="s">
        <v>1</v>
      </c>
      <c r="F634" s="151" t="s">
        <v>494</v>
      </c>
      <c r="H634" s="150" t="s">
        <v>1</v>
      </c>
      <c r="I634" s="152"/>
      <c r="L634" s="148"/>
      <c r="M634" s="153"/>
      <c r="T634" s="154"/>
      <c r="AT634" s="150" t="s">
        <v>186</v>
      </c>
      <c r="AU634" s="150" t="s">
        <v>87</v>
      </c>
      <c r="AV634" s="12" t="s">
        <v>84</v>
      </c>
      <c r="AW634" s="12" t="s">
        <v>31</v>
      </c>
      <c r="AX634" s="12" t="s">
        <v>76</v>
      </c>
      <c r="AY634" s="150" t="s">
        <v>178</v>
      </c>
    </row>
    <row r="635" spans="2:65" s="13" customFormat="1">
      <c r="B635" s="155"/>
      <c r="D635" s="149" t="s">
        <v>186</v>
      </c>
      <c r="E635" s="156" t="s">
        <v>1</v>
      </c>
      <c r="F635" s="157" t="s">
        <v>495</v>
      </c>
      <c r="H635" s="158">
        <v>2</v>
      </c>
      <c r="I635" s="159"/>
      <c r="L635" s="155"/>
      <c r="M635" s="160"/>
      <c r="T635" s="161"/>
      <c r="AT635" s="156" t="s">
        <v>186</v>
      </c>
      <c r="AU635" s="156" t="s">
        <v>87</v>
      </c>
      <c r="AV635" s="13" t="s">
        <v>87</v>
      </c>
      <c r="AW635" s="13" t="s">
        <v>31</v>
      </c>
      <c r="AX635" s="13" t="s">
        <v>76</v>
      </c>
      <c r="AY635" s="156" t="s">
        <v>178</v>
      </c>
    </row>
    <row r="636" spans="2:65" s="14" customFormat="1">
      <c r="B636" s="162"/>
      <c r="D636" s="149" t="s">
        <v>186</v>
      </c>
      <c r="E636" s="163" t="s">
        <v>1</v>
      </c>
      <c r="F636" s="164" t="s">
        <v>189</v>
      </c>
      <c r="H636" s="165">
        <v>2</v>
      </c>
      <c r="I636" s="166"/>
      <c r="L636" s="162"/>
      <c r="M636" s="167"/>
      <c r="T636" s="168"/>
      <c r="AT636" s="163" t="s">
        <v>186</v>
      </c>
      <c r="AU636" s="163" t="s">
        <v>87</v>
      </c>
      <c r="AV636" s="14" t="s">
        <v>184</v>
      </c>
      <c r="AW636" s="14" t="s">
        <v>31</v>
      </c>
      <c r="AX636" s="14" t="s">
        <v>84</v>
      </c>
      <c r="AY636" s="163" t="s">
        <v>178</v>
      </c>
    </row>
    <row r="637" spans="2:65" s="1" customFormat="1" ht="24.2" customHeight="1">
      <c r="B637" s="133"/>
      <c r="C637" s="134" t="s">
        <v>499</v>
      </c>
      <c r="D637" s="134" t="s">
        <v>180</v>
      </c>
      <c r="E637" s="135" t="s">
        <v>500</v>
      </c>
      <c r="F637" s="136" t="s">
        <v>501</v>
      </c>
      <c r="G637" s="137" t="s">
        <v>146</v>
      </c>
      <c r="H637" s="138">
        <v>2</v>
      </c>
      <c r="I637" s="139"/>
      <c r="J637" s="140">
        <f>ROUND(I637*H637,2)</f>
        <v>0</v>
      </c>
      <c r="K637" s="141"/>
      <c r="L637" s="31"/>
      <c r="M637" s="142" t="s">
        <v>1</v>
      </c>
      <c r="N637" s="143" t="s">
        <v>41</v>
      </c>
      <c r="P637" s="144">
        <f>O637*H637</f>
        <v>0</v>
      </c>
      <c r="Q637" s="144">
        <v>0</v>
      </c>
      <c r="R637" s="144">
        <f>Q637*H637</f>
        <v>0</v>
      </c>
      <c r="S637" s="144">
        <v>0</v>
      </c>
      <c r="T637" s="145">
        <f>S637*H637</f>
        <v>0</v>
      </c>
      <c r="AR637" s="146" t="s">
        <v>184</v>
      </c>
      <c r="AT637" s="146" t="s">
        <v>180</v>
      </c>
      <c r="AU637" s="146" t="s">
        <v>87</v>
      </c>
      <c r="AY637" s="16" t="s">
        <v>178</v>
      </c>
      <c r="BE637" s="147">
        <f>IF(N637="základní",J637,0)</f>
        <v>0</v>
      </c>
      <c r="BF637" s="147">
        <f>IF(N637="snížená",J637,0)</f>
        <v>0</v>
      </c>
      <c r="BG637" s="147">
        <f>IF(N637="zákl. přenesená",J637,0)</f>
        <v>0</v>
      </c>
      <c r="BH637" s="147">
        <f>IF(N637="sníž. přenesená",J637,0)</f>
        <v>0</v>
      </c>
      <c r="BI637" s="147">
        <f>IF(N637="nulová",J637,0)</f>
        <v>0</v>
      </c>
      <c r="BJ637" s="16" t="s">
        <v>84</v>
      </c>
      <c r="BK637" s="147">
        <f>ROUND(I637*H637,2)</f>
        <v>0</v>
      </c>
      <c r="BL637" s="16" t="s">
        <v>184</v>
      </c>
      <c r="BM637" s="146" t="s">
        <v>502</v>
      </c>
    </row>
    <row r="638" spans="2:65" s="12" customFormat="1">
      <c r="B638" s="148"/>
      <c r="D638" s="149" t="s">
        <v>186</v>
      </c>
      <c r="E638" s="150" t="s">
        <v>1</v>
      </c>
      <c r="F638" s="151" t="s">
        <v>271</v>
      </c>
      <c r="H638" s="150" t="s">
        <v>1</v>
      </c>
      <c r="I638" s="152"/>
      <c r="L638" s="148"/>
      <c r="M638" s="153"/>
      <c r="T638" s="154"/>
      <c r="AT638" s="150" t="s">
        <v>186</v>
      </c>
      <c r="AU638" s="150" t="s">
        <v>87</v>
      </c>
      <c r="AV638" s="12" t="s">
        <v>84</v>
      </c>
      <c r="AW638" s="12" t="s">
        <v>31</v>
      </c>
      <c r="AX638" s="12" t="s">
        <v>76</v>
      </c>
      <c r="AY638" s="150" t="s">
        <v>178</v>
      </c>
    </row>
    <row r="639" spans="2:65" s="13" customFormat="1">
      <c r="B639" s="155"/>
      <c r="D639" s="149" t="s">
        <v>186</v>
      </c>
      <c r="E639" s="156" t="s">
        <v>1</v>
      </c>
      <c r="F639" s="157" t="s">
        <v>495</v>
      </c>
      <c r="H639" s="158">
        <v>2</v>
      </c>
      <c r="I639" s="159"/>
      <c r="L639" s="155"/>
      <c r="M639" s="160"/>
      <c r="T639" s="161"/>
      <c r="AT639" s="156" t="s">
        <v>186</v>
      </c>
      <c r="AU639" s="156" t="s">
        <v>87</v>
      </c>
      <c r="AV639" s="13" t="s">
        <v>87</v>
      </c>
      <c r="AW639" s="13" t="s">
        <v>31</v>
      </c>
      <c r="AX639" s="13" t="s">
        <v>76</v>
      </c>
      <c r="AY639" s="156" t="s">
        <v>178</v>
      </c>
    </row>
    <row r="640" spans="2:65" s="14" customFormat="1">
      <c r="B640" s="162"/>
      <c r="D640" s="149" t="s">
        <v>186</v>
      </c>
      <c r="E640" s="163" t="s">
        <v>1</v>
      </c>
      <c r="F640" s="164" t="s">
        <v>189</v>
      </c>
      <c r="H640" s="165">
        <v>2</v>
      </c>
      <c r="I640" s="166"/>
      <c r="L640" s="162"/>
      <c r="M640" s="167"/>
      <c r="T640" s="168"/>
      <c r="AT640" s="163" t="s">
        <v>186</v>
      </c>
      <c r="AU640" s="163" t="s">
        <v>87</v>
      </c>
      <c r="AV640" s="14" t="s">
        <v>184</v>
      </c>
      <c r="AW640" s="14" t="s">
        <v>31</v>
      </c>
      <c r="AX640" s="14" t="s">
        <v>84</v>
      </c>
      <c r="AY640" s="163" t="s">
        <v>178</v>
      </c>
    </row>
    <row r="641" spans="2:65" s="1" customFormat="1" ht="24.2" customHeight="1">
      <c r="B641" s="133"/>
      <c r="C641" s="134" t="s">
        <v>503</v>
      </c>
      <c r="D641" s="134" t="s">
        <v>180</v>
      </c>
      <c r="E641" s="135" t="s">
        <v>504</v>
      </c>
      <c r="F641" s="136" t="s">
        <v>505</v>
      </c>
      <c r="G641" s="137" t="s">
        <v>146</v>
      </c>
      <c r="H641" s="138">
        <v>2</v>
      </c>
      <c r="I641" s="139"/>
      <c r="J641" s="140">
        <f>ROUND(I641*H641,2)</f>
        <v>0</v>
      </c>
      <c r="K641" s="141"/>
      <c r="L641" s="31"/>
      <c r="M641" s="142" t="s">
        <v>1</v>
      </c>
      <c r="N641" s="143" t="s">
        <v>41</v>
      </c>
      <c r="P641" s="144">
        <f>O641*H641</f>
        <v>0</v>
      </c>
      <c r="Q641" s="144">
        <v>0</v>
      </c>
      <c r="R641" s="144">
        <f>Q641*H641</f>
        <v>0</v>
      </c>
      <c r="S641" s="144">
        <v>0</v>
      </c>
      <c r="T641" s="145">
        <f>S641*H641</f>
        <v>0</v>
      </c>
      <c r="AR641" s="146" t="s">
        <v>184</v>
      </c>
      <c r="AT641" s="146" t="s">
        <v>180</v>
      </c>
      <c r="AU641" s="146" t="s">
        <v>87</v>
      </c>
      <c r="AY641" s="16" t="s">
        <v>178</v>
      </c>
      <c r="BE641" s="147">
        <f>IF(N641="základní",J641,0)</f>
        <v>0</v>
      </c>
      <c r="BF641" s="147">
        <f>IF(N641="snížená",J641,0)</f>
        <v>0</v>
      </c>
      <c r="BG641" s="147">
        <f>IF(N641="zákl. přenesená",J641,0)</f>
        <v>0</v>
      </c>
      <c r="BH641" s="147">
        <f>IF(N641="sníž. přenesená",J641,0)</f>
        <v>0</v>
      </c>
      <c r="BI641" s="147">
        <f>IF(N641="nulová",J641,0)</f>
        <v>0</v>
      </c>
      <c r="BJ641" s="16" t="s">
        <v>84</v>
      </c>
      <c r="BK641" s="147">
        <f>ROUND(I641*H641,2)</f>
        <v>0</v>
      </c>
      <c r="BL641" s="16" t="s">
        <v>184</v>
      </c>
      <c r="BM641" s="146" t="s">
        <v>506</v>
      </c>
    </row>
    <row r="642" spans="2:65" s="12" customFormat="1">
      <c r="B642" s="148"/>
      <c r="D642" s="149" t="s">
        <v>186</v>
      </c>
      <c r="E642" s="150" t="s">
        <v>1</v>
      </c>
      <c r="F642" s="151" t="s">
        <v>251</v>
      </c>
      <c r="H642" s="150" t="s">
        <v>1</v>
      </c>
      <c r="I642" s="152"/>
      <c r="L642" s="148"/>
      <c r="M642" s="153"/>
      <c r="T642" s="154"/>
      <c r="AT642" s="150" t="s">
        <v>186</v>
      </c>
      <c r="AU642" s="150" t="s">
        <v>87</v>
      </c>
      <c r="AV642" s="12" t="s">
        <v>84</v>
      </c>
      <c r="AW642" s="12" t="s">
        <v>31</v>
      </c>
      <c r="AX642" s="12" t="s">
        <v>76</v>
      </c>
      <c r="AY642" s="150" t="s">
        <v>178</v>
      </c>
    </row>
    <row r="643" spans="2:65" s="13" customFormat="1">
      <c r="B643" s="155"/>
      <c r="D643" s="149" t="s">
        <v>186</v>
      </c>
      <c r="E643" s="156" t="s">
        <v>1</v>
      </c>
      <c r="F643" s="157" t="s">
        <v>495</v>
      </c>
      <c r="H643" s="158">
        <v>2</v>
      </c>
      <c r="I643" s="159"/>
      <c r="L643" s="155"/>
      <c r="M643" s="160"/>
      <c r="T643" s="161"/>
      <c r="AT643" s="156" t="s">
        <v>186</v>
      </c>
      <c r="AU643" s="156" t="s">
        <v>87</v>
      </c>
      <c r="AV643" s="13" t="s">
        <v>87</v>
      </c>
      <c r="AW643" s="13" t="s">
        <v>31</v>
      </c>
      <c r="AX643" s="13" t="s">
        <v>76</v>
      </c>
      <c r="AY643" s="156" t="s">
        <v>178</v>
      </c>
    </row>
    <row r="644" spans="2:65" s="14" customFormat="1">
      <c r="B644" s="162"/>
      <c r="D644" s="149" t="s">
        <v>186</v>
      </c>
      <c r="E644" s="163" t="s">
        <v>1</v>
      </c>
      <c r="F644" s="164" t="s">
        <v>189</v>
      </c>
      <c r="H644" s="165">
        <v>2</v>
      </c>
      <c r="I644" s="166"/>
      <c r="L644" s="162"/>
      <c r="M644" s="167"/>
      <c r="T644" s="168"/>
      <c r="AT644" s="163" t="s">
        <v>186</v>
      </c>
      <c r="AU644" s="163" t="s">
        <v>87</v>
      </c>
      <c r="AV644" s="14" t="s">
        <v>184</v>
      </c>
      <c r="AW644" s="14" t="s">
        <v>31</v>
      </c>
      <c r="AX644" s="14" t="s">
        <v>84</v>
      </c>
      <c r="AY644" s="163" t="s">
        <v>178</v>
      </c>
    </row>
    <row r="645" spans="2:65" s="1" customFormat="1" ht="24.2" customHeight="1">
      <c r="B645" s="133"/>
      <c r="C645" s="134" t="s">
        <v>507</v>
      </c>
      <c r="D645" s="134" t="s">
        <v>180</v>
      </c>
      <c r="E645" s="135" t="s">
        <v>508</v>
      </c>
      <c r="F645" s="136" t="s">
        <v>509</v>
      </c>
      <c r="G645" s="137" t="s">
        <v>146</v>
      </c>
      <c r="H645" s="138">
        <v>12</v>
      </c>
      <c r="I645" s="139"/>
      <c r="J645" s="140">
        <f>ROUND(I645*H645,2)</f>
        <v>0</v>
      </c>
      <c r="K645" s="141"/>
      <c r="L645" s="31"/>
      <c r="M645" s="142" t="s">
        <v>1</v>
      </c>
      <c r="N645" s="143" t="s">
        <v>41</v>
      </c>
      <c r="P645" s="144">
        <f>O645*H645</f>
        <v>0</v>
      </c>
      <c r="Q645" s="144">
        <v>0</v>
      </c>
      <c r="R645" s="144">
        <f>Q645*H645</f>
        <v>0</v>
      </c>
      <c r="S645" s="144">
        <v>0</v>
      </c>
      <c r="T645" s="145">
        <f>S645*H645</f>
        <v>0</v>
      </c>
      <c r="AR645" s="146" t="s">
        <v>184</v>
      </c>
      <c r="AT645" s="146" t="s">
        <v>180</v>
      </c>
      <c r="AU645" s="146" t="s">
        <v>87</v>
      </c>
      <c r="AY645" s="16" t="s">
        <v>178</v>
      </c>
      <c r="BE645" s="147">
        <f>IF(N645="základní",J645,0)</f>
        <v>0</v>
      </c>
      <c r="BF645" s="147">
        <f>IF(N645="snížená",J645,0)</f>
        <v>0</v>
      </c>
      <c r="BG645" s="147">
        <f>IF(N645="zákl. přenesená",J645,0)</f>
        <v>0</v>
      </c>
      <c r="BH645" s="147">
        <f>IF(N645="sníž. přenesená",J645,0)</f>
        <v>0</v>
      </c>
      <c r="BI645" s="147">
        <f>IF(N645="nulová",J645,0)</f>
        <v>0</v>
      </c>
      <c r="BJ645" s="16" t="s">
        <v>84</v>
      </c>
      <c r="BK645" s="147">
        <f>ROUND(I645*H645,2)</f>
        <v>0</v>
      </c>
      <c r="BL645" s="16" t="s">
        <v>184</v>
      </c>
      <c r="BM645" s="146" t="s">
        <v>510</v>
      </c>
    </row>
    <row r="646" spans="2:65" s="12" customFormat="1">
      <c r="B646" s="148"/>
      <c r="D646" s="149" t="s">
        <v>186</v>
      </c>
      <c r="E646" s="150" t="s">
        <v>1</v>
      </c>
      <c r="F646" s="151" t="s">
        <v>511</v>
      </c>
      <c r="H646" s="150" t="s">
        <v>1</v>
      </c>
      <c r="I646" s="152"/>
      <c r="L646" s="148"/>
      <c r="M646" s="153"/>
      <c r="T646" s="154"/>
      <c r="AT646" s="150" t="s">
        <v>186</v>
      </c>
      <c r="AU646" s="150" t="s">
        <v>87</v>
      </c>
      <c r="AV646" s="12" t="s">
        <v>84</v>
      </c>
      <c r="AW646" s="12" t="s">
        <v>31</v>
      </c>
      <c r="AX646" s="12" t="s">
        <v>76</v>
      </c>
      <c r="AY646" s="150" t="s">
        <v>178</v>
      </c>
    </row>
    <row r="647" spans="2:65" s="13" customFormat="1">
      <c r="B647" s="155"/>
      <c r="D647" s="149" t="s">
        <v>186</v>
      </c>
      <c r="E647" s="156" t="s">
        <v>1</v>
      </c>
      <c r="F647" s="157" t="s">
        <v>495</v>
      </c>
      <c r="H647" s="158">
        <v>2</v>
      </c>
      <c r="I647" s="159"/>
      <c r="L647" s="155"/>
      <c r="M647" s="160"/>
      <c r="T647" s="161"/>
      <c r="AT647" s="156" t="s">
        <v>186</v>
      </c>
      <c r="AU647" s="156" t="s">
        <v>87</v>
      </c>
      <c r="AV647" s="13" t="s">
        <v>87</v>
      </c>
      <c r="AW647" s="13" t="s">
        <v>31</v>
      </c>
      <c r="AX647" s="13" t="s">
        <v>76</v>
      </c>
      <c r="AY647" s="156" t="s">
        <v>178</v>
      </c>
    </row>
    <row r="648" spans="2:65" s="12" customFormat="1">
      <c r="B648" s="148"/>
      <c r="D648" s="149" t="s">
        <v>186</v>
      </c>
      <c r="E648" s="150" t="s">
        <v>1</v>
      </c>
      <c r="F648" s="151" t="s">
        <v>259</v>
      </c>
      <c r="H648" s="150" t="s">
        <v>1</v>
      </c>
      <c r="I648" s="152"/>
      <c r="L648" s="148"/>
      <c r="M648" s="153"/>
      <c r="T648" s="154"/>
      <c r="AT648" s="150" t="s">
        <v>186</v>
      </c>
      <c r="AU648" s="150" t="s">
        <v>87</v>
      </c>
      <c r="AV648" s="12" t="s">
        <v>84</v>
      </c>
      <c r="AW648" s="12" t="s">
        <v>31</v>
      </c>
      <c r="AX648" s="12" t="s">
        <v>76</v>
      </c>
      <c r="AY648" s="150" t="s">
        <v>178</v>
      </c>
    </row>
    <row r="649" spans="2:65" s="13" customFormat="1">
      <c r="B649" s="155"/>
      <c r="D649" s="149" t="s">
        <v>186</v>
      </c>
      <c r="E649" s="156" t="s">
        <v>1</v>
      </c>
      <c r="F649" s="157" t="s">
        <v>495</v>
      </c>
      <c r="H649" s="158">
        <v>2</v>
      </c>
      <c r="I649" s="159"/>
      <c r="L649" s="155"/>
      <c r="M649" s="160"/>
      <c r="T649" s="161"/>
      <c r="AT649" s="156" t="s">
        <v>186</v>
      </c>
      <c r="AU649" s="156" t="s">
        <v>87</v>
      </c>
      <c r="AV649" s="13" t="s">
        <v>87</v>
      </c>
      <c r="AW649" s="13" t="s">
        <v>31</v>
      </c>
      <c r="AX649" s="13" t="s">
        <v>76</v>
      </c>
      <c r="AY649" s="156" t="s">
        <v>178</v>
      </c>
    </row>
    <row r="650" spans="2:65" s="12" customFormat="1">
      <c r="B650" s="148"/>
      <c r="D650" s="149" t="s">
        <v>186</v>
      </c>
      <c r="E650" s="150" t="s">
        <v>1</v>
      </c>
      <c r="F650" s="151" t="s">
        <v>260</v>
      </c>
      <c r="H650" s="150" t="s">
        <v>1</v>
      </c>
      <c r="I650" s="152"/>
      <c r="L650" s="148"/>
      <c r="M650" s="153"/>
      <c r="T650" s="154"/>
      <c r="AT650" s="150" t="s">
        <v>186</v>
      </c>
      <c r="AU650" s="150" t="s">
        <v>87</v>
      </c>
      <c r="AV650" s="12" t="s">
        <v>84</v>
      </c>
      <c r="AW650" s="12" t="s">
        <v>31</v>
      </c>
      <c r="AX650" s="12" t="s">
        <v>76</v>
      </c>
      <c r="AY650" s="150" t="s">
        <v>178</v>
      </c>
    </row>
    <row r="651" spans="2:65" s="13" customFormat="1">
      <c r="B651" s="155"/>
      <c r="D651" s="149" t="s">
        <v>186</v>
      </c>
      <c r="E651" s="156" t="s">
        <v>1</v>
      </c>
      <c r="F651" s="157" t="s">
        <v>495</v>
      </c>
      <c r="H651" s="158">
        <v>2</v>
      </c>
      <c r="I651" s="159"/>
      <c r="L651" s="155"/>
      <c r="M651" s="160"/>
      <c r="T651" s="161"/>
      <c r="AT651" s="156" t="s">
        <v>186</v>
      </c>
      <c r="AU651" s="156" t="s">
        <v>87</v>
      </c>
      <c r="AV651" s="13" t="s">
        <v>87</v>
      </c>
      <c r="AW651" s="13" t="s">
        <v>31</v>
      </c>
      <c r="AX651" s="13" t="s">
        <v>76</v>
      </c>
      <c r="AY651" s="156" t="s">
        <v>178</v>
      </c>
    </row>
    <row r="652" spans="2:65" s="12" customFormat="1">
      <c r="B652" s="148"/>
      <c r="D652" s="149" t="s">
        <v>186</v>
      </c>
      <c r="E652" s="150" t="s">
        <v>1</v>
      </c>
      <c r="F652" s="151" t="s">
        <v>261</v>
      </c>
      <c r="H652" s="150" t="s">
        <v>1</v>
      </c>
      <c r="I652" s="152"/>
      <c r="L652" s="148"/>
      <c r="M652" s="153"/>
      <c r="T652" s="154"/>
      <c r="AT652" s="150" t="s">
        <v>186</v>
      </c>
      <c r="AU652" s="150" t="s">
        <v>87</v>
      </c>
      <c r="AV652" s="12" t="s">
        <v>84</v>
      </c>
      <c r="AW652" s="12" t="s">
        <v>31</v>
      </c>
      <c r="AX652" s="12" t="s">
        <v>76</v>
      </c>
      <c r="AY652" s="150" t="s">
        <v>178</v>
      </c>
    </row>
    <row r="653" spans="2:65" s="13" customFormat="1">
      <c r="B653" s="155"/>
      <c r="D653" s="149" t="s">
        <v>186</v>
      </c>
      <c r="E653" s="156" t="s">
        <v>1</v>
      </c>
      <c r="F653" s="157" t="s">
        <v>495</v>
      </c>
      <c r="H653" s="158">
        <v>2</v>
      </c>
      <c r="I653" s="159"/>
      <c r="L653" s="155"/>
      <c r="M653" s="160"/>
      <c r="T653" s="161"/>
      <c r="AT653" s="156" t="s">
        <v>186</v>
      </c>
      <c r="AU653" s="156" t="s">
        <v>87</v>
      </c>
      <c r="AV653" s="13" t="s">
        <v>87</v>
      </c>
      <c r="AW653" s="13" t="s">
        <v>31</v>
      </c>
      <c r="AX653" s="13" t="s">
        <v>76</v>
      </c>
      <c r="AY653" s="156" t="s">
        <v>178</v>
      </c>
    </row>
    <row r="654" spans="2:65" s="12" customFormat="1">
      <c r="B654" s="148"/>
      <c r="D654" s="149" t="s">
        <v>186</v>
      </c>
      <c r="E654" s="150" t="s">
        <v>1</v>
      </c>
      <c r="F654" s="151" t="s">
        <v>262</v>
      </c>
      <c r="H654" s="150" t="s">
        <v>1</v>
      </c>
      <c r="I654" s="152"/>
      <c r="L654" s="148"/>
      <c r="M654" s="153"/>
      <c r="T654" s="154"/>
      <c r="AT654" s="150" t="s">
        <v>186</v>
      </c>
      <c r="AU654" s="150" t="s">
        <v>87</v>
      </c>
      <c r="AV654" s="12" t="s">
        <v>84</v>
      </c>
      <c r="AW654" s="12" t="s">
        <v>31</v>
      </c>
      <c r="AX654" s="12" t="s">
        <v>76</v>
      </c>
      <c r="AY654" s="150" t="s">
        <v>178</v>
      </c>
    </row>
    <row r="655" spans="2:65" s="13" customFormat="1">
      <c r="B655" s="155"/>
      <c r="D655" s="149" t="s">
        <v>186</v>
      </c>
      <c r="E655" s="156" t="s">
        <v>1</v>
      </c>
      <c r="F655" s="157" t="s">
        <v>495</v>
      </c>
      <c r="H655" s="158">
        <v>2</v>
      </c>
      <c r="I655" s="159"/>
      <c r="L655" s="155"/>
      <c r="M655" s="160"/>
      <c r="T655" s="161"/>
      <c r="AT655" s="156" t="s">
        <v>186</v>
      </c>
      <c r="AU655" s="156" t="s">
        <v>87</v>
      </c>
      <c r="AV655" s="13" t="s">
        <v>87</v>
      </c>
      <c r="AW655" s="13" t="s">
        <v>31</v>
      </c>
      <c r="AX655" s="13" t="s">
        <v>76</v>
      </c>
      <c r="AY655" s="156" t="s">
        <v>178</v>
      </c>
    </row>
    <row r="656" spans="2:65" s="12" customFormat="1">
      <c r="B656" s="148"/>
      <c r="D656" s="149" t="s">
        <v>186</v>
      </c>
      <c r="E656" s="150" t="s">
        <v>1</v>
      </c>
      <c r="F656" s="151" t="s">
        <v>281</v>
      </c>
      <c r="H656" s="150" t="s">
        <v>1</v>
      </c>
      <c r="I656" s="152"/>
      <c r="L656" s="148"/>
      <c r="M656" s="153"/>
      <c r="T656" s="154"/>
      <c r="AT656" s="150" t="s">
        <v>186</v>
      </c>
      <c r="AU656" s="150" t="s">
        <v>87</v>
      </c>
      <c r="AV656" s="12" t="s">
        <v>84</v>
      </c>
      <c r="AW656" s="12" t="s">
        <v>31</v>
      </c>
      <c r="AX656" s="12" t="s">
        <v>76</v>
      </c>
      <c r="AY656" s="150" t="s">
        <v>178</v>
      </c>
    </row>
    <row r="657" spans="2:65" s="13" customFormat="1">
      <c r="B657" s="155"/>
      <c r="D657" s="149" t="s">
        <v>186</v>
      </c>
      <c r="E657" s="156" t="s">
        <v>1</v>
      </c>
      <c r="F657" s="157" t="s">
        <v>495</v>
      </c>
      <c r="H657" s="158">
        <v>2</v>
      </c>
      <c r="I657" s="159"/>
      <c r="L657" s="155"/>
      <c r="M657" s="160"/>
      <c r="T657" s="161"/>
      <c r="AT657" s="156" t="s">
        <v>186</v>
      </c>
      <c r="AU657" s="156" t="s">
        <v>87</v>
      </c>
      <c r="AV657" s="13" t="s">
        <v>87</v>
      </c>
      <c r="AW657" s="13" t="s">
        <v>31</v>
      </c>
      <c r="AX657" s="13" t="s">
        <v>76</v>
      </c>
      <c r="AY657" s="156" t="s">
        <v>178</v>
      </c>
    </row>
    <row r="658" spans="2:65" s="14" customFormat="1">
      <c r="B658" s="162"/>
      <c r="D658" s="149" t="s">
        <v>186</v>
      </c>
      <c r="E658" s="163" t="s">
        <v>1</v>
      </c>
      <c r="F658" s="164" t="s">
        <v>189</v>
      </c>
      <c r="H658" s="165">
        <v>12</v>
      </c>
      <c r="I658" s="166"/>
      <c r="L658" s="162"/>
      <c r="M658" s="167"/>
      <c r="T658" s="168"/>
      <c r="AT658" s="163" t="s">
        <v>186</v>
      </c>
      <c r="AU658" s="163" t="s">
        <v>87</v>
      </c>
      <c r="AV658" s="14" t="s">
        <v>184</v>
      </c>
      <c r="AW658" s="14" t="s">
        <v>31</v>
      </c>
      <c r="AX658" s="14" t="s">
        <v>84</v>
      </c>
      <c r="AY658" s="163" t="s">
        <v>178</v>
      </c>
    </row>
    <row r="659" spans="2:65" s="1" customFormat="1" ht="21.75" customHeight="1">
      <c r="B659" s="133"/>
      <c r="C659" s="134" t="s">
        <v>512</v>
      </c>
      <c r="D659" s="134" t="s">
        <v>180</v>
      </c>
      <c r="E659" s="135" t="s">
        <v>513</v>
      </c>
      <c r="F659" s="136" t="s">
        <v>514</v>
      </c>
      <c r="G659" s="137" t="s">
        <v>146</v>
      </c>
      <c r="H659" s="138">
        <v>4</v>
      </c>
      <c r="I659" s="139"/>
      <c r="J659" s="140">
        <f>ROUND(I659*H659,2)</f>
        <v>0</v>
      </c>
      <c r="K659" s="141"/>
      <c r="L659" s="31"/>
      <c r="M659" s="142" t="s">
        <v>1</v>
      </c>
      <c r="N659" s="143" t="s">
        <v>41</v>
      </c>
      <c r="P659" s="144">
        <f>O659*H659</f>
        <v>0</v>
      </c>
      <c r="Q659" s="144">
        <v>0</v>
      </c>
      <c r="R659" s="144">
        <f>Q659*H659</f>
        <v>0</v>
      </c>
      <c r="S659" s="144">
        <v>0</v>
      </c>
      <c r="T659" s="145">
        <f>S659*H659</f>
        <v>0</v>
      </c>
      <c r="AR659" s="146" t="s">
        <v>184</v>
      </c>
      <c r="AT659" s="146" t="s">
        <v>180</v>
      </c>
      <c r="AU659" s="146" t="s">
        <v>87</v>
      </c>
      <c r="AY659" s="16" t="s">
        <v>178</v>
      </c>
      <c r="BE659" s="147">
        <f>IF(N659="základní",J659,0)</f>
        <v>0</v>
      </c>
      <c r="BF659" s="147">
        <f>IF(N659="snížená",J659,0)</f>
        <v>0</v>
      </c>
      <c r="BG659" s="147">
        <f>IF(N659="zákl. přenesená",J659,0)</f>
        <v>0</v>
      </c>
      <c r="BH659" s="147">
        <f>IF(N659="sníž. přenesená",J659,0)</f>
        <v>0</v>
      </c>
      <c r="BI659" s="147">
        <f>IF(N659="nulová",J659,0)</f>
        <v>0</v>
      </c>
      <c r="BJ659" s="16" t="s">
        <v>84</v>
      </c>
      <c r="BK659" s="147">
        <f>ROUND(I659*H659,2)</f>
        <v>0</v>
      </c>
      <c r="BL659" s="16" t="s">
        <v>184</v>
      </c>
      <c r="BM659" s="146" t="s">
        <v>515</v>
      </c>
    </row>
    <row r="660" spans="2:65" s="12" customFormat="1">
      <c r="B660" s="148"/>
      <c r="D660" s="149" t="s">
        <v>186</v>
      </c>
      <c r="E660" s="150" t="s">
        <v>1</v>
      </c>
      <c r="F660" s="151" t="s">
        <v>244</v>
      </c>
      <c r="H660" s="150" t="s">
        <v>1</v>
      </c>
      <c r="I660" s="152"/>
      <c r="L660" s="148"/>
      <c r="M660" s="153"/>
      <c r="T660" s="154"/>
      <c r="AT660" s="150" t="s">
        <v>186</v>
      </c>
      <c r="AU660" s="150" t="s">
        <v>87</v>
      </c>
      <c r="AV660" s="12" t="s">
        <v>84</v>
      </c>
      <c r="AW660" s="12" t="s">
        <v>31</v>
      </c>
      <c r="AX660" s="12" t="s">
        <v>76</v>
      </c>
      <c r="AY660" s="150" t="s">
        <v>178</v>
      </c>
    </row>
    <row r="661" spans="2:65" s="13" customFormat="1">
      <c r="B661" s="155"/>
      <c r="D661" s="149" t="s">
        <v>186</v>
      </c>
      <c r="E661" s="156" t="s">
        <v>1</v>
      </c>
      <c r="F661" s="157" t="s">
        <v>495</v>
      </c>
      <c r="H661" s="158">
        <v>2</v>
      </c>
      <c r="I661" s="159"/>
      <c r="L661" s="155"/>
      <c r="M661" s="160"/>
      <c r="T661" s="161"/>
      <c r="AT661" s="156" t="s">
        <v>186</v>
      </c>
      <c r="AU661" s="156" t="s">
        <v>87</v>
      </c>
      <c r="AV661" s="13" t="s">
        <v>87</v>
      </c>
      <c r="AW661" s="13" t="s">
        <v>31</v>
      </c>
      <c r="AX661" s="13" t="s">
        <v>76</v>
      </c>
      <c r="AY661" s="156" t="s">
        <v>178</v>
      </c>
    </row>
    <row r="662" spans="2:65" s="12" customFormat="1">
      <c r="B662" s="148"/>
      <c r="D662" s="149" t="s">
        <v>186</v>
      </c>
      <c r="E662" s="150" t="s">
        <v>1</v>
      </c>
      <c r="F662" s="151" t="s">
        <v>256</v>
      </c>
      <c r="H662" s="150" t="s">
        <v>1</v>
      </c>
      <c r="I662" s="152"/>
      <c r="L662" s="148"/>
      <c r="M662" s="153"/>
      <c r="T662" s="154"/>
      <c r="AT662" s="150" t="s">
        <v>186</v>
      </c>
      <c r="AU662" s="150" t="s">
        <v>87</v>
      </c>
      <c r="AV662" s="12" t="s">
        <v>84</v>
      </c>
      <c r="AW662" s="12" t="s">
        <v>31</v>
      </c>
      <c r="AX662" s="12" t="s">
        <v>76</v>
      </c>
      <c r="AY662" s="150" t="s">
        <v>178</v>
      </c>
    </row>
    <row r="663" spans="2:65" s="13" customFormat="1">
      <c r="B663" s="155"/>
      <c r="D663" s="149" t="s">
        <v>186</v>
      </c>
      <c r="E663" s="156" t="s">
        <v>1</v>
      </c>
      <c r="F663" s="157" t="s">
        <v>495</v>
      </c>
      <c r="H663" s="158">
        <v>2</v>
      </c>
      <c r="I663" s="159"/>
      <c r="L663" s="155"/>
      <c r="M663" s="160"/>
      <c r="T663" s="161"/>
      <c r="AT663" s="156" t="s">
        <v>186</v>
      </c>
      <c r="AU663" s="156" t="s">
        <v>87</v>
      </c>
      <c r="AV663" s="13" t="s">
        <v>87</v>
      </c>
      <c r="AW663" s="13" t="s">
        <v>31</v>
      </c>
      <c r="AX663" s="13" t="s">
        <v>76</v>
      </c>
      <c r="AY663" s="156" t="s">
        <v>178</v>
      </c>
    </row>
    <row r="664" spans="2:65" s="14" customFormat="1">
      <c r="B664" s="162"/>
      <c r="D664" s="149" t="s">
        <v>186</v>
      </c>
      <c r="E664" s="163" t="s">
        <v>1</v>
      </c>
      <c r="F664" s="164" t="s">
        <v>189</v>
      </c>
      <c r="H664" s="165">
        <v>4</v>
      </c>
      <c r="I664" s="166"/>
      <c r="L664" s="162"/>
      <c r="M664" s="167"/>
      <c r="T664" s="168"/>
      <c r="AT664" s="163" t="s">
        <v>186</v>
      </c>
      <c r="AU664" s="163" t="s">
        <v>87</v>
      </c>
      <c r="AV664" s="14" t="s">
        <v>184</v>
      </c>
      <c r="AW664" s="14" t="s">
        <v>31</v>
      </c>
      <c r="AX664" s="14" t="s">
        <v>84</v>
      </c>
      <c r="AY664" s="163" t="s">
        <v>178</v>
      </c>
    </row>
    <row r="665" spans="2:65" s="1" customFormat="1" ht="37.9" customHeight="1">
      <c r="B665" s="133"/>
      <c r="C665" s="134" t="s">
        <v>516</v>
      </c>
      <c r="D665" s="134" t="s">
        <v>180</v>
      </c>
      <c r="E665" s="135" t="s">
        <v>517</v>
      </c>
      <c r="F665" s="136" t="s">
        <v>518</v>
      </c>
      <c r="G665" s="137" t="s">
        <v>146</v>
      </c>
      <c r="H665" s="138">
        <v>2</v>
      </c>
      <c r="I665" s="139"/>
      <c r="J665" s="140">
        <f>ROUND(I665*H665,2)</f>
        <v>0</v>
      </c>
      <c r="K665" s="141"/>
      <c r="L665" s="31"/>
      <c r="M665" s="142" t="s">
        <v>1</v>
      </c>
      <c r="N665" s="143" t="s">
        <v>41</v>
      </c>
      <c r="P665" s="144">
        <f>O665*H665</f>
        <v>0</v>
      </c>
      <c r="Q665" s="144">
        <v>0</v>
      </c>
      <c r="R665" s="144">
        <f>Q665*H665</f>
        <v>0</v>
      </c>
      <c r="S665" s="144">
        <v>0</v>
      </c>
      <c r="T665" s="145">
        <f>S665*H665</f>
        <v>0</v>
      </c>
      <c r="AR665" s="146" t="s">
        <v>184</v>
      </c>
      <c r="AT665" s="146" t="s">
        <v>180</v>
      </c>
      <c r="AU665" s="146" t="s">
        <v>87</v>
      </c>
      <c r="AY665" s="16" t="s">
        <v>178</v>
      </c>
      <c r="BE665" s="147">
        <f>IF(N665="základní",J665,0)</f>
        <v>0</v>
      </c>
      <c r="BF665" s="147">
        <f>IF(N665="snížená",J665,0)</f>
        <v>0</v>
      </c>
      <c r="BG665" s="147">
        <f>IF(N665="zákl. přenesená",J665,0)</f>
        <v>0</v>
      </c>
      <c r="BH665" s="147">
        <f>IF(N665="sníž. přenesená",J665,0)</f>
        <v>0</v>
      </c>
      <c r="BI665" s="147">
        <f>IF(N665="nulová",J665,0)</f>
        <v>0</v>
      </c>
      <c r="BJ665" s="16" t="s">
        <v>84</v>
      </c>
      <c r="BK665" s="147">
        <f>ROUND(I665*H665,2)</f>
        <v>0</v>
      </c>
      <c r="BL665" s="16" t="s">
        <v>184</v>
      </c>
      <c r="BM665" s="146" t="s">
        <v>519</v>
      </c>
    </row>
    <row r="666" spans="2:65" s="12" customFormat="1">
      <c r="B666" s="148"/>
      <c r="D666" s="149" t="s">
        <v>186</v>
      </c>
      <c r="E666" s="150" t="s">
        <v>1</v>
      </c>
      <c r="F666" s="151" t="s">
        <v>268</v>
      </c>
      <c r="H666" s="150" t="s">
        <v>1</v>
      </c>
      <c r="I666" s="152"/>
      <c r="L666" s="148"/>
      <c r="M666" s="153"/>
      <c r="T666" s="154"/>
      <c r="AT666" s="150" t="s">
        <v>186</v>
      </c>
      <c r="AU666" s="150" t="s">
        <v>87</v>
      </c>
      <c r="AV666" s="12" t="s">
        <v>84</v>
      </c>
      <c r="AW666" s="12" t="s">
        <v>31</v>
      </c>
      <c r="AX666" s="12" t="s">
        <v>76</v>
      </c>
      <c r="AY666" s="150" t="s">
        <v>178</v>
      </c>
    </row>
    <row r="667" spans="2:65" s="13" customFormat="1">
      <c r="B667" s="155"/>
      <c r="D667" s="149" t="s">
        <v>186</v>
      </c>
      <c r="E667" s="156" t="s">
        <v>1</v>
      </c>
      <c r="F667" s="157" t="s">
        <v>495</v>
      </c>
      <c r="H667" s="158">
        <v>2</v>
      </c>
      <c r="I667" s="159"/>
      <c r="L667" s="155"/>
      <c r="M667" s="160"/>
      <c r="T667" s="161"/>
      <c r="AT667" s="156" t="s">
        <v>186</v>
      </c>
      <c r="AU667" s="156" t="s">
        <v>87</v>
      </c>
      <c r="AV667" s="13" t="s">
        <v>87</v>
      </c>
      <c r="AW667" s="13" t="s">
        <v>31</v>
      </c>
      <c r="AX667" s="13" t="s">
        <v>76</v>
      </c>
      <c r="AY667" s="156" t="s">
        <v>178</v>
      </c>
    </row>
    <row r="668" spans="2:65" s="14" customFormat="1">
      <c r="B668" s="162"/>
      <c r="D668" s="149" t="s">
        <v>186</v>
      </c>
      <c r="E668" s="163" t="s">
        <v>1</v>
      </c>
      <c r="F668" s="164" t="s">
        <v>189</v>
      </c>
      <c r="H668" s="165">
        <v>2</v>
      </c>
      <c r="I668" s="166"/>
      <c r="L668" s="162"/>
      <c r="M668" s="167"/>
      <c r="T668" s="168"/>
      <c r="AT668" s="163" t="s">
        <v>186</v>
      </c>
      <c r="AU668" s="163" t="s">
        <v>87</v>
      </c>
      <c r="AV668" s="14" t="s">
        <v>184</v>
      </c>
      <c r="AW668" s="14" t="s">
        <v>31</v>
      </c>
      <c r="AX668" s="14" t="s">
        <v>84</v>
      </c>
      <c r="AY668" s="163" t="s">
        <v>178</v>
      </c>
    </row>
    <row r="669" spans="2:65" s="11" customFormat="1" ht="22.9" customHeight="1">
      <c r="B669" s="121"/>
      <c r="D669" s="122" t="s">
        <v>75</v>
      </c>
      <c r="E669" s="131" t="s">
        <v>184</v>
      </c>
      <c r="F669" s="131" t="s">
        <v>520</v>
      </c>
      <c r="I669" s="124"/>
      <c r="J669" s="132">
        <f>BK669</f>
        <v>0</v>
      </c>
      <c r="L669" s="121"/>
      <c r="M669" s="126"/>
      <c r="P669" s="127">
        <f>SUM(P670:P780)</f>
        <v>0</v>
      </c>
      <c r="R669" s="127">
        <f>SUM(R670:R780)</f>
        <v>0.52688832000000008</v>
      </c>
      <c r="T669" s="128">
        <f>SUM(T670:T780)</f>
        <v>0</v>
      </c>
      <c r="AR669" s="122" t="s">
        <v>84</v>
      </c>
      <c r="AT669" s="129" t="s">
        <v>75</v>
      </c>
      <c r="AU669" s="129" t="s">
        <v>84</v>
      </c>
      <c r="AY669" s="122" t="s">
        <v>178</v>
      </c>
      <c r="BK669" s="130">
        <f>SUM(BK670:BK780)</f>
        <v>0</v>
      </c>
    </row>
    <row r="670" spans="2:65" s="1" customFormat="1" ht="24.2" customHeight="1">
      <c r="B670" s="133"/>
      <c r="C670" s="134" t="s">
        <v>521</v>
      </c>
      <c r="D670" s="134" t="s">
        <v>180</v>
      </c>
      <c r="E670" s="135" t="s">
        <v>522</v>
      </c>
      <c r="F670" s="136" t="s">
        <v>523</v>
      </c>
      <c r="G670" s="137" t="s">
        <v>105</v>
      </c>
      <c r="H670" s="138">
        <v>39.825000000000003</v>
      </c>
      <c r="I670" s="139"/>
      <c r="J670" s="140">
        <f>ROUND(I670*H670,2)</f>
        <v>0</v>
      </c>
      <c r="K670" s="141"/>
      <c r="L670" s="31"/>
      <c r="M670" s="142" t="s">
        <v>1</v>
      </c>
      <c r="N670" s="143" t="s">
        <v>41</v>
      </c>
      <c r="P670" s="144">
        <f>O670*H670</f>
        <v>0</v>
      </c>
      <c r="Q670" s="144">
        <v>0</v>
      </c>
      <c r="R670" s="144">
        <f>Q670*H670</f>
        <v>0</v>
      </c>
      <c r="S670" s="144">
        <v>0</v>
      </c>
      <c r="T670" s="145">
        <f>S670*H670</f>
        <v>0</v>
      </c>
      <c r="AR670" s="146" t="s">
        <v>184</v>
      </c>
      <c r="AT670" s="146" t="s">
        <v>180</v>
      </c>
      <c r="AU670" s="146" t="s">
        <v>87</v>
      </c>
      <c r="AY670" s="16" t="s">
        <v>178</v>
      </c>
      <c r="BE670" s="147">
        <f>IF(N670="základní",J670,0)</f>
        <v>0</v>
      </c>
      <c r="BF670" s="147">
        <f>IF(N670="snížená",J670,0)</f>
        <v>0</v>
      </c>
      <c r="BG670" s="147">
        <f>IF(N670="zákl. přenesená",J670,0)</f>
        <v>0</v>
      </c>
      <c r="BH670" s="147">
        <f>IF(N670="sníž. přenesená",J670,0)</f>
        <v>0</v>
      </c>
      <c r="BI670" s="147">
        <f>IF(N670="nulová",J670,0)</f>
        <v>0</v>
      </c>
      <c r="BJ670" s="16" t="s">
        <v>84</v>
      </c>
      <c r="BK670" s="147">
        <f>ROUND(I670*H670,2)</f>
        <v>0</v>
      </c>
      <c r="BL670" s="16" t="s">
        <v>184</v>
      </c>
      <c r="BM670" s="146" t="s">
        <v>524</v>
      </c>
    </row>
    <row r="671" spans="2:65" s="12" customFormat="1">
      <c r="B671" s="148"/>
      <c r="D671" s="149" t="s">
        <v>186</v>
      </c>
      <c r="E671" s="150" t="s">
        <v>1</v>
      </c>
      <c r="F671" s="151" t="s">
        <v>315</v>
      </c>
      <c r="H671" s="150" t="s">
        <v>1</v>
      </c>
      <c r="I671" s="152"/>
      <c r="L671" s="148"/>
      <c r="M671" s="153"/>
      <c r="T671" s="154"/>
      <c r="AT671" s="150" t="s">
        <v>186</v>
      </c>
      <c r="AU671" s="150" t="s">
        <v>87</v>
      </c>
      <c r="AV671" s="12" t="s">
        <v>84</v>
      </c>
      <c r="AW671" s="12" t="s">
        <v>31</v>
      </c>
      <c r="AX671" s="12" t="s">
        <v>76</v>
      </c>
      <c r="AY671" s="150" t="s">
        <v>178</v>
      </c>
    </row>
    <row r="672" spans="2:65" s="12" customFormat="1">
      <c r="B672" s="148"/>
      <c r="D672" s="149" t="s">
        <v>186</v>
      </c>
      <c r="E672" s="150" t="s">
        <v>1</v>
      </c>
      <c r="F672" s="151" t="s">
        <v>244</v>
      </c>
      <c r="H672" s="150" t="s">
        <v>1</v>
      </c>
      <c r="I672" s="152"/>
      <c r="L672" s="148"/>
      <c r="M672" s="153"/>
      <c r="T672" s="154"/>
      <c r="AT672" s="150" t="s">
        <v>186</v>
      </c>
      <c r="AU672" s="150" t="s">
        <v>87</v>
      </c>
      <c r="AV672" s="12" t="s">
        <v>84</v>
      </c>
      <c r="AW672" s="12" t="s">
        <v>31</v>
      </c>
      <c r="AX672" s="12" t="s">
        <v>76</v>
      </c>
      <c r="AY672" s="150" t="s">
        <v>178</v>
      </c>
    </row>
    <row r="673" spans="2:51" s="13" customFormat="1">
      <c r="B673" s="155"/>
      <c r="D673" s="149" t="s">
        <v>186</v>
      </c>
      <c r="E673" s="156" t="s">
        <v>1</v>
      </c>
      <c r="F673" s="157" t="s">
        <v>525</v>
      </c>
      <c r="H673" s="158">
        <v>0.75</v>
      </c>
      <c r="I673" s="159"/>
      <c r="L673" s="155"/>
      <c r="M673" s="160"/>
      <c r="T673" s="161"/>
      <c r="AT673" s="156" t="s">
        <v>186</v>
      </c>
      <c r="AU673" s="156" t="s">
        <v>87</v>
      </c>
      <c r="AV673" s="13" t="s">
        <v>87</v>
      </c>
      <c r="AW673" s="13" t="s">
        <v>31</v>
      </c>
      <c r="AX673" s="13" t="s">
        <v>76</v>
      </c>
      <c r="AY673" s="156" t="s">
        <v>178</v>
      </c>
    </row>
    <row r="674" spans="2:51" s="12" customFormat="1">
      <c r="B674" s="148"/>
      <c r="D674" s="149" t="s">
        <v>186</v>
      </c>
      <c r="E674" s="150" t="s">
        <v>1</v>
      </c>
      <c r="F674" s="151" t="s">
        <v>246</v>
      </c>
      <c r="H674" s="150" t="s">
        <v>1</v>
      </c>
      <c r="I674" s="152"/>
      <c r="L674" s="148"/>
      <c r="M674" s="153"/>
      <c r="T674" s="154"/>
      <c r="AT674" s="150" t="s">
        <v>186</v>
      </c>
      <c r="AU674" s="150" t="s">
        <v>87</v>
      </c>
      <c r="AV674" s="12" t="s">
        <v>84</v>
      </c>
      <c r="AW674" s="12" t="s">
        <v>31</v>
      </c>
      <c r="AX674" s="12" t="s">
        <v>76</v>
      </c>
      <c r="AY674" s="150" t="s">
        <v>178</v>
      </c>
    </row>
    <row r="675" spans="2:51" s="13" customFormat="1">
      <c r="B675" s="155"/>
      <c r="D675" s="149" t="s">
        <v>186</v>
      </c>
      <c r="E675" s="156" t="s">
        <v>1</v>
      </c>
      <c r="F675" s="157" t="s">
        <v>526</v>
      </c>
      <c r="H675" s="158">
        <v>1.35</v>
      </c>
      <c r="I675" s="159"/>
      <c r="L675" s="155"/>
      <c r="M675" s="160"/>
      <c r="T675" s="161"/>
      <c r="AT675" s="156" t="s">
        <v>186</v>
      </c>
      <c r="AU675" s="156" t="s">
        <v>87</v>
      </c>
      <c r="AV675" s="13" t="s">
        <v>87</v>
      </c>
      <c r="AW675" s="13" t="s">
        <v>31</v>
      </c>
      <c r="AX675" s="13" t="s">
        <v>76</v>
      </c>
      <c r="AY675" s="156" t="s">
        <v>178</v>
      </c>
    </row>
    <row r="676" spans="2:51" s="12" customFormat="1">
      <c r="B676" s="148"/>
      <c r="D676" s="149" t="s">
        <v>186</v>
      </c>
      <c r="E676" s="150" t="s">
        <v>1</v>
      </c>
      <c r="F676" s="151" t="s">
        <v>248</v>
      </c>
      <c r="H676" s="150" t="s">
        <v>1</v>
      </c>
      <c r="I676" s="152"/>
      <c r="L676" s="148"/>
      <c r="M676" s="153"/>
      <c r="T676" s="154"/>
      <c r="AT676" s="150" t="s">
        <v>186</v>
      </c>
      <c r="AU676" s="150" t="s">
        <v>87</v>
      </c>
      <c r="AV676" s="12" t="s">
        <v>84</v>
      </c>
      <c r="AW676" s="12" t="s">
        <v>31</v>
      </c>
      <c r="AX676" s="12" t="s">
        <v>76</v>
      </c>
      <c r="AY676" s="150" t="s">
        <v>178</v>
      </c>
    </row>
    <row r="677" spans="2:51" s="13" customFormat="1">
      <c r="B677" s="155"/>
      <c r="D677" s="149" t="s">
        <v>186</v>
      </c>
      <c r="E677" s="156" t="s">
        <v>1</v>
      </c>
      <c r="F677" s="157" t="s">
        <v>527</v>
      </c>
      <c r="H677" s="158">
        <v>1.8</v>
      </c>
      <c r="I677" s="159"/>
      <c r="L677" s="155"/>
      <c r="M677" s="160"/>
      <c r="T677" s="161"/>
      <c r="AT677" s="156" t="s">
        <v>186</v>
      </c>
      <c r="AU677" s="156" t="s">
        <v>87</v>
      </c>
      <c r="AV677" s="13" t="s">
        <v>87</v>
      </c>
      <c r="AW677" s="13" t="s">
        <v>31</v>
      </c>
      <c r="AX677" s="13" t="s">
        <v>76</v>
      </c>
      <c r="AY677" s="156" t="s">
        <v>178</v>
      </c>
    </row>
    <row r="678" spans="2:51" s="12" customFormat="1">
      <c r="B678" s="148"/>
      <c r="D678" s="149" t="s">
        <v>186</v>
      </c>
      <c r="E678" s="150" t="s">
        <v>1</v>
      </c>
      <c r="F678" s="151" t="s">
        <v>249</v>
      </c>
      <c r="H678" s="150" t="s">
        <v>1</v>
      </c>
      <c r="I678" s="152"/>
      <c r="L678" s="148"/>
      <c r="M678" s="153"/>
      <c r="T678" s="154"/>
      <c r="AT678" s="150" t="s">
        <v>186</v>
      </c>
      <c r="AU678" s="150" t="s">
        <v>87</v>
      </c>
      <c r="AV678" s="12" t="s">
        <v>84</v>
      </c>
      <c r="AW678" s="12" t="s">
        <v>31</v>
      </c>
      <c r="AX678" s="12" t="s">
        <v>76</v>
      </c>
      <c r="AY678" s="150" t="s">
        <v>178</v>
      </c>
    </row>
    <row r="679" spans="2:51" s="13" customFormat="1">
      <c r="B679" s="155"/>
      <c r="D679" s="149" t="s">
        <v>186</v>
      </c>
      <c r="E679" s="156" t="s">
        <v>1</v>
      </c>
      <c r="F679" s="157" t="s">
        <v>528</v>
      </c>
      <c r="H679" s="158">
        <v>0.6</v>
      </c>
      <c r="I679" s="159"/>
      <c r="L679" s="155"/>
      <c r="M679" s="160"/>
      <c r="T679" s="161"/>
      <c r="AT679" s="156" t="s">
        <v>186</v>
      </c>
      <c r="AU679" s="156" t="s">
        <v>87</v>
      </c>
      <c r="AV679" s="13" t="s">
        <v>87</v>
      </c>
      <c r="AW679" s="13" t="s">
        <v>31</v>
      </c>
      <c r="AX679" s="13" t="s">
        <v>76</v>
      </c>
      <c r="AY679" s="156" t="s">
        <v>178</v>
      </c>
    </row>
    <row r="680" spans="2:51" s="12" customFormat="1">
      <c r="B680" s="148"/>
      <c r="D680" s="149" t="s">
        <v>186</v>
      </c>
      <c r="E680" s="150" t="s">
        <v>1</v>
      </c>
      <c r="F680" s="151" t="s">
        <v>250</v>
      </c>
      <c r="H680" s="150" t="s">
        <v>1</v>
      </c>
      <c r="I680" s="152"/>
      <c r="L680" s="148"/>
      <c r="M680" s="153"/>
      <c r="T680" s="154"/>
      <c r="AT680" s="150" t="s">
        <v>186</v>
      </c>
      <c r="AU680" s="150" t="s">
        <v>87</v>
      </c>
      <c r="AV680" s="12" t="s">
        <v>84</v>
      </c>
      <c r="AW680" s="12" t="s">
        <v>31</v>
      </c>
      <c r="AX680" s="12" t="s">
        <v>76</v>
      </c>
      <c r="AY680" s="150" t="s">
        <v>178</v>
      </c>
    </row>
    <row r="681" spans="2:51" s="13" customFormat="1">
      <c r="B681" s="155"/>
      <c r="D681" s="149" t="s">
        <v>186</v>
      </c>
      <c r="E681" s="156" t="s">
        <v>1</v>
      </c>
      <c r="F681" s="157" t="s">
        <v>526</v>
      </c>
      <c r="H681" s="158">
        <v>1.35</v>
      </c>
      <c r="I681" s="159"/>
      <c r="L681" s="155"/>
      <c r="M681" s="160"/>
      <c r="T681" s="161"/>
      <c r="AT681" s="156" t="s">
        <v>186</v>
      </c>
      <c r="AU681" s="156" t="s">
        <v>87</v>
      </c>
      <c r="AV681" s="13" t="s">
        <v>87</v>
      </c>
      <c r="AW681" s="13" t="s">
        <v>31</v>
      </c>
      <c r="AX681" s="13" t="s">
        <v>76</v>
      </c>
      <c r="AY681" s="156" t="s">
        <v>178</v>
      </c>
    </row>
    <row r="682" spans="2:51" s="12" customFormat="1">
      <c r="B682" s="148"/>
      <c r="D682" s="149" t="s">
        <v>186</v>
      </c>
      <c r="E682" s="150" t="s">
        <v>1</v>
      </c>
      <c r="F682" s="151" t="s">
        <v>251</v>
      </c>
      <c r="H682" s="150" t="s">
        <v>1</v>
      </c>
      <c r="I682" s="152"/>
      <c r="L682" s="148"/>
      <c r="M682" s="153"/>
      <c r="T682" s="154"/>
      <c r="AT682" s="150" t="s">
        <v>186</v>
      </c>
      <c r="AU682" s="150" t="s">
        <v>87</v>
      </c>
      <c r="AV682" s="12" t="s">
        <v>84</v>
      </c>
      <c r="AW682" s="12" t="s">
        <v>31</v>
      </c>
      <c r="AX682" s="12" t="s">
        <v>76</v>
      </c>
      <c r="AY682" s="150" t="s">
        <v>178</v>
      </c>
    </row>
    <row r="683" spans="2:51" s="13" customFormat="1">
      <c r="B683" s="155"/>
      <c r="D683" s="149" t="s">
        <v>186</v>
      </c>
      <c r="E683" s="156" t="s">
        <v>1</v>
      </c>
      <c r="F683" s="157" t="s">
        <v>525</v>
      </c>
      <c r="H683" s="158">
        <v>0.75</v>
      </c>
      <c r="I683" s="159"/>
      <c r="L683" s="155"/>
      <c r="M683" s="160"/>
      <c r="T683" s="161"/>
      <c r="AT683" s="156" t="s">
        <v>186</v>
      </c>
      <c r="AU683" s="156" t="s">
        <v>87</v>
      </c>
      <c r="AV683" s="13" t="s">
        <v>87</v>
      </c>
      <c r="AW683" s="13" t="s">
        <v>31</v>
      </c>
      <c r="AX683" s="13" t="s">
        <v>76</v>
      </c>
      <c r="AY683" s="156" t="s">
        <v>178</v>
      </c>
    </row>
    <row r="684" spans="2:51" s="12" customFormat="1">
      <c r="B684" s="148"/>
      <c r="D684" s="149" t="s">
        <v>186</v>
      </c>
      <c r="E684" s="150" t="s">
        <v>1</v>
      </c>
      <c r="F684" s="151" t="s">
        <v>252</v>
      </c>
      <c r="H684" s="150" t="s">
        <v>1</v>
      </c>
      <c r="I684" s="152"/>
      <c r="L684" s="148"/>
      <c r="M684" s="153"/>
      <c r="T684" s="154"/>
      <c r="AT684" s="150" t="s">
        <v>186</v>
      </c>
      <c r="AU684" s="150" t="s">
        <v>87</v>
      </c>
      <c r="AV684" s="12" t="s">
        <v>84</v>
      </c>
      <c r="AW684" s="12" t="s">
        <v>31</v>
      </c>
      <c r="AX684" s="12" t="s">
        <v>76</v>
      </c>
      <c r="AY684" s="150" t="s">
        <v>178</v>
      </c>
    </row>
    <row r="685" spans="2:51" s="13" customFormat="1">
      <c r="B685" s="155"/>
      <c r="D685" s="149" t="s">
        <v>186</v>
      </c>
      <c r="E685" s="156" t="s">
        <v>1</v>
      </c>
      <c r="F685" s="157" t="s">
        <v>526</v>
      </c>
      <c r="H685" s="158">
        <v>1.35</v>
      </c>
      <c r="I685" s="159"/>
      <c r="L685" s="155"/>
      <c r="M685" s="160"/>
      <c r="T685" s="161"/>
      <c r="AT685" s="156" t="s">
        <v>186</v>
      </c>
      <c r="AU685" s="156" t="s">
        <v>87</v>
      </c>
      <c r="AV685" s="13" t="s">
        <v>87</v>
      </c>
      <c r="AW685" s="13" t="s">
        <v>31</v>
      </c>
      <c r="AX685" s="13" t="s">
        <v>76</v>
      </c>
      <c r="AY685" s="156" t="s">
        <v>178</v>
      </c>
    </row>
    <row r="686" spans="2:51" s="12" customFormat="1">
      <c r="B686" s="148"/>
      <c r="D686" s="149" t="s">
        <v>186</v>
      </c>
      <c r="E686" s="150" t="s">
        <v>1</v>
      </c>
      <c r="F686" s="151" t="s">
        <v>253</v>
      </c>
      <c r="H686" s="150" t="s">
        <v>1</v>
      </c>
      <c r="I686" s="152"/>
      <c r="L686" s="148"/>
      <c r="M686" s="153"/>
      <c r="T686" s="154"/>
      <c r="AT686" s="150" t="s">
        <v>186</v>
      </c>
      <c r="AU686" s="150" t="s">
        <v>87</v>
      </c>
      <c r="AV686" s="12" t="s">
        <v>84</v>
      </c>
      <c r="AW686" s="12" t="s">
        <v>31</v>
      </c>
      <c r="AX686" s="12" t="s">
        <v>76</v>
      </c>
      <c r="AY686" s="150" t="s">
        <v>178</v>
      </c>
    </row>
    <row r="687" spans="2:51" s="13" customFormat="1">
      <c r="B687" s="155"/>
      <c r="D687" s="149" t="s">
        <v>186</v>
      </c>
      <c r="E687" s="156" t="s">
        <v>1</v>
      </c>
      <c r="F687" s="157" t="s">
        <v>528</v>
      </c>
      <c r="H687" s="158">
        <v>0.6</v>
      </c>
      <c r="I687" s="159"/>
      <c r="L687" s="155"/>
      <c r="M687" s="160"/>
      <c r="T687" s="161"/>
      <c r="AT687" s="156" t="s">
        <v>186</v>
      </c>
      <c r="AU687" s="156" t="s">
        <v>87</v>
      </c>
      <c r="AV687" s="13" t="s">
        <v>87</v>
      </c>
      <c r="AW687" s="13" t="s">
        <v>31</v>
      </c>
      <c r="AX687" s="13" t="s">
        <v>76</v>
      </c>
      <c r="AY687" s="156" t="s">
        <v>178</v>
      </c>
    </row>
    <row r="688" spans="2:51" s="12" customFormat="1">
      <c r="B688" s="148"/>
      <c r="D688" s="149" t="s">
        <v>186</v>
      </c>
      <c r="E688" s="150" t="s">
        <v>1</v>
      </c>
      <c r="F688" s="151" t="s">
        <v>254</v>
      </c>
      <c r="H688" s="150" t="s">
        <v>1</v>
      </c>
      <c r="I688" s="152"/>
      <c r="L688" s="148"/>
      <c r="M688" s="153"/>
      <c r="T688" s="154"/>
      <c r="AT688" s="150" t="s">
        <v>186</v>
      </c>
      <c r="AU688" s="150" t="s">
        <v>87</v>
      </c>
      <c r="AV688" s="12" t="s">
        <v>84</v>
      </c>
      <c r="AW688" s="12" t="s">
        <v>31</v>
      </c>
      <c r="AX688" s="12" t="s">
        <v>76</v>
      </c>
      <c r="AY688" s="150" t="s">
        <v>178</v>
      </c>
    </row>
    <row r="689" spans="2:51" s="13" customFormat="1">
      <c r="B689" s="155"/>
      <c r="D689" s="149" t="s">
        <v>186</v>
      </c>
      <c r="E689" s="156" t="s">
        <v>1</v>
      </c>
      <c r="F689" s="157" t="s">
        <v>525</v>
      </c>
      <c r="H689" s="158">
        <v>0.75</v>
      </c>
      <c r="I689" s="159"/>
      <c r="L689" s="155"/>
      <c r="M689" s="160"/>
      <c r="T689" s="161"/>
      <c r="AT689" s="156" t="s">
        <v>186</v>
      </c>
      <c r="AU689" s="156" t="s">
        <v>87</v>
      </c>
      <c r="AV689" s="13" t="s">
        <v>87</v>
      </c>
      <c r="AW689" s="13" t="s">
        <v>31</v>
      </c>
      <c r="AX689" s="13" t="s">
        <v>76</v>
      </c>
      <c r="AY689" s="156" t="s">
        <v>178</v>
      </c>
    </row>
    <row r="690" spans="2:51" s="12" customFormat="1">
      <c r="B690" s="148"/>
      <c r="D690" s="149" t="s">
        <v>186</v>
      </c>
      <c r="E690" s="150" t="s">
        <v>1</v>
      </c>
      <c r="F690" s="151" t="s">
        <v>255</v>
      </c>
      <c r="H690" s="150" t="s">
        <v>1</v>
      </c>
      <c r="I690" s="152"/>
      <c r="L690" s="148"/>
      <c r="M690" s="153"/>
      <c r="T690" s="154"/>
      <c r="AT690" s="150" t="s">
        <v>186</v>
      </c>
      <c r="AU690" s="150" t="s">
        <v>87</v>
      </c>
      <c r="AV690" s="12" t="s">
        <v>84</v>
      </c>
      <c r="AW690" s="12" t="s">
        <v>31</v>
      </c>
      <c r="AX690" s="12" t="s">
        <v>76</v>
      </c>
      <c r="AY690" s="150" t="s">
        <v>178</v>
      </c>
    </row>
    <row r="691" spans="2:51" s="13" customFormat="1">
      <c r="B691" s="155"/>
      <c r="D691" s="149" t="s">
        <v>186</v>
      </c>
      <c r="E691" s="156" t="s">
        <v>1</v>
      </c>
      <c r="F691" s="157" t="s">
        <v>525</v>
      </c>
      <c r="H691" s="158">
        <v>0.75</v>
      </c>
      <c r="I691" s="159"/>
      <c r="L691" s="155"/>
      <c r="M691" s="160"/>
      <c r="T691" s="161"/>
      <c r="AT691" s="156" t="s">
        <v>186</v>
      </c>
      <c r="AU691" s="156" t="s">
        <v>87</v>
      </c>
      <c r="AV691" s="13" t="s">
        <v>87</v>
      </c>
      <c r="AW691" s="13" t="s">
        <v>31</v>
      </c>
      <c r="AX691" s="13" t="s">
        <v>76</v>
      </c>
      <c r="AY691" s="156" t="s">
        <v>178</v>
      </c>
    </row>
    <row r="692" spans="2:51" s="12" customFormat="1">
      <c r="B692" s="148"/>
      <c r="D692" s="149" t="s">
        <v>186</v>
      </c>
      <c r="E692" s="150" t="s">
        <v>1</v>
      </c>
      <c r="F692" s="151" t="s">
        <v>256</v>
      </c>
      <c r="H692" s="150" t="s">
        <v>1</v>
      </c>
      <c r="I692" s="152"/>
      <c r="L692" s="148"/>
      <c r="M692" s="153"/>
      <c r="T692" s="154"/>
      <c r="AT692" s="150" t="s">
        <v>186</v>
      </c>
      <c r="AU692" s="150" t="s">
        <v>87</v>
      </c>
      <c r="AV692" s="12" t="s">
        <v>84</v>
      </c>
      <c r="AW692" s="12" t="s">
        <v>31</v>
      </c>
      <c r="AX692" s="12" t="s">
        <v>76</v>
      </c>
      <c r="AY692" s="150" t="s">
        <v>178</v>
      </c>
    </row>
    <row r="693" spans="2:51" s="13" customFormat="1">
      <c r="B693" s="155"/>
      <c r="D693" s="149" t="s">
        <v>186</v>
      </c>
      <c r="E693" s="156" t="s">
        <v>1</v>
      </c>
      <c r="F693" s="157" t="s">
        <v>525</v>
      </c>
      <c r="H693" s="158">
        <v>0.75</v>
      </c>
      <c r="I693" s="159"/>
      <c r="L693" s="155"/>
      <c r="M693" s="160"/>
      <c r="T693" s="161"/>
      <c r="AT693" s="156" t="s">
        <v>186</v>
      </c>
      <c r="AU693" s="156" t="s">
        <v>87</v>
      </c>
      <c r="AV693" s="13" t="s">
        <v>87</v>
      </c>
      <c r="AW693" s="13" t="s">
        <v>31</v>
      </c>
      <c r="AX693" s="13" t="s">
        <v>76</v>
      </c>
      <c r="AY693" s="156" t="s">
        <v>178</v>
      </c>
    </row>
    <row r="694" spans="2:51" s="12" customFormat="1">
      <c r="B694" s="148"/>
      <c r="D694" s="149" t="s">
        <v>186</v>
      </c>
      <c r="E694" s="150" t="s">
        <v>1</v>
      </c>
      <c r="F694" s="151" t="s">
        <v>257</v>
      </c>
      <c r="H694" s="150" t="s">
        <v>1</v>
      </c>
      <c r="I694" s="152"/>
      <c r="L694" s="148"/>
      <c r="M694" s="153"/>
      <c r="T694" s="154"/>
      <c r="AT694" s="150" t="s">
        <v>186</v>
      </c>
      <c r="AU694" s="150" t="s">
        <v>87</v>
      </c>
      <c r="AV694" s="12" t="s">
        <v>84</v>
      </c>
      <c r="AW694" s="12" t="s">
        <v>31</v>
      </c>
      <c r="AX694" s="12" t="s">
        <v>76</v>
      </c>
      <c r="AY694" s="150" t="s">
        <v>178</v>
      </c>
    </row>
    <row r="695" spans="2:51" s="13" customFormat="1">
      <c r="B695" s="155"/>
      <c r="D695" s="149" t="s">
        <v>186</v>
      </c>
      <c r="E695" s="156" t="s">
        <v>1</v>
      </c>
      <c r="F695" s="157" t="s">
        <v>528</v>
      </c>
      <c r="H695" s="158">
        <v>0.6</v>
      </c>
      <c r="I695" s="159"/>
      <c r="L695" s="155"/>
      <c r="M695" s="160"/>
      <c r="T695" s="161"/>
      <c r="AT695" s="156" t="s">
        <v>186</v>
      </c>
      <c r="AU695" s="156" t="s">
        <v>87</v>
      </c>
      <c r="AV695" s="13" t="s">
        <v>87</v>
      </c>
      <c r="AW695" s="13" t="s">
        <v>31</v>
      </c>
      <c r="AX695" s="13" t="s">
        <v>76</v>
      </c>
      <c r="AY695" s="156" t="s">
        <v>178</v>
      </c>
    </row>
    <row r="696" spans="2:51" s="12" customFormat="1">
      <c r="B696" s="148"/>
      <c r="D696" s="149" t="s">
        <v>186</v>
      </c>
      <c r="E696" s="150" t="s">
        <v>1</v>
      </c>
      <c r="F696" s="151" t="s">
        <v>258</v>
      </c>
      <c r="H696" s="150" t="s">
        <v>1</v>
      </c>
      <c r="I696" s="152"/>
      <c r="L696" s="148"/>
      <c r="M696" s="153"/>
      <c r="T696" s="154"/>
      <c r="AT696" s="150" t="s">
        <v>186</v>
      </c>
      <c r="AU696" s="150" t="s">
        <v>87</v>
      </c>
      <c r="AV696" s="12" t="s">
        <v>84</v>
      </c>
      <c r="AW696" s="12" t="s">
        <v>31</v>
      </c>
      <c r="AX696" s="12" t="s">
        <v>76</v>
      </c>
      <c r="AY696" s="150" t="s">
        <v>178</v>
      </c>
    </row>
    <row r="697" spans="2:51" s="13" customFormat="1">
      <c r="B697" s="155"/>
      <c r="D697" s="149" t="s">
        <v>186</v>
      </c>
      <c r="E697" s="156" t="s">
        <v>1</v>
      </c>
      <c r="F697" s="157" t="s">
        <v>528</v>
      </c>
      <c r="H697" s="158">
        <v>0.6</v>
      </c>
      <c r="I697" s="159"/>
      <c r="L697" s="155"/>
      <c r="M697" s="160"/>
      <c r="T697" s="161"/>
      <c r="AT697" s="156" t="s">
        <v>186</v>
      </c>
      <c r="AU697" s="156" t="s">
        <v>87</v>
      </c>
      <c r="AV697" s="13" t="s">
        <v>87</v>
      </c>
      <c r="AW697" s="13" t="s">
        <v>31</v>
      </c>
      <c r="AX697" s="13" t="s">
        <v>76</v>
      </c>
      <c r="AY697" s="156" t="s">
        <v>178</v>
      </c>
    </row>
    <row r="698" spans="2:51" s="12" customFormat="1">
      <c r="B698" s="148"/>
      <c r="D698" s="149" t="s">
        <v>186</v>
      </c>
      <c r="E698" s="150" t="s">
        <v>1</v>
      </c>
      <c r="F698" s="151" t="s">
        <v>476</v>
      </c>
      <c r="H698" s="150" t="s">
        <v>1</v>
      </c>
      <c r="I698" s="152"/>
      <c r="L698" s="148"/>
      <c r="M698" s="153"/>
      <c r="T698" s="154"/>
      <c r="AT698" s="150" t="s">
        <v>186</v>
      </c>
      <c r="AU698" s="150" t="s">
        <v>87</v>
      </c>
      <c r="AV698" s="12" t="s">
        <v>84</v>
      </c>
      <c r="AW698" s="12" t="s">
        <v>31</v>
      </c>
      <c r="AX698" s="12" t="s">
        <v>76</v>
      </c>
      <c r="AY698" s="150" t="s">
        <v>178</v>
      </c>
    </row>
    <row r="699" spans="2:51" s="13" customFormat="1">
      <c r="B699" s="155"/>
      <c r="D699" s="149" t="s">
        <v>186</v>
      </c>
      <c r="E699" s="156" t="s">
        <v>1</v>
      </c>
      <c r="F699" s="157" t="s">
        <v>525</v>
      </c>
      <c r="H699" s="158">
        <v>0.75</v>
      </c>
      <c r="I699" s="159"/>
      <c r="L699" s="155"/>
      <c r="M699" s="160"/>
      <c r="T699" s="161"/>
      <c r="AT699" s="156" t="s">
        <v>186</v>
      </c>
      <c r="AU699" s="156" t="s">
        <v>87</v>
      </c>
      <c r="AV699" s="13" t="s">
        <v>87</v>
      </c>
      <c r="AW699" s="13" t="s">
        <v>31</v>
      </c>
      <c r="AX699" s="13" t="s">
        <v>76</v>
      </c>
      <c r="AY699" s="156" t="s">
        <v>178</v>
      </c>
    </row>
    <row r="700" spans="2:51" s="12" customFormat="1">
      <c r="B700" s="148"/>
      <c r="D700" s="149" t="s">
        <v>186</v>
      </c>
      <c r="E700" s="150" t="s">
        <v>1</v>
      </c>
      <c r="F700" s="151" t="s">
        <v>260</v>
      </c>
      <c r="H700" s="150" t="s">
        <v>1</v>
      </c>
      <c r="I700" s="152"/>
      <c r="L700" s="148"/>
      <c r="M700" s="153"/>
      <c r="T700" s="154"/>
      <c r="AT700" s="150" t="s">
        <v>186</v>
      </c>
      <c r="AU700" s="150" t="s">
        <v>87</v>
      </c>
      <c r="AV700" s="12" t="s">
        <v>84</v>
      </c>
      <c r="AW700" s="12" t="s">
        <v>31</v>
      </c>
      <c r="AX700" s="12" t="s">
        <v>76</v>
      </c>
      <c r="AY700" s="150" t="s">
        <v>178</v>
      </c>
    </row>
    <row r="701" spans="2:51" s="13" customFormat="1">
      <c r="B701" s="155"/>
      <c r="D701" s="149" t="s">
        <v>186</v>
      </c>
      <c r="E701" s="156" t="s">
        <v>1</v>
      </c>
      <c r="F701" s="157" t="s">
        <v>525</v>
      </c>
      <c r="H701" s="158">
        <v>0.75</v>
      </c>
      <c r="I701" s="159"/>
      <c r="L701" s="155"/>
      <c r="M701" s="160"/>
      <c r="T701" s="161"/>
      <c r="AT701" s="156" t="s">
        <v>186</v>
      </c>
      <c r="AU701" s="156" t="s">
        <v>87</v>
      </c>
      <c r="AV701" s="13" t="s">
        <v>87</v>
      </c>
      <c r="AW701" s="13" t="s">
        <v>31</v>
      </c>
      <c r="AX701" s="13" t="s">
        <v>76</v>
      </c>
      <c r="AY701" s="156" t="s">
        <v>178</v>
      </c>
    </row>
    <row r="702" spans="2:51" s="12" customFormat="1">
      <c r="B702" s="148"/>
      <c r="D702" s="149" t="s">
        <v>186</v>
      </c>
      <c r="E702" s="150" t="s">
        <v>1</v>
      </c>
      <c r="F702" s="151" t="s">
        <v>261</v>
      </c>
      <c r="H702" s="150" t="s">
        <v>1</v>
      </c>
      <c r="I702" s="152"/>
      <c r="L702" s="148"/>
      <c r="M702" s="153"/>
      <c r="T702" s="154"/>
      <c r="AT702" s="150" t="s">
        <v>186</v>
      </c>
      <c r="AU702" s="150" t="s">
        <v>87</v>
      </c>
      <c r="AV702" s="12" t="s">
        <v>84</v>
      </c>
      <c r="AW702" s="12" t="s">
        <v>31</v>
      </c>
      <c r="AX702" s="12" t="s">
        <v>76</v>
      </c>
      <c r="AY702" s="150" t="s">
        <v>178</v>
      </c>
    </row>
    <row r="703" spans="2:51" s="13" customFormat="1">
      <c r="B703" s="155"/>
      <c r="D703" s="149" t="s">
        <v>186</v>
      </c>
      <c r="E703" s="156" t="s">
        <v>1</v>
      </c>
      <c r="F703" s="157" t="s">
        <v>529</v>
      </c>
      <c r="H703" s="158">
        <v>0.9</v>
      </c>
      <c r="I703" s="159"/>
      <c r="L703" s="155"/>
      <c r="M703" s="160"/>
      <c r="T703" s="161"/>
      <c r="AT703" s="156" t="s">
        <v>186</v>
      </c>
      <c r="AU703" s="156" t="s">
        <v>87</v>
      </c>
      <c r="AV703" s="13" t="s">
        <v>87</v>
      </c>
      <c r="AW703" s="13" t="s">
        <v>31</v>
      </c>
      <c r="AX703" s="13" t="s">
        <v>76</v>
      </c>
      <c r="AY703" s="156" t="s">
        <v>178</v>
      </c>
    </row>
    <row r="704" spans="2:51" s="12" customFormat="1">
      <c r="B704" s="148"/>
      <c r="D704" s="149" t="s">
        <v>186</v>
      </c>
      <c r="E704" s="150" t="s">
        <v>1</v>
      </c>
      <c r="F704" s="151" t="s">
        <v>262</v>
      </c>
      <c r="H704" s="150" t="s">
        <v>1</v>
      </c>
      <c r="I704" s="152"/>
      <c r="L704" s="148"/>
      <c r="M704" s="153"/>
      <c r="T704" s="154"/>
      <c r="AT704" s="150" t="s">
        <v>186</v>
      </c>
      <c r="AU704" s="150" t="s">
        <v>87</v>
      </c>
      <c r="AV704" s="12" t="s">
        <v>84</v>
      </c>
      <c r="AW704" s="12" t="s">
        <v>31</v>
      </c>
      <c r="AX704" s="12" t="s">
        <v>76</v>
      </c>
      <c r="AY704" s="150" t="s">
        <v>178</v>
      </c>
    </row>
    <row r="705" spans="2:51" s="13" customFormat="1">
      <c r="B705" s="155"/>
      <c r="D705" s="149" t="s">
        <v>186</v>
      </c>
      <c r="E705" s="156" t="s">
        <v>1</v>
      </c>
      <c r="F705" s="157" t="s">
        <v>529</v>
      </c>
      <c r="H705" s="158">
        <v>0.9</v>
      </c>
      <c r="I705" s="159"/>
      <c r="L705" s="155"/>
      <c r="M705" s="160"/>
      <c r="T705" s="161"/>
      <c r="AT705" s="156" t="s">
        <v>186</v>
      </c>
      <c r="AU705" s="156" t="s">
        <v>87</v>
      </c>
      <c r="AV705" s="13" t="s">
        <v>87</v>
      </c>
      <c r="AW705" s="13" t="s">
        <v>31</v>
      </c>
      <c r="AX705" s="13" t="s">
        <v>76</v>
      </c>
      <c r="AY705" s="156" t="s">
        <v>178</v>
      </c>
    </row>
    <row r="706" spans="2:51" s="12" customFormat="1">
      <c r="B706" s="148"/>
      <c r="D706" s="149" t="s">
        <v>186</v>
      </c>
      <c r="E706" s="150" t="s">
        <v>1</v>
      </c>
      <c r="F706" s="151" t="s">
        <v>263</v>
      </c>
      <c r="H706" s="150" t="s">
        <v>1</v>
      </c>
      <c r="I706" s="152"/>
      <c r="L706" s="148"/>
      <c r="M706" s="153"/>
      <c r="T706" s="154"/>
      <c r="AT706" s="150" t="s">
        <v>186</v>
      </c>
      <c r="AU706" s="150" t="s">
        <v>87</v>
      </c>
      <c r="AV706" s="12" t="s">
        <v>84</v>
      </c>
      <c r="AW706" s="12" t="s">
        <v>31</v>
      </c>
      <c r="AX706" s="12" t="s">
        <v>76</v>
      </c>
      <c r="AY706" s="150" t="s">
        <v>178</v>
      </c>
    </row>
    <row r="707" spans="2:51" s="13" customFormat="1">
      <c r="B707" s="155"/>
      <c r="D707" s="149" t="s">
        <v>186</v>
      </c>
      <c r="E707" s="156" t="s">
        <v>1</v>
      </c>
      <c r="F707" s="157" t="s">
        <v>530</v>
      </c>
      <c r="H707" s="158">
        <v>0.45</v>
      </c>
      <c r="I707" s="159"/>
      <c r="L707" s="155"/>
      <c r="M707" s="160"/>
      <c r="T707" s="161"/>
      <c r="AT707" s="156" t="s">
        <v>186</v>
      </c>
      <c r="AU707" s="156" t="s">
        <v>87</v>
      </c>
      <c r="AV707" s="13" t="s">
        <v>87</v>
      </c>
      <c r="AW707" s="13" t="s">
        <v>31</v>
      </c>
      <c r="AX707" s="13" t="s">
        <v>76</v>
      </c>
      <c r="AY707" s="156" t="s">
        <v>178</v>
      </c>
    </row>
    <row r="708" spans="2:51" s="12" customFormat="1">
      <c r="B708" s="148"/>
      <c r="D708" s="149" t="s">
        <v>186</v>
      </c>
      <c r="E708" s="150" t="s">
        <v>1</v>
      </c>
      <c r="F708" s="151" t="s">
        <v>264</v>
      </c>
      <c r="H708" s="150" t="s">
        <v>1</v>
      </c>
      <c r="I708" s="152"/>
      <c r="L708" s="148"/>
      <c r="M708" s="153"/>
      <c r="T708" s="154"/>
      <c r="AT708" s="150" t="s">
        <v>186</v>
      </c>
      <c r="AU708" s="150" t="s">
        <v>87</v>
      </c>
      <c r="AV708" s="12" t="s">
        <v>84</v>
      </c>
      <c r="AW708" s="12" t="s">
        <v>31</v>
      </c>
      <c r="AX708" s="12" t="s">
        <v>76</v>
      </c>
      <c r="AY708" s="150" t="s">
        <v>178</v>
      </c>
    </row>
    <row r="709" spans="2:51" s="13" customFormat="1">
      <c r="B709" s="155"/>
      <c r="D709" s="149" t="s">
        <v>186</v>
      </c>
      <c r="E709" s="156" t="s">
        <v>1</v>
      </c>
      <c r="F709" s="157" t="s">
        <v>525</v>
      </c>
      <c r="H709" s="158">
        <v>0.75</v>
      </c>
      <c r="I709" s="159"/>
      <c r="L709" s="155"/>
      <c r="M709" s="160"/>
      <c r="T709" s="161"/>
      <c r="AT709" s="156" t="s">
        <v>186</v>
      </c>
      <c r="AU709" s="156" t="s">
        <v>87</v>
      </c>
      <c r="AV709" s="13" t="s">
        <v>87</v>
      </c>
      <c r="AW709" s="13" t="s">
        <v>31</v>
      </c>
      <c r="AX709" s="13" t="s">
        <v>76</v>
      </c>
      <c r="AY709" s="156" t="s">
        <v>178</v>
      </c>
    </row>
    <row r="710" spans="2:51" s="12" customFormat="1">
      <c r="B710" s="148"/>
      <c r="D710" s="149" t="s">
        <v>186</v>
      </c>
      <c r="E710" s="150" t="s">
        <v>1</v>
      </c>
      <c r="F710" s="151" t="s">
        <v>265</v>
      </c>
      <c r="H710" s="150" t="s">
        <v>1</v>
      </c>
      <c r="I710" s="152"/>
      <c r="L710" s="148"/>
      <c r="M710" s="153"/>
      <c r="T710" s="154"/>
      <c r="AT710" s="150" t="s">
        <v>186</v>
      </c>
      <c r="AU710" s="150" t="s">
        <v>87</v>
      </c>
      <c r="AV710" s="12" t="s">
        <v>84</v>
      </c>
      <c r="AW710" s="12" t="s">
        <v>31</v>
      </c>
      <c r="AX710" s="12" t="s">
        <v>76</v>
      </c>
      <c r="AY710" s="150" t="s">
        <v>178</v>
      </c>
    </row>
    <row r="711" spans="2:51" s="13" customFormat="1">
      <c r="B711" s="155"/>
      <c r="D711" s="149" t="s">
        <v>186</v>
      </c>
      <c r="E711" s="156" t="s">
        <v>1</v>
      </c>
      <c r="F711" s="157" t="s">
        <v>525</v>
      </c>
      <c r="H711" s="158">
        <v>0.75</v>
      </c>
      <c r="I711" s="159"/>
      <c r="L711" s="155"/>
      <c r="M711" s="160"/>
      <c r="T711" s="161"/>
      <c r="AT711" s="156" t="s">
        <v>186</v>
      </c>
      <c r="AU711" s="156" t="s">
        <v>87</v>
      </c>
      <c r="AV711" s="13" t="s">
        <v>87</v>
      </c>
      <c r="AW711" s="13" t="s">
        <v>31</v>
      </c>
      <c r="AX711" s="13" t="s">
        <v>76</v>
      </c>
      <c r="AY711" s="156" t="s">
        <v>178</v>
      </c>
    </row>
    <row r="712" spans="2:51" s="12" customFormat="1">
      <c r="B712" s="148"/>
      <c r="D712" s="149" t="s">
        <v>186</v>
      </c>
      <c r="E712" s="150" t="s">
        <v>1</v>
      </c>
      <c r="F712" s="151" t="s">
        <v>266</v>
      </c>
      <c r="H712" s="150" t="s">
        <v>1</v>
      </c>
      <c r="I712" s="152"/>
      <c r="L712" s="148"/>
      <c r="M712" s="153"/>
      <c r="T712" s="154"/>
      <c r="AT712" s="150" t="s">
        <v>186</v>
      </c>
      <c r="AU712" s="150" t="s">
        <v>87</v>
      </c>
      <c r="AV712" s="12" t="s">
        <v>84</v>
      </c>
      <c r="AW712" s="12" t="s">
        <v>31</v>
      </c>
      <c r="AX712" s="12" t="s">
        <v>76</v>
      </c>
      <c r="AY712" s="150" t="s">
        <v>178</v>
      </c>
    </row>
    <row r="713" spans="2:51" s="13" customFormat="1">
      <c r="B713" s="155"/>
      <c r="D713" s="149" t="s">
        <v>186</v>
      </c>
      <c r="E713" s="156" t="s">
        <v>1</v>
      </c>
      <c r="F713" s="157" t="s">
        <v>528</v>
      </c>
      <c r="H713" s="158">
        <v>0.6</v>
      </c>
      <c r="I713" s="159"/>
      <c r="L713" s="155"/>
      <c r="M713" s="160"/>
      <c r="T713" s="161"/>
      <c r="AT713" s="156" t="s">
        <v>186</v>
      </c>
      <c r="AU713" s="156" t="s">
        <v>87</v>
      </c>
      <c r="AV713" s="13" t="s">
        <v>87</v>
      </c>
      <c r="AW713" s="13" t="s">
        <v>31</v>
      </c>
      <c r="AX713" s="13" t="s">
        <v>76</v>
      </c>
      <c r="AY713" s="156" t="s">
        <v>178</v>
      </c>
    </row>
    <row r="714" spans="2:51" s="12" customFormat="1">
      <c r="B714" s="148"/>
      <c r="D714" s="149" t="s">
        <v>186</v>
      </c>
      <c r="E714" s="150" t="s">
        <v>1</v>
      </c>
      <c r="F714" s="151" t="s">
        <v>267</v>
      </c>
      <c r="H714" s="150" t="s">
        <v>1</v>
      </c>
      <c r="I714" s="152"/>
      <c r="L714" s="148"/>
      <c r="M714" s="153"/>
      <c r="T714" s="154"/>
      <c r="AT714" s="150" t="s">
        <v>186</v>
      </c>
      <c r="AU714" s="150" t="s">
        <v>87</v>
      </c>
      <c r="AV714" s="12" t="s">
        <v>84</v>
      </c>
      <c r="AW714" s="12" t="s">
        <v>31</v>
      </c>
      <c r="AX714" s="12" t="s">
        <v>76</v>
      </c>
      <c r="AY714" s="150" t="s">
        <v>178</v>
      </c>
    </row>
    <row r="715" spans="2:51" s="13" customFormat="1">
      <c r="B715" s="155"/>
      <c r="D715" s="149" t="s">
        <v>186</v>
      </c>
      <c r="E715" s="156" t="s">
        <v>1</v>
      </c>
      <c r="F715" s="157" t="s">
        <v>529</v>
      </c>
      <c r="H715" s="158">
        <v>0.9</v>
      </c>
      <c r="I715" s="159"/>
      <c r="L715" s="155"/>
      <c r="M715" s="160"/>
      <c r="T715" s="161"/>
      <c r="AT715" s="156" t="s">
        <v>186</v>
      </c>
      <c r="AU715" s="156" t="s">
        <v>87</v>
      </c>
      <c r="AV715" s="13" t="s">
        <v>87</v>
      </c>
      <c r="AW715" s="13" t="s">
        <v>31</v>
      </c>
      <c r="AX715" s="13" t="s">
        <v>76</v>
      </c>
      <c r="AY715" s="156" t="s">
        <v>178</v>
      </c>
    </row>
    <row r="716" spans="2:51" s="12" customFormat="1">
      <c r="B716" s="148"/>
      <c r="D716" s="149" t="s">
        <v>186</v>
      </c>
      <c r="E716" s="150" t="s">
        <v>1</v>
      </c>
      <c r="F716" s="151" t="s">
        <v>268</v>
      </c>
      <c r="H716" s="150" t="s">
        <v>1</v>
      </c>
      <c r="I716" s="152"/>
      <c r="L716" s="148"/>
      <c r="M716" s="153"/>
      <c r="T716" s="154"/>
      <c r="AT716" s="150" t="s">
        <v>186</v>
      </c>
      <c r="AU716" s="150" t="s">
        <v>87</v>
      </c>
      <c r="AV716" s="12" t="s">
        <v>84</v>
      </c>
      <c r="AW716" s="12" t="s">
        <v>31</v>
      </c>
      <c r="AX716" s="12" t="s">
        <v>76</v>
      </c>
      <c r="AY716" s="150" t="s">
        <v>178</v>
      </c>
    </row>
    <row r="717" spans="2:51" s="13" customFormat="1">
      <c r="B717" s="155"/>
      <c r="D717" s="149" t="s">
        <v>186</v>
      </c>
      <c r="E717" s="156" t="s">
        <v>1</v>
      </c>
      <c r="F717" s="157" t="s">
        <v>528</v>
      </c>
      <c r="H717" s="158">
        <v>0.6</v>
      </c>
      <c r="I717" s="159"/>
      <c r="L717" s="155"/>
      <c r="M717" s="160"/>
      <c r="T717" s="161"/>
      <c r="AT717" s="156" t="s">
        <v>186</v>
      </c>
      <c r="AU717" s="156" t="s">
        <v>87</v>
      </c>
      <c r="AV717" s="13" t="s">
        <v>87</v>
      </c>
      <c r="AW717" s="13" t="s">
        <v>31</v>
      </c>
      <c r="AX717" s="13" t="s">
        <v>76</v>
      </c>
      <c r="AY717" s="156" t="s">
        <v>178</v>
      </c>
    </row>
    <row r="718" spans="2:51" s="12" customFormat="1">
      <c r="B718" s="148"/>
      <c r="D718" s="149" t="s">
        <v>186</v>
      </c>
      <c r="E718" s="150" t="s">
        <v>1</v>
      </c>
      <c r="F718" s="151" t="s">
        <v>269</v>
      </c>
      <c r="H718" s="150" t="s">
        <v>1</v>
      </c>
      <c r="I718" s="152"/>
      <c r="L718" s="148"/>
      <c r="M718" s="153"/>
      <c r="T718" s="154"/>
      <c r="AT718" s="150" t="s">
        <v>186</v>
      </c>
      <c r="AU718" s="150" t="s">
        <v>87</v>
      </c>
      <c r="AV718" s="12" t="s">
        <v>84</v>
      </c>
      <c r="AW718" s="12" t="s">
        <v>31</v>
      </c>
      <c r="AX718" s="12" t="s">
        <v>76</v>
      </c>
      <c r="AY718" s="150" t="s">
        <v>178</v>
      </c>
    </row>
    <row r="719" spans="2:51" s="13" customFormat="1">
      <c r="B719" s="155"/>
      <c r="D719" s="149" t="s">
        <v>186</v>
      </c>
      <c r="E719" s="156" t="s">
        <v>1</v>
      </c>
      <c r="F719" s="157" t="s">
        <v>525</v>
      </c>
      <c r="H719" s="158">
        <v>0.75</v>
      </c>
      <c r="I719" s="159"/>
      <c r="L719" s="155"/>
      <c r="M719" s="160"/>
      <c r="T719" s="161"/>
      <c r="AT719" s="156" t="s">
        <v>186</v>
      </c>
      <c r="AU719" s="156" t="s">
        <v>87</v>
      </c>
      <c r="AV719" s="13" t="s">
        <v>87</v>
      </c>
      <c r="AW719" s="13" t="s">
        <v>31</v>
      </c>
      <c r="AX719" s="13" t="s">
        <v>76</v>
      </c>
      <c r="AY719" s="156" t="s">
        <v>178</v>
      </c>
    </row>
    <row r="720" spans="2:51" s="12" customFormat="1">
      <c r="B720" s="148"/>
      <c r="D720" s="149" t="s">
        <v>186</v>
      </c>
      <c r="E720" s="150" t="s">
        <v>1</v>
      </c>
      <c r="F720" s="151" t="s">
        <v>270</v>
      </c>
      <c r="H720" s="150" t="s">
        <v>1</v>
      </c>
      <c r="I720" s="152"/>
      <c r="L720" s="148"/>
      <c r="M720" s="153"/>
      <c r="T720" s="154"/>
      <c r="AT720" s="150" t="s">
        <v>186</v>
      </c>
      <c r="AU720" s="150" t="s">
        <v>87</v>
      </c>
      <c r="AV720" s="12" t="s">
        <v>84</v>
      </c>
      <c r="AW720" s="12" t="s">
        <v>31</v>
      </c>
      <c r="AX720" s="12" t="s">
        <v>76</v>
      </c>
      <c r="AY720" s="150" t="s">
        <v>178</v>
      </c>
    </row>
    <row r="721" spans="2:51" s="13" customFormat="1">
      <c r="B721" s="155"/>
      <c r="D721" s="149" t="s">
        <v>186</v>
      </c>
      <c r="E721" s="156" t="s">
        <v>1</v>
      </c>
      <c r="F721" s="157" t="s">
        <v>529</v>
      </c>
      <c r="H721" s="158">
        <v>0.9</v>
      </c>
      <c r="I721" s="159"/>
      <c r="L721" s="155"/>
      <c r="M721" s="160"/>
      <c r="T721" s="161"/>
      <c r="AT721" s="156" t="s">
        <v>186</v>
      </c>
      <c r="AU721" s="156" t="s">
        <v>87</v>
      </c>
      <c r="AV721" s="13" t="s">
        <v>87</v>
      </c>
      <c r="AW721" s="13" t="s">
        <v>31</v>
      </c>
      <c r="AX721" s="13" t="s">
        <v>76</v>
      </c>
      <c r="AY721" s="156" t="s">
        <v>178</v>
      </c>
    </row>
    <row r="722" spans="2:51" s="12" customFormat="1">
      <c r="B722" s="148"/>
      <c r="D722" s="149" t="s">
        <v>186</v>
      </c>
      <c r="E722" s="150" t="s">
        <v>1</v>
      </c>
      <c r="F722" s="151" t="s">
        <v>271</v>
      </c>
      <c r="H722" s="150" t="s">
        <v>1</v>
      </c>
      <c r="I722" s="152"/>
      <c r="L722" s="148"/>
      <c r="M722" s="153"/>
      <c r="T722" s="154"/>
      <c r="AT722" s="150" t="s">
        <v>186</v>
      </c>
      <c r="AU722" s="150" t="s">
        <v>87</v>
      </c>
      <c r="AV722" s="12" t="s">
        <v>84</v>
      </c>
      <c r="AW722" s="12" t="s">
        <v>31</v>
      </c>
      <c r="AX722" s="12" t="s">
        <v>76</v>
      </c>
      <c r="AY722" s="150" t="s">
        <v>178</v>
      </c>
    </row>
    <row r="723" spans="2:51" s="13" customFormat="1">
      <c r="B723" s="155"/>
      <c r="D723" s="149" t="s">
        <v>186</v>
      </c>
      <c r="E723" s="156" t="s">
        <v>1</v>
      </c>
      <c r="F723" s="157" t="s">
        <v>526</v>
      </c>
      <c r="H723" s="158">
        <v>1.35</v>
      </c>
      <c r="I723" s="159"/>
      <c r="L723" s="155"/>
      <c r="M723" s="160"/>
      <c r="T723" s="161"/>
      <c r="AT723" s="156" t="s">
        <v>186</v>
      </c>
      <c r="AU723" s="156" t="s">
        <v>87</v>
      </c>
      <c r="AV723" s="13" t="s">
        <v>87</v>
      </c>
      <c r="AW723" s="13" t="s">
        <v>31</v>
      </c>
      <c r="AX723" s="13" t="s">
        <v>76</v>
      </c>
      <c r="AY723" s="156" t="s">
        <v>178</v>
      </c>
    </row>
    <row r="724" spans="2:51" s="12" customFormat="1">
      <c r="B724" s="148"/>
      <c r="D724" s="149" t="s">
        <v>186</v>
      </c>
      <c r="E724" s="150" t="s">
        <v>1</v>
      </c>
      <c r="F724" s="151" t="s">
        <v>272</v>
      </c>
      <c r="H724" s="150" t="s">
        <v>1</v>
      </c>
      <c r="I724" s="152"/>
      <c r="L724" s="148"/>
      <c r="M724" s="153"/>
      <c r="T724" s="154"/>
      <c r="AT724" s="150" t="s">
        <v>186</v>
      </c>
      <c r="AU724" s="150" t="s">
        <v>87</v>
      </c>
      <c r="AV724" s="12" t="s">
        <v>84</v>
      </c>
      <c r="AW724" s="12" t="s">
        <v>31</v>
      </c>
      <c r="AX724" s="12" t="s">
        <v>76</v>
      </c>
      <c r="AY724" s="150" t="s">
        <v>178</v>
      </c>
    </row>
    <row r="725" spans="2:51" s="13" customFormat="1">
      <c r="B725" s="155"/>
      <c r="D725" s="149" t="s">
        <v>186</v>
      </c>
      <c r="E725" s="156" t="s">
        <v>1</v>
      </c>
      <c r="F725" s="157" t="s">
        <v>525</v>
      </c>
      <c r="H725" s="158">
        <v>0.75</v>
      </c>
      <c r="I725" s="159"/>
      <c r="L725" s="155"/>
      <c r="M725" s="160"/>
      <c r="T725" s="161"/>
      <c r="AT725" s="156" t="s">
        <v>186</v>
      </c>
      <c r="AU725" s="156" t="s">
        <v>87</v>
      </c>
      <c r="AV725" s="13" t="s">
        <v>87</v>
      </c>
      <c r="AW725" s="13" t="s">
        <v>31</v>
      </c>
      <c r="AX725" s="13" t="s">
        <v>76</v>
      </c>
      <c r="AY725" s="156" t="s">
        <v>178</v>
      </c>
    </row>
    <row r="726" spans="2:51" s="12" customFormat="1">
      <c r="B726" s="148"/>
      <c r="D726" s="149" t="s">
        <v>186</v>
      </c>
      <c r="E726" s="150" t="s">
        <v>1</v>
      </c>
      <c r="F726" s="151" t="s">
        <v>273</v>
      </c>
      <c r="H726" s="150" t="s">
        <v>1</v>
      </c>
      <c r="I726" s="152"/>
      <c r="L726" s="148"/>
      <c r="M726" s="153"/>
      <c r="T726" s="154"/>
      <c r="AT726" s="150" t="s">
        <v>186</v>
      </c>
      <c r="AU726" s="150" t="s">
        <v>87</v>
      </c>
      <c r="AV726" s="12" t="s">
        <v>84</v>
      </c>
      <c r="AW726" s="12" t="s">
        <v>31</v>
      </c>
      <c r="AX726" s="12" t="s">
        <v>76</v>
      </c>
      <c r="AY726" s="150" t="s">
        <v>178</v>
      </c>
    </row>
    <row r="727" spans="2:51" s="13" customFormat="1">
      <c r="B727" s="155"/>
      <c r="D727" s="149" t="s">
        <v>186</v>
      </c>
      <c r="E727" s="156" t="s">
        <v>1</v>
      </c>
      <c r="F727" s="157" t="s">
        <v>531</v>
      </c>
      <c r="H727" s="158">
        <v>0.52500000000000002</v>
      </c>
      <c r="I727" s="159"/>
      <c r="L727" s="155"/>
      <c r="M727" s="160"/>
      <c r="T727" s="161"/>
      <c r="AT727" s="156" t="s">
        <v>186</v>
      </c>
      <c r="AU727" s="156" t="s">
        <v>87</v>
      </c>
      <c r="AV727" s="13" t="s">
        <v>87</v>
      </c>
      <c r="AW727" s="13" t="s">
        <v>31</v>
      </c>
      <c r="AX727" s="13" t="s">
        <v>76</v>
      </c>
      <c r="AY727" s="156" t="s">
        <v>178</v>
      </c>
    </row>
    <row r="728" spans="2:51" s="12" customFormat="1">
      <c r="B728" s="148"/>
      <c r="D728" s="149" t="s">
        <v>186</v>
      </c>
      <c r="E728" s="150" t="s">
        <v>1</v>
      </c>
      <c r="F728" s="151" t="s">
        <v>274</v>
      </c>
      <c r="H728" s="150" t="s">
        <v>1</v>
      </c>
      <c r="I728" s="152"/>
      <c r="L728" s="148"/>
      <c r="M728" s="153"/>
      <c r="T728" s="154"/>
      <c r="AT728" s="150" t="s">
        <v>186</v>
      </c>
      <c r="AU728" s="150" t="s">
        <v>87</v>
      </c>
      <c r="AV728" s="12" t="s">
        <v>84</v>
      </c>
      <c r="AW728" s="12" t="s">
        <v>31</v>
      </c>
      <c r="AX728" s="12" t="s">
        <v>76</v>
      </c>
      <c r="AY728" s="150" t="s">
        <v>178</v>
      </c>
    </row>
    <row r="729" spans="2:51" s="13" customFormat="1">
      <c r="B729" s="155"/>
      <c r="D729" s="149" t="s">
        <v>186</v>
      </c>
      <c r="E729" s="156" t="s">
        <v>1</v>
      </c>
      <c r="F729" s="157" t="s">
        <v>530</v>
      </c>
      <c r="H729" s="158">
        <v>0.45</v>
      </c>
      <c r="I729" s="159"/>
      <c r="L729" s="155"/>
      <c r="M729" s="160"/>
      <c r="T729" s="161"/>
      <c r="AT729" s="156" t="s">
        <v>186</v>
      </c>
      <c r="AU729" s="156" t="s">
        <v>87</v>
      </c>
      <c r="AV729" s="13" t="s">
        <v>87</v>
      </c>
      <c r="AW729" s="13" t="s">
        <v>31</v>
      </c>
      <c r="AX729" s="13" t="s">
        <v>76</v>
      </c>
      <c r="AY729" s="156" t="s">
        <v>178</v>
      </c>
    </row>
    <row r="730" spans="2:51" s="12" customFormat="1">
      <c r="B730" s="148"/>
      <c r="D730" s="149" t="s">
        <v>186</v>
      </c>
      <c r="E730" s="150" t="s">
        <v>1</v>
      </c>
      <c r="F730" s="151" t="s">
        <v>275</v>
      </c>
      <c r="H730" s="150" t="s">
        <v>1</v>
      </c>
      <c r="I730" s="152"/>
      <c r="L730" s="148"/>
      <c r="M730" s="153"/>
      <c r="T730" s="154"/>
      <c r="AT730" s="150" t="s">
        <v>186</v>
      </c>
      <c r="AU730" s="150" t="s">
        <v>87</v>
      </c>
      <c r="AV730" s="12" t="s">
        <v>84</v>
      </c>
      <c r="AW730" s="12" t="s">
        <v>31</v>
      </c>
      <c r="AX730" s="12" t="s">
        <v>76</v>
      </c>
      <c r="AY730" s="150" t="s">
        <v>178</v>
      </c>
    </row>
    <row r="731" spans="2:51" s="13" customFormat="1">
      <c r="B731" s="155"/>
      <c r="D731" s="149" t="s">
        <v>186</v>
      </c>
      <c r="E731" s="156" t="s">
        <v>1</v>
      </c>
      <c r="F731" s="157" t="s">
        <v>525</v>
      </c>
      <c r="H731" s="158">
        <v>0.75</v>
      </c>
      <c r="I731" s="159"/>
      <c r="L731" s="155"/>
      <c r="M731" s="160"/>
      <c r="T731" s="161"/>
      <c r="AT731" s="156" t="s">
        <v>186</v>
      </c>
      <c r="AU731" s="156" t="s">
        <v>87</v>
      </c>
      <c r="AV731" s="13" t="s">
        <v>87</v>
      </c>
      <c r="AW731" s="13" t="s">
        <v>31</v>
      </c>
      <c r="AX731" s="13" t="s">
        <v>76</v>
      </c>
      <c r="AY731" s="156" t="s">
        <v>178</v>
      </c>
    </row>
    <row r="732" spans="2:51" s="12" customFormat="1">
      <c r="B732" s="148"/>
      <c r="D732" s="149" t="s">
        <v>186</v>
      </c>
      <c r="E732" s="150" t="s">
        <v>1</v>
      </c>
      <c r="F732" s="151" t="s">
        <v>276</v>
      </c>
      <c r="H732" s="150" t="s">
        <v>1</v>
      </c>
      <c r="I732" s="152"/>
      <c r="L732" s="148"/>
      <c r="M732" s="153"/>
      <c r="T732" s="154"/>
      <c r="AT732" s="150" t="s">
        <v>186</v>
      </c>
      <c r="AU732" s="150" t="s">
        <v>87</v>
      </c>
      <c r="AV732" s="12" t="s">
        <v>84</v>
      </c>
      <c r="AW732" s="12" t="s">
        <v>31</v>
      </c>
      <c r="AX732" s="12" t="s">
        <v>76</v>
      </c>
      <c r="AY732" s="150" t="s">
        <v>178</v>
      </c>
    </row>
    <row r="733" spans="2:51" s="13" customFormat="1">
      <c r="B733" s="155"/>
      <c r="D733" s="149" t="s">
        <v>186</v>
      </c>
      <c r="E733" s="156" t="s">
        <v>1</v>
      </c>
      <c r="F733" s="157" t="s">
        <v>528</v>
      </c>
      <c r="H733" s="158">
        <v>0.6</v>
      </c>
      <c r="I733" s="159"/>
      <c r="L733" s="155"/>
      <c r="M733" s="160"/>
      <c r="T733" s="161"/>
      <c r="AT733" s="156" t="s">
        <v>186</v>
      </c>
      <c r="AU733" s="156" t="s">
        <v>87</v>
      </c>
      <c r="AV733" s="13" t="s">
        <v>87</v>
      </c>
      <c r="AW733" s="13" t="s">
        <v>31</v>
      </c>
      <c r="AX733" s="13" t="s">
        <v>76</v>
      </c>
      <c r="AY733" s="156" t="s">
        <v>178</v>
      </c>
    </row>
    <row r="734" spans="2:51" s="12" customFormat="1">
      <c r="B734" s="148"/>
      <c r="D734" s="149" t="s">
        <v>186</v>
      </c>
      <c r="E734" s="150" t="s">
        <v>1</v>
      </c>
      <c r="F734" s="151" t="s">
        <v>279</v>
      </c>
      <c r="H734" s="150" t="s">
        <v>1</v>
      </c>
      <c r="I734" s="152"/>
      <c r="L734" s="148"/>
      <c r="M734" s="153"/>
      <c r="T734" s="154"/>
      <c r="AT734" s="150" t="s">
        <v>186</v>
      </c>
      <c r="AU734" s="150" t="s">
        <v>87</v>
      </c>
      <c r="AV734" s="12" t="s">
        <v>84</v>
      </c>
      <c r="AW734" s="12" t="s">
        <v>31</v>
      </c>
      <c r="AX734" s="12" t="s">
        <v>76</v>
      </c>
      <c r="AY734" s="150" t="s">
        <v>178</v>
      </c>
    </row>
    <row r="735" spans="2:51" s="13" customFormat="1">
      <c r="B735" s="155"/>
      <c r="D735" s="149" t="s">
        <v>186</v>
      </c>
      <c r="E735" s="156" t="s">
        <v>1</v>
      </c>
      <c r="F735" s="157" t="s">
        <v>532</v>
      </c>
      <c r="H735" s="158">
        <v>3.45</v>
      </c>
      <c r="I735" s="159"/>
      <c r="L735" s="155"/>
      <c r="M735" s="160"/>
      <c r="T735" s="161"/>
      <c r="AT735" s="156" t="s">
        <v>186</v>
      </c>
      <c r="AU735" s="156" t="s">
        <v>87</v>
      </c>
      <c r="AV735" s="13" t="s">
        <v>87</v>
      </c>
      <c r="AW735" s="13" t="s">
        <v>31</v>
      </c>
      <c r="AX735" s="13" t="s">
        <v>76</v>
      </c>
      <c r="AY735" s="156" t="s">
        <v>178</v>
      </c>
    </row>
    <row r="736" spans="2:51" s="12" customFormat="1">
      <c r="B736" s="148"/>
      <c r="D736" s="149" t="s">
        <v>186</v>
      </c>
      <c r="E736" s="150" t="s">
        <v>1</v>
      </c>
      <c r="F736" s="151" t="s">
        <v>280</v>
      </c>
      <c r="H736" s="150" t="s">
        <v>1</v>
      </c>
      <c r="I736" s="152"/>
      <c r="L736" s="148"/>
      <c r="M736" s="153"/>
      <c r="T736" s="154"/>
      <c r="AT736" s="150" t="s">
        <v>186</v>
      </c>
      <c r="AU736" s="150" t="s">
        <v>87</v>
      </c>
      <c r="AV736" s="12" t="s">
        <v>84</v>
      </c>
      <c r="AW736" s="12" t="s">
        <v>31</v>
      </c>
      <c r="AX736" s="12" t="s">
        <v>76</v>
      </c>
      <c r="AY736" s="150" t="s">
        <v>178</v>
      </c>
    </row>
    <row r="737" spans="2:51" s="13" customFormat="1">
      <c r="B737" s="155"/>
      <c r="D737" s="149" t="s">
        <v>186</v>
      </c>
      <c r="E737" s="156" t="s">
        <v>1</v>
      </c>
      <c r="F737" s="157" t="s">
        <v>533</v>
      </c>
      <c r="H737" s="158">
        <v>1.2</v>
      </c>
      <c r="I737" s="159"/>
      <c r="L737" s="155"/>
      <c r="M737" s="160"/>
      <c r="T737" s="161"/>
      <c r="AT737" s="156" t="s">
        <v>186</v>
      </c>
      <c r="AU737" s="156" t="s">
        <v>87</v>
      </c>
      <c r="AV737" s="13" t="s">
        <v>87</v>
      </c>
      <c r="AW737" s="13" t="s">
        <v>31</v>
      </c>
      <c r="AX737" s="13" t="s">
        <v>76</v>
      </c>
      <c r="AY737" s="156" t="s">
        <v>178</v>
      </c>
    </row>
    <row r="738" spans="2:51" s="12" customFormat="1">
      <c r="B738" s="148"/>
      <c r="D738" s="149" t="s">
        <v>186</v>
      </c>
      <c r="E738" s="150" t="s">
        <v>1</v>
      </c>
      <c r="F738" s="151" t="s">
        <v>281</v>
      </c>
      <c r="H738" s="150" t="s">
        <v>1</v>
      </c>
      <c r="I738" s="152"/>
      <c r="L738" s="148"/>
      <c r="M738" s="153"/>
      <c r="T738" s="154"/>
      <c r="AT738" s="150" t="s">
        <v>186</v>
      </c>
      <c r="AU738" s="150" t="s">
        <v>87</v>
      </c>
      <c r="AV738" s="12" t="s">
        <v>84</v>
      </c>
      <c r="AW738" s="12" t="s">
        <v>31</v>
      </c>
      <c r="AX738" s="12" t="s">
        <v>76</v>
      </c>
      <c r="AY738" s="150" t="s">
        <v>178</v>
      </c>
    </row>
    <row r="739" spans="2:51" s="13" customFormat="1">
      <c r="B739" s="155"/>
      <c r="D739" s="149" t="s">
        <v>186</v>
      </c>
      <c r="E739" s="156" t="s">
        <v>1</v>
      </c>
      <c r="F739" s="157" t="s">
        <v>526</v>
      </c>
      <c r="H739" s="158">
        <v>1.35</v>
      </c>
      <c r="I739" s="159"/>
      <c r="L739" s="155"/>
      <c r="M739" s="160"/>
      <c r="T739" s="161"/>
      <c r="AT739" s="156" t="s">
        <v>186</v>
      </c>
      <c r="AU739" s="156" t="s">
        <v>87</v>
      </c>
      <c r="AV739" s="13" t="s">
        <v>87</v>
      </c>
      <c r="AW739" s="13" t="s">
        <v>31</v>
      </c>
      <c r="AX739" s="13" t="s">
        <v>76</v>
      </c>
      <c r="AY739" s="156" t="s">
        <v>178</v>
      </c>
    </row>
    <row r="740" spans="2:51" s="12" customFormat="1">
      <c r="B740" s="148"/>
      <c r="D740" s="149" t="s">
        <v>186</v>
      </c>
      <c r="E740" s="150" t="s">
        <v>1</v>
      </c>
      <c r="F740" s="151" t="s">
        <v>282</v>
      </c>
      <c r="H740" s="150" t="s">
        <v>1</v>
      </c>
      <c r="I740" s="152"/>
      <c r="L740" s="148"/>
      <c r="M740" s="153"/>
      <c r="T740" s="154"/>
      <c r="AT740" s="150" t="s">
        <v>186</v>
      </c>
      <c r="AU740" s="150" t="s">
        <v>87</v>
      </c>
      <c r="AV740" s="12" t="s">
        <v>84</v>
      </c>
      <c r="AW740" s="12" t="s">
        <v>31</v>
      </c>
      <c r="AX740" s="12" t="s">
        <v>76</v>
      </c>
      <c r="AY740" s="150" t="s">
        <v>178</v>
      </c>
    </row>
    <row r="741" spans="2:51" s="13" customFormat="1">
      <c r="B741" s="155"/>
      <c r="D741" s="149" t="s">
        <v>186</v>
      </c>
      <c r="E741" s="156" t="s">
        <v>1</v>
      </c>
      <c r="F741" s="157" t="s">
        <v>534</v>
      </c>
      <c r="H741" s="158">
        <v>1.05</v>
      </c>
      <c r="I741" s="159"/>
      <c r="L741" s="155"/>
      <c r="M741" s="160"/>
      <c r="T741" s="161"/>
      <c r="AT741" s="156" t="s">
        <v>186</v>
      </c>
      <c r="AU741" s="156" t="s">
        <v>87</v>
      </c>
      <c r="AV741" s="13" t="s">
        <v>87</v>
      </c>
      <c r="AW741" s="13" t="s">
        <v>31</v>
      </c>
      <c r="AX741" s="13" t="s">
        <v>76</v>
      </c>
      <c r="AY741" s="156" t="s">
        <v>178</v>
      </c>
    </row>
    <row r="742" spans="2:51" s="12" customFormat="1">
      <c r="B742" s="148"/>
      <c r="D742" s="149" t="s">
        <v>186</v>
      </c>
      <c r="E742" s="150" t="s">
        <v>1</v>
      </c>
      <c r="F742" s="151" t="s">
        <v>283</v>
      </c>
      <c r="H742" s="150" t="s">
        <v>1</v>
      </c>
      <c r="I742" s="152"/>
      <c r="L742" s="148"/>
      <c r="M742" s="153"/>
      <c r="T742" s="154"/>
      <c r="AT742" s="150" t="s">
        <v>186</v>
      </c>
      <c r="AU742" s="150" t="s">
        <v>87</v>
      </c>
      <c r="AV742" s="12" t="s">
        <v>84</v>
      </c>
      <c r="AW742" s="12" t="s">
        <v>31</v>
      </c>
      <c r="AX742" s="12" t="s">
        <v>76</v>
      </c>
      <c r="AY742" s="150" t="s">
        <v>178</v>
      </c>
    </row>
    <row r="743" spans="2:51" s="13" customFormat="1">
      <c r="B743" s="155"/>
      <c r="D743" s="149" t="s">
        <v>186</v>
      </c>
      <c r="E743" s="156" t="s">
        <v>1</v>
      </c>
      <c r="F743" s="157" t="s">
        <v>529</v>
      </c>
      <c r="H743" s="158">
        <v>0.9</v>
      </c>
      <c r="I743" s="159"/>
      <c r="L743" s="155"/>
      <c r="M743" s="160"/>
      <c r="T743" s="161"/>
      <c r="AT743" s="156" t="s">
        <v>186</v>
      </c>
      <c r="AU743" s="156" t="s">
        <v>87</v>
      </c>
      <c r="AV743" s="13" t="s">
        <v>87</v>
      </c>
      <c r="AW743" s="13" t="s">
        <v>31</v>
      </c>
      <c r="AX743" s="13" t="s">
        <v>76</v>
      </c>
      <c r="AY743" s="156" t="s">
        <v>178</v>
      </c>
    </row>
    <row r="744" spans="2:51" s="12" customFormat="1">
      <c r="B744" s="148"/>
      <c r="D744" s="149" t="s">
        <v>186</v>
      </c>
      <c r="E744" s="150" t="s">
        <v>1</v>
      </c>
      <c r="F744" s="151" t="s">
        <v>284</v>
      </c>
      <c r="H744" s="150" t="s">
        <v>1</v>
      </c>
      <c r="I744" s="152"/>
      <c r="L744" s="148"/>
      <c r="M744" s="153"/>
      <c r="T744" s="154"/>
      <c r="AT744" s="150" t="s">
        <v>186</v>
      </c>
      <c r="AU744" s="150" t="s">
        <v>87</v>
      </c>
      <c r="AV744" s="12" t="s">
        <v>84</v>
      </c>
      <c r="AW744" s="12" t="s">
        <v>31</v>
      </c>
      <c r="AX744" s="12" t="s">
        <v>76</v>
      </c>
      <c r="AY744" s="150" t="s">
        <v>178</v>
      </c>
    </row>
    <row r="745" spans="2:51" s="13" customFormat="1">
      <c r="B745" s="155"/>
      <c r="D745" s="149" t="s">
        <v>186</v>
      </c>
      <c r="E745" s="156" t="s">
        <v>1</v>
      </c>
      <c r="F745" s="157" t="s">
        <v>535</v>
      </c>
      <c r="H745" s="158">
        <v>1.65</v>
      </c>
      <c r="I745" s="159"/>
      <c r="L745" s="155"/>
      <c r="M745" s="160"/>
      <c r="T745" s="161"/>
      <c r="AT745" s="156" t="s">
        <v>186</v>
      </c>
      <c r="AU745" s="156" t="s">
        <v>87</v>
      </c>
      <c r="AV745" s="13" t="s">
        <v>87</v>
      </c>
      <c r="AW745" s="13" t="s">
        <v>31</v>
      </c>
      <c r="AX745" s="13" t="s">
        <v>76</v>
      </c>
      <c r="AY745" s="156" t="s">
        <v>178</v>
      </c>
    </row>
    <row r="746" spans="2:51" s="12" customFormat="1">
      <c r="B746" s="148"/>
      <c r="D746" s="149" t="s">
        <v>186</v>
      </c>
      <c r="E746" s="150" t="s">
        <v>1</v>
      </c>
      <c r="F746" s="151" t="s">
        <v>285</v>
      </c>
      <c r="H746" s="150" t="s">
        <v>1</v>
      </c>
      <c r="I746" s="152"/>
      <c r="L746" s="148"/>
      <c r="M746" s="153"/>
      <c r="T746" s="154"/>
      <c r="AT746" s="150" t="s">
        <v>186</v>
      </c>
      <c r="AU746" s="150" t="s">
        <v>87</v>
      </c>
      <c r="AV746" s="12" t="s">
        <v>84</v>
      </c>
      <c r="AW746" s="12" t="s">
        <v>31</v>
      </c>
      <c r="AX746" s="12" t="s">
        <v>76</v>
      </c>
      <c r="AY746" s="150" t="s">
        <v>178</v>
      </c>
    </row>
    <row r="747" spans="2:51" s="13" customFormat="1">
      <c r="B747" s="155"/>
      <c r="D747" s="149" t="s">
        <v>186</v>
      </c>
      <c r="E747" s="156" t="s">
        <v>1</v>
      </c>
      <c r="F747" s="157" t="s">
        <v>535</v>
      </c>
      <c r="H747" s="158">
        <v>1.65</v>
      </c>
      <c r="I747" s="159"/>
      <c r="L747" s="155"/>
      <c r="M747" s="160"/>
      <c r="T747" s="161"/>
      <c r="AT747" s="156" t="s">
        <v>186</v>
      </c>
      <c r="AU747" s="156" t="s">
        <v>87</v>
      </c>
      <c r="AV747" s="13" t="s">
        <v>87</v>
      </c>
      <c r="AW747" s="13" t="s">
        <v>31</v>
      </c>
      <c r="AX747" s="13" t="s">
        <v>76</v>
      </c>
      <c r="AY747" s="156" t="s">
        <v>178</v>
      </c>
    </row>
    <row r="748" spans="2:51" s="12" customFormat="1">
      <c r="B748" s="148"/>
      <c r="D748" s="149" t="s">
        <v>186</v>
      </c>
      <c r="E748" s="150" t="s">
        <v>1</v>
      </c>
      <c r="F748" s="151" t="s">
        <v>286</v>
      </c>
      <c r="H748" s="150" t="s">
        <v>1</v>
      </c>
      <c r="I748" s="152"/>
      <c r="L748" s="148"/>
      <c r="M748" s="153"/>
      <c r="T748" s="154"/>
      <c r="AT748" s="150" t="s">
        <v>186</v>
      </c>
      <c r="AU748" s="150" t="s">
        <v>87</v>
      </c>
      <c r="AV748" s="12" t="s">
        <v>84</v>
      </c>
      <c r="AW748" s="12" t="s">
        <v>31</v>
      </c>
      <c r="AX748" s="12" t="s">
        <v>76</v>
      </c>
      <c r="AY748" s="150" t="s">
        <v>178</v>
      </c>
    </row>
    <row r="749" spans="2:51" s="13" customFormat="1">
      <c r="B749" s="155"/>
      <c r="D749" s="149" t="s">
        <v>186</v>
      </c>
      <c r="E749" s="156" t="s">
        <v>1</v>
      </c>
      <c r="F749" s="157" t="s">
        <v>528</v>
      </c>
      <c r="H749" s="158">
        <v>0.6</v>
      </c>
      <c r="I749" s="159"/>
      <c r="L749" s="155"/>
      <c r="M749" s="160"/>
      <c r="T749" s="161"/>
      <c r="AT749" s="156" t="s">
        <v>186</v>
      </c>
      <c r="AU749" s="156" t="s">
        <v>87</v>
      </c>
      <c r="AV749" s="13" t="s">
        <v>87</v>
      </c>
      <c r="AW749" s="13" t="s">
        <v>31</v>
      </c>
      <c r="AX749" s="13" t="s">
        <v>76</v>
      </c>
      <c r="AY749" s="156" t="s">
        <v>178</v>
      </c>
    </row>
    <row r="750" spans="2:51" s="12" customFormat="1">
      <c r="B750" s="148"/>
      <c r="D750" s="149" t="s">
        <v>186</v>
      </c>
      <c r="E750" s="150" t="s">
        <v>1</v>
      </c>
      <c r="F750" s="151" t="s">
        <v>287</v>
      </c>
      <c r="H750" s="150" t="s">
        <v>1</v>
      </c>
      <c r="I750" s="152"/>
      <c r="L750" s="148"/>
      <c r="M750" s="153"/>
      <c r="T750" s="154"/>
      <c r="AT750" s="150" t="s">
        <v>186</v>
      </c>
      <c r="AU750" s="150" t="s">
        <v>87</v>
      </c>
      <c r="AV750" s="12" t="s">
        <v>84</v>
      </c>
      <c r="AW750" s="12" t="s">
        <v>31</v>
      </c>
      <c r="AX750" s="12" t="s">
        <v>76</v>
      </c>
      <c r="AY750" s="150" t="s">
        <v>178</v>
      </c>
    </row>
    <row r="751" spans="2:51" s="13" customFormat="1">
      <c r="B751" s="155"/>
      <c r="D751" s="149" t="s">
        <v>186</v>
      </c>
      <c r="E751" s="156" t="s">
        <v>1</v>
      </c>
      <c r="F751" s="157" t="s">
        <v>525</v>
      </c>
      <c r="H751" s="158">
        <v>0.75</v>
      </c>
      <c r="I751" s="159"/>
      <c r="L751" s="155"/>
      <c r="M751" s="160"/>
      <c r="T751" s="161"/>
      <c r="AT751" s="156" t="s">
        <v>186</v>
      </c>
      <c r="AU751" s="156" t="s">
        <v>87</v>
      </c>
      <c r="AV751" s="13" t="s">
        <v>87</v>
      </c>
      <c r="AW751" s="13" t="s">
        <v>31</v>
      </c>
      <c r="AX751" s="13" t="s">
        <v>76</v>
      </c>
      <c r="AY751" s="156" t="s">
        <v>178</v>
      </c>
    </row>
    <row r="752" spans="2:51" s="12" customFormat="1">
      <c r="B752" s="148"/>
      <c r="D752" s="149" t="s">
        <v>186</v>
      </c>
      <c r="E752" s="150" t="s">
        <v>1</v>
      </c>
      <c r="F752" s="151" t="s">
        <v>288</v>
      </c>
      <c r="H752" s="150" t="s">
        <v>1</v>
      </c>
      <c r="I752" s="152"/>
      <c r="L752" s="148"/>
      <c r="M752" s="153"/>
      <c r="T752" s="154"/>
      <c r="AT752" s="150" t="s">
        <v>186</v>
      </c>
      <c r="AU752" s="150" t="s">
        <v>87</v>
      </c>
      <c r="AV752" s="12" t="s">
        <v>84</v>
      </c>
      <c r="AW752" s="12" t="s">
        <v>31</v>
      </c>
      <c r="AX752" s="12" t="s">
        <v>76</v>
      </c>
      <c r="AY752" s="150" t="s">
        <v>178</v>
      </c>
    </row>
    <row r="753" spans="2:65" s="13" customFormat="1">
      <c r="B753" s="155"/>
      <c r="D753" s="149" t="s">
        <v>186</v>
      </c>
      <c r="E753" s="156" t="s">
        <v>1</v>
      </c>
      <c r="F753" s="157" t="s">
        <v>533</v>
      </c>
      <c r="H753" s="158">
        <v>1.2</v>
      </c>
      <c r="I753" s="159"/>
      <c r="L753" s="155"/>
      <c r="M753" s="160"/>
      <c r="T753" s="161"/>
      <c r="AT753" s="156" t="s">
        <v>186</v>
      </c>
      <c r="AU753" s="156" t="s">
        <v>87</v>
      </c>
      <c r="AV753" s="13" t="s">
        <v>87</v>
      </c>
      <c r="AW753" s="13" t="s">
        <v>31</v>
      </c>
      <c r="AX753" s="13" t="s">
        <v>76</v>
      </c>
      <c r="AY753" s="156" t="s">
        <v>178</v>
      </c>
    </row>
    <row r="754" spans="2:65" s="12" customFormat="1">
      <c r="B754" s="148"/>
      <c r="D754" s="149" t="s">
        <v>186</v>
      </c>
      <c r="E754" s="150" t="s">
        <v>1</v>
      </c>
      <c r="F754" s="151" t="s">
        <v>289</v>
      </c>
      <c r="H754" s="150" t="s">
        <v>1</v>
      </c>
      <c r="I754" s="152"/>
      <c r="L754" s="148"/>
      <c r="M754" s="153"/>
      <c r="T754" s="154"/>
      <c r="AT754" s="150" t="s">
        <v>186</v>
      </c>
      <c r="AU754" s="150" t="s">
        <v>87</v>
      </c>
      <c r="AV754" s="12" t="s">
        <v>84</v>
      </c>
      <c r="AW754" s="12" t="s">
        <v>31</v>
      </c>
      <c r="AX754" s="12" t="s">
        <v>76</v>
      </c>
      <c r="AY754" s="150" t="s">
        <v>178</v>
      </c>
    </row>
    <row r="755" spans="2:65" s="13" customFormat="1">
      <c r="B755" s="155"/>
      <c r="D755" s="149" t="s">
        <v>186</v>
      </c>
      <c r="E755" s="156" t="s">
        <v>1</v>
      </c>
      <c r="F755" s="157" t="s">
        <v>528</v>
      </c>
      <c r="H755" s="158">
        <v>0.6</v>
      </c>
      <c r="I755" s="159"/>
      <c r="L755" s="155"/>
      <c r="M755" s="160"/>
      <c r="T755" s="161"/>
      <c r="AT755" s="156" t="s">
        <v>186</v>
      </c>
      <c r="AU755" s="156" t="s">
        <v>87</v>
      </c>
      <c r="AV755" s="13" t="s">
        <v>87</v>
      </c>
      <c r="AW755" s="13" t="s">
        <v>31</v>
      </c>
      <c r="AX755" s="13" t="s">
        <v>76</v>
      </c>
      <c r="AY755" s="156" t="s">
        <v>178</v>
      </c>
    </row>
    <row r="756" spans="2:65" s="14" customFormat="1">
      <c r="B756" s="162"/>
      <c r="D756" s="149" t="s">
        <v>186</v>
      </c>
      <c r="E756" s="163" t="s">
        <v>107</v>
      </c>
      <c r="F756" s="164" t="s">
        <v>189</v>
      </c>
      <c r="H756" s="165">
        <v>39.825000000000003</v>
      </c>
      <c r="I756" s="166"/>
      <c r="L756" s="162"/>
      <c r="M756" s="167"/>
      <c r="T756" s="168"/>
      <c r="AT756" s="163" t="s">
        <v>186</v>
      </c>
      <c r="AU756" s="163" t="s">
        <v>87</v>
      </c>
      <c r="AV756" s="14" t="s">
        <v>184</v>
      </c>
      <c r="AW756" s="14" t="s">
        <v>31</v>
      </c>
      <c r="AX756" s="14" t="s">
        <v>84</v>
      </c>
      <c r="AY756" s="163" t="s">
        <v>178</v>
      </c>
    </row>
    <row r="757" spans="2:65" s="1" customFormat="1" ht="33" customHeight="1">
      <c r="B757" s="133"/>
      <c r="C757" s="134" t="s">
        <v>536</v>
      </c>
      <c r="D757" s="134" t="s">
        <v>180</v>
      </c>
      <c r="E757" s="135" t="s">
        <v>537</v>
      </c>
      <c r="F757" s="136" t="s">
        <v>538</v>
      </c>
      <c r="G757" s="137" t="s">
        <v>105</v>
      </c>
      <c r="H757" s="138">
        <v>8.9109999999999996</v>
      </c>
      <c r="I757" s="139"/>
      <c r="J757" s="140">
        <f>ROUND(I757*H757,2)</f>
        <v>0</v>
      </c>
      <c r="K757" s="141"/>
      <c r="L757" s="31"/>
      <c r="M757" s="142" t="s">
        <v>1</v>
      </c>
      <c r="N757" s="143" t="s">
        <v>41</v>
      </c>
      <c r="P757" s="144">
        <f>O757*H757</f>
        <v>0</v>
      </c>
      <c r="Q757" s="144">
        <v>0</v>
      </c>
      <c r="R757" s="144">
        <f>Q757*H757</f>
        <v>0</v>
      </c>
      <c r="S757" s="144">
        <v>0</v>
      </c>
      <c r="T757" s="145">
        <f>S757*H757</f>
        <v>0</v>
      </c>
      <c r="AR757" s="146" t="s">
        <v>184</v>
      </c>
      <c r="AT757" s="146" t="s">
        <v>180</v>
      </c>
      <c r="AU757" s="146" t="s">
        <v>87</v>
      </c>
      <c r="AY757" s="16" t="s">
        <v>178</v>
      </c>
      <c r="BE757" s="147">
        <f>IF(N757="základní",J757,0)</f>
        <v>0</v>
      </c>
      <c r="BF757" s="147">
        <f>IF(N757="snížená",J757,0)</f>
        <v>0</v>
      </c>
      <c r="BG757" s="147">
        <f>IF(N757="zákl. přenesená",J757,0)</f>
        <v>0</v>
      </c>
      <c r="BH757" s="147">
        <f>IF(N757="sníž. přenesená",J757,0)</f>
        <v>0</v>
      </c>
      <c r="BI757" s="147">
        <f>IF(N757="nulová",J757,0)</f>
        <v>0</v>
      </c>
      <c r="BJ757" s="16" t="s">
        <v>84</v>
      </c>
      <c r="BK757" s="147">
        <f>ROUND(I757*H757,2)</f>
        <v>0</v>
      </c>
      <c r="BL757" s="16" t="s">
        <v>184</v>
      </c>
      <c r="BM757" s="146" t="s">
        <v>539</v>
      </c>
    </row>
    <row r="758" spans="2:65" s="12" customFormat="1">
      <c r="B758" s="148"/>
      <c r="D758" s="149" t="s">
        <v>186</v>
      </c>
      <c r="E758" s="150" t="s">
        <v>1</v>
      </c>
      <c r="F758" s="151" t="s">
        <v>540</v>
      </c>
      <c r="H758" s="150" t="s">
        <v>1</v>
      </c>
      <c r="I758" s="152"/>
      <c r="L758" s="148"/>
      <c r="M758" s="153"/>
      <c r="T758" s="154"/>
      <c r="AT758" s="150" t="s">
        <v>186</v>
      </c>
      <c r="AU758" s="150" t="s">
        <v>87</v>
      </c>
      <c r="AV758" s="12" t="s">
        <v>84</v>
      </c>
      <c r="AW758" s="12" t="s">
        <v>31</v>
      </c>
      <c r="AX758" s="12" t="s">
        <v>76</v>
      </c>
      <c r="AY758" s="150" t="s">
        <v>178</v>
      </c>
    </row>
    <row r="759" spans="2:65" s="12" customFormat="1">
      <c r="B759" s="148"/>
      <c r="D759" s="149" t="s">
        <v>186</v>
      </c>
      <c r="E759" s="150" t="s">
        <v>1</v>
      </c>
      <c r="F759" s="151" t="s">
        <v>453</v>
      </c>
      <c r="H759" s="150" t="s">
        <v>1</v>
      </c>
      <c r="I759" s="152"/>
      <c r="L759" s="148"/>
      <c r="M759" s="153"/>
      <c r="T759" s="154"/>
      <c r="AT759" s="150" t="s">
        <v>186</v>
      </c>
      <c r="AU759" s="150" t="s">
        <v>87</v>
      </c>
      <c r="AV759" s="12" t="s">
        <v>84</v>
      </c>
      <c r="AW759" s="12" t="s">
        <v>31</v>
      </c>
      <c r="AX759" s="12" t="s">
        <v>76</v>
      </c>
      <c r="AY759" s="150" t="s">
        <v>178</v>
      </c>
    </row>
    <row r="760" spans="2:65" s="13" customFormat="1">
      <c r="B760" s="155"/>
      <c r="D760" s="149" t="s">
        <v>186</v>
      </c>
      <c r="E760" s="156" t="s">
        <v>1</v>
      </c>
      <c r="F760" s="157" t="s">
        <v>541</v>
      </c>
      <c r="H760" s="158">
        <v>8.9109999999999996</v>
      </c>
      <c r="I760" s="159"/>
      <c r="L760" s="155"/>
      <c r="M760" s="160"/>
      <c r="T760" s="161"/>
      <c r="AT760" s="156" t="s">
        <v>186</v>
      </c>
      <c r="AU760" s="156" t="s">
        <v>87</v>
      </c>
      <c r="AV760" s="13" t="s">
        <v>87</v>
      </c>
      <c r="AW760" s="13" t="s">
        <v>31</v>
      </c>
      <c r="AX760" s="13" t="s">
        <v>76</v>
      </c>
      <c r="AY760" s="156" t="s">
        <v>178</v>
      </c>
    </row>
    <row r="761" spans="2:65" s="14" customFormat="1">
      <c r="B761" s="162"/>
      <c r="D761" s="149" t="s">
        <v>186</v>
      </c>
      <c r="E761" s="163" t="s">
        <v>1</v>
      </c>
      <c r="F761" s="164" t="s">
        <v>189</v>
      </c>
      <c r="H761" s="165">
        <v>8.9109999999999996</v>
      </c>
      <c r="I761" s="166"/>
      <c r="L761" s="162"/>
      <c r="M761" s="167"/>
      <c r="T761" s="168"/>
      <c r="AT761" s="163" t="s">
        <v>186</v>
      </c>
      <c r="AU761" s="163" t="s">
        <v>87</v>
      </c>
      <c r="AV761" s="14" t="s">
        <v>184</v>
      </c>
      <c r="AW761" s="14" t="s">
        <v>31</v>
      </c>
      <c r="AX761" s="14" t="s">
        <v>84</v>
      </c>
      <c r="AY761" s="163" t="s">
        <v>178</v>
      </c>
    </row>
    <row r="762" spans="2:65" s="1" customFormat="1" ht="33" customHeight="1">
      <c r="B762" s="133"/>
      <c r="C762" s="134" t="s">
        <v>542</v>
      </c>
      <c r="D762" s="134" t="s">
        <v>180</v>
      </c>
      <c r="E762" s="135" t="s">
        <v>543</v>
      </c>
      <c r="F762" s="136" t="s">
        <v>544</v>
      </c>
      <c r="G762" s="137" t="s">
        <v>105</v>
      </c>
      <c r="H762" s="138">
        <v>2.117</v>
      </c>
      <c r="I762" s="139"/>
      <c r="J762" s="140">
        <f>ROUND(I762*H762,2)</f>
        <v>0</v>
      </c>
      <c r="K762" s="141"/>
      <c r="L762" s="31"/>
      <c r="M762" s="142" t="s">
        <v>1</v>
      </c>
      <c r="N762" s="143" t="s">
        <v>41</v>
      </c>
      <c r="P762" s="144">
        <f>O762*H762</f>
        <v>0</v>
      </c>
      <c r="Q762" s="144">
        <v>0</v>
      </c>
      <c r="R762" s="144">
        <f>Q762*H762</f>
        <v>0</v>
      </c>
      <c r="S762" s="144">
        <v>0</v>
      </c>
      <c r="T762" s="145">
        <f>S762*H762</f>
        <v>0</v>
      </c>
      <c r="AR762" s="146" t="s">
        <v>184</v>
      </c>
      <c r="AT762" s="146" t="s">
        <v>180</v>
      </c>
      <c r="AU762" s="146" t="s">
        <v>87</v>
      </c>
      <c r="AY762" s="16" t="s">
        <v>178</v>
      </c>
      <c r="BE762" s="147">
        <f>IF(N762="základní",J762,0)</f>
        <v>0</v>
      </c>
      <c r="BF762" s="147">
        <f>IF(N762="snížená",J762,0)</f>
        <v>0</v>
      </c>
      <c r="BG762" s="147">
        <f>IF(N762="zákl. přenesená",J762,0)</f>
        <v>0</v>
      </c>
      <c r="BH762" s="147">
        <f>IF(N762="sníž. přenesená",J762,0)</f>
        <v>0</v>
      </c>
      <c r="BI762" s="147">
        <f>IF(N762="nulová",J762,0)</f>
        <v>0</v>
      </c>
      <c r="BJ762" s="16" t="s">
        <v>84</v>
      </c>
      <c r="BK762" s="147">
        <f>ROUND(I762*H762,2)</f>
        <v>0</v>
      </c>
      <c r="BL762" s="16" t="s">
        <v>184</v>
      </c>
      <c r="BM762" s="146" t="s">
        <v>545</v>
      </c>
    </row>
    <row r="763" spans="2:65" s="12" customFormat="1">
      <c r="B763" s="148"/>
      <c r="D763" s="149" t="s">
        <v>186</v>
      </c>
      <c r="E763" s="150" t="s">
        <v>1</v>
      </c>
      <c r="F763" s="151" t="s">
        <v>540</v>
      </c>
      <c r="H763" s="150" t="s">
        <v>1</v>
      </c>
      <c r="I763" s="152"/>
      <c r="L763" s="148"/>
      <c r="M763" s="153"/>
      <c r="T763" s="154"/>
      <c r="AT763" s="150" t="s">
        <v>186</v>
      </c>
      <c r="AU763" s="150" t="s">
        <v>87</v>
      </c>
      <c r="AV763" s="12" t="s">
        <v>84</v>
      </c>
      <c r="AW763" s="12" t="s">
        <v>31</v>
      </c>
      <c r="AX763" s="12" t="s">
        <v>76</v>
      </c>
      <c r="AY763" s="150" t="s">
        <v>178</v>
      </c>
    </row>
    <row r="764" spans="2:65" s="12" customFormat="1">
      <c r="B764" s="148"/>
      <c r="D764" s="149" t="s">
        <v>186</v>
      </c>
      <c r="E764" s="150" t="s">
        <v>1</v>
      </c>
      <c r="F764" s="151" t="s">
        <v>546</v>
      </c>
      <c r="H764" s="150" t="s">
        <v>1</v>
      </c>
      <c r="I764" s="152"/>
      <c r="L764" s="148"/>
      <c r="M764" s="153"/>
      <c r="T764" s="154"/>
      <c r="AT764" s="150" t="s">
        <v>186</v>
      </c>
      <c r="AU764" s="150" t="s">
        <v>87</v>
      </c>
      <c r="AV764" s="12" t="s">
        <v>84</v>
      </c>
      <c r="AW764" s="12" t="s">
        <v>31</v>
      </c>
      <c r="AX764" s="12" t="s">
        <v>76</v>
      </c>
      <c r="AY764" s="150" t="s">
        <v>178</v>
      </c>
    </row>
    <row r="765" spans="2:65" s="13" customFormat="1">
      <c r="B765" s="155"/>
      <c r="D765" s="149" t="s">
        <v>186</v>
      </c>
      <c r="E765" s="156" t="s">
        <v>1</v>
      </c>
      <c r="F765" s="157" t="s">
        <v>547</v>
      </c>
      <c r="H765" s="158">
        <v>2.117</v>
      </c>
      <c r="I765" s="159"/>
      <c r="L765" s="155"/>
      <c r="M765" s="160"/>
      <c r="T765" s="161"/>
      <c r="AT765" s="156" t="s">
        <v>186</v>
      </c>
      <c r="AU765" s="156" t="s">
        <v>87</v>
      </c>
      <c r="AV765" s="13" t="s">
        <v>87</v>
      </c>
      <c r="AW765" s="13" t="s">
        <v>31</v>
      </c>
      <c r="AX765" s="13" t="s">
        <v>76</v>
      </c>
      <c r="AY765" s="156" t="s">
        <v>178</v>
      </c>
    </row>
    <row r="766" spans="2:65" s="14" customFormat="1">
      <c r="B766" s="162"/>
      <c r="D766" s="149" t="s">
        <v>186</v>
      </c>
      <c r="E766" s="163" t="s">
        <v>1</v>
      </c>
      <c r="F766" s="164" t="s">
        <v>189</v>
      </c>
      <c r="H766" s="165">
        <v>2.117</v>
      </c>
      <c r="I766" s="166"/>
      <c r="L766" s="162"/>
      <c r="M766" s="167"/>
      <c r="T766" s="168"/>
      <c r="AT766" s="163" t="s">
        <v>186</v>
      </c>
      <c r="AU766" s="163" t="s">
        <v>87</v>
      </c>
      <c r="AV766" s="14" t="s">
        <v>184</v>
      </c>
      <c r="AW766" s="14" t="s">
        <v>31</v>
      </c>
      <c r="AX766" s="14" t="s">
        <v>84</v>
      </c>
      <c r="AY766" s="163" t="s">
        <v>178</v>
      </c>
    </row>
    <row r="767" spans="2:65" s="1" customFormat="1" ht="33" customHeight="1">
      <c r="B767" s="133"/>
      <c r="C767" s="134" t="s">
        <v>548</v>
      </c>
      <c r="D767" s="134" t="s">
        <v>180</v>
      </c>
      <c r="E767" s="135" t="s">
        <v>549</v>
      </c>
      <c r="F767" s="136" t="s">
        <v>550</v>
      </c>
      <c r="G767" s="137" t="s">
        <v>116</v>
      </c>
      <c r="H767" s="138">
        <v>66.864000000000004</v>
      </c>
      <c r="I767" s="139"/>
      <c r="J767" s="140">
        <f>ROUND(I767*H767,2)</f>
        <v>0</v>
      </c>
      <c r="K767" s="141"/>
      <c r="L767" s="31"/>
      <c r="M767" s="142" t="s">
        <v>1</v>
      </c>
      <c r="N767" s="143" t="s">
        <v>41</v>
      </c>
      <c r="P767" s="144">
        <f>O767*H767</f>
        <v>0</v>
      </c>
      <c r="Q767" s="144">
        <v>7.8799999999999999E-3</v>
      </c>
      <c r="R767" s="144">
        <f>Q767*H767</f>
        <v>0.52688832000000008</v>
      </c>
      <c r="S767" s="144">
        <v>0</v>
      </c>
      <c r="T767" s="145">
        <f>S767*H767</f>
        <v>0</v>
      </c>
      <c r="AR767" s="146" t="s">
        <v>184</v>
      </c>
      <c r="AT767" s="146" t="s">
        <v>180</v>
      </c>
      <c r="AU767" s="146" t="s">
        <v>87</v>
      </c>
      <c r="AY767" s="16" t="s">
        <v>178</v>
      </c>
      <c r="BE767" s="147">
        <f>IF(N767="základní",J767,0)</f>
        <v>0</v>
      </c>
      <c r="BF767" s="147">
        <f>IF(N767="snížená",J767,0)</f>
        <v>0</v>
      </c>
      <c r="BG767" s="147">
        <f>IF(N767="zákl. přenesená",J767,0)</f>
        <v>0</v>
      </c>
      <c r="BH767" s="147">
        <f>IF(N767="sníž. přenesená",J767,0)</f>
        <v>0</v>
      </c>
      <c r="BI767" s="147">
        <f>IF(N767="nulová",J767,0)</f>
        <v>0</v>
      </c>
      <c r="BJ767" s="16" t="s">
        <v>84</v>
      </c>
      <c r="BK767" s="147">
        <f>ROUND(I767*H767,2)</f>
        <v>0</v>
      </c>
      <c r="BL767" s="16" t="s">
        <v>184</v>
      </c>
      <c r="BM767" s="146" t="s">
        <v>551</v>
      </c>
    </row>
    <row r="768" spans="2:65" s="12" customFormat="1">
      <c r="B768" s="148"/>
      <c r="D768" s="149" t="s">
        <v>186</v>
      </c>
      <c r="E768" s="150" t="s">
        <v>1</v>
      </c>
      <c r="F768" s="151" t="s">
        <v>540</v>
      </c>
      <c r="H768" s="150" t="s">
        <v>1</v>
      </c>
      <c r="I768" s="152"/>
      <c r="L768" s="148"/>
      <c r="M768" s="153"/>
      <c r="T768" s="154"/>
      <c r="AT768" s="150" t="s">
        <v>186</v>
      </c>
      <c r="AU768" s="150" t="s">
        <v>87</v>
      </c>
      <c r="AV768" s="12" t="s">
        <v>84</v>
      </c>
      <c r="AW768" s="12" t="s">
        <v>31</v>
      </c>
      <c r="AX768" s="12" t="s">
        <v>76</v>
      </c>
      <c r="AY768" s="150" t="s">
        <v>178</v>
      </c>
    </row>
    <row r="769" spans="2:65" s="12" customFormat="1">
      <c r="B769" s="148"/>
      <c r="D769" s="149" t="s">
        <v>186</v>
      </c>
      <c r="E769" s="150" t="s">
        <v>1</v>
      </c>
      <c r="F769" s="151" t="s">
        <v>453</v>
      </c>
      <c r="H769" s="150" t="s">
        <v>1</v>
      </c>
      <c r="I769" s="152"/>
      <c r="L769" s="148"/>
      <c r="M769" s="153"/>
      <c r="T769" s="154"/>
      <c r="AT769" s="150" t="s">
        <v>186</v>
      </c>
      <c r="AU769" s="150" t="s">
        <v>87</v>
      </c>
      <c r="AV769" s="12" t="s">
        <v>84</v>
      </c>
      <c r="AW769" s="12" t="s">
        <v>31</v>
      </c>
      <c r="AX769" s="12" t="s">
        <v>76</v>
      </c>
      <c r="AY769" s="150" t="s">
        <v>178</v>
      </c>
    </row>
    <row r="770" spans="2:65" s="13" customFormat="1">
      <c r="B770" s="155"/>
      <c r="D770" s="149" t="s">
        <v>186</v>
      </c>
      <c r="E770" s="156" t="s">
        <v>1</v>
      </c>
      <c r="F770" s="157" t="s">
        <v>552</v>
      </c>
      <c r="H770" s="158">
        <v>24.527999999999999</v>
      </c>
      <c r="I770" s="159"/>
      <c r="L770" s="155"/>
      <c r="M770" s="160"/>
      <c r="T770" s="161"/>
      <c r="AT770" s="156" t="s">
        <v>186</v>
      </c>
      <c r="AU770" s="156" t="s">
        <v>87</v>
      </c>
      <c r="AV770" s="13" t="s">
        <v>87</v>
      </c>
      <c r="AW770" s="13" t="s">
        <v>31</v>
      </c>
      <c r="AX770" s="13" t="s">
        <v>76</v>
      </c>
      <c r="AY770" s="156" t="s">
        <v>178</v>
      </c>
    </row>
    <row r="771" spans="2:65" s="12" customFormat="1">
      <c r="B771" s="148"/>
      <c r="D771" s="149" t="s">
        <v>186</v>
      </c>
      <c r="E771" s="150" t="s">
        <v>1</v>
      </c>
      <c r="F771" s="151" t="s">
        <v>553</v>
      </c>
      <c r="H771" s="150" t="s">
        <v>1</v>
      </c>
      <c r="I771" s="152"/>
      <c r="L771" s="148"/>
      <c r="M771" s="153"/>
      <c r="T771" s="154"/>
      <c r="AT771" s="150" t="s">
        <v>186</v>
      </c>
      <c r="AU771" s="150" t="s">
        <v>87</v>
      </c>
      <c r="AV771" s="12" t="s">
        <v>84</v>
      </c>
      <c r="AW771" s="12" t="s">
        <v>31</v>
      </c>
      <c r="AX771" s="12" t="s">
        <v>76</v>
      </c>
      <c r="AY771" s="150" t="s">
        <v>178</v>
      </c>
    </row>
    <row r="772" spans="2:65" s="13" customFormat="1">
      <c r="B772" s="155"/>
      <c r="D772" s="149" t="s">
        <v>186</v>
      </c>
      <c r="E772" s="156" t="s">
        <v>1</v>
      </c>
      <c r="F772" s="157" t="s">
        <v>554</v>
      </c>
      <c r="H772" s="158">
        <v>42.335999999999999</v>
      </c>
      <c r="I772" s="159"/>
      <c r="L772" s="155"/>
      <c r="M772" s="160"/>
      <c r="T772" s="161"/>
      <c r="AT772" s="156" t="s">
        <v>186</v>
      </c>
      <c r="AU772" s="156" t="s">
        <v>87</v>
      </c>
      <c r="AV772" s="13" t="s">
        <v>87</v>
      </c>
      <c r="AW772" s="13" t="s">
        <v>31</v>
      </c>
      <c r="AX772" s="13" t="s">
        <v>76</v>
      </c>
      <c r="AY772" s="156" t="s">
        <v>178</v>
      </c>
    </row>
    <row r="773" spans="2:65" s="14" customFormat="1">
      <c r="B773" s="162"/>
      <c r="D773" s="149" t="s">
        <v>186</v>
      </c>
      <c r="E773" s="163" t="s">
        <v>1</v>
      </c>
      <c r="F773" s="164" t="s">
        <v>189</v>
      </c>
      <c r="H773" s="165">
        <v>66.864000000000004</v>
      </c>
      <c r="I773" s="166"/>
      <c r="L773" s="162"/>
      <c r="M773" s="167"/>
      <c r="T773" s="168"/>
      <c r="AT773" s="163" t="s">
        <v>186</v>
      </c>
      <c r="AU773" s="163" t="s">
        <v>87</v>
      </c>
      <c r="AV773" s="14" t="s">
        <v>184</v>
      </c>
      <c r="AW773" s="14" t="s">
        <v>31</v>
      </c>
      <c r="AX773" s="14" t="s">
        <v>84</v>
      </c>
      <c r="AY773" s="163" t="s">
        <v>178</v>
      </c>
    </row>
    <row r="774" spans="2:65" s="1" customFormat="1" ht="37.9" customHeight="1">
      <c r="B774" s="133"/>
      <c r="C774" s="134" t="s">
        <v>555</v>
      </c>
      <c r="D774" s="134" t="s">
        <v>180</v>
      </c>
      <c r="E774" s="135" t="s">
        <v>556</v>
      </c>
      <c r="F774" s="136" t="s">
        <v>557</v>
      </c>
      <c r="G774" s="137" t="s">
        <v>116</v>
      </c>
      <c r="H774" s="138">
        <v>66.864000000000004</v>
      </c>
      <c r="I774" s="139"/>
      <c r="J774" s="140">
        <f>ROUND(I774*H774,2)</f>
        <v>0</v>
      </c>
      <c r="K774" s="141"/>
      <c r="L774" s="31"/>
      <c r="M774" s="142" t="s">
        <v>1</v>
      </c>
      <c r="N774" s="143" t="s">
        <v>41</v>
      </c>
      <c r="P774" s="144">
        <f>O774*H774</f>
        <v>0</v>
      </c>
      <c r="Q774" s="144">
        <v>0</v>
      </c>
      <c r="R774" s="144">
        <f>Q774*H774</f>
        <v>0</v>
      </c>
      <c r="S774" s="144">
        <v>0</v>
      </c>
      <c r="T774" s="145">
        <f>S774*H774</f>
        <v>0</v>
      </c>
      <c r="AR774" s="146" t="s">
        <v>184</v>
      </c>
      <c r="AT774" s="146" t="s">
        <v>180</v>
      </c>
      <c r="AU774" s="146" t="s">
        <v>87</v>
      </c>
      <c r="AY774" s="16" t="s">
        <v>178</v>
      </c>
      <c r="BE774" s="147">
        <f>IF(N774="základní",J774,0)</f>
        <v>0</v>
      </c>
      <c r="BF774" s="147">
        <f>IF(N774="snížená",J774,0)</f>
        <v>0</v>
      </c>
      <c r="BG774" s="147">
        <f>IF(N774="zákl. přenesená",J774,0)</f>
        <v>0</v>
      </c>
      <c r="BH774" s="147">
        <f>IF(N774="sníž. přenesená",J774,0)</f>
        <v>0</v>
      </c>
      <c r="BI774" s="147">
        <f>IF(N774="nulová",J774,0)</f>
        <v>0</v>
      </c>
      <c r="BJ774" s="16" t="s">
        <v>84</v>
      </c>
      <c r="BK774" s="147">
        <f>ROUND(I774*H774,2)</f>
        <v>0</v>
      </c>
      <c r="BL774" s="16" t="s">
        <v>184</v>
      </c>
      <c r="BM774" s="146" t="s">
        <v>558</v>
      </c>
    </row>
    <row r="775" spans="2:65" s="12" customFormat="1">
      <c r="B775" s="148"/>
      <c r="D775" s="149" t="s">
        <v>186</v>
      </c>
      <c r="E775" s="150" t="s">
        <v>1</v>
      </c>
      <c r="F775" s="151" t="s">
        <v>540</v>
      </c>
      <c r="H775" s="150" t="s">
        <v>1</v>
      </c>
      <c r="I775" s="152"/>
      <c r="L775" s="148"/>
      <c r="M775" s="153"/>
      <c r="T775" s="154"/>
      <c r="AT775" s="150" t="s">
        <v>186</v>
      </c>
      <c r="AU775" s="150" t="s">
        <v>87</v>
      </c>
      <c r="AV775" s="12" t="s">
        <v>84</v>
      </c>
      <c r="AW775" s="12" t="s">
        <v>31</v>
      </c>
      <c r="AX775" s="12" t="s">
        <v>76</v>
      </c>
      <c r="AY775" s="150" t="s">
        <v>178</v>
      </c>
    </row>
    <row r="776" spans="2:65" s="12" customFormat="1">
      <c r="B776" s="148"/>
      <c r="D776" s="149" t="s">
        <v>186</v>
      </c>
      <c r="E776" s="150" t="s">
        <v>1</v>
      </c>
      <c r="F776" s="151" t="s">
        <v>453</v>
      </c>
      <c r="H776" s="150" t="s">
        <v>1</v>
      </c>
      <c r="I776" s="152"/>
      <c r="L776" s="148"/>
      <c r="M776" s="153"/>
      <c r="T776" s="154"/>
      <c r="AT776" s="150" t="s">
        <v>186</v>
      </c>
      <c r="AU776" s="150" t="s">
        <v>87</v>
      </c>
      <c r="AV776" s="12" t="s">
        <v>84</v>
      </c>
      <c r="AW776" s="12" t="s">
        <v>31</v>
      </c>
      <c r="AX776" s="12" t="s">
        <v>76</v>
      </c>
      <c r="AY776" s="150" t="s">
        <v>178</v>
      </c>
    </row>
    <row r="777" spans="2:65" s="13" customFormat="1">
      <c r="B777" s="155"/>
      <c r="D777" s="149" t="s">
        <v>186</v>
      </c>
      <c r="E777" s="156" t="s">
        <v>1</v>
      </c>
      <c r="F777" s="157" t="s">
        <v>552</v>
      </c>
      <c r="H777" s="158">
        <v>24.527999999999999</v>
      </c>
      <c r="I777" s="159"/>
      <c r="L777" s="155"/>
      <c r="M777" s="160"/>
      <c r="T777" s="161"/>
      <c r="AT777" s="156" t="s">
        <v>186</v>
      </c>
      <c r="AU777" s="156" t="s">
        <v>87</v>
      </c>
      <c r="AV777" s="13" t="s">
        <v>87</v>
      </c>
      <c r="AW777" s="13" t="s">
        <v>31</v>
      </c>
      <c r="AX777" s="13" t="s">
        <v>76</v>
      </c>
      <c r="AY777" s="156" t="s">
        <v>178</v>
      </c>
    </row>
    <row r="778" spans="2:65" s="12" customFormat="1">
      <c r="B778" s="148"/>
      <c r="D778" s="149" t="s">
        <v>186</v>
      </c>
      <c r="E778" s="150" t="s">
        <v>1</v>
      </c>
      <c r="F778" s="151" t="s">
        <v>553</v>
      </c>
      <c r="H778" s="150" t="s">
        <v>1</v>
      </c>
      <c r="I778" s="152"/>
      <c r="L778" s="148"/>
      <c r="M778" s="153"/>
      <c r="T778" s="154"/>
      <c r="AT778" s="150" t="s">
        <v>186</v>
      </c>
      <c r="AU778" s="150" t="s">
        <v>87</v>
      </c>
      <c r="AV778" s="12" t="s">
        <v>84</v>
      </c>
      <c r="AW778" s="12" t="s">
        <v>31</v>
      </c>
      <c r="AX778" s="12" t="s">
        <v>76</v>
      </c>
      <c r="AY778" s="150" t="s">
        <v>178</v>
      </c>
    </row>
    <row r="779" spans="2:65" s="13" customFormat="1">
      <c r="B779" s="155"/>
      <c r="D779" s="149" t="s">
        <v>186</v>
      </c>
      <c r="E779" s="156" t="s">
        <v>1</v>
      </c>
      <c r="F779" s="157" t="s">
        <v>554</v>
      </c>
      <c r="H779" s="158">
        <v>42.335999999999999</v>
      </c>
      <c r="I779" s="159"/>
      <c r="L779" s="155"/>
      <c r="M779" s="160"/>
      <c r="T779" s="161"/>
      <c r="AT779" s="156" t="s">
        <v>186</v>
      </c>
      <c r="AU779" s="156" t="s">
        <v>87</v>
      </c>
      <c r="AV779" s="13" t="s">
        <v>87</v>
      </c>
      <c r="AW779" s="13" t="s">
        <v>31</v>
      </c>
      <c r="AX779" s="13" t="s">
        <v>76</v>
      </c>
      <c r="AY779" s="156" t="s">
        <v>178</v>
      </c>
    </row>
    <row r="780" spans="2:65" s="14" customFormat="1">
      <c r="B780" s="162"/>
      <c r="D780" s="149" t="s">
        <v>186</v>
      </c>
      <c r="E780" s="163" t="s">
        <v>1</v>
      </c>
      <c r="F780" s="164" t="s">
        <v>189</v>
      </c>
      <c r="H780" s="165">
        <v>66.864000000000004</v>
      </c>
      <c r="I780" s="166"/>
      <c r="L780" s="162"/>
      <c r="M780" s="167"/>
      <c r="T780" s="168"/>
      <c r="AT780" s="163" t="s">
        <v>186</v>
      </c>
      <c r="AU780" s="163" t="s">
        <v>87</v>
      </c>
      <c r="AV780" s="14" t="s">
        <v>184</v>
      </c>
      <c r="AW780" s="14" t="s">
        <v>31</v>
      </c>
      <c r="AX780" s="14" t="s">
        <v>84</v>
      </c>
      <c r="AY780" s="163" t="s">
        <v>178</v>
      </c>
    </row>
    <row r="781" spans="2:65" s="11" customFormat="1" ht="22.9" customHeight="1">
      <c r="B781" s="121"/>
      <c r="D781" s="122" t="s">
        <v>75</v>
      </c>
      <c r="E781" s="131" t="s">
        <v>210</v>
      </c>
      <c r="F781" s="131" t="s">
        <v>559</v>
      </c>
      <c r="I781" s="124"/>
      <c r="J781" s="132">
        <f>BK781</f>
        <v>0</v>
      </c>
      <c r="L781" s="121"/>
      <c r="M781" s="126"/>
      <c r="P781" s="127">
        <f>SUM(P782:P786)</f>
        <v>0</v>
      </c>
      <c r="R781" s="127">
        <f>SUM(R782:R786)</f>
        <v>23.1942816</v>
      </c>
      <c r="T781" s="128">
        <f>SUM(T782:T786)</f>
        <v>0</v>
      </c>
      <c r="AR781" s="122" t="s">
        <v>84</v>
      </c>
      <c r="AT781" s="129" t="s">
        <v>75</v>
      </c>
      <c r="AU781" s="129" t="s">
        <v>84</v>
      </c>
      <c r="AY781" s="122" t="s">
        <v>178</v>
      </c>
      <c r="BK781" s="130">
        <f>SUM(BK782:BK786)</f>
        <v>0</v>
      </c>
    </row>
    <row r="782" spans="2:65" s="1" customFormat="1" ht="33" customHeight="1">
      <c r="B782" s="133"/>
      <c r="C782" s="134" t="s">
        <v>560</v>
      </c>
      <c r="D782" s="134" t="s">
        <v>180</v>
      </c>
      <c r="E782" s="135" t="s">
        <v>561</v>
      </c>
      <c r="F782" s="136" t="s">
        <v>562</v>
      </c>
      <c r="G782" s="137" t="s">
        <v>105</v>
      </c>
      <c r="H782" s="138">
        <v>10.08</v>
      </c>
      <c r="I782" s="139"/>
      <c r="J782" s="140">
        <f>ROUND(I782*H782,2)</f>
        <v>0</v>
      </c>
      <c r="K782" s="141"/>
      <c r="L782" s="31"/>
      <c r="M782" s="142" t="s">
        <v>1</v>
      </c>
      <c r="N782" s="143" t="s">
        <v>41</v>
      </c>
      <c r="P782" s="144">
        <f>O782*H782</f>
        <v>0</v>
      </c>
      <c r="Q782" s="144">
        <v>2.3010199999999998</v>
      </c>
      <c r="R782" s="144">
        <f>Q782*H782</f>
        <v>23.1942816</v>
      </c>
      <c r="S782" s="144">
        <v>0</v>
      </c>
      <c r="T782" s="145">
        <f>S782*H782</f>
        <v>0</v>
      </c>
      <c r="AR782" s="146" t="s">
        <v>184</v>
      </c>
      <c r="AT782" s="146" t="s">
        <v>180</v>
      </c>
      <c r="AU782" s="146" t="s">
        <v>87</v>
      </c>
      <c r="AY782" s="16" t="s">
        <v>178</v>
      </c>
      <c r="BE782" s="147">
        <f>IF(N782="základní",J782,0)</f>
        <v>0</v>
      </c>
      <c r="BF782" s="147">
        <f>IF(N782="snížená",J782,0)</f>
        <v>0</v>
      </c>
      <c r="BG782" s="147">
        <f>IF(N782="zákl. přenesená",J782,0)</f>
        <v>0</v>
      </c>
      <c r="BH782" s="147">
        <f>IF(N782="sníž. přenesená",J782,0)</f>
        <v>0</v>
      </c>
      <c r="BI782" s="147">
        <f>IF(N782="nulová",J782,0)</f>
        <v>0</v>
      </c>
      <c r="BJ782" s="16" t="s">
        <v>84</v>
      </c>
      <c r="BK782" s="147">
        <f>ROUND(I782*H782,2)</f>
        <v>0</v>
      </c>
      <c r="BL782" s="16" t="s">
        <v>184</v>
      </c>
      <c r="BM782" s="146" t="s">
        <v>563</v>
      </c>
    </row>
    <row r="783" spans="2:65" s="12" customFormat="1">
      <c r="B783" s="148"/>
      <c r="D783" s="149" t="s">
        <v>186</v>
      </c>
      <c r="E783" s="150" t="s">
        <v>1</v>
      </c>
      <c r="F783" s="151" t="s">
        <v>540</v>
      </c>
      <c r="H783" s="150" t="s">
        <v>1</v>
      </c>
      <c r="I783" s="152"/>
      <c r="L783" s="148"/>
      <c r="M783" s="153"/>
      <c r="T783" s="154"/>
      <c r="AT783" s="150" t="s">
        <v>186</v>
      </c>
      <c r="AU783" s="150" t="s">
        <v>87</v>
      </c>
      <c r="AV783" s="12" t="s">
        <v>84</v>
      </c>
      <c r="AW783" s="12" t="s">
        <v>31</v>
      </c>
      <c r="AX783" s="12" t="s">
        <v>76</v>
      </c>
      <c r="AY783" s="150" t="s">
        <v>178</v>
      </c>
    </row>
    <row r="784" spans="2:65" s="12" customFormat="1">
      <c r="B784" s="148"/>
      <c r="D784" s="149" t="s">
        <v>186</v>
      </c>
      <c r="E784" s="150" t="s">
        <v>1</v>
      </c>
      <c r="F784" s="151" t="s">
        <v>453</v>
      </c>
      <c r="H784" s="150" t="s">
        <v>1</v>
      </c>
      <c r="I784" s="152"/>
      <c r="L784" s="148"/>
      <c r="M784" s="153"/>
      <c r="T784" s="154"/>
      <c r="AT784" s="150" t="s">
        <v>186</v>
      </c>
      <c r="AU784" s="150" t="s">
        <v>87</v>
      </c>
      <c r="AV784" s="12" t="s">
        <v>84</v>
      </c>
      <c r="AW784" s="12" t="s">
        <v>31</v>
      </c>
      <c r="AX784" s="12" t="s">
        <v>76</v>
      </c>
      <c r="AY784" s="150" t="s">
        <v>178</v>
      </c>
    </row>
    <row r="785" spans="2:65" s="13" customFormat="1">
      <c r="B785" s="155"/>
      <c r="D785" s="149" t="s">
        <v>186</v>
      </c>
      <c r="E785" s="156" t="s">
        <v>1</v>
      </c>
      <c r="F785" s="157" t="s">
        <v>564</v>
      </c>
      <c r="H785" s="158">
        <v>10.08</v>
      </c>
      <c r="I785" s="159"/>
      <c r="L785" s="155"/>
      <c r="M785" s="160"/>
      <c r="T785" s="161"/>
      <c r="AT785" s="156" t="s">
        <v>186</v>
      </c>
      <c r="AU785" s="156" t="s">
        <v>87</v>
      </c>
      <c r="AV785" s="13" t="s">
        <v>87</v>
      </c>
      <c r="AW785" s="13" t="s">
        <v>31</v>
      </c>
      <c r="AX785" s="13" t="s">
        <v>76</v>
      </c>
      <c r="AY785" s="156" t="s">
        <v>178</v>
      </c>
    </row>
    <row r="786" spans="2:65" s="14" customFormat="1">
      <c r="B786" s="162"/>
      <c r="D786" s="149" t="s">
        <v>186</v>
      </c>
      <c r="E786" s="163" t="s">
        <v>1</v>
      </c>
      <c r="F786" s="164" t="s">
        <v>189</v>
      </c>
      <c r="H786" s="165">
        <v>10.08</v>
      </c>
      <c r="I786" s="166"/>
      <c r="L786" s="162"/>
      <c r="M786" s="167"/>
      <c r="T786" s="168"/>
      <c r="AT786" s="163" t="s">
        <v>186</v>
      </c>
      <c r="AU786" s="163" t="s">
        <v>87</v>
      </c>
      <c r="AV786" s="14" t="s">
        <v>184</v>
      </c>
      <c r="AW786" s="14" t="s">
        <v>31</v>
      </c>
      <c r="AX786" s="14" t="s">
        <v>84</v>
      </c>
      <c r="AY786" s="163" t="s">
        <v>178</v>
      </c>
    </row>
    <row r="787" spans="2:65" s="11" customFormat="1" ht="22.9" customHeight="1">
      <c r="B787" s="121"/>
      <c r="D787" s="122" t="s">
        <v>75</v>
      </c>
      <c r="E787" s="131" t="s">
        <v>219</v>
      </c>
      <c r="F787" s="131" t="s">
        <v>565</v>
      </c>
      <c r="I787" s="124"/>
      <c r="J787" s="132">
        <f>BK787</f>
        <v>0</v>
      </c>
      <c r="L787" s="121"/>
      <c r="M787" s="126"/>
      <c r="P787" s="127">
        <f>SUM(P788:P913)</f>
        <v>0</v>
      </c>
      <c r="R787" s="127">
        <f>SUM(R788:R913)</f>
        <v>107.63007024000001</v>
      </c>
      <c r="T787" s="128">
        <f>SUM(T788:T913)</f>
        <v>0</v>
      </c>
      <c r="AR787" s="122" t="s">
        <v>84</v>
      </c>
      <c r="AT787" s="129" t="s">
        <v>75</v>
      </c>
      <c r="AU787" s="129" t="s">
        <v>84</v>
      </c>
      <c r="AY787" s="122" t="s">
        <v>178</v>
      </c>
      <c r="BK787" s="130">
        <f>SUM(BK788:BK913)</f>
        <v>0</v>
      </c>
    </row>
    <row r="788" spans="2:65" s="1" customFormat="1" ht="33" customHeight="1">
      <c r="B788" s="133"/>
      <c r="C788" s="134" t="s">
        <v>566</v>
      </c>
      <c r="D788" s="134" t="s">
        <v>180</v>
      </c>
      <c r="E788" s="135" t="s">
        <v>567</v>
      </c>
      <c r="F788" s="136" t="s">
        <v>568</v>
      </c>
      <c r="G788" s="137" t="s">
        <v>146</v>
      </c>
      <c r="H788" s="138">
        <v>265.5</v>
      </c>
      <c r="I788" s="139"/>
      <c r="J788" s="140">
        <f>ROUND(I788*H788,2)</f>
        <v>0</v>
      </c>
      <c r="K788" s="141"/>
      <c r="L788" s="31"/>
      <c r="M788" s="142" t="s">
        <v>1</v>
      </c>
      <c r="N788" s="143" t="s">
        <v>41</v>
      </c>
      <c r="P788" s="144">
        <f>O788*H788</f>
        <v>0</v>
      </c>
      <c r="Q788" s="144">
        <v>0</v>
      </c>
      <c r="R788" s="144">
        <f>Q788*H788</f>
        <v>0</v>
      </c>
      <c r="S788" s="144">
        <v>0</v>
      </c>
      <c r="T788" s="145">
        <f>S788*H788</f>
        <v>0</v>
      </c>
      <c r="AR788" s="146" t="s">
        <v>184</v>
      </c>
      <c r="AT788" s="146" t="s">
        <v>180</v>
      </c>
      <c r="AU788" s="146" t="s">
        <v>87</v>
      </c>
      <c r="AY788" s="16" t="s">
        <v>178</v>
      </c>
      <c r="BE788" s="147">
        <f>IF(N788="základní",J788,0)</f>
        <v>0</v>
      </c>
      <c r="BF788" s="147">
        <f>IF(N788="snížená",J788,0)</f>
        <v>0</v>
      </c>
      <c r="BG788" s="147">
        <f>IF(N788="zákl. přenesená",J788,0)</f>
        <v>0</v>
      </c>
      <c r="BH788" s="147">
        <f>IF(N788="sníž. přenesená",J788,0)</f>
        <v>0</v>
      </c>
      <c r="BI788" s="147">
        <f>IF(N788="nulová",J788,0)</f>
        <v>0</v>
      </c>
      <c r="BJ788" s="16" t="s">
        <v>84</v>
      </c>
      <c r="BK788" s="147">
        <f>ROUND(I788*H788,2)</f>
        <v>0</v>
      </c>
      <c r="BL788" s="16" t="s">
        <v>184</v>
      </c>
      <c r="BM788" s="146" t="s">
        <v>569</v>
      </c>
    </row>
    <row r="789" spans="2:65" s="12" customFormat="1">
      <c r="B789" s="148"/>
      <c r="D789" s="149" t="s">
        <v>186</v>
      </c>
      <c r="E789" s="150" t="s">
        <v>1</v>
      </c>
      <c r="F789" s="151" t="s">
        <v>570</v>
      </c>
      <c r="H789" s="150" t="s">
        <v>1</v>
      </c>
      <c r="I789" s="152"/>
      <c r="L789" s="148"/>
      <c r="M789" s="153"/>
      <c r="T789" s="154"/>
      <c r="AT789" s="150" t="s">
        <v>186</v>
      </c>
      <c r="AU789" s="150" t="s">
        <v>87</v>
      </c>
      <c r="AV789" s="12" t="s">
        <v>84</v>
      </c>
      <c r="AW789" s="12" t="s">
        <v>31</v>
      </c>
      <c r="AX789" s="12" t="s">
        <v>76</v>
      </c>
      <c r="AY789" s="150" t="s">
        <v>178</v>
      </c>
    </row>
    <row r="790" spans="2:65" s="13" customFormat="1">
      <c r="B790" s="155"/>
      <c r="D790" s="149" t="s">
        <v>186</v>
      </c>
      <c r="E790" s="156" t="s">
        <v>1</v>
      </c>
      <c r="F790" s="157" t="s">
        <v>571</v>
      </c>
      <c r="H790" s="158">
        <v>265.5</v>
      </c>
      <c r="I790" s="159"/>
      <c r="L790" s="155"/>
      <c r="M790" s="160"/>
      <c r="T790" s="161"/>
      <c r="AT790" s="156" t="s">
        <v>186</v>
      </c>
      <c r="AU790" s="156" t="s">
        <v>87</v>
      </c>
      <c r="AV790" s="13" t="s">
        <v>87</v>
      </c>
      <c r="AW790" s="13" t="s">
        <v>31</v>
      </c>
      <c r="AX790" s="13" t="s">
        <v>76</v>
      </c>
      <c r="AY790" s="156" t="s">
        <v>178</v>
      </c>
    </row>
    <row r="791" spans="2:65" s="14" customFormat="1">
      <c r="B791" s="162"/>
      <c r="D791" s="149" t="s">
        <v>186</v>
      </c>
      <c r="E791" s="163" t="s">
        <v>1</v>
      </c>
      <c r="F791" s="164" t="s">
        <v>189</v>
      </c>
      <c r="H791" s="165">
        <v>265.5</v>
      </c>
      <c r="I791" s="166"/>
      <c r="L791" s="162"/>
      <c r="M791" s="167"/>
      <c r="T791" s="168"/>
      <c r="AT791" s="163" t="s">
        <v>186</v>
      </c>
      <c r="AU791" s="163" t="s">
        <v>87</v>
      </c>
      <c r="AV791" s="14" t="s">
        <v>184</v>
      </c>
      <c r="AW791" s="14" t="s">
        <v>31</v>
      </c>
      <c r="AX791" s="14" t="s">
        <v>84</v>
      </c>
      <c r="AY791" s="163" t="s">
        <v>178</v>
      </c>
    </row>
    <row r="792" spans="2:65" s="1" customFormat="1" ht="24.2" customHeight="1">
      <c r="B792" s="133"/>
      <c r="C792" s="169" t="s">
        <v>572</v>
      </c>
      <c r="D792" s="169" t="s">
        <v>436</v>
      </c>
      <c r="E792" s="170" t="s">
        <v>573</v>
      </c>
      <c r="F792" s="171" t="s">
        <v>574</v>
      </c>
      <c r="G792" s="172" t="s">
        <v>146</v>
      </c>
      <c r="H792" s="173">
        <v>269.483</v>
      </c>
      <c r="I792" s="174"/>
      <c r="J792" s="175">
        <f>ROUND(I792*H792,2)</f>
        <v>0</v>
      </c>
      <c r="K792" s="176"/>
      <c r="L792" s="177"/>
      <c r="M792" s="178" t="s">
        <v>1</v>
      </c>
      <c r="N792" s="179" t="s">
        <v>41</v>
      </c>
      <c r="P792" s="144">
        <f>O792*H792</f>
        <v>0</v>
      </c>
      <c r="Q792" s="144">
        <v>2.7999999999999998E-4</v>
      </c>
      <c r="R792" s="144">
        <f>Q792*H792</f>
        <v>7.5455239999999993E-2</v>
      </c>
      <c r="S792" s="144">
        <v>0</v>
      </c>
      <c r="T792" s="145">
        <f>S792*H792</f>
        <v>0</v>
      </c>
      <c r="AR792" s="146" t="s">
        <v>219</v>
      </c>
      <c r="AT792" s="146" t="s">
        <v>436</v>
      </c>
      <c r="AU792" s="146" t="s">
        <v>87</v>
      </c>
      <c r="AY792" s="16" t="s">
        <v>178</v>
      </c>
      <c r="BE792" s="147">
        <f>IF(N792="základní",J792,0)</f>
        <v>0</v>
      </c>
      <c r="BF792" s="147">
        <f>IF(N792="snížená",J792,0)</f>
        <v>0</v>
      </c>
      <c r="BG792" s="147">
        <f>IF(N792="zákl. přenesená",J792,0)</f>
        <v>0</v>
      </c>
      <c r="BH792" s="147">
        <f>IF(N792="sníž. přenesená",J792,0)</f>
        <v>0</v>
      </c>
      <c r="BI792" s="147">
        <f>IF(N792="nulová",J792,0)</f>
        <v>0</v>
      </c>
      <c r="BJ792" s="16" t="s">
        <v>84</v>
      </c>
      <c r="BK792" s="147">
        <f>ROUND(I792*H792,2)</f>
        <v>0</v>
      </c>
      <c r="BL792" s="16" t="s">
        <v>184</v>
      </c>
      <c r="BM792" s="146" t="s">
        <v>575</v>
      </c>
    </row>
    <row r="793" spans="2:65" s="13" customFormat="1">
      <c r="B793" s="155"/>
      <c r="D793" s="149" t="s">
        <v>186</v>
      </c>
      <c r="E793" s="156" t="s">
        <v>1</v>
      </c>
      <c r="F793" s="157" t="s">
        <v>571</v>
      </c>
      <c r="H793" s="158">
        <v>265.5</v>
      </c>
      <c r="I793" s="159"/>
      <c r="L793" s="155"/>
      <c r="M793" s="160"/>
      <c r="T793" s="161"/>
      <c r="AT793" s="156" t="s">
        <v>186</v>
      </c>
      <c r="AU793" s="156" t="s">
        <v>87</v>
      </c>
      <c r="AV793" s="13" t="s">
        <v>87</v>
      </c>
      <c r="AW793" s="13" t="s">
        <v>31</v>
      </c>
      <c r="AX793" s="13" t="s">
        <v>76</v>
      </c>
      <c r="AY793" s="156" t="s">
        <v>178</v>
      </c>
    </row>
    <row r="794" spans="2:65" s="14" customFormat="1">
      <c r="B794" s="162"/>
      <c r="D794" s="149" t="s">
        <v>186</v>
      </c>
      <c r="E794" s="163" t="s">
        <v>1</v>
      </c>
      <c r="F794" s="164" t="s">
        <v>189</v>
      </c>
      <c r="H794" s="165">
        <v>265.5</v>
      </c>
      <c r="I794" s="166"/>
      <c r="L794" s="162"/>
      <c r="M794" s="167"/>
      <c r="T794" s="168"/>
      <c r="AT794" s="163" t="s">
        <v>186</v>
      </c>
      <c r="AU794" s="163" t="s">
        <v>87</v>
      </c>
      <c r="AV794" s="14" t="s">
        <v>184</v>
      </c>
      <c r="AW794" s="14" t="s">
        <v>31</v>
      </c>
      <c r="AX794" s="14" t="s">
        <v>84</v>
      </c>
      <c r="AY794" s="163" t="s">
        <v>178</v>
      </c>
    </row>
    <row r="795" spans="2:65" s="13" customFormat="1">
      <c r="B795" s="155"/>
      <c r="D795" s="149" t="s">
        <v>186</v>
      </c>
      <c r="F795" s="157" t="s">
        <v>576</v>
      </c>
      <c r="H795" s="158">
        <v>269.483</v>
      </c>
      <c r="I795" s="159"/>
      <c r="L795" s="155"/>
      <c r="M795" s="160"/>
      <c r="T795" s="161"/>
      <c r="AT795" s="156" t="s">
        <v>186</v>
      </c>
      <c r="AU795" s="156" t="s">
        <v>87</v>
      </c>
      <c r="AV795" s="13" t="s">
        <v>87</v>
      </c>
      <c r="AW795" s="13" t="s">
        <v>3</v>
      </c>
      <c r="AX795" s="13" t="s">
        <v>84</v>
      </c>
      <c r="AY795" s="156" t="s">
        <v>178</v>
      </c>
    </row>
    <row r="796" spans="2:65" s="1" customFormat="1" ht="16.5" customHeight="1">
      <c r="B796" s="133"/>
      <c r="C796" s="134" t="s">
        <v>577</v>
      </c>
      <c r="D796" s="134" t="s">
        <v>180</v>
      </c>
      <c r="E796" s="135" t="s">
        <v>578</v>
      </c>
      <c r="F796" s="136" t="s">
        <v>579</v>
      </c>
      <c r="G796" s="137" t="s">
        <v>580</v>
      </c>
      <c r="H796" s="138">
        <v>42</v>
      </c>
      <c r="I796" s="139"/>
      <c r="J796" s="140">
        <f>ROUND(I796*H796,2)</f>
        <v>0</v>
      </c>
      <c r="K796" s="141"/>
      <c r="L796" s="31"/>
      <c r="M796" s="142" t="s">
        <v>1</v>
      </c>
      <c r="N796" s="143" t="s">
        <v>41</v>
      </c>
      <c r="P796" s="144">
        <f>O796*H796</f>
        <v>0</v>
      </c>
      <c r="Q796" s="144">
        <v>0</v>
      </c>
      <c r="R796" s="144">
        <f>Q796*H796</f>
        <v>0</v>
      </c>
      <c r="S796" s="144">
        <v>0</v>
      </c>
      <c r="T796" s="145">
        <f>S796*H796</f>
        <v>0</v>
      </c>
      <c r="AR796" s="146" t="s">
        <v>184</v>
      </c>
      <c r="AT796" s="146" t="s">
        <v>180</v>
      </c>
      <c r="AU796" s="146" t="s">
        <v>87</v>
      </c>
      <c r="AY796" s="16" t="s">
        <v>178</v>
      </c>
      <c r="BE796" s="147">
        <f>IF(N796="základní",J796,0)</f>
        <v>0</v>
      </c>
      <c r="BF796" s="147">
        <f>IF(N796="snížená",J796,0)</f>
        <v>0</v>
      </c>
      <c r="BG796" s="147">
        <f>IF(N796="zákl. přenesená",J796,0)</f>
        <v>0</v>
      </c>
      <c r="BH796" s="147">
        <f>IF(N796="sníž. přenesená",J796,0)</f>
        <v>0</v>
      </c>
      <c r="BI796" s="147">
        <f>IF(N796="nulová",J796,0)</f>
        <v>0</v>
      </c>
      <c r="BJ796" s="16" t="s">
        <v>84</v>
      </c>
      <c r="BK796" s="147">
        <f>ROUND(I796*H796,2)</f>
        <v>0</v>
      </c>
      <c r="BL796" s="16" t="s">
        <v>184</v>
      </c>
      <c r="BM796" s="146" t="s">
        <v>581</v>
      </c>
    </row>
    <row r="797" spans="2:65" s="12" customFormat="1">
      <c r="B797" s="148"/>
      <c r="D797" s="149" t="s">
        <v>186</v>
      </c>
      <c r="E797" s="150" t="s">
        <v>1</v>
      </c>
      <c r="F797" s="151" t="s">
        <v>570</v>
      </c>
      <c r="H797" s="150" t="s">
        <v>1</v>
      </c>
      <c r="I797" s="152"/>
      <c r="L797" s="148"/>
      <c r="M797" s="153"/>
      <c r="T797" s="154"/>
      <c r="AT797" s="150" t="s">
        <v>186</v>
      </c>
      <c r="AU797" s="150" t="s">
        <v>87</v>
      </c>
      <c r="AV797" s="12" t="s">
        <v>84</v>
      </c>
      <c r="AW797" s="12" t="s">
        <v>31</v>
      </c>
      <c r="AX797" s="12" t="s">
        <v>76</v>
      </c>
      <c r="AY797" s="150" t="s">
        <v>178</v>
      </c>
    </row>
    <row r="798" spans="2:65" s="13" customFormat="1">
      <c r="B798" s="155"/>
      <c r="D798" s="149" t="s">
        <v>186</v>
      </c>
      <c r="E798" s="156" t="s">
        <v>1</v>
      </c>
      <c r="F798" s="157" t="s">
        <v>195</v>
      </c>
      <c r="H798" s="158">
        <v>42</v>
      </c>
      <c r="I798" s="159"/>
      <c r="L798" s="155"/>
      <c r="M798" s="160"/>
      <c r="T798" s="161"/>
      <c r="AT798" s="156" t="s">
        <v>186</v>
      </c>
      <c r="AU798" s="156" t="s">
        <v>87</v>
      </c>
      <c r="AV798" s="13" t="s">
        <v>87</v>
      </c>
      <c r="AW798" s="13" t="s">
        <v>31</v>
      </c>
      <c r="AX798" s="13" t="s">
        <v>76</v>
      </c>
      <c r="AY798" s="156" t="s">
        <v>178</v>
      </c>
    </row>
    <row r="799" spans="2:65" s="14" customFormat="1">
      <c r="B799" s="162"/>
      <c r="D799" s="149" t="s">
        <v>186</v>
      </c>
      <c r="E799" s="163" t="s">
        <v>1</v>
      </c>
      <c r="F799" s="164" t="s">
        <v>189</v>
      </c>
      <c r="H799" s="165">
        <v>42</v>
      </c>
      <c r="I799" s="166"/>
      <c r="L799" s="162"/>
      <c r="M799" s="167"/>
      <c r="T799" s="168"/>
      <c r="AT799" s="163" t="s">
        <v>186</v>
      </c>
      <c r="AU799" s="163" t="s">
        <v>87</v>
      </c>
      <c r="AV799" s="14" t="s">
        <v>184</v>
      </c>
      <c r="AW799" s="14" t="s">
        <v>31</v>
      </c>
      <c r="AX799" s="14" t="s">
        <v>84</v>
      </c>
      <c r="AY799" s="163" t="s">
        <v>178</v>
      </c>
    </row>
    <row r="800" spans="2:65" s="1" customFormat="1" ht="24.2" customHeight="1">
      <c r="B800" s="133"/>
      <c r="C800" s="169" t="s">
        <v>582</v>
      </c>
      <c r="D800" s="169" t="s">
        <v>436</v>
      </c>
      <c r="E800" s="170" t="s">
        <v>583</v>
      </c>
      <c r="F800" s="171" t="s">
        <v>584</v>
      </c>
      <c r="G800" s="172" t="s">
        <v>580</v>
      </c>
      <c r="H800" s="173">
        <v>42</v>
      </c>
      <c r="I800" s="174"/>
      <c r="J800" s="175">
        <f>ROUND(I800*H800,2)</f>
        <v>0</v>
      </c>
      <c r="K800" s="176"/>
      <c r="L800" s="177"/>
      <c r="M800" s="178" t="s">
        <v>1</v>
      </c>
      <c r="N800" s="179" t="s">
        <v>41</v>
      </c>
      <c r="P800" s="144">
        <f>O800*H800</f>
        <v>0</v>
      </c>
      <c r="Q800" s="144">
        <v>1.6000000000000001E-4</v>
      </c>
      <c r="R800" s="144">
        <f>Q800*H800</f>
        <v>6.7200000000000003E-3</v>
      </c>
      <c r="S800" s="144">
        <v>0</v>
      </c>
      <c r="T800" s="145">
        <f>S800*H800</f>
        <v>0</v>
      </c>
      <c r="AR800" s="146" t="s">
        <v>219</v>
      </c>
      <c r="AT800" s="146" t="s">
        <v>436</v>
      </c>
      <c r="AU800" s="146" t="s">
        <v>87</v>
      </c>
      <c r="AY800" s="16" t="s">
        <v>178</v>
      </c>
      <c r="BE800" s="147">
        <f>IF(N800="základní",J800,0)</f>
        <v>0</v>
      </c>
      <c r="BF800" s="147">
        <f>IF(N800="snížená",J800,0)</f>
        <v>0</v>
      </c>
      <c r="BG800" s="147">
        <f>IF(N800="zákl. přenesená",J800,0)</f>
        <v>0</v>
      </c>
      <c r="BH800" s="147">
        <f>IF(N800="sníž. přenesená",J800,0)</f>
        <v>0</v>
      </c>
      <c r="BI800" s="147">
        <f>IF(N800="nulová",J800,0)</f>
        <v>0</v>
      </c>
      <c r="BJ800" s="16" t="s">
        <v>84</v>
      </c>
      <c r="BK800" s="147">
        <f>ROUND(I800*H800,2)</f>
        <v>0</v>
      </c>
      <c r="BL800" s="16" t="s">
        <v>184</v>
      </c>
      <c r="BM800" s="146" t="s">
        <v>585</v>
      </c>
    </row>
    <row r="801" spans="2:65" s="13" customFormat="1">
      <c r="B801" s="155"/>
      <c r="D801" s="149" t="s">
        <v>186</v>
      </c>
      <c r="E801" s="156" t="s">
        <v>1</v>
      </c>
      <c r="F801" s="157" t="s">
        <v>195</v>
      </c>
      <c r="H801" s="158">
        <v>42</v>
      </c>
      <c r="I801" s="159"/>
      <c r="L801" s="155"/>
      <c r="M801" s="160"/>
      <c r="T801" s="161"/>
      <c r="AT801" s="156" t="s">
        <v>186</v>
      </c>
      <c r="AU801" s="156" t="s">
        <v>87</v>
      </c>
      <c r="AV801" s="13" t="s">
        <v>87</v>
      </c>
      <c r="AW801" s="13" t="s">
        <v>31</v>
      </c>
      <c r="AX801" s="13" t="s">
        <v>76</v>
      </c>
      <c r="AY801" s="156" t="s">
        <v>178</v>
      </c>
    </row>
    <row r="802" spans="2:65" s="14" customFormat="1">
      <c r="B802" s="162"/>
      <c r="D802" s="149" t="s">
        <v>186</v>
      </c>
      <c r="E802" s="163" t="s">
        <v>1</v>
      </c>
      <c r="F802" s="164" t="s">
        <v>189</v>
      </c>
      <c r="H802" s="165">
        <v>42</v>
      </c>
      <c r="I802" s="166"/>
      <c r="L802" s="162"/>
      <c r="M802" s="167"/>
      <c r="T802" s="168"/>
      <c r="AT802" s="163" t="s">
        <v>186</v>
      </c>
      <c r="AU802" s="163" t="s">
        <v>87</v>
      </c>
      <c r="AV802" s="14" t="s">
        <v>184</v>
      </c>
      <c r="AW802" s="14" t="s">
        <v>31</v>
      </c>
      <c r="AX802" s="14" t="s">
        <v>84</v>
      </c>
      <c r="AY802" s="163" t="s">
        <v>178</v>
      </c>
    </row>
    <row r="803" spans="2:65" s="1" customFormat="1" ht="21.75" customHeight="1">
      <c r="B803" s="133"/>
      <c r="C803" s="169" t="s">
        <v>586</v>
      </c>
      <c r="D803" s="169" t="s">
        <v>436</v>
      </c>
      <c r="E803" s="170" t="s">
        <v>587</v>
      </c>
      <c r="F803" s="171" t="s">
        <v>588</v>
      </c>
      <c r="G803" s="172" t="s">
        <v>580</v>
      </c>
      <c r="H803" s="173">
        <v>84</v>
      </c>
      <c r="I803" s="174"/>
      <c r="J803" s="175">
        <f>ROUND(I803*H803,2)</f>
        <v>0</v>
      </c>
      <c r="K803" s="176"/>
      <c r="L803" s="177"/>
      <c r="M803" s="178" t="s">
        <v>1</v>
      </c>
      <c r="N803" s="179" t="s">
        <v>41</v>
      </c>
      <c r="P803" s="144">
        <f>O803*H803</f>
        <v>0</v>
      </c>
      <c r="Q803" s="144">
        <v>1.0000000000000001E-5</v>
      </c>
      <c r="R803" s="144">
        <f>Q803*H803</f>
        <v>8.4000000000000003E-4</v>
      </c>
      <c r="S803" s="144">
        <v>0</v>
      </c>
      <c r="T803" s="145">
        <f>S803*H803</f>
        <v>0</v>
      </c>
      <c r="AR803" s="146" t="s">
        <v>219</v>
      </c>
      <c r="AT803" s="146" t="s">
        <v>436</v>
      </c>
      <c r="AU803" s="146" t="s">
        <v>87</v>
      </c>
      <c r="AY803" s="16" t="s">
        <v>178</v>
      </c>
      <c r="BE803" s="147">
        <f>IF(N803="základní",J803,0)</f>
        <v>0</v>
      </c>
      <c r="BF803" s="147">
        <f>IF(N803="snížená",J803,0)</f>
        <v>0</v>
      </c>
      <c r="BG803" s="147">
        <f>IF(N803="zákl. přenesená",J803,0)</f>
        <v>0</v>
      </c>
      <c r="BH803" s="147">
        <f>IF(N803="sníž. přenesená",J803,0)</f>
        <v>0</v>
      </c>
      <c r="BI803" s="147">
        <f>IF(N803="nulová",J803,0)</f>
        <v>0</v>
      </c>
      <c r="BJ803" s="16" t="s">
        <v>84</v>
      </c>
      <c r="BK803" s="147">
        <f>ROUND(I803*H803,2)</f>
        <v>0</v>
      </c>
      <c r="BL803" s="16" t="s">
        <v>184</v>
      </c>
      <c r="BM803" s="146" t="s">
        <v>589</v>
      </c>
    </row>
    <row r="804" spans="2:65" s="13" customFormat="1">
      <c r="B804" s="155"/>
      <c r="D804" s="149" t="s">
        <v>186</v>
      </c>
      <c r="E804" s="156" t="s">
        <v>1</v>
      </c>
      <c r="F804" s="157" t="s">
        <v>590</v>
      </c>
      <c r="H804" s="158">
        <v>84</v>
      </c>
      <c r="I804" s="159"/>
      <c r="L804" s="155"/>
      <c r="M804" s="160"/>
      <c r="T804" s="161"/>
      <c r="AT804" s="156" t="s">
        <v>186</v>
      </c>
      <c r="AU804" s="156" t="s">
        <v>87</v>
      </c>
      <c r="AV804" s="13" t="s">
        <v>87</v>
      </c>
      <c r="AW804" s="13" t="s">
        <v>31</v>
      </c>
      <c r="AX804" s="13" t="s">
        <v>76</v>
      </c>
      <c r="AY804" s="156" t="s">
        <v>178</v>
      </c>
    </row>
    <row r="805" spans="2:65" s="14" customFormat="1">
      <c r="B805" s="162"/>
      <c r="D805" s="149" t="s">
        <v>186</v>
      </c>
      <c r="E805" s="163" t="s">
        <v>1</v>
      </c>
      <c r="F805" s="164" t="s">
        <v>189</v>
      </c>
      <c r="H805" s="165">
        <v>84</v>
      </c>
      <c r="I805" s="166"/>
      <c r="L805" s="162"/>
      <c r="M805" s="167"/>
      <c r="T805" s="168"/>
      <c r="AT805" s="163" t="s">
        <v>186</v>
      </c>
      <c r="AU805" s="163" t="s">
        <v>87</v>
      </c>
      <c r="AV805" s="14" t="s">
        <v>184</v>
      </c>
      <c r="AW805" s="14" t="s">
        <v>31</v>
      </c>
      <c r="AX805" s="14" t="s">
        <v>84</v>
      </c>
      <c r="AY805" s="163" t="s">
        <v>178</v>
      </c>
    </row>
    <row r="806" spans="2:65" s="1" customFormat="1" ht="16.5" customHeight="1">
      <c r="B806" s="133"/>
      <c r="C806" s="134" t="s">
        <v>591</v>
      </c>
      <c r="D806" s="134" t="s">
        <v>180</v>
      </c>
      <c r="E806" s="135" t="s">
        <v>578</v>
      </c>
      <c r="F806" s="136" t="s">
        <v>579</v>
      </c>
      <c r="G806" s="137" t="s">
        <v>580</v>
      </c>
      <c r="H806" s="138">
        <v>42</v>
      </c>
      <c r="I806" s="139"/>
      <c r="J806" s="140">
        <f>ROUND(I806*H806,2)</f>
        <v>0</v>
      </c>
      <c r="K806" s="141"/>
      <c r="L806" s="31"/>
      <c r="M806" s="142" t="s">
        <v>1</v>
      </c>
      <c r="N806" s="143" t="s">
        <v>41</v>
      </c>
      <c r="P806" s="144">
        <f>O806*H806</f>
        <v>0</v>
      </c>
      <c r="Q806" s="144">
        <v>0</v>
      </c>
      <c r="R806" s="144">
        <f>Q806*H806</f>
        <v>0</v>
      </c>
      <c r="S806" s="144">
        <v>0</v>
      </c>
      <c r="T806" s="145">
        <f>S806*H806</f>
        <v>0</v>
      </c>
      <c r="AR806" s="146" t="s">
        <v>184</v>
      </c>
      <c r="AT806" s="146" t="s">
        <v>180</v>
      </c>
      <c r="AU806" s="146" t="s">
        <v>87</v>
      </c>
      <c r="AY806" s="16" t="s">
        <v>178</v>
      </c>
      <c r="BE806" s="147">
        <f>IF(N806="základní",J806,0)</f>
        <v>0</v>
      </c>
      <c r="BF806" s="147">
        <f>IF(N806="snížená",J806,0)</f>
        <v>0</v>
      </c>
      <c r="BG806" s="147">
        <f>IF(N806="zákl. přenesená",J806,0)</f>
        <v>0</v>
      </c>
      <c r="BH806" s="147">
        <f>IF(N806="sníž. přenesená",J806,0)</f>
        <v>0</v>
      </c>
      <c r="BI806" s="147">
        <f>IF(N806="nulová",J806,0)</f>
        <v>0</v>
      </c>
      <c r="BJ806" s="16" t="s">
        <v>84</v>
      </c>
      <c r="BK806" s="147">
        <f>ROUND(I806*H806,2)</f>
        <v>0</v>
      </c>
      <c r="BL806" s="16" t="s">
        <v>184</v>
      </c>
      <c r="BM806" s="146" t="s">
        <v>592</v>
      </c>
    </row>
    <row r="807" spans="2:65" s="12" customFormat="1">
      <c r="B807" s="148"/>
      <c r="D807" s="149" t="s">
        <v>186</v>
      </c>
      <c r="E807" s="150" t="s">
        <v>1</v>
      </c>
      <c r="F807" s="151" t="s">
        <v>570</v>
      </c>
      <c r="H807" s="150" t="s">
        <v>1</v>
      </c>
      <c r="I807" s="152"/>
      <c r="L807" s="148"/>
      <c r="M807" s="153"/>
      <c r="T807" s="154"/>
      <c r="AT807" s="150" t="s">
        <v>186</v>
      </c>
      <c r="AU807" s="150" t="s">
        <v>87</v>
      </c>
      <c r="AV807" s="12" t="s">
        <v>84</v>
      </c>
      <c r="AW807" s="12" t="s">
        <v>31</v>
      </c>
      <c r="AX807" s="12" t="s">
        <v>76</v>
      </c>
      <c r="AY807" s="150" t="s">
        <v>178</v>
      </c>
    </row>
    <row r="808" spans="2:65" s="13" customFormat="1">
      <c r="B808" s="155"/>
      <c r="D808" s="149" t="s">
        <v>186</v>
      </c>
      <c r="E808" s="156" t="s">
        <v>1</v>
      </c>
      <c r="F808" s="157" t="s">
        <v>195</v>
      </c>
      <c r="H808" s="158">
        <v>42</v>
      </c>
      <c r="I808" s="159"/>
      <c r="L808" s="155"/>
      <c r="M808" s="160"/>
      <c r="T808" s="161"/>
      <c r="AT808" s="156" t="s">
        <v>186</v>
      </c>
      <c r="AU808" s="156" t="s">
        <v>87</v>
      </c>
      <c r="AV808" s="13" t="s">
        <v>87</v>
      </c>
      <c r="AW808" s="13" t="s">
        <v>31</v>
      </c>
      <c r="AX808" s="13" t="s">
        <v>76</v>
      </c>
      <c r="AY808" s="156" t="s">
        <v>178</v>
      </c>
    </row>
    <row r="809" spans="2:65" s="14" customFormat="1">
      <c r="B809" s="162"/>
      <c r="D809" s="149" t="s">
        <v>186</v>
      </c>
      <c r="E809" s="163" t="s">
        <v>1</v>
      </c>
      <c r="F809" s="164" t="s">
        <v>189</v>
      </c>
      <c r="H809" s="165">
        <v>42</v>
      </c>
      <c r="I809" s="166"/>
      <c r="L809" s="162"/>
      <c r="M809" s="167"/>
      <c r="T809" s="168"/>
      <c r="AT809" s="163" t="s">
        <v>186</v>
      </c>
      <c r="AU809" s="163" t="s">
        <v>87</v>
      </c>
      <c r="AV809" s="14" t="s">
        <v>184</v>
      </c>
      <c r="AW809" s="14" t="s">
        <v>31</v>
      </c>
      <c r="AX809" s="14" t="s">
        <v>84</v>
      </c>
      <c r="AY809" s="163" t="s">
        <v>178</v>
      </c>
    </row>
    <row r="810" spans="2:65" s="1" customFormat="1" ht="24.2" customHeight="1">
      <c r="B810" s="133"/>
      <c r="C810" s="169" t="s">
        <v>593</v>
      </c>
      <c r="D810" s="169" t="s">
        <v>436</v>
      </c>
      <c r="E810" s="170" t="s">
        <v>594</v>
      </c>
      <c r="F810" s="171" t="s">
        <v>595</v>
      </c>
      <c r="G810" s="172" t="s">
        <v>580</v>
      </c>
      <c r="H810" s="173">
        <v>42</v>
      </c>
      <c r="I810" s="174"/>
      <c r="J810" s="175">
        <f>ROUND(I810*H810,2)</f>
        <v>0</v>
      </c>
      <c r="K810" s="176"/>
      <c r="L810" s="177"/>
      <c r="M810" s="178" t="s">
        <v>1</v>
      </c>
      <c r="N810" s="179" t="s">
        <v>41</v>
      </c>
      <c r="P810" s="144">
        <f>O810*H810</f>
        <v>0</v>
      </c>
      <c r="Q810" s="144">
        <v>7.3999999999999999E-4</v>
      </c>
      <c r="R810" s="144">
        <f>Q810*H810</f>
        <v>3.108E-2</v>
      </c>
      <c r="S810" s="144">
        <v>0</v>
      </c>
      <c r="T810" s="145">
        <f>S810*H810</f>
        <v>0</v>
      </c>
      <c r="AR810" s="146" t="s">
        <v>219</v>
      </c>
      <c r="AT810" s="146" t="s">
        <v>436</v>
      </c>
      <c r="AU810" s="146" t="s">
        <v>87</v>
      </c>
      <c r="AY810" s="16" t="s">
        <v>178</v>
      </c>
      <c r="BE810" s="147">
        <f>IF(N810="základní",J810,0)</f>
        <v>0</v>
      </c>
      <c r="BF810" s="147">
        <f>IF(N810="snížená",J810,0)</f>
        <v>0</v>
      </c>
      <c r="BG810" s="147">
        <f>IF(N810="zákl. přenesená",J810,0)</f>
        <v>0</v>
      </c>
      <c r="BH810" s="147">
        <f>IF(N810="sníž. přenesená",J810,0)</f>
        <v>0</v>
      </c>
      <c r="BI810" s="147">
        <f>IF(N810="nulová",J810,0)</f>
        <v>0</v>
      </c>
      <c r="BJ810" s="16" t="s">
        <v>84</v>
      </c>
      <c r="BK810" s="147">
        <f>ROUND(I810*H810,2)</f>
        <v>0</v>
      </c>
      <c r="BL810" s="16" t="s">
        <v>184</v>
      </c>
      <c r="BM810" s="146" t="s">
        <v>596</v>
      </c>
    </row>
    <row r="811" spans="2:65" s="13" customFormat="1">
      <c r="B811" s="155"/>
      <c r="D811" s="149" t="s">
        <v>186</v>
      </c>
      <c r="E811" s="156" t="s">
        <v>1</v>
      </c>
      <c r="F811" s="157" t="s">
        <v>195</v>
      </c>
      <c r="H811" s="158">
        <v>42</v>
      </c>
      <c r="I811" s="159"/>
      <c r="L811" s="155"/>
      <c r="M811" s="160"/>
      <c r="T811" s="161"/>
      <c r="AT811" s="156" t="s">
        <v>186</v>
      </c>
      <c r="AU811" s="156" t="s">
        <v>87</v>
      </c>
      <c r="AV811" s="13" t="s">
        <v>87</v>
      </c>
      <c r="AW811" s="13" t="s">
        <v>31</v>
      </c>
      <c r="AX811" s="13" t="s">
        <v>76</v>
      </c>
      <c r="AY811" s="156" t="s">
        <v>178</v>
      </c>
    </row>
    <row r="812" spans="2:65" s="14" customFormat="1">
      <c r="B812" s="162"/>
      <c r="D812" s="149" t="s">
        <v>186</v>
      </c>
      <c r="E812" s="163" t="s">
        <v>1</v>
      </c>
      <c r="F812" s="164" t="s">
        <v>189</v>
      </c>
      <c r="H812" s="165">
        <v>42</v>
      </c>
      <c r="I812" s="166"/>
      <c r="L812" s="162"/>
      <c r="M812" s="167"/>
      <c r="T812" s="168"/>
      <c r="AT812" s="163" t="s">
        <v>186</v>
      </c>
      <c r="AU812" s="163" t="s">
        <v>87</v>
      </c>
      <c r="AV812" s="14" t="s">
        <v>184</v>
      </c>
      <c r="AW812" s="14" t="s">
        <v>31</v>
      </c>
      <c r="AX812" s="14" t="s">
        <v>84</v>
      </c>
      <c r="AY812" s="163" t="s">
        <v>178</v>
      </c>
    </row>
    <row r="813" spans="2:65" s="1" customFormat="1" ht="16.5" customHeight="1">
      <c r="B813" s="133"/>
      <c r="C813" s="134" t="s">
        <v>597</v>
      </c>
      <c r="D813" s="134" t="s">
        <v>180</v>
      </c>
      <c r="E813" s="135" t="s">
        <v>578</v>
      </c>
      <c r="F813" s="136" t="s">
        <v>579</v>
      </c>
      <c r="G813" s="137" t="s">
        <v>580</v>
      </c>
      <c r="H813" s="138">
        <v>42</v>
      </c>
      <c r="I813" s="139"/>
      <c r="J813" s="140">
        <f>ROUND(I813*H813,2)</f>
        <v>0</v>
      </c>
      <c r="K813" s="141"/>
      <c r="L813" s="31"/>
      <c r="M813" s="142" t="s">
        <v>1</v>
      </c>
      <c r="N813" s="143" t="s">
        <v>41</v>
      </c>
      <c r="P813" s="144">
        <f>O813*H813</f>
        <v>0</v>
      </c>
      <c r="Q813" s="144">
        <v>0</v>
      </c>
      <c r="R813" s="144">
        <f>Q813*H813</f>
        <v>0</v>
      </c>
      <c r="S813" s="144">
        <v>0</v>
      </c>
      <c r="T813" s="145">
        <f>S813*H813</f>
        <v>0</v>
      </c>
      <c r="AR813" s="146" t="s">
        <v>184</v>
      </c>
      <c r="AT813" s="146" t="s">
        <v>180</v>
      </c>
      <c r="AU813" s="146" t="s">
        <v>87</v>
      </c>
      <c r="AY813" s="16" t="s">
        <v>178</v>
      </c>
      <c r="BE813" s="147">
        <f>IF(N813="základní",J813,0)</f>
        <v>0</v>
      </c>
      <c r="BF813" s="147">
        <f>IF(N813="snížená",J813,0)</f>
        <v>0</v>
      </c>
      <c r="BG813" s="147">
        <f>IF(N813="zákl. přenesená",J813,0)</f>
        <v>0</v>
      </c>
      <c r="BH813" s="147">
        <f>IF(N813="sníž. přenesená",J813,0)</f>
        <v>0</v>
      </c>
      <c r="BI813" s="147">
        <f>IF(N813="nulová",J813,0)</f>
        <v>0</v>
      </c>
      <c r="BJ813" s="16" t="s">
        <v>84</v>
      </c>
      <c r="BK813" s="147">
        <f>ROUND(I813*H813,2)</f>
        <v>0</v>
      </c>
      <c r="BL813" s="16" t="s">
        <v>184</v>
      </c>
      <c r="BM813" s="146" t="s">
        <v>598</v>
      </c>
    </row>
    <row r="814" spans="2:65" s="12" customFormat="1">
      <c r="B814" s="148"/>
      <c r="D814" s="149" t="s">
        <v>186</v>
      </c>
      <c r="E814" s="150" t="s">
        <v>1</v>
      </c>
      <c r="F814" s="151" t="s">
        <v>570</v>
      </c>
      <c r="H814" s="150" t="s">
        <v>1</v>
      </c>
      <c r="I814" s="152"/>
      <c r="L814" s="148"/>
      <c r="M814" s="153"/>
      <c r="T814" s="154"/>
      <c r="AT814" s="150" t="s">
        <v>186</v>
      </c>
      <c r="AU814" s="150" t="s">
        <v>87</v>
      </c>
      <c r="AV814" s="12" t="s">
        <v>84</v>
      </c>
      <c r="AW814" s="12" t="s">
        <v>31</v>
      </c>
      <c r="AX814" s="12" t="s">
        <v>76</v>
      </c>
      <c r="AY814" s="150" t="s">
        <v>178</v>
      </c>
    </row>
    <row r="815" spans="2:65" s="13" customFormat="1">
      <c r="B815" s="155"/>
      <c r="D815" s="149" t="s">
        <v>186</v>
      </c>
      <c r="E815" s="156" t="s">
        <v>1</v>
      </c>
      <c r="F815" s="157" t="s">
        <v>195</v>
      </c>
      <c r="H815" s="158">
        <v>42</v>
      </c>
      <c r="I815" s="159"/>
      <c r="L815" s="155"/>
      <c r="M815" s="160"/>
      <c r="T815" s="161"/>
      <c r="AT815" s="156" t="s">
        <v>186</v>
      </c>
      <c r="AU815" s="156" t="s">
        <v>87</v>
      </c>
      <c r="AV815" s="13" t="s">
        <v>87</v>
      </c>
      <c r="AW815" s="13" t="s">
        <v>31</v>
      </c>
      <c r="AX815" s="13" t="s">
        <v>76</v>
      </c>
      <c r="AY815" s="156" t="s">
        <v>178</v>
      </c>
    </row>
    <row r="816" spans="2:65" s="14" customFormat="1">
      <c r="B816" s="162"/>
      <c r="D816" s="149" t="s">
        <v>186</v>
      </c>
      <c r="E816" s="163" t="s">
        <v>1</v>
      </c>
      <c r="F816" s="164" t="s">
        <v>189</v>
      </c>
      <c r="H816" s="165">
        <v>42</v>
      </c>
      <c r="I816" s="166"/>
      <c r="L816" s="162"/>
      <c r="M816" s="167"/>
      <c r="T816" s="168"/>
      <c r="AT816" s="163" t="s">
        <v>186</v>
      </c>
      <c r="AU816" s="163" t="s">
        <v>87</v>
      </c>
      <c r="AV816" s="14" t="s">
        <v>184</v>
      </c>
      <c r="AW816" s="14" t="s">
        <v>31</v>
      </c>
      <c r="AX816" s="14" t="s">
        <v>84</v>
      </c>
      <c r="AY816" s="163" t="s">
        <v>178</v>
      </c>
    </row>
    <row r="817" spans="2:65" s="1" customFormat="1" ht="24.2" customHeight="1">
      <c r="B817" s="133"/>
      <c r="C817" s="169" t="s">
        <v>599</v>
      </c>
      <c r="D817" s="169" t="s">
        <v>436</v>
      </c>
      <c r="E817" s="170" t="s">
        <v>600</v>
      </c>
      <c r="F817" s="171" t="s">
        <v>584</v>
      </c>
      <c r="G817" s="172" t="s">
        <v>580</v>
      </c>
      <c r="H817" s="173">
        <v>42</v>
      </c>
      <c r="I817" s="174"/>
      <c r="J817" s="175">
        <f>ROUND(I817*H817,2)</f>
        <v>0</v>
      </c>
      <c r="K817" s="176"/>
      <c r="L817" s="177"/>
      <c r="M817" s="178" t="s">
        <v>1</v>
      </c>
      <c r="N817" s="179" t="s">
        <v>41</v>
      </c>
      <c r="P817" s="144">
        <f>O817*H817</f>
        <v>0</v>
      </c>
      <c r="Q817" s="144">
        <v>1.6000000000000001E-4</v>
      </c>
      <c r="R817" s="144">
        <f>Q817*H817</f>
        <v>6.7200000000000003E-3</v>
      </c>
      <c r="S817" s="144">
        <v>0</v>
      </c>
      <c r="T817" s="145">
        <f>S817*H817</f>
        <v>0</v>
      </c>
      <c r="AR817" s="146" t="s">
        <v>219</v>
      </c>
      <c r="AT817" s="146" t="s">
        <v>436</v>
      </c>
      <c r="AU817" s="146" t="s">
        <v>87</v>
      </c>
      <c r="AY817" s="16" t="s">
        <v>178</v>
      </c>
      <c r="BE817" s="147">
        <f>IF(N817="základní",J817,0)</f>
        <v>0</v>
      </c>
      <c r="BF817" s="147">
        <f>IF(N817="snížená",J817,0)</f>
        <v>0</v>
      </c>
      <c r="BG817" s="147">
        <f>IF(N817="zákl. přenesená",J817,0)</f>
        <v>0</v>
      </c>
      <c r="BH817" s="147">
        <f>IF(N817="sníž. přenesená",J817,0)</f>
        <v>0</v>
      </c>
      <c r="BI817" s="147">
        <f>IF(N817="nulová",J817,0)</f>
        <v>0</v>
      </c>
      <c r="BJ817" s="16" t="s">
        <v>84</v>
      </c>
      <c r="BK817" s="147">
        <f>ROUND(I817*H817,2)</f>
        <v>0</v>
      </c>
      <c r="BL817" s="16" t="s">
        <v>184</v>
      </c>
      <c r="BM817" s="146" t="s">
        <v>601</v>
      </c>
    </row>
    <row r="818" spans="2:65" s="13" customFormat="1">
      <c r="B818" s="155"/>
      <c r="D818" s="149" t="s">
        <v>186</v>
      </c>
      <c r="E818" s="156" t="s">
        <v>1</v>
      </c>
      <c r="F818" s="157" t="s">
        <v>195</v>
      </c>
      <c r="H818" s="158">
        <v>42</v>
      </c>
      <c r="I818" s="159"/>
      <c r="L818" s="155"/>
      <c r="M818" s="160"/>
      <c r="T818" s="161"/>
      <c r="AT818" s="156" t="s">
        <v>186</v>
      </c>
      <c r="AU818" s="156" t="s">
        <v>87</v>
      </c>
      <c r="AV818" s="13" t="s">
        <v>87</v>
      </c>
      <c r="AW818" s="13" t="s">
        <v>31</v>
      </c>
      <c r="AX818" s="13" t="s">
        <v>76</v>
      </c>
      <c r="AY818" s="156" t="s">
        <v>178</v>
      </c>
    </row>
    <row r="819" spans="2:65" s="14" customFormat="1">
      <c r="B819" s="162"/>
      <c r="D819" s="149" t="s">
        <v>186</v>
      </c>
      <c r="E819" s="163" t="s">
        <v>1</v>
      </c>
      <c r="F819" s="164" t="s">
        <v>189</v>
      </c>
      <c r="H819" s="165">
        <v>42</v>
      </c>
      <c r="I819" s="166"/>
      <c r="L819" s="162"/>
      <c r="M819" s="167"/>
      <c r="T819" s="168"/>
      <c r="AT819" s="163" t="s">
        <v>186</v>
      </c>
      <c r="AU819" s="163" t="s">
        <v>87</v>
      </c>
      <c r="AV819" s="14" t="s">
        <v>184</v>
      </c>
      <c r="AW819" s="14" t="s">
        <v>31</v>
      </c>
      <c r="AX819" s="14" t="s">
        <v>84</v>
      </c>
      <c r="AY819" s="163" t="s">
        <v>178</v>
      </c>
    </row>
    <row r="820" spans="2:65" s="1" customFormat="1" ht="24.2" customHeight="1">
      <c r="B820" s="133"/>
      <c r="C820" s="134" t="s">
        <v>602</v>
      </c>
      <c r="D820" s="134" t="s">
        <v>180</v>
      </c>
      <c r="E820" s="135" t="s">
        <v>603</v>
      </c>
      <c r="F820" s="136" t="s">
        <v>604</v>
      </c>
      <c r="G820" s="137" t="s">
        <v>580</v>
      </c>
      <c r="H820" s="138">
        <v>4</v>
      </c>
      <c r="I820" s="139"/>
      <c r="J820" s="140">
        <f>ROUND(I820*H820,2)</f>
        <v>0</v>
      </c>
      <c r="K820" s="141"/>
      <c r="L820" s="31"/>
      <c r="M820" s="142" t="s">
        <v>1</v>
      </c>
      <c r="N820" s="143" t="s">
        <v>41</v>
      </c>
      <c r="P820" s="144">
        <f>O820*H820</f>
        <v>0</v>
      </c>
      <c r="Q820" s="144">
        <v>0</v>
      </c>
      <c r="R820" s="144">
        <f>Q820*H820</f>
        <v>0</v>
      </c>
      <c r="S820" s="144">
        <v>0</v>
      </c>
      <c r="T820" s="145">
        <f>S820*H820</f>
        <v>0</v>
      </c>
      <c r="AR820" s="146" t="s">
        <v>184</v>
      </c>
      <c r="AT820" s="146" t="s">
        <v>180</v>
      </c>
      <c r="AU820" s="146" t="s">
        <v>87</v>
      </c>
      <c r="AY820" s="16" t="s">
        <v>178</v>
      </c>
      <c r="BE820" s="147">
        <f>IF(N820="základní",J820,0)</f>
        <v>0</v>
      </c>
      <c r="BF820" s="147">
        <f>IF(N820="snížená",J820,0)</f>
        <v>0</v>
      </c>
      <c r="BG820" s="147">
        <f>IF(N820="zákl. přenesená",J820,0)</f>
        <v>0</v>
      </c>
      <c r="BH820" s="147">
        <f>IF(N820="sníž. přenesená",J820,0)</f>
        <v>0</v>
      </c>
      <c r="BI820" s="147">
        <f>IF(N820="nulová",J820,0)</f>
        <v>0</v>
      </c>
      <c r="BJ820" s="16" t="s">
        <v>84</v>
      </c>
      <c r="BK820" s="147">
        <f>ROUND(I820*H820,2)</f>
        <v>0</v>
      </c>
      <c r="BL820" s="16" t="s">
        <v>184</v>
      </c>
      <c r="BM820" s="146" t="s">
        <v>605</v>
      </c>
    </row>
    <row r="821" spans="2:65" s="12" customFormat="1">
      <c r="B821" s="148"/>
      <c r="D821" s="149" t="s">
        <v>186</v>
      </c>
      <c r="E821" s="150" t="s">
        <v>1</v>
      </c>
      <c r="F821" s="151" t="s">
        <v>570</v>
      </c>
      <c r="H821" s="150" t="s">
        <v>1</v>
      </c>
      <c r="I821" s="152"/>
      <c r="L821" s="148"/>
      <c r="M821" s="153"/>
      <c r="T821" s="154"/>
      <c r="AT821" s="150" t="s">
        <v>186</v>
      </c>
      <c r="AU821" s="150" t="s">
        <v>87</v>
      </c>
      <c r="AV821" s="12" t="s">
        <v>84</v>
      </c>
      <c r="AW821" s="12" t="s">
        <v>31</v>
      </c>
      <c r="AX821" s="12" t="s">
        <v>76</v>
      </c>
      <c r="AY821" s="150" t="s">
        <v>178</v>
      </c>
    </row>
    <row r="822" spans="2:65" s="13" customFormat="1">
      <c r="B822" s="155"/>
      <c r="D822" s="149" t="s">
        <v>186</v>
      </c>
      <c r="E822" s="156" t="s">
        <v>1</v>
      </c>
      <c r="F822" s="157" t="s">
        <v>184</v>
      </c>
      <c r="H822" s="158">
        <v>4</v>
      </c>
      <c r="I822" s="159"/>
      <c r="L822" s="155"/>
      <c r="M822" s="160"/>
      <c r="T822" s="161"/>
      <c r="AT822" s="156" t="s">
        <v>186</v>
      </c>
      <c r="AU822" s="156" t="s">
        <v>87</v>
      </c>
      <c r="AV822" s="13" t="s">
        <v>87</v>
      </c>
      <c r="AW822" s="13" t="s">
        <v>31</v>
      </c>
      <c r="AX822" s="13" t="s">
        <v>76</v>
      </c>
      <c r="AY822" s="156" t="s">
        <v>178</v>
      </c>
    </row>
    <row r="823" spans="2:65" s="14" customFormat="1">
      <c r="B823" s="162"/>
      <c r="D823" s="149" t="s">
        <v>186</v>
      </c>
      <c r="E823" s="163" t="s">
        <v>1</v>
      </c>
      <c r="F823" s="164" t="s">
        <v>189</v>
      </c>
      <c r="H823" s="165">
        <v>4</v>
      </c>
      <c r="I823" s="166"/>
      <c r="L823" s="162"/>
      <c r="M823" s="167"/>
      <c r="T823" s="168"/>
      <c r="AT823" s="163" t="s">
        <v>186</v>
      </c>
      <c r="AU823" s="163" t="s">
        <v>87</v>
      </c>
      <c r="AV823" s="14" t="s">
        <v>184</v>
      </c>
      <c r="AW823" s="14" t="s">
        <v>31</v>
      </c>
      <c r="AX823" s="14" t="s">
        <v>84</v>
      </c>
      <c r="AY823" s="163" t="s">
        <v>178</v>
      </c>
    </row>
    <row r="824" spans="2:65" s="1" customFormat="1" ht="24.2" customHeight="1">
      <c r="B824" s="133"/>
      <c r="C824" s="169" t="s">
        <v>606</v>
      </c>
      <c r="D824" s="169" t="s">
        <v>436</v>
      </c>
      <c r="E824" s="170" t="s">
        <v>607</v>
      </c>
      <c r="F824" s="171" t="s">
        <v>608</v>
      </c>
      <c r="G824" s="172" t="s">
        <v>580</v>
      </c>
      <c r="H824" s="173">
        <v>4</v>
      </c>
      <c r="I824" s="174"/>
      <c r="J824" s="175">
        <f>ROUND(I824*H824,2)</f>
        <v>0</v>
      </c>
      <c r="K824" s="176"/>
      <c r="L824" s="177"/>
      <c r="M824" s="178" t="s">
        <v>1</v>
      </c>
      <c r="N824" s="179" t="s">
        <v>41</v>
      </c>
      <c r="P824" s="144">
        <f>O824*H824</f>
        <v>0</v>
      </c>
      <c r="Q824" s="144">
        <v>8.0000000000000007E-5</v>
      </c>
      <c r="R824" s="144">
        <f>Q824*H824</f>
        <v>3.2000000000000003E-4</v>
      </c>
      <c r="S824" s="144">
        <v>0</v>
      </c>
      <c r="T824" s="145">
        <f>S824*H824</f>
        <v>0</v>
      </c>
      <c r="AR824" s="146" t="s">
        <v>219</v>
      </c>
      <c r="AT824" s="146" t="s">
        <v>436</v>
      </c>
      <c r="AU824" s="146" t="s">
        <v>87</v>
      </c>
      <c r="AY824" s="16" t="s">
        <v>178</v>
      </c>
      <c r="BE824" s="147">
        <f>IF(N824="základní",J824,0)</f>
        <v>0</v>
      </c>
      <c r="BF824" s="147">
        <f>IF(N824="snížená",J824,0)</f>
        <v>0</v>
      </c>
      <c r="BG824" s="147">
        <f>IF(N824="zákl. přenesená",J824,0)</f>
        <v>0</v>
      </c>
      <c r="BH824" s="147">
        <f>IF(N824="sníž. přenesená",J824,0)</f>
        <v>0</v>
      </c>
      <c r="BI824" s="147">
        <f>IF(N824="nulová",J824,0)</f>
        <v>0</v>
      </c>
      <c r="BJ824" s="16" t="s">
        <v>84</v>
      </c>
      <c r="BK824" s="147">
        <f>ROUND(I824*H824,2)</f>
        <v>0</v>
      </c>
      <c r="BL824" s="16" t="s">
        <v>184</v>
      </c>
      <c r="BM824" s="146" t="s">
        <v>609</v>
      </c>
    </row>
    <row r="825" spans="2:65" s="13" customFormat="1">
      <c r="B825" s="155"/>
      <c r="D825" s="149" t="s">
        <v>186</v>
      </c>
      <c r="E825" s="156" t="s">
        <v>1</v>
      </c>
      <c r="F825" s="157" t="s">
        <v>184</v>
      </c>
      <c r="H825" s="158">
        <v>4</v>
      </c>
      <c r="I825" s="159"/>
      <c r="L825" s="155"/>
      <c r="M825" s="160"/>
      <c r="T825" s="161"/>
      <c r="AT825" s="156" t="s">
        <v>186</v>
      </c>
      <c r="AU825" s="156" t="s">
        <v>87</v>
      </c>
      <c r="AV825" s="13" t="s">
        <v>87</v>
      </c>
      <c r="AW825" s="13" t="s">
        <v>31</v>
      </c>
      <c r="AX825" s="13" t="s">
        <v>76</v>
      </c>
      <c r="AY825" s="156" t="s">
        <v>178</v>
      </c>
    </row>
    <row r="826" spans="2:65" s="14" customFormat="1">
      <c r="B826" s="162"/>
      <c r="D826" s="149" t="s">
        <v>186</v>
      </c>
      <c r="E826" s="163" t="s">
        <v>1</v>
      </c>
      <c r="F826" s="164" t="s">
        <v>189</v>
      </c>
      <c r="H826" s="165">
        <v>4</v>
      </c>
      <c r="I826" s="166"/>
      <c r="L826" s="162"/>
      <c r="M826" s="167"/>
      <c r="T826" s="168"/>
      <c r="AT826" s="163" t="s">
        <v>186</v>
      </c>
      <c r="AU826" s="163" t="s">
        <v>87</v>
      </c>
      <c r="AV826" s="14" t="s">
        <v>184</v>
      </c>
      <c r="AW826" s="14" t="s">
        <v>31</v>
      </c>
      <c r="AX826" s="14" t="s">
        <v>84</v>
      </c>
      <c r="AY826" s="163" t="s">
        <v>178</v>
      </c>
    </row>
    <row r="827" spans="2:65" s="1" customFormat="1" ht="24.2" customHeight="1">
      <c r="B827" s="133"/>
      <c r="C827" s="134" t="s">
        <v>610</v>
      </c>
      <c r="D827" s="134" t="s">
        <v>180</v>
      </c>
      <c r="E827" s="135" t="s">
        <v>611</v>
      </c>
      <c r="F827" s="136" t="s">
        <v>612</v>
      </c>
      <c r="G827" s="137" t="s">
        <v>580</v>
      </c>
      <c r="H827" s="138">
        <v>1</v>
      </c>
      <c r="I827" s="139"/>
      <c r="J827" s="140">
        <f>ROUND(I827*H827,2)</f>
        <v>0</v>
      </c>
      <c r="K827" s="141"/>
      <c r="L827" s="31"/>
      <c r="M827" s="142" t="s">
        <v>1</v>
      </c>
      <c r="N827" s="143" t="s">
        <v>41</v>
      </c>
      <c r="P827" s="144">
        <f>O827*H827</f>
        <v>0</v>
      </c>
      <c r="Q827" s="144">
        <v>0</v>
      </c>
      <c r="R827" s="144">
        <f>Q827*H827</f>
        <v>0</v>
      </c>
      <c r="S827" s="144">
        <v>0</v>
      </c>
      <c r="T827" s="145">
        <f>S827*H827</f>
        <v>0</v>
      </c>
      <c r="AR827" s="146" t="s">
        <v>184</v>
      </c>
      <c r="AT827" s="146" t="s">
        <v>180</v>
      </c>
      <c r="AU827" s="146" t="s">
        <v>87</v>
      </c>
      <c r="AY827" s="16" t="s">
        <v>178</v>
      </c>
      <c r="BE827" s="147">
        <f>IF(N827="základní",J827,0)</f>
        <v>0</v>
      </c>
      <c r="BF827" s="147">
        <f>IF(N827="snížená",J827,0)</f>
        <v>0</v>
      </c>
      <c r="BG827" s="147">
        <f>IF(N827="zákl. přenesená",J827,0)</f>
        <v>0</v>
      </c>
      <c r="BH827" s="147">
        <f>IF(N827="sníž. přenesená",J827,0)</f>
        <v>0</v>
      </c>
      <c r="BI827" s="147">
        <f>IF(N827="nulová",J827,0)</f>
        <v>0</v>
      </c>
      <c r="BJ827" s="16" t="s">
        <v>84</v>
      </c>
      <c r="BK827" s="147">
        <f>ROUND(I827*H827,2)</f>
        <v>0</v>
      </c>
      <c r="BL827" s="16" t="s">
        <v>184</v>
      </c>
      <c r="BM827" s="146" t="s">
        <v>613</v>
      </c>
    </row>
    <row r="828" spans="2:65" s="12" customFormat="1">
      <c r="B828" s="148"/>
      <c r="D828" s="149" t="s">
        <v>186</v>
      </c>
      <c r="E828" s="150" t="s">
        <v>1</v>
      </c>
      <c r="F828" s="151" t="s">
        <v>570</v>
      </c>
      <c r="H828" s="150" t="s">
        <v>1</v>
      </c>
      <c r="I828" s="152"/>
      <c r="L828" s="148"/>
      <c r="M828" s="153"/>
      <c r="T828" s="154"/>
      <c r="AT828" s="150" t="s">
        <v>186</v>
      </c>
      <c r="AU828" s="150" t="s">
        <v>87</v>
      </c>
      <c r="AV828" s="12" t="s">
        <v>84</v>
      </c>
      <c r="AW828" s="12" t="s">
        <v>31</v>
      </c>
      <c r="AX828" s="12" t="s">
        <v>76</v>
      </c>
      <c r="AY828" s="150" t="s">
        <v>178</v>
      </c>
    </row>
    <row r="829" spans="2:65" s="13" customFormat="1">
      <c r="B829" s="155"/>
      <c r="D829" s="149" t="s">
        <v>186</v>
      </c>
      <c r="E829" s="156" t="s">
        <v>1</v>
      </c>
      <c r="F829" s="157" t="s">
        <v>84</v>
      </c>
      <c r="H829" s="158">
        <v>1</v>
      </c>
      <c r="I829" s="159"/>
      <c r="L829" s="155"/>
      <c r="M829" s="160"/>
      <c r="T829" s="161"/>
      <c r="AT829" s="156" t="s">
        <v>186</v>
      </c>
      <c r="AU829" s="156" t="s">
        <v>87</v>
      </c>
      <c r="AV829" s="13" t="s">
        <v>87</v>
      </c>
      <c r="AW829" s="13" t="s">
        <v>31</v>
      </c>
      <c r="AX829" s="13" t="s">
        <v>76</v>
      </c>
      <c r="AY829" s="156" t="s">
        <v>178</v>
      </c>
    </row>
    <row r="830" spans="2:65" s="14" customFormat="1">
      <c r="B830" s="162"/>
      <c r="D830" s="149" t="s">
        <v>186</v>
      </c>
      <c r="E830" s="163" t="s">
        <v>1</v>
      </c>
      <c r="F830" s="164" t="s">
        <v>189</v>
      </c>
      <c r="H830" s="165">
        <v>1</v>
      </c>
      <c r="I830" s="166"/>
      <c r="L830" s="162"/>
      <c r="M830" s="167"/>
      <c r="T830" s="168"/>
      <c r="AT830" s="163" t="s">
        <v>186</v>
      </c>
      <c r="AU830" s="163" t="s">
        <v>87</v>
      </c>
      <c r="AV830" s="14" t="s">
        <v>184</v>
      </c>
      <c r="AW830" s="14" t="s">
        <v>31</v>
      </c>
      <c r="AX830" s="14" t="s">
        <v>84</v>
      </c>
      <c r="AY830" s="163" t="s">
        <v>178</v>
      </c>
    </row>
    <row r="831" spans="2:65" s="1" customFormat="1" ht="24.2" customHeight="1">
      <c r="B831" s="133"/>
      <c r="C831" s="169" t="s">
        <v>614</v>
      </c>
      <c r="D831" s="169" t="s">
        <v>436</v>
      </c>
      <c r="E831" s="170" t="s">
        <v>615</v>
      </c>
      <c r="F831" s="171" t="s">
        <v>616</v>
      </c>
      <c r="G831" s="172" t="s">
        <v>580</v>
      </c>
      <c r="H831" s="173">
        <v>1</v>
      </c>
      <c r="I831" s="174"/>
      <c r="J831" s="175">
        <f>ROUND(I831*H831,2)</f>
        <v>0</v>
      </c>
      <c r="K831" s="176"/>
      <c r="L831" s="177"/>
      <c r="M831" s="178" t="s">
        <v>1</v>
      </c>
      <c r="N831" s="179" t="s">
        <v>41</v>
      </c>
      <c r="P831" s="144">
        <f>O831*H831</f>
        <v>0</v>
      </c>
      <c r="Q831" s="144">
        <v>8.0000000000000007E-5</v>
      </c>
      <c r="R831" s="144">
        <f>Q831*H831</f>
        <v>8.0000000000000007E-5</v>
      </c>
      <c r="S831" s="144">
        <v>0</v>
      </c>
      <c r="T831" s="145">
        <f>S831*H831</f>
        <v>0</v>
      </c>
      <c r="AR831" s="146" t="s">
        <v>219</v>
      </c>
      <c r="AT831" s="146" t="s">
        <v>436</v>
      </c>
      <c r="AU831" s="146" t="s">
        <v>87</v>
      </c>
      <c r="AY831" s="16" t="s">
        <v>178</v>
      </c>
      <c r="BE831" s="147">
        <f>IF(N831="základní",J831,0)</f>
        <v>0</v>
      </c>
      <c r="BF831" s="147">
        <f>IF(N831="snížená",J831,0)</f>
        <v>0</v>
      </c>
      <c r="BG831" s="147">
        <f>IF(N831="zákl. přenesená",J831,0)</f>
        <v>0</v>
      </c>
      <c r="BH831" s="147">
        <f>IF(N831="sníž. přenesená",J831,0)</f>
        <v>0</v>
      </c>
      <c r="BI831" s="147">
        <f>IF(N831="nulová",J831,0)</f>
        <v>0</v>
      </c>
      <c r="BJ831" s="16" t="s">
        <v>84</v>
      </c>
      <c r="BK831" s="147">
        <f>ROUND(I831*H831,2)</f>
        <v>0</v>
      </c>
      <c r="BL831" s="16" t="s">
        <v>184</v>
      </c>
      <c r="BM831" s="146" t="s">
        <v>617</v>
      </c>
    </row>
    <row r="832" spans="2:65" s="13" customFormat="1">
      <c r="B832" s="155"/>
      <c r="D832" s="149" t="s">
        <v>186</v>
      </c>
      <c r="E832" s="156" t="s">
        <v>1</v>
      </c>
      <c r="F832" s="157" t="s">
        <v>84</v>
      </c>
      <c r="H832" s="158">
        <v>1</v>
      </c>
      <c r="I832" s="159"/>
      <c r="L832" s="155"/>
      <c r="M832" s="160"/>
      <c r="T832" s="161"/>
      <c r="AT832" s="156" t="s">
        <v>186</v>
      </c>
      <c r="AU832" s="156" t="s">
        <v>87</v>
      </c>
      <c r="AV832" s="13" t="s">
        <v>87</v>
      </c>
      <c r="AW832" s="13" t="s">
        <v>31</v>
      </c>
      <c r="AX832" s="13" t="s">
        <v>76</v>
      </c>
      <c r="AY832" s="156" t="s">
        <v>178</v>
      </c>
    </row>
    <row r="833" spans="2:65" s="14" customFormat="1">
      <c r="B833" s="162"/>
      <c r="D833" s="149" t="s">
        <v>186</v>
      </c>
      <c r="E833" s="163" t="s">
        <v>1</v>
      </c>
      <c r="F833" s="164" t="s">
        <v>189</v>
      </c>
      <c r="H833" s="165">
        <v>1</v>
      </c>
      <c r="I833" s="166"/>
      <c r="L833" s="162"/>
      <c r="M833" s="167"/>
      <c r="T833" s="168"/>
      <c r="AT833" s="163" t="s">
        <v>186</v>
      </c>
      <c r="AU833" s="163" t="s">
        <v>87</v>
      </c>
      <c r="AV833" s="14" t="s">
        <v>184</v>
      </c>
      <c r="AW833" s="14" t="s">
        <v>31</v>
      </c>
      <c r="AX833" s="14" t="s">
        <v>84</v>
      </c>
      <c r="AY833" s="163" t="s">
        <v>178</v>
      </c>
    </row>
    <row r="834" spans="2:65" s="1" customFormat="1" ht="33" customHeight="1">
      <c r="B834" s="133"/>
      <c r="C834" s="134" t="s">
        <v>618</v>
      </c>
      <c r="D834" s="134" t="s">
        <v>180</v>
      </c>
      <c r="E834" s="135" t="s">
        <v>619</v>
      </c>
      <c r="F834" s="136" t="s">
        <v>620</v>
      </c>
      <c r="G834" s="137" t="s">
        <v>580</v>
      </c>
      <c r="H834" s="138">
        <v>9</v>
      </c>
      <c r="I834" s="139"/>
      <c r="J834" s="140">
        <f>ROUND(I834*H834,2)</f>
        <v>0</v>
      </c>
      <c r="K834" s="141"/>
      <c r="L834" s="31"/>
      <c r="M834" s="142" t="s">
        <v>1</v>
      </c>
      <c r="N834" s="143" t="s">
        <v>41</v>
      </c>
      <c r="P834" s="144">
        <f>O834*H834</f>
        <v>0</v>
      </c>
      <c r="Q834" s="144">
        <v>0</v>
      </c>
      <c r="R834" s="144">
        <f>Q834*H834</f>
        <v>0</v>
      </c>
      <c r="S834" s="144">
        <v>0</v>
      </c>
      <c r="T834" s="145">
        <f>S834*H834</f>
        <v>0</v>
      </c>
      <c r="AR834" s="146" t="s">
        <v>184</v>
      </c>
      <c r="AT834" s="146" t="s">
        <v>180</v>
      </c>
      <c r="AU834" s="146" t="s">
        <v>87</v>
      </c>
      <c r="AY834" s="16" t="s">
        <v>178</v>
      </c>
      <c r="BE834" s="147">
        <f>IF(N834="základní",J834,0)</f>
        <v>0</v>
      </c>
      <c r="BF834" s="147">
        <f>IF(N834="snížená",J834,0)</f>
        <v>0</v>
      </c>
      <c r="BG834" s="147">
        <f>IF(N834="zákl. přenesená",J834,0)</f>
        <v>0</v>
      </c>
      <c r="BH834" s="147">
        <f>IF(N834="sníž. přenesená",J834,0)</f>
        <v>0</v>
      </c>
      <c r="BI834" s="147">
        <f>IF(N834="nulová",J834,0)</f>
        <v>0</v>
      </c>
      <c r="BJ834" s="16" t="s">
        <v>84</v>
      </c>
      <c r="BK834" s="147">
        <f>ROUND(I834*H834,2)</f>
        <v>0</v>
      </c>
      <c r="BL834" s="16" t="s">
        <v>184</v>
      </c>
      <c r="BM834" s="146" t="s">
        <v>621</v>
      </c>
    </row>
    <row r="835" spans="2:65" s="12" customFormat="1">
      <c r="B835" s="148"/>
      <c r="D835" s="149" t="s">
        <v>186</v>
      </c>
      <c r="E835" s="150" t="s">
        <v>1</v>
      </c>
      <c r="F835" s="151" t="s">
        <v>570</v>
      </c>
      <c r="H835" s="150" t="s">
        <v>1</v>
      </c>
      <c r="I835" s="152"/>
      <c r="L835" s="148"/>
      <c r="M835" s="153"/>
      <c r="T835" s="154"/>
      <c r="AT835" s="150" t="s">
        <v>186</v>
      </c>
      <c r="AU835" s="150" t="s">
        <v>87</v>
      </c>
      <c r="AV835" s="12" t="s">
        <v>84</v>
      </c>
      <c r="AW835" s="12" t="s">
        <v>31</v>
      </c>
      <c r="AX835" s="12" t="s">
        <v>76</v>
      </c>
      <c r="AY835" s="150" t="s">
        <v>178</v>
      </c>
    </row>
    <row r="836" spans="2:65" s="13" customFormat="1">
      <c r="B836" s="155"/>
      <c r="D836" s="149" t="s">
        <v>186</v>
      </c>
      <c r="E836" s="156" t="s">
        <v>1</v>
      </c>
      <c r="F836" s="157" t="s">
        <v>224</v>
      </c>
      <c r="H836" s="158">
        <v>9</v>
      </c>
      <c r="I836" s="159"/>
      <c r="L836" s="155"/>
      <c r="M836" s="160"/>
      <c r="T836" s="161"/>
      <c r="AT836" s="156" t="s">
        <v>186</v>
      </c>
      <c r="AU836" s="156" t="s">
        <v>87</v>
      </c>
      <c r="AV836" s="13" t="s">
        <v>87</v>
      </c>
      <c r="AW836" s="13" t="s">
        <v>31</v>
      </c>
      <c r="AX836" s="13" t="s">
        <v>76</v>
      </c>
      <c r="AY836" s="156" t="s">
        <v>178</v>
      </c>
    </row>
    <row r="837" spans="2:65" s="14" customFormat="1">
      <c r="B837" s="162"/>
      <c r="D837" s="149" t="s">
        <v>186</v>
      </c>
      <c r="E837" s="163" t="s">
        <v>1</v>
      </c>
      <c r="F837" s="164" t="s">
        <v>189</v>
      </c>
      <c r="H837" s="165">
        <v>9</v>
      </c>
      <c r="I837" s="166"/>
      <c r="L837" s="162"/>
      <c r="M837" s="167"/>
      <c r="T837" s="168"/>
      <c r="AT837" s="163" t="s">
        <v>186</v>
      </c>
      <c r="AU837" s="163" t="s">
        <v>87</v>
      </c>
      <c r="AV837" s="14" t="s">
        <v>184</v>
      </c>
      <c r="AW837" s="14" t="s">
        <v>31</v>
      </c>
      <c r="AX837" s="14" t="s">
        <v>84</v>
      </c>
      <c r="AY837" s="163" t="s">
        <v>178</v>
      </c>
    </row>
    <row r="838" spans="2:65" s="1" customFormat="1" ht="37.9" customHeight="1">
      <c r="B838" s="133"/>
      <c r="C838" s="169" t="s">
        <v>622</v>
      </c>
      <c r="D838" s="169" t="s">
        <v>436</v>
      </c>
      <c r="E838" s="170" t="s">
        <v>623</v>
      </c>
      <c r="F838" s="171" t="s">
        <v>624</v>
      </c>
      <c r="G838" s="172" t="s">
        <v>580</v>
      </c>
      <c r="H838" s="173">
        <v>9</v>
      </c>
      <c r="I838" s="174"/>
      <c r="J838" s="175">
        <f>ROUND(I838*H838,2)</f>
        <v>0</v>
      </c>
      <c r="K838" s="176"/>
      <c r="L838" s="177"/>
      <c r="M838" s="178" t="s">
        <v>1</v>
      </c>
      <c r="N838" s="179" t="s">
        <v>41</v>
      </c>
      <c r="P838" s="144">
        <f>O838*H838</f>
        <v>0</v>
      </c>
      <c r="Q838" s="144">
        <v>1.1000000000000001E-3</v>
      </c>
      <c r="R838" s="144">
        <f>Q838*H838</f>
        <v>9.9000000000000008E-3</v>
      </c>
      <c r="S838" s="144">
        <v>0</v>
      </c>
      <c r="T838" s="145">
        <f>S838*H838</f>
        <v>0</v>
      </c>
      <c r="AR838" s="146" t="s">
        <v>219</v>
      </c>
      <c r="AT838" s="146" t="s">
        <v>436</v>
      </c>
      <c r="AU838" s="146" t="s">
        <v>87</v>
      </c>
      <c r="AY838" s="16" t="s">
        <v>178</v>
      </c>
      <c r="BE838" s="147">
        <f>IF(N838="základní",J838,0)</f>
        <v>0</v>
      </c>
      <c r="BF838" s="147">
        <f>IF(N838="snížená",J838,0)</f>
        <v>0</v>
      </c>
      <c r="BG838" s="147">
        <f>IF(N838="zákl. přenesená",J838,0)</f>
        <v>0</v>
      </c>
      <c r="BH838" s="147">
        <f>IF(N838="sníž. přenesená",J838,0)</f>
        <v>0</v>
      </c>
      <c r="BI838" s="147">
        <f>IF(N838="nulová",J838,0)</f>
        <v>0</v>
      </c>
      <c r="BJ838" s="16" t="s">
        <v>84</v>
      </c>
      <c r="BK838" s="147">
        <f>ROUND(I838*H838,2)</f>
        <v>0</v>
      </c>
      <c r="BL838" s="16" t="s">
        <v>184</v>
      </c>
      <c r="BM838" s="146" t="s">
        <v>625</v>
      </c>
    </row>
    <row r="839" spans="2:65" s="13" customFormat="1">
      <c r="B839" s="155"/>
      <c r="D839" s="149" t="s">
        <v>186</v>
      </c>
      <c r="E839" s="156" t="s">
        <v>1</v>
      </c>
      <c r="F839" s="157" t="s">
        <v>224</v>
      </c>
      <c r="H839" s="158">
        <v>9</v>
      </c>
      <c r="I839" s="159"/>
      <c r="L839" s="155"/>
      <c r="M839" s="160"/>
      <c r="T839" s="161"/>
      <c r="AT839" s="156" t="s">
        <v>186</v>
      </c>
      <c r="AU839" s="156" t="s">
        <v>87</v>
      </c>
      <c r="AV839" s="13" t="s">
        <v>87</v>
      </c>
      <c r="AW839" s="13" t="s">
        <v>31</v>
      </c>
      <c r="AX839" s="13" t="s">
        <v>76</v>
      </c>
      <c r="AY839" s="156" t="s">
        <v>178</v>
      </c>
    </row>
    <row r="840" spans="2:65" s="14" customFormat="1">
      <c r="B840" s="162"/>
      <c r="D840" s="149" t="s">
        <v>186</v>
      </c>
      <c r="E840" s="163" t="s">
        <v>1</v>
      </c>
      <c r="F840" s="164" t="s">
        <v>189</v>
      </c>
      <c r="H840" s="165">
        <v>9</v>
      </c>
      <c r="I840" s="166"/>
      <c r="L840" s="162"/>
      <c r="M840" s="167"/>
      <c r="T840" s="168"/>
      <c r="AT840" s="163" t="s">
        <v>186</v>
      </c>
      <c r="AU840" s="163" t="s">
        <v>87</v>
      </c>
      <c r="AV840" s="14" t="s">
        <v>184</v>
      </c>
      <c r="AW840" s="14" t="s">
        <v>31</v>
      </c>
      <c r="AX840" s="14" t="s">
        <v>84</v>
      </c>
      <c r="AY840" s="163" t="s">
        <v>178</v>
      </c>
    </row>
    <row r="841" spans="2:65" s="1" customFormat="1" ht="24.2" customHeight="1">
      <c r="B841" s="133"/>
      <c r="C841" s="169" t="s">
        <v>626</v>
      </c>
      <c r="D841" s="169" t="s">
        <v>436</v>
      </c>
      <c r="E841" s="170" t="s">
        <v>627</v>
      </c>
      <c r="F841" s="171" t="s">
        <v>628</v>
      </c>
      <c r="G841" s="172" t="s">
        <v>580</v>
      </c>
      <c r="H841" s="173">
        <v>9</v>
      </c>
      <c r="I841" s="174"/>
      <c r="J841" s="175">
        <f>ROUND(I841*H841,2)</f>
        <v>0</v>
      </c>
      <c r="K841" s="176"/>
      <c r="L841" s="177"/>
      <c r="M841" s="178" t="s">
        <v>1</v>
      </c>
      <c r="N841" s="179" t="s">
        <v>41</v>
      </c>
      <c r="P841" s="144">
        <f>O841*H841</f>
        <v>0</v>
      </c>
      <c r="Q841" s="144">
        <v>3.3999999999999998E-3</v>
      </c>
      <c r="R841" s="144">
        <f>Q841*H841</f>
        <v>3.0599999999999999E-2</v>
      </c>
      <c r="S841" s="144">
        <v>0</v>
      </c>
      <c r="T841" s="145">
        <f>S841*H841</f>
        <v>0</v>
      </c>
      <c r="AR841" s="146" t="s">
        <v>219</v>
      </c>
      <c r="AT841" s="146" t="s">
        <v>436</v>
      </c>
      <c r="AU841" s="146" t="s">
        <v>87</v>
      </c>
      <c r="AY841" s="16" t="s">
        <v>178</v>
      </c>
      <c r="BE841" s="147">
        <f>IF(N841="základní",J841,0)</f>
        <v>0</v>
      </c>
      <c r="BF841" s="147">
        <f>IF(N841="snížená",J841,0)</f>
        <v>0</v>
      </c>
      <c r="BG841" s="147">
        <f>IF(N841="zákl. přenesená",J841,0)</f>
        <v>0</v>
      </c>
      <c r="BH841" s="147">
        <f>IF(N841="sníž. přenesená",J841,0)</f>
        <v>0</v>
      </c>
      <c r="BI841" s="147">
        <f>IF(N841="nulová",J841,0)</f>
        <v>0</v>
      </c>
      <c r="BJ841" s="16" t="s">
        <v>84</v>
      </c>
      <c r="BK841" s="147">
        <f>ROUND(I841*H841,2)</f>
        <v>0</v>
      </c>
      <c r="BL841" s="16" t="s">
        <v>184</v>
      </c>
      <c r="BM841" s="146" t="s">
        <v>629</v>
      </c>
    </row>
    <row r="842" spans="2:65" s="13" customFormat="1">
      <c r="B842" s="155"/>
      <c r="D842" s="149" t="s">
        <v>186</v>
      </c>
      <c r="E842" s="156" t="s">
        <v>1</v>
      </c>
      <c r="F842" s="157" t="s">
        <v>224</v>
      </c>
      <c r="H842" s="158">
        <v>9</v>
      </c>
      <c r="I842" s="159"/>
      <c r="L842" s="155"/>
      <c r="M842" s="160"/>
      <c r="T842" s="161"/>
      <c r="AT842" s="156" t="s">
        <v>186</v>
      </c>
      <c r="AU842" s="156" t="s">
        <v>87</v>
      </c>
      <c r="AV842" s="13" t="s">
        <v>87</v>
      </c>
      <c r="AW842" s="13" t="s">
        <v>31</v>
      </c>
      <c r="AX842" s="13" t="s">
        <v>76</v>
      </c>
      <c r="AY842" s="156" t="s">
        <v>178</v>
      </c>
    </row>
    <row r="843" spans="2:65" s="14" customFormat="1">
      <c r="B843" s="162"/>
      <c r="D843" s="149" t="s">
        <v>186</v>
      </c>
      <c r="E843" s="163" t="s">
        <v>1</v>
      </c>
      <c r="F843" s="164" t="s">
        <v>189</v>
      </c>
      <c r="H843" s="165">
        <v>9</v>
      </c>
      <c r="I843" s="166"/>
      <c r="L843" s="162"/>
      <c r="M843" s="167"/>
      <c r="T843" s="168"/>
      <c r="AT843" s="163" t="s">
        <v>186</v>
      </c>
      <c r="AU843" s="163" t="s">
        <v>87</v>
      </c>
      <c r="AV843" s="14" t="s">
        <v>184</v>
      </c>
      <c r="AW843" s="14" t="s">
        <v>31</v>
      </c>
      <c r="AX843" s="14" t="s">
        <v>84</v>
      </c>
      <c r="AY843" s="163" t="s">
        <v>178</v>
      </c>
    </row>
    <row r="844" spans="2:65" s="1" customFormat="1" ht="33" customHeight="1">
      <c r="B844" s="133"/>
      <c r="C844" s="134" t="s">
        <v>630</v>
      </c>
      <c r="D844" s="134" t="s">
        <v>180</v>
      </c>
      <c r="E844" s="135" t="s">
        <v>631</v>
      </c>
      <c r="F844" s="136" t="s">
        <v>632</v>
      </c>
      <c r="G844" s="137" t="s">
        <v>580</v>
      </c>
      <c r="H844" s="138">
        <v>33</v>
      </c>
      <c r="I844" s="139"/>
      <c r="J844" s="140">
        <f>ROUND(I844*H844,2)</f>
        <v>0</v>
      </c>
      <c r="K844" s="141"/>
      <c r="L844" s="31"/>
      <c r="M844" s="142" t="s">
        <v>1</v>
      </c>
      <c r="N844" s="143" t="s">
        <v>41</v>
      </c>
      <c r="P844" s="144">
        <f>O844*H844</f>
        <v>0</v>
      </c>
      <c r="Q844" s="144">
        <v>0</v>
      </c>
      <c r="R844" s="144">
        <f>Q844*H844</f>
        <v>0</v>
      </c>
      <c r="S844" s="144">
        <v>0</v>
      </c>
      <c r="T844" s="145">
        <f>S844*H844</f>
        <v>0</v>
      </c>
      <c r="AR844" s="146" t="s">
        <v>184</v>
      </c>
      <c r="AT844" s="146" t="s">
        <v>180</v>
      </c>
      <c r="AU844" s="146" t="s">
        <v>87</v>
      </c>
      <c r="AY844" s="16" t="s">
        <v>178</v>
      </c>
      <c r="BE844" s="147">
        <f>IF(N844="základní",J844,0)</f>
        <v>0</v>
      </c>
      <c r="BF844" s="147">
        <f>IF(N844="snížená",J844,0)</f>
        <v>0</v>
      </c>
      <c r="BG844" s="147">
        <f>IF(N844="zákl. přenesená",J844,0)</f>
        <v>0</v>
      </c>
      <c r="BH844" s="147">
        <f>IF(N844="sníž. přenesená",J844,0)</f>
        <v>0</v>
      </c>
      <c r="BI844" s="147">
        <f>IF(N844="nulová",J844,0)</f>
        <v>0</v>
      </c>
      <c r="BJ844" s="16" t="s">
        <v>84</v>
      </c>
      <c r="BK844" s="147">
        <f>ROUND(I844*H844,2)</f>
        <v>0</v>
      </c>
      <c r="BL844" s="16" t="s">
        <v>184</v>
      </c>
      <c r="BM844" s="146" t="s">
        <v>633</v>
      </c>
    </row>
    <row r="845" spans="2:65" s="12" customFormat="1">
      <c r="B845" s="148"/>
      <c r="D845" s="149" t="s">
        <v>186</v>
      </c>
      <c r="E845" s="150" t="s">
        <v>1</v>
      </c>
      <c r="F845" s="151" t="s">
        <v>570</v>
      </c>
      <c r="H845" s="150" t="s">
        <v>1</v>
      </c>
      <c r="I845" s="152"/>
      <c r="L845" s="148"/>
      <c r="M845" s="153"/>
      <c r="T845" s="154"/>
      <c r="AT845" s="150" t="s">
        <v>186</v>
      </c>
      <c r="AU845" s="150" t="s">
        <v>87</v>
      </c>
      <c r="AV845" s="12" t="s">
        <v>84</v>
      </c>
      <c r="AW845" s="12" t="s">
        <v>31</v>
      </c>
      <c r="AX845" s="12" t="s">
        <v>76</v>
      </c>
      <c r="AY845" s="150" t="s">
        <v>178</v>
      </c>
    </row>
    <row r="846" spans="2:65" s="13" customFormat="1">
      <c r="B846" s="155"/>
      <c r="D846" s="149" t="s">
        <v>186</v>
      </c>
      <c r="E846" s="156" t="s">
        <v>1</v>
      </c>
      <c r="F846" s="157" t="s">
        <v>431</v>
      </c>
      <c r="H846" s="158">
        <v>33</v>
      </c>
      <c r="I846" s="159"/>
      <c r="L846" s="155"/>
      <c r="M846" s="160"/>
      <c r="T846" s="161"/>
      <c r="AT846" s="156" t="s">
        <v>186</v>
      </c>
      <c r="AU846" s="156" t="s">
        <v>87</v>
      </c>
      <c r="AV846" s="13" t="s">
        <v>87</v>
      </c>
      <c r="AW846" s="13" t="s">
        <v>31</v>
      </c>
      <c r="AX846" s="13" t="s">
        <v>76</v>
      </c>
      <c r="AY846" s="156" t="s">
        <v>178</v>
      </c>
    </row>
    <row r="847" spans="2:65" s="14" customFormat="1">
      <c r="B847" s="162"/>
      <c r="D847" s="149" t="s">
        <v>186</v>
      </c>
      <c r="E847" s="163" t="s">
        <v>1</v>
      </c>
      <c r="F847" s="164" t="s">
        <v>189</v>
      </c>
      <c r="H847" s="165">
        <v>33</v>
      </c>
      <c r="I847" s="166"/>
      <c r="L847" s="162"/>
      <c r="M847" s="167"/>
      <c r="T847" s="168"/>
      <c r="AT847" s="163" t="s">
        <v>186</v>
      </c>
      <c r="AU847" s="163" t="s">
        <v>87</v>
      </c>
      <c r="AV847" s="14" t="s">
        <v>184</v>
      </c>
      <c r="AW847" s="14" t="s">
        <v>31</v>
      </c>
      <c r="AX847" s="14" t="s">
        <v>84</v>
      </c>
      <c r="AY847" s="163" t="s">
        <v>178</v>
      </c>
    </row>
    <row r="848" spans="2:65" s="1" customFormat="1" ht="37.9" customHeight="1">
      <c r="B848" s="133"/>
      <c r="C848" s="169" t="s">
        <v>634</v>
      </c>
      <c r="D848" s="169" t="s">
        <v>436</v>
      </c>
      <c r="E848" s="170" t="s">
        <v>635</v>
      </c>
      <c r="F848" s="171" t="s">
        <v>636</v>
      </c>
      <c r="G848" s="172" t="s">
        <v>580</v>
      </c>
      <c r="H848" s="173">
        <v>33</v>
      </c>
      <c r="I848" s="174"/>
      <c r="J848" s="175">
        <f>ROUND(I848*H848,2)</f>
        <v>0</v>
      </c>
      <c r="K848" s="176"/>
      <c r="L848" s="177"/>
      <c r="M848" s="178" t="s">
        <v>1</v>
      </c>
      <c r="N848" s="179" t="s">
        <v>41</v>
      </c>
      <c r="P848" s="144">
        <f>O848*H848</f>
        <v>0</v>
      </c>
      <c r="Q848" s="144">
        <v>1.23E-3</v>
      </c>
      <c r="R848" s="144">
        <f>Q848*H848</f>
        <v>4.0590000000000001E-2</v>
      </c>
      <c r="S848" s="144">
        <v>0</v>
      </c>
      <c r="T848" s="145">
        <f>S848*H848</f>
        <v>0</v>
      </c>
      <c r="AR848" s="146" t="s">
        <v>219</v>
      </c>
      <c r="AT848" s="146" t="s">
        <v>436</v>
      </c>
      <c r="AU848" s="146" t="s">
        <v>87</v>
      </c>
      <c r="AY848" s="16" t="s">
        <v>178</v>
      </c>
      <c r="BE848" s="147">
        <f>IF(N848="základní",J848,0)</f>
        <v>0</v>
      </c>
      <c r="BF848" s="147">
        <f>IF(N848="snížená",J848,0)</f>
        <v>0</v>
      </c>
      <c r="BG848" s="147">
        <f>IF(N848="zákl. přenesená",J848,0)</f>
        <v>0</v>
      </c>
      <c r="BH848" s="147">
        <f>IF(N848="sníž. přenesená",J848,0)</f>
        <v>0</v>
      </c>
      <c r="BI848" s="147">
        <f>IF(N848="nulová",J848,0)</f>
        <v>0</v>
      </c>
      <c r="BJ848" s="16" t="s">
        <v>84</v>
      </c>
      <c r="BK848" s="147">
        <f>ROUND(I848*H848,2)</f>
        <v>0</v>
      </c>
      <c r="BL848" s="16" t="s">
        <v>184</v>
      </c>
      <c r="BM848" s="146" t="s">
        <v>637</v>
      </c>
    </row>
    <row r="849" spans="2:65" s="13" customFormat="1">
      <c r="B849" s="155"/>
      <c r="D849" s="149" t="s">
        <v>186</v>
      </c>
      <c r="E849" s="156" t="s">
        <v>1</v>
      </c>
      <c r="F849" s="157" t="s">
        <v>431</v>
      </c>
      <c r="H849" s="158">
        <v>33</v>
      </c>
      <c r="I849" s="159"/>
      <c r="L849" s="155"/>
      <c r="M849" s="160"/>
      <c r="T849" s="161"/>
      <c r="AT849" s="156" t="s">
        <v>186</v>
      </c>
      <c r="AU849" s="156" t="s">
        <v>87</v>
      </c>
      <c r="AV849" s="13" t="s">
        <v>87</v>
      </c>
      <c r="AW849" s="13" t="s">
        <v>31</v>
      </c>
      <c r="AX849" s="13" t="s">
        <v>76</v>
      </c>
      <c r="AY849" s="156" t="s">
        <v>178</v>
      </c>
    </row>
    <row r="850" spans="2:65" s="14" customFormat="1">
      <c r="B850" s="162"/>
      <c r="D850" s="149" t="s">
        <v>186</v>
      </c>
      <c r="E850" s="163" t="s">
        <v>1</v>
      </c>
      <c r="F850" s="164" t="s">
        <v>189</v>
      </c>
      <c r="H850" s="165">
        <v>33</v>
      </c>
      <c r="I850" s="166"/>
      <c r="L850" s="162"/>
      <c r="M850" s="167"/>
      <c r="T850" s="168"/>
      <c r="AT850" s="163" t="s">
        <v>186</v>
      </c>
      <c r="AU850" s="163" t="s">
        <v>87</v>
      </c>
      <c r="AV850" s="14" t="s">
        <v>184</v>
      </c>
      <c r="AW850" s="14" t="s">
        <v>31</v>
      </c>
      <c r="AX850" s="14" t="s">
        <v>84</v>
      </c>
      <c r="AY850" s="163" t="s">
        <v>178</v>
      </c>
    </row>
    <row r="851" spans="2:65" s="1" customFormat="1" ht="24.2" customHeight="1">
      <c r="B851" s="133"/>
      <c r="C851" s="169" t="s">
        <v>638</v>
      </c>
      <c r="D851" s="169" t="s">
        <v>436</v>
      </c>
      <c r="E851" s="170" t="s">
        <v>627</v>
      </c>
      <c r="F851" s="171" t="s">
        <v>628</v>
      </c>
      <c r="G851" s="172" t="s">
        <v>580</v>
      </c>
      <c r="H851" s="173">
        <v>33</v>
      </c>
      <c r="I851" s="174"/>
      <c r="J851" s="175">
        <f>ROUND(I851*H851,2)</f>
        <v>0</v>
      </c>
      <c r="K851" s="176"/>
      <c r="L851" s="177"/>
      <c r="M851" s="178" t="s">
        <v>1</v>
      </c>
      <c r="N851" s="179" t="s">
        <v>41</v>
      </c>
      <c r="P851" s="144">
        <f>O851*H851</f>
        <v>0</v>
      </c>
      <c r="Q851" s="144">
        <v>3.3999999999999998E-3</v>
      </c>
      <c r="R851" s="144">
        <f>Q851*H851</f>
        <v>0.11219999999999999</v>
      </c>
      <c r="S851" s="144">
        <v>0</v>
      </c>
      <c r="T851" s="145">
        <f>S851*H851</f>
        <v>0</v>
      </c>
      <c r="AR851" s="146" t="s">
        <v>219</v>
      </c>
      <c r="AT851" s="146" t="s">
        <v>436</v>
      </c>
      <c r="AU851" s="146" t="s">
        <v>87</v>
      </c>
      <c r="AY851" s="16" t="s">
        <v>178</v>
      </c>
      <c r="BE851" s="147">
        <f>IF(N851="základní",J851,0)</f>
        <v>0</v>
      </c>
      <c r="BF851" s="147">
        <f>IF(N851="snížená",J851,0)</f>
        <v>0</v>
      </c>
      <c r="BG851" s="147">
        <f>IF(N851="zákl. přenesená",J851,0)</f>
        <v>0</v>
      </c>
      <c r="BH851" s="147">
        <f>IF(N851="sníž. přenesená",J851,0)</f>
        <v>0</v>
      </c>
      <c r="BI851" s="147">
        <f>IF(N851="nulová",J851,0)</f>
        <v>0</v>
      </c>
      <c r="BJ851" s="16" t="s">
        <v>84</v>
      </c>
      <c r="BK851" s="147">
        <f>ROUND(I851*H851,2)</f>
        <v>0</v>
      </c>
      <c r="BL851" s="16" t="s">
        <v>184</v>
      </c>
      <c r="BM851" s="146" t="s">
        <v>639</v>
      </c>
    </row>
    <row r="852" spans="2:65" s="13" customFormat="1">
      <c r="B852" s="155"/>
      <c r="D852" s="149" t="s">
        <v>186</v>
      </c>
      <c r="E852" s="156" t="s">
        <v>1</v>
      </c>
      <c r="F852" s="157" t="s">
        <v>431</v>
      </c>
      <c r="H852" s="158">
        <v>33</v>
      </c>
      <c r="I852" s="159"/>
      <c r="L852" s="155"/>
      <c r="M852" s="160"/>
      <c r="T852" s="161"/>
      <c r="AT852" s="156" t="s">
        <v>186</v>
      </c>
      <c r="AU852" s="156" t="s">
        <v>87</v>
      </c>
      <c r="AV852" s="13" t="s">
        <v>87</v>
      </c>
      <c r="AW852" s="13" t="s">
        <v>31</v>
      </c>
      <c r="AX852" s="13" t="s">
        <v>76</v>
      </c>
      <c r="AY852" s="156" t="s">
        <v>178</v>
      </c>
    </row>
    <row r="853" spans="2:65" s="14" customFormat="1">
      <c r="B853" s="162"/>
      <c r="D853" s="149" t="s">
        <v>186</v>
      </c>
      <c r="E853" s="163" t="s">
        <v>1</v>
      </c>
      <c r="F853" s="164" t="s">
        <v>189</v>
      </c>
      <c r="H853" s="165">
        <v>33</v>
      </c>
      <c r="I853" s="166"/>
      <c r="L853" s="162"/>
      <c r="M853" s="167"/>
      <c r="T853" s="168"/>
      <c r="AT853" s="163" t="s">
        <v>186</v>
      </c>
      <c r="AU853" s="163" t="s">
        <v>87</v>
      </c>
      <c r="AV853" s="14" t="s">
        <v>184</v>
      </c>
      <c r="AW853" s="14" t="s">
        <v>31</v>
      </c>
      <c r="AX853" s="14" t="s">
        <v>84</v>
      </c>
      <c r="AY853" s="163" t="s">
        <v>178</v>
      </c>
    </row>
    <row r="854" spans="2:65" s="1" customFormat="1" ht="16.5" customHeight="1">
      <c r="B854" s="133"/>
      <c r="C854" s="134" t="s">
        <v>640</v>
      </c>
      <c r="D854" s="134" t="s">
        <v>180</v>
      </c>
      <c r="E854" s="135" t="s">
        <v>641</v>
      </c>
      <c r="F854" s="136" t="s">
        <v>642</v>
      </c>
      <c r="G854" s="137" t="s">
        <v>580</v>
      </c>
      <c r="H854" s="138">
        <v>42</v>
      </c>
      <c r="I854" s="139"/>
      <c r="J854" s="140">
        <f>ROUND(I854*H854,2)</f>
        <v>0</v>
      </c>
      <c r="K854" s="141"/>
      <c r="L854" s="31"/>
      <c r="M854" s="142" t="s">
        <v>1</v>
      </c>
      <c r="N854" s="143" t="s">
        <v>41</v>
      </c>
      <c r="P854" s="144">
        <f>O854*H854</f>
        <v>0</v>
      </c>
      <c r="Q854" s="144">
        <v>8.8000000000000003E-4</v>
      </c>
      <c r="R854" s="144">
        <f>Q854*H854</f>
        <v>3.696E-2</v>
      </c>
      <c r="S854" s="144">
        <v>0</v>
      </c>
      <c r="T854" s="145">
        <f>S854*H854</f>
        <v>0</v>
      </c>
      <c r="AR854" s="146" t="s">
        <v>184</v>
      </c>
      <c r="AT854" s="146" t="s">
        <v>180</v>
      </c>
      <c r="AU854" s="146" t="s">
        <v>87</v>
      </c>
      <c r="AY854" s="16" t="s">
        <v>178</v>
      </c>
      <c r="BE854" s="147">
        <f>IF(N854="základní",J854,0)</f>
        <v>0</v>
      </c>
      <c r="BF854" s="147">
        <f>IF(N854="snížená",J854,0)</f>
        <v>0</v>
      </c>
      <c r="BG854" s="147">
        <f>IF(N854="zákl. přenesená",J854,0)</f>
        <v>0</v>
      </c>
      <c r="BH854" s="147">
        <f>IF(N854="sníž. přenesená",J854,0)</f>
        <v>0</v>
      </c>
      <c r="BI854" s="147">
        <f>IF(N854="nulová",J854,0)</f>
        <v>0</v>
      </c>
      <c r="BJ854" s="16" t="s">
        <v>84</v>
      </c>
      <c r="BK854" s="147">
        <f>ROUND(I854*H854,2)</f>
        <v>0</v>
      </c>
      <c r="BL854" s="16" t="s">
        <v>184</v>
      </c>
      <c r="BM854" s="146" t="s">
        <v>643</v>
      </c>
    </row>
    <row r="855" spans="2:65" s="12" customFormat="1">
      <c r="B855" s="148"/>
      <c r="D855" s="149" t="s">
        <v>186</v>
      </c>
      <c r="E855" s="150" t="s">
        <v>1</v>
      </c>
      <c r="F855" s="151" t="s">
        <v>540</v>
      </c>
      <c r="H855" s="150" t="s">
        <v>1</v>
      </c>
      <c r="I855" s="152"/>
      <c r="L855" s="148"/>
      <c r="M855" s="153"/>
      <c r="T855" s="154"/>
      <c r="AT855" s="150" t="s">
        <v>186</v>
      </c>
      <c r="AU855" s="150" t="s">
        <v>87</v>
      </c>
      <c r="AV855" s="12" t="s">
        <v>84</v>
      </c>
      <c r="AW855" s="12" t="s">
        <v>31</v>
      </c>
      <c r="AX855" s="12" t="s">
        <v>76</v>
      </c>
      <c r="AY855" s="150" t="s">
        <v>178</v>
      </c>
    </row>
    <row r="856" spans="2:65" s="12" customFormat="1">
      <c r="B856" s="148"/>
      <c r="D856" s="149" t="s">
        <v>186</v>
      </c>
      <c r="E856" s="150" t="s">
        <v>1</v>
      </c>
      <c r="F856" s="151" t="s">
        <v>453</v>
      </c>
      <c r="H856" s="150" t="s">
        <v>1</v>
      </c>
      <c r="I856" s="152"/>
      <c r="L856" s="148"/>
      <c r="M856" s="153"/>
      <c r="T856" s="154"/>
      <c r="AT856" s="150" t="s">
        <v>186</v>
      </c>
      <c r="AU856" s="150" t="s">
        <v>87</v>
      </c>
      <c r="AV856" s="12" t="s">
        <v>84</v>
      </c>
      <c r="AW856" s="12" t="s">
        <v>31</v>
      </c>
      <c r="AX856" s="12" t="s">
        <v>76</v>
      </c>
      <c r="AY856" s="150" t="s">
        <v>178</v>
      </c>
    </row>
    <row r="857" spans="2:65" s="13" customFormat="1">
      <c r="B857" s="155"/>
      <c r="D857" s="149" t="s">
        <v>186</v>
      </c>
      <c r="E857" s="156" t="s">
        <v>1</v>
      </c>
      <c r="F857" s="157" t="s">
        <v>195</v>
      </c>
      <c r="H857" s="158">
        <v>42</v>
      </c>
      <c r="I857" s="159"/>
      <c r="L857" s="155"/>
      <c r="M857" s="160"/>
      <c r="T857" s="161"/>
      <c r="AT857" s="156" t="s">
        <v>186</v>
      </c>
      <c r="AU857" s="156" t="s">
        <v>87</v>
      </c>
      <c r="AV857" s="13" t="s">
        <v>87</v>
      </c>
      <c r="AW857" s="13" t="s">
        <v>31</v>
      </c>
      <c r="AX857" s="13" t="s">
        <v>76</v>
      </c>
      <c r="AY857" s="156" t="s">
        <v>178</v>
      </c>
    </row>
    <row r="858" spans="2:65" s="14" customFormat="1">
      <c r="B858" s="162"/>
      <c r="D858" s="149" t="s">
        <v>186</v>
      </c>
      <c r="E858" s="163" t="s">
        <v>1</v>
      </c>
      <c r="F858" s="164" t="s">
        <v>189</v>
      </c>
      <c r="H858" s="165">
        <v>42</v>
      </c>
      <c r="I858" s="166"/>
      <c r="L858" s="162"/>
      <c r="M858" s="167"/>
      <c r="T858" s="168"/>
      <c r="AT858" s="163" t="s">
        <v>186</v>
      </c>
      <c r="AU858" s="163" t="s">
        <v>87</v>
      </c>
      <c r="AV858" s="14" t="s">
        <v>184</v>
      </c>
      <c r="AW858" s="14" t="s">
        <v>31</v>
      </c>
      <c r="AX858" s="14" t="s">
        <v>84</v>
      </c>
      <c r="AY858" s="163" t="s">
        <v>178</v>
      </c>
    </row>
    <row r="859" spans="2:65" s="1" customFormat="1" ht="24.2" customHeight="1">
      <c r="B859" s="133"/>
      <c r="C859" s="169" t="s">
        <v>644</v>
      </c>
      <c r="D859" s="169" t="s">
        <v>436</v>
      </c>
      <c r="E859" s="170" t="s">
        <v>645</v>
      </c>
      <c r="F859" s="171" t="s">
        <v>646</v>
      </c>
      <c r="G859" s="172" t="s">
        <v>580</v>
      </c>
      <c r="H859" s="173">
        <v>42</v>
      </c>
      <c r="I859" s="174"/>
      <c r="J859" s="175">
        <f>ROUND(I859*H859,2)</f>
        <v>0</v>
      </c>
      <c r="K859" s="176"/>
      <c r="L859" s="177"/>
      <c r="M859" s="178" t="s">
        <v>1</v>
      </c>
      <c r="N859" s="179" t="s">
        <v>41</v>
      </c>
      <c r="P859" s="144">
        <f>O859*H859</f>
        <v>0</v>
      </c>
      <c r="Q859" s="144">
        <v>2E-3</v>
      </c>
      <c r="R859" s="144">
        <f>Q859*H859</f>
        <v>8.4000000000000005E-2</v>
      </c>
      <c r="S859" s="144">
        <v>0</v>
      </c>
      <c r="T859" s="145">
        <f>S859*H859</f>
        <v>0</v>
      </c>
      <c r="AR859" s="146" t="s">
        <v>219</v>
      </c>
      <c r="AT859" s="146" t="s">
        <v>436</v>
      </c>
      <c r="AU859" s="146" t="s">
        <v>87</v>
      </c>
      <c r="AY859" s="16" t="s">
        <v>178</v>
      </c>
      <c r="BE859" s="147">
        <f>IF(N859="základní",J859,0)</f>
        <v>0</v>
      </c>
      <c r="BF859" s="147">
        <f>IF(N859="snížená",J859,0)</f>
        <v>0</v>
      </c>
      <c r="BG859" s="147">
        <f>IF(N859="zákl. přenesená",J859,0)</f>
        <v>0</v>
      </c>
      <c r="BH859" s="147">
        <f>IF(N859="sníž. přenesená",J859,0)</f>
        <v>0</v>
      </c>
      <c r="BI859" s="147">
        <f>IF(N859="nulová",J859,0)</f>
        <v>0</v>
      </c>
      <c r="BJ859" s="16" t="s">
        <v>84</v>
      </c>
      <c r="BK859" s="147">
        <f>ROUND(I859*H859,2)</f>
        <v>0</v>
      </c>
      <c r="BL859" s="16" t="s">
        <v>184</v>
      </c>
      <c r="BM859" s="146" t="s">
        <v>647</v>
      </c>
    </row>
    <row r="860" spans="2:65" s="13" customFormat="1">
      <c r="B860" s="155"/>
      <c r="D860" s="149" t="s">
        <v>186</v>
      </c>
      <c r="E860" s="156" t="s">
        <v>1</v>
      </c>
      <c r="F860" s="157" t="s">
        <v>195</v>
      </c>
      <c r="H860" s="158">
        <v>42</v>
      </c>
      <c r="I860" s="159"/>
      <c r="L860" s="155"/>
      <c r="M860" s="160"/>
      <c r="T860" s="161"/>
      <c r="AT860" s="156" t="s">
        <v>186</v>
      </c>
      <c r="AU860" s="156" t="s">
        <v>87</v>
      </c>
      <c r="AV860" s="13" t="s">
        <v>87</v>
      </c>
      <c r="AW860" s="13" t="s">
        <v>31</v>
      </c>
      <c r="AX860" s="13" t="s">
        <v>76</v>
      </c>
      <c r="AY860" s="156" t="s">
        <v>178</v>
      </c>
    </row>
    <row r="861" spans="2:65" s="14" customFormat="1">
      <c r="B861" s="162"/>
      <c r="D861" s="149" t="s">
        <v>186</v>
      </c>
      <c r="E861" s="163" t="s">
        <v>1</v>
      </c>
      <c r="F861" s="164" t="s">
        <v>189</v>
      </c>
      <c r="H861" s="165">
        <v>42</v>
      </c>
      <c r="I861" s="166"/>
      <c r="L861" s="162"/>
      <c r="M861" s="167"/>
      <c r="T861" s="168"/>
      <c r="AT861" s="163" t="s">
        <v>186</v>
      </c>
      <c r="AU861" s="163" t="s">
        <v>87</v>
      </c>
      <c r="AV861" s="14" t="s">
        <v>184</v>
      </c>
      <c r="AW861" s="14" t="s">
        <v>31</v>
      </c>
      <c r="AX861" s="14" t="s">
        <v>84</v>
      </c>
      <c r="AY861" s="163" t="s">
        <v>178</v>
      </c>
    </row>
    <row r="862" spans="2:65" s="1" customFormat="1" ht="24.2" customHeight="1">
      <c r="B862" s="133"/>
      <c r="C862" s="134" t="s">
        <v>648</v>
      </c>
      <c r="D862" s="134" t="s">
        <v>180</v>
      </c>
      <c r="E862" s="135" t="s">
        <v>649</v>
      </c>
      <c r="F862" s="136" t="s">
        <v>650</v>
      </c>
      <c r="G862" s="137" t="s">
        <v>580</v>
      </c>
      <c r="H862" s="138">
        <v>42</v>
      </c>
      <c r="I862" s="139"/>
      <c r="J862" s="140">
        <f>ROUND(I862*H862,2)</f>
        <v>0</v>
      </c>
      <c r="K862" s="141"/>
      <c r="L862" s="31"/>
      <c r="M862" s="142" t="s">
        <v>1</v>
      </c>
      <c r="N862" s="143" t="s">
        <v>41</v>
      </c>
      <c r="P862" s="144">
        <f>O862*H862</f>
        <v>0</v>
      </c>
      <c r="Q862" s="144">
        <v>0.38051000000000001</v>
      </c>
      <c r="R862" s="144">
        <f>Q862*H862</f>
        <v>15.98142</v>
      </c>
      <c r="S862" s="144">
        <v>0</v>
      </c>
      <c r="T862" s="145">
        <f>S862*H862</f>
        <v>0</v>
      </c>
      <c r="AR862" s="146" t="s">
        <v>184</v>
      </c>
      <c r="AT862" s="146" t="s">
        <v>180</v>
      </c>
      <c r="AU862" s="146" t="s">
        <v>87</v>
      </c>
      <c r="AY862" s="16" t="s">
        <v>178</v>
      </c>
      <c r="BE862" s="147">
        <f>IF(N862="základní",J862,0)</f>
        <v>0</v>
      </c>
      <c r="BF862" s="147">
        <f>IF(N862="snížená",J862,0)</f>
        <v>0</v>
      </c>
      <c r="BG862" s="147">
        <f>IF(N862="zákl. přenesená",J862,0)</f>
        <v>0</v>
      </c>
      <c r="BH862" s="147">
        <f>IF(N862="sníž. přenesená",J862,0)</f>
        <v>0</v>
      </c>
      <c r="BI862" s="147">
        <f>IF(N862="nulová",J862,0)</f>
        <v>0</v>
      </c>
      <c r="BJ862" s="16" t="s">
        <v>84</v>
      </c>
      <c r="BK862" s="147">
        <f>ROUND(I862*H862,2)</f>
        <v>0</v>
      </c>
      <c r="BL862" s="16" t="s">
        <v>184</v>
      </c>
      <c r="BM862" s="146" t="s">
        <v>651</v>
      </c>
    </row>
    <row r="863" spans="2:65" s="12" customFormat="1">
      <c r="B863" s="148"/>
      <c r="D863" s="149" t="s">
        <v>186</v>
      </c>
      <c r="E863" s="150" t="s">
        <v>1</v>
      </c>
      <c r="F863" s="151" t="s">
        <v>540</v>
      </c>
      <c r="H863" s="150" t="s">
        <v>1</v>
      </c>
      <c r="I863" s="152"/>
      <c r="L863" s="148"/>
      <c r="M863" s="153"/>
      <c r="T863" s="154"/>
      <c r="AT863" s="150" t="s">
        <v>186</v>
      </c>
      <c r="AU863" s="150" t="s">
        <v>87</v>
      </c>
      <c r="AV863" s="12" t="s">
        <v>84</v>
      </c>
      <c r="AW863" s="12" t="s">
        <v>31</v>
      </c>
      <c r="AX863" s="12" t="s">
        <v>76</v>
      </c>
      <c r="AY863" s="150" t="s">
        <v>178</v>
      </c>
    </row>
    <row r="864" spans="2:65" s="12" customFormat="1">
      <c r="B864" s="148"/>
      <c r="D864" s="149" t="s">
        <v>186</v>
      </c>
      <c r="E864" s="150" t="s">
        <v>1</v>
      </c>
      <c r="F864" s="151" t="s">
        <v>453</v>
      </c>
      <c r="H864" s="150" t="s">
        <v>1</v>
      </c>
      <c r="I864" s="152"/>
      <c r="L864" s="148"/>
      <c r="M864" s="153"/>
      <c r="T864" s="154"/>
      <c r="AT864" s="150" t="s">
        <v>186</v>
      </c>
      <c r="AU864" s="150" t="s">
        <v>87</v>
      </c>
      <c r="AV864" s="12" t="s">
        <v>84</v>
      </c>
      <c r="AW864" s="12" t="s">
        <v>31</v>
      </c>
      <c r="AX864" s="12" t="s">
        <v>76</v>
      </c>
      <c r="AY864" s="150" t="s">
        <v>178</v>
      </c>
    </row>
    <row r="865" spans="2:65" s="13" customFormat="1">
      <c r="B865" s="155"/>
      <c r="D865" s="149" t="s">
        <v>186</v>
      </c>
      <c r="E865" s="156" t="s">
        <v>1</v>
      </c>
      <c r="F865" s="157" t="s">
        <v>195</v>
      </c>
      <c r="H865" s="158">
        <v>42</v>
      </c>
      <c r="I865" s="159"/>
      <c r="L865" s="155"/>
      <c r="M865" s="160"/>
      <c r="T865" s="161"/>
      <c r="AT865" s="156" t="s">
        <v>186</v>
      </c>
      <c r="AU865" s="156" t="s">
        <v>87</v>
      </c>
      <c r="AV865" s="13" t="s">
        <v>87</v>
      </c>
      <c r="AW865" s="13" t="s">
        <v>31</v>
      </c>
      <c r="AX865" s="13" t="s">
        <v>76</v>
      </c>
      <c r="AY865" s="156" t="s">
        <v>178</v>
      </c>
    </row>
    <row r="866" spans="2:65" s="14" customFormat="1">
      <c r="B866" s="162"/>
      <c r="D866" s="149" t="s">
        <v>186</v>
      </c>
      <c r="E866" s="163" t="s">
        <v>1</v>
      </c>
      <c r="F866" s="164" t="s">
        <v>189</v>
      </c>
      <c r="H866" s="165">
        <v>42</v>
      </c>
      <c r="I866" s="166"/>
      <c r="L866" s="162"/>
      <c r="M866" s="167"/>
      <c r="T866" s="168"/>
      <c r="AT866" s="163" t="s">
        <v>186</v>
      </c>
      <c r="AU866" s="163" t="s">
        <v>87</v>
      </c>
      <c r="AV866" s="14" t="s">
        <v>184</v>
      </c>
      <c r="AW866" s="14" t="s">
        <v>31</v>
      </c>
      <c r="AX866" s="14" t="s">
        <v>84</v>
      </c>
      <c r="AY866" s="163" t="s">
        <v>178</v>
      </c>
    </row>
    <row r="867" spans="2:65" s="1" customFormat="1" ht="24.2" customHeight="1">
      <c r="B867" s="133"/>
      <c r="C867" s="169" t="s">
        <v>652</v>
      </c>
      <c r="D867" s="169" t="s">
        <v>436</v>
      </c>
      <c r="E867" s="170" t="s">
        <v>653</v>
      </c>
      <c r="F867" s="171" t="s">
        <v>654</v>
      </c>
      <c r="G867" s="172" t="s">
        <v>580</v>
      </c>
      <c r="H867" s="173">
        <v>42</v>
      </c>
      <c r="I867" s="174"/>
      <c r="J867" s="175">
        <f>ROUND(I867*H867,2)</f>
        <v>0</v>
      </c>
      <c r="K867" s="176"/>
      <c r="L867" s="177"/>
      <c r="M867" s="178" t="s">
        <v>1</v>
      </c>
      <c r="N867" s="179" t="s">
        <v>41</v>
      </c>
      <c r="P867" s="144">
        <f>O867*H867</f>
        <v>0</v>
      </c>
      <c r="Q867" s="144">
        <v>0.70499999999999996</v>
      </c>
      <c r="R867" s="144">
        <f>Q867*H867</f>
        <v>29.61</v>
      </c>
      <c r="S867" s="144">
        <v>0</v>
      </c>
      <c r="T867" s="145">
        <f>S867*H867</f>
        <v>0</v>
      </c>
      <c r="AR867" s="146" t="s">
        <v>219</v>
      </c>
      <c r="AT867" s="146" t="s">
        <v>436</v>
      </c>
      <c r="AU867" s="146" t="s">
        <v>87</v>
      </c>
      <c r="AY867" s="16" t="s">
        <v>178</v>
      </c>
      <c r="BE867" s="147">
        <f>IF(N867="základní",J867,0)</f>
        <v>0</v>
      </c>
      <c r="BF867" s="147">
        <f>IF(N867="snížená",J867,0)</f>
        <v>0</v>
      </c>
      <c r="BG867" s="147">
        <f>IF(N867="zákl. přenesená",J867,0)</f>
        <v>0</v>
      </c>
      <c r="BH867" s="147">
        <f>IF(N867="sníž. přenesená",J867,0)</f>
        <v>0</v>
      </c>
      <c r="BI867" s="147">
        <f>IF(N867="nulová",J867,0)</f>
        <v>0</v>
      </c>
      <c r="BJ867" s="16" t="s">
        <v>84</v>
      </c>
      <c r="BK867" s="147">
        <f>ROUND(I867*H867,2)</f>
        <v>0</v>
      </c>
      <c r="BL867" s="16" t="s">
        <v>184</v>
      </c>
      <c r="BM867" s="146" t="s">
        <v>655</v>
      </c>
    </row>
    <row r="868" spans="2:65" s="13" customFormat="1">
      <c r="B868" s="155"/>
      <c r="D868" s="149" t="s">
        <v>186</v>
      </c>
      <c r="E868" s="156" t="s">
        <v>1</v>
      </c>
      <c r="F868" s="157" t="s">
        <v>195</v>
      </c>
      <c r="H868" s="158">
        <v>42</v>
      </c>
      <c r="I868" s="159"/>
      <c r="L868" s="155"/>
      <c r="M868" s="160"/>
      <c r="T868" s="161"/>
      <c r="AT868" s="156" t="s">
        <v>186</v>
      </c>
      <c r="AU868" s="156" t="s">
        <v>87</v>
      </c>
      <c r="AV868" s="13" t="s">
        <v>87</v>
      </c>
      <c r="AW868" s="13" t="s">
        <v>31</v>
      </c>
      <c r="AX868" s="13" t="s">
        <v>76</v>
      </c>
      <c r="AY868" s="156" t="s">
        <v>178</v>
      </c>
    </row>
    <row r="869" spans="2:65" s="14" customFormat="1">
      <c r="B869" s="162"/>
      <c r="D869" s="149" t="s">
        <v>186</v>
      </c>
      <c r="E869" s="163" t="s">
        <v>1</v>
      </c>
      <c r="F869" s="164" t="s">
        <v>189</v>
      </c>
      <c r="H869" s="165">
        <v>42</v>
      </c>
      <c r="I869" s="166"/>
      <c r="L869" s="162"/>
      <c r="M869" s="167"/>
      <c r="T869" s="168"/>
      <c r="AT869" s="163" t="s">
        <v>186</v>
      </c>
      <c r="AU869" s="163" t="s">
        <v>87</v>
      </c>
      <c r="AV869" s="14" t="s">
        <v>184</v>
      </c>
      <c r="AW869" s="14" t="s">
        <v>31</v>
      </c>
      <c r="AX869" s="14" t="s">
        <v>84</v>
      </c>
      <c r="AY869" s="163" t="s">
        <v>178</v>
      </c>
    </row>
    <row r="870" spans="2:65" s="1" customFormat="1" ht="33" customHeight="1">
      <c r="B870" s="133"/>
      <c r="C870" s="134" t="s">
        <v>656</v>
      </c>
      <c r="D870" s="134" t="s">
        <v>180</v>
      </c>
      <c r="E870" s="135" t="s">
        <v>657</v>
      </c>
      <c r="F870" s="136" t="s">
        <v>658</v>
      </c>
      <c r="G870" s="137" t="s">
        <v>580</v>
      </c>
      <c r="H870" s="138">
        <v>84</v>
      </c>
      <c r="I870" s="139"/>
      <c r="J870" s="140">
        <f>ROUND(I870*H870,2)</f>
        <v>0</v>
      </c>
      <c r="K870" s="141"/>
      <c r="L870" s="31"/>
      <c r="M870" s="142" t="s">
        <v>1</v>
      </c>
      <c r="N870" s="143" t="s">
        <v>41</v>
      </c>
      <c r="P870" s="144">
        <f>O870*H870</f>
        <v>0</v>
      </c>
      <c r="Q870" s="144">
        <v>3.4009999999999999E-2</v>
      </c>
      <c r="R870" s="144">
        <f>Q870*H870</f>
        <v>2.85684</v>
      </c>
      <c r="S870" s="144">
        <v>0</v>
      </c>
      <c r="T870" s="145">
        <f>S870*H870</f>
        <v>0</v>
      </c>
      <c r="AR870" s="146" t="s">
        <v>184</v>
      </c>
      <c r="AT870" s="146" t="s">
        <v>180</v>
      </c>
      <c r="AU870" s="146" t="s">
        <v>87</v>
      </c>
      <c r="AY870" s="16" t="s">
        <v>178</v>
      </c>
      <c r="BE870" s="147">
        <f>IF(N870="základní",J870,0)</f>
        <v>0</v>
      </c>
      <c r="BF870" s="147">
        <f>IF(N870="snížená",J870,0)</f>
        <v>0</v>
      </c>
      <c r="BG870" s="147">
        <f>IF(N870="zákl. přenesená",J870,0)</f>
        <v>0</v>
      </c>
      <c r="BH870" s="147">
        <f>IF(N870="sníž. přenesená",J870,0)</f>
        <v>0</v>
      </c>
      <c r="BI870" s="147">
        <f>IF(N870="nulová",J870,0)</f>
        <v>0</v>
      </c>
      <c r="BJ870" s="16" t="s">
        <v>84</v>
      </c>
      <c r="BK870" s="147">
        <f>ROUND(I870*H870,2)</f>
        <v>0</v>
      </c>
      <c r="BL870" s="16" t="s">
        <v>184</v>
      </c>
      <c r="BM870" s="146" t="s">
        <v>659</v>
      </c>
    </row>
    <row r="871" spans="2:65" s="12" customFormat="1">
      <c r="B871" s="148"/>
      <c r="D871" s="149" t="s">
        <v>186</v>
      </c>
      <c r="E871" s="150" t="s">
        <v>1</v>
      </c>
      <c r="F871" s="151" t="s">
        <v>540</v>
      </c>
      <c r="H871" s="150" t="s">
        <v>1</v>
      </c>
      <c r="I871" s="152"/>
      <c r="L871" s="148"/>
      <c r="M871" s="153"/>
      <c r="T871" s="154"/>
      <c r="AT871" s="150" t="s">
        <v>186</v>
      </c>
      <c r="AU871" s="150" t="s">
        <v>87</v>
      </c>
      <c r="AV871" s="12" t="s">
        <v>84</v>
      </c>
      <c r="AW871" s="12" t="s">
        <v>31</v>
      </c>
      <c r="AX871" s="12" t="s">
        <v>76</v>
      </c>
      <c r="AY871" s="150" t="s">
        <v>178</v>
      </c>
    </row>
    <row r="872" spans="2:65" s="12" customFormat="1">
      <c r="B872" s="148"/>
      <c r="D872" s="149" t="s">
        <v>186</v>
      </c>
      <c r="E872" s="150" t="s">
        <v>1</v>
      </c>
      <c r="F872" s="151" t="s">
        <v>453</v>
      </c>
      <c r="H872" s="150" t="s">
        <v>1</v>
      </c>
      <c r="I872" s="152"/>
      <c r="L872" s="148"/>
      <c r="M872" s="153"/>
      <c r="T872" s="154"/>
      <c r="AT872" s="150" t="s">
        <v>186</v>
      </c>
      <c r="AU872" s="150" t="s">
        <v>87</v>
      </c>
      <c r="AV872" s="12" t="s">
        <v>84</v>
      </c>
      <c r="AW872" s="12" t="s">
        <v>31</v>
      </c>
      <c r="AX872" s="12" t="s">
        <v>76</v>
      </c>
      <c r="AY872" s="150" t="s">
        <v>178</v>
      </c>
    </row>
    <row r="873" spans="2:65" s="13" customFormat="1">
      <c r="B873" s="155"/>
      <c r="D873" s="149" t="s">
        <v>186</v>
      </c>
      <c r="E873" s="156" t="s">
        <v>1</v>
      </c>
      <c r="F873" s="157" t="s">
        <v>590</v>
      </c>
      <c r="H873" s="158">
        <v>84</v>
      </c>
      <c r="I873" s="159"/>
      <c r="L873" s="155"/>
      <c r="M873" s="160"/>
      <c r="T873" s="161"/>
      <c r="AT873" s="156" t="s">
        <v>186</v>
      </c>
      <c r="AU873" s="156" t="s">
        <v>87</v>
      </c>
      <c r="AV873" s="13" t="s">
        <v>87</v>
      </c>
      <c r="AW873" s="13" t="s">
        <v>31</v>
      </c>
      <c r="AX873" s="13" t="s">
        <v>76</v>
      </c>
      <c r="AY873" s="156" t="s">
        <v>178</v>
      </c>
    </row>
    <row r="874" spans="2:65" s="14" customFormat="1">
      <c r="B874" s="162"/>
      <c r="D874" s="149" t="s">
        <v>186</v>
      </c>
      <c r="E874" s="163" t="s">
        <v>1</v>
      </c>
      <c r="F874" s="164" t="s">
        <v>189</v>
      </c>
      <c r="H874" s="165">
        <v>84</v>
      </c>
      <c r="I874" s="166"/>
      <c r="L874" s="162"/>
      <c r="M874" s="167"/>
      <c r="T874" s="168"/>
      <c r="AT874" s="163" t="s">
        <v>186</v>
      </c>
      <c r="AU874" s="163" t="s">
        <v>87</v>
      </c>
      <c r="AV874" s="14" t="s">
        <v>184</v>
      </c>
      <c r="AW874" s="14" t="s">
        <v>31</v>
      </c>
      <c r="AX874" s="14" t="s">
        <v>84</v>
      </c>
      <c r="AY874" s="163" t="s">
        <v>178</v>
      </c>
    </row>
    <row r="875" spans="2:65" s="1" customFormat="1" ht="24.2" customHeight="1">
      <c r="B875" s="133"/>
      <c r="C875" s="169" t="s">
        <v>660</v>
      </c>
      <c r="D875" s="169" t="s">
        <v>436</v>
      </c>
      <c r="E875" s="170" t="s">
        <v>661</v>
      </c>
      <c r="F875" s="171" t="s">
        <v>662</v>
      </c>
      <c r="G875" s="172" t="s">
        <v>580</v>
      </c>
      <c r="H875" s="173">
        <v>84</v>
      </c>
      <c r="I875" s="174"/>
      <c r="J875" s="175">
        <f>ROUND(I875*H875,2)</f>
        <v>0</v>
      </c>
      <c r="K875" s="176"/>
      <c r="L875" s="177"/>
      <c r="M875" s="178" t="s">
        <v>1</v>
      </c>
      <c r="N875" s="179" t="s">
        <v>41</v>
      </c>
      <c r="P875" s="144">
        <f>O875*H875</f>
        <v>0</v>
      </c>
      <c r="Q875" s="144">
        <v>0.45</v>
      </c>
      <c r="R875" s="144">
        <f>Q875*H875</f>
        <v>37.800000000000004</v>
      </c>
      <c r="S875" s="144">
        <v>0</v>
      </c>
      <c r="T875" s="145">
        <f>S875*H875</f>
        <v>0</v>
      </c>
      <c r="AR875" s="146" t="s">
        <v>219</v>
      </c>
      <c r="AT875" s="146" t="s">
        <v>436</v>
      </c>
      <c r="AU875" s="146" t="s">
        <v>87</v>
      </c>
      <c r="AY875" s="16" t="s">
        <v>178</v>
      </c>
      <c r="BE875" s="147">
        <f>IF(N875="základní",J875,0)</f>
        <v>0</v>
      </c>
      <c r="BF875" s="147">
        <f>IF(N875="snížená",J875,0)</f>
        <v>0</v>
      </c>
      <c r="BG875" s="147">
        <f>IF(N875="zákl. přenesená",J875,0)</f>
        <v>0</v>
      </c>
      <c r="BH875" s="147">
        <f>IF(N875="sníž. přenesená",J875,0)</f>
        <v>0</v>
      </c>
      <c r="BI875" s="147">
        <f>IF(N875="nulová",J875,0)</f>
        <v>0</v>
      </c>
      <c r="BJ875" s="16" t="s">
        <v>84</v>
      </c>
      <c r="BK875" s="147">
        <f>ROUND(I875*H875,2)</f>
        <v>0</v>
      </c>
      <c r="BL875" s="16" t="s">
        <v>184</v>
      </c>
      <c r="BM875" s="146" t="s">
        <v>663</v>
      </c>
    </row>
    <row r="876" spans="2:65" s="13" customFormat="1">
      <c r="B876" s="155"/>
      <c r="D876" s="149" t="s">
        <v>186</v>
      </c>
      <c r="E876" s="156" t="s">
        <v>1</v>
      </c>
      <c r="F876" s="157" t="s">
        <v>590</v>
      </c>
      <c r="H876" s="158">
        <v>84</v>
      </c>
      <c r="I876" s="159"/>
      <c r="L876" s="155"/>
      <c r="M876" s="160"/>
      <c r="T876" s="161"/>
      <c r="AT876" s="156" t="s">
        <v>186</v>
      </c>
      <c r="AU876" s="156" t="s">
        <v>87</v>
      </c>
      <c r="AV876" s="13" t="s">
        <v>87</v>
      </c>
      <c r="AW876" s="13" t="s">
        <v>31</v>
      </c>
      <c r="AX876" s="13" t="s">
        <v>76</v>
      </c>
      <c r="AY876" s="156" t="s">
        <v>178</v>
      </c>
    </row>
    <row r="877" spans="2:65" s="14" customFormat="1">
      <c r="B877" s="162"/>
      <c r="D877" s="149" t="s">
        <v>186</v>
      </c>
      <c r="E877" s="163" t="s">
        <v>1</v>
      </c>
      <c r="F877" s="164" t="s">
        <v>189</v>
      </c>
      <c r="H877" s="165">
        <v>84</v>
      </c>
      <c r="I877" s="166"/>
      <c r="L877" s="162"/>
      <c r="M877" s="167"/>
      <c r="T877" s="168"/>
      <c r="AT877" s="163" t="s">
        <v>186</v>
      </c>
      <c r="AU877" s="163" t="s">
        <v>87</v>
      </c>
      <c r="AV877" s="14" t="s">
        <v>184</v>
      </c>
      <c r="AW877" s="14" t="s">
        <v>31</v>
      </c>
      <c r="AX877" s="14" t="s">
        <v>84</v>
      </c>
      <c r="AY877" s="163" t="s">
        <v>178</v>
      </c>
    </row>
    <row r="878" spans="2:65" s="1" customFormat="1" ht="24.2" customHeight="1">
      <c r="B878" s="133"/>
      <c r="C878" s="134" t="s">
        <v>664</v>
      </c>
      <c r="D878" s="134" t="s">
        <v>180</v>
      </c>
      <c r="E878" s="135" t="s">
        <v>665</v>
      </c>
      <c r="F878" s="136" t="s">
        <v>666</v>
      </c>
      <c r="G878" s="137" t="s">
        <v>580</v>
      </c>
      <c r="H878" s="138">
        <v>42</v>
      </c>
      <c r="I878" s="139"/>
      <c r="J878" s="140">
        <f>ROUND(I878*H878,2)</f>
        <v>0</v>
      </c>
      <c r="K878" s="141"/>
      <c r="L878" s="31"/>
      <c r="M878" s="142" t="s">
        <v>1</v>
      </c>
      <c r="N878" s="143" t="s">
        <v>41</v>
      </c>
      <c r="P878" s="144">
        <f>O878*H878</f>
        <v>0</v>
      </c>
      <c r="Q878" s="144">
        <v>4.4749999999999998E-2</v>
      </c>
      <c r="R878" s="144">
        <f>Q878*H878</f>
        <v>1.8794999999999999</v>
      </c>
      <c r="S878" s="144">
        <v>0</v>
      </c>
      <c r="T878" s="145">
        <f>S878*H878</f>
        <v>0</v>
      </c>
      <c r="AR878" s="146" t="s">
        <v>184</v>
      </c>
      <c r="AT878" s="146" t="s">
        <v>180</v>
      </c>
      <c r="AU878" s="146" t="s">
        <v>87</v>
      </c>
      <c r="AY878" s="16" t="s">
        <v>178</v>
      </c>
      <c r="BE878" s="147">
        <f>IF(N878="základní",J878,0)</f>
        <v>0</v>
      </c>
      <c r="BF878" s="147">
        <f>IF(N878="snížená",J878,0)</f>
        <v>0</v>
      </c>
      <c r="BG878" s="147">
        <f>IF(N878="zákl. přenesená",J878,0)</f>
        <v>0</v>
      </c>
      <c r="BH878" s="147">
        <f>IF(N878="sníž. přenesená",J878,0)</f>
        <v>0</v>
      </c>
      <c r="BI878" s="147">
        <f>IF(N878="nulová",J878,0)</f>
        <v>0</v>
      </c>
      <c r="BJ878" s="16" t="s">
        <v>84</v>
      </c>
      <c r="BK878" s="147">
        <f>ROUND(I878*H878,2)</f>
        <v>0</v>
      </c>
      <c r="BL878" s="16" t="s">
        <v>184</v>
      </c>
      <c r="BM878" s="146" t="s">
        <v>667</v>
      </c>
    </row>
    <row r="879" spans="2:65" s="12" customFormat="1">
      <c r="B879" s="148"/>
      <c r="D879" s="149" t="s">
        <v>186</v>
      </c>
      <c r="E879" s="150" t="s">
        <v>1</v>
      </c>
      <c r="F879" s="151" t="s">
        <v>540</v>
      </c>
      <c r="H879" s="150" t="s">
        <v>1</v>
      </c>
      <c r="I879" s="152"/>
      <c r="L879" s="148"/>
      <c r="M879" s="153"/>
      <c r="T879" s="154"/>
      <c r="AT879" s="150" t="s">
        <v>186</v>
      </c>
      <c r="AU879" s="150" t="s">
        <v>87</v>
      </c>
      <c r="AV879" s="12" t="s">
        <v>84</v>
      </c>
      <c r="AW879" s="12" t="s">
        <v>31</v>
      </c>
      <c r="AX879" s="12" t="s">
        <v>76</v>
      </c>
      <c r="AY879" s="150" t="s">
        <v>178</v>
      </c>
    </row>
    <row r="880" spans="2:65" s="12" customFormat="1">
      <c r="B880" s="148"/>
      <c r="D880" s="149" t="s">
        <v>186</v>
      </c>
      <c r="E880" s="150" t="s">
        <v>1</v>
      </c>
      <c r="F880" s="151" t="s">
        <v>453</v>
      </c>
      <c r="H880" s="150" t="s">
        <v>1</v>
      </c>
      <c r="I880" s="152"/>
      <c r="L880" s="148"/>
      <c r="M880" s="153"/>
      <c r="T880" s="154"/>
      <c r="AT880" s="150" t="s">
        <v>186</v>
      </c>
      <c r="AU880" s="150" t="s">
        <v>87</v>
      </c>
      <c r="AV880" s="12" t="s">
        <v>84</v>
      </c>
      <c r="AW880" s="12" t="s">
        <v>31</v>
      </c>
      <c r="AX880" s="12" t="s">
        <v>76</v>
      </c>
      <c r="AY880" s="150" t="s">
        <v>178</v>
      </c>
    </row>
    <row r="881" spans="2:65" s="13" customFormat="1">
      <c r="B881" s="155"/>
      <c r="D881" s="149" t="s">
        <v>186</v>
      </c>
      <c r="E881" s="156" t="s">
        <v>1</v>
      </c>
      <c r="F881" s="157" t="s">
        <v>195</v>
      </c>
      <c r="H881" s="158">
        <v>42</v>
      </c>
      <c r="I881" s="159"/>
      <c r="L881" s="155"/>
      <c r="M881" s="160"/>
      <c r="T881" s="161"/>
      <c r="AT881" s="156" t="s">
        <v>186</v>
      </c>
      <c r="AU881" s="156" t="s">
        <v>87</v>
      </c>
      <c r="AV881" s="13" t="s">
        <v>87</v>
      </c>
      <c r="AW881" s="13" t="s">
        <v>31</v>
      </c>
      <c r="AX881" s="13" t="s">
        <v>76</v>
      </c>
      <c r="AY881" s="156" t="s">
        <v>178</v>
      </c>
    </row>
    <row r="882" spans="2:65" s="14" customFormat="1">
      <c r="B882" s="162"/>
      <c r="D882" s="149" t="s">
        <v>186</v>
      </c>
      <c r="E882" s="163" t="s">
        <v>1</v>
      </c>
      <c r="F882" s="164" t="s">
        <v>189</v>
      </c>
      <c r="H882" s="165">
        <v>42</v>
      </c>
      <c r="I882" s="166"/>
      <c r="L882" s="162"/>
      <c r="M882" s="167"/>
      <c r="T882" s="168"/>
      <c r="AT882" s="163" t="s">
        <v>186</v>
      </c>
      <c r="AU882" s="163" t="s">
        <v>87</v>
      </c>
      <c r="AV882" s="14" t="s">
        <v>184</v>
      </c>
      <c r="AW882" s="14" t="s">
        <v>31</v>
      </c>
      <c r="AX882" s="14" t="s">
        <v>84</v>
      </c>
      <c r="AY882" s="163" t="s">
        <v>178</v>
      </c>
    </row>
    <row r="883" spans="2:65" s="1" customFormat="1" ht="24.2" customHeight="1">
      <c r="B883" s="133"/>
      <c r="C883" s="169" t="s">
        <v>668</v>
      </c>
      <c r="D883" s="169" t="s">
        <v>436</v>
      </c>
      <c r="E883" s="170" t="s">
        <v>669</v>
      </c>
      <c r="F883" s="171" t="s">
        <v>670</v>
      </c>
      <c r="G883" s="172" t="s">
        <v>580</v>
      </c>
      <c r="H883" s="173">
        <v>42</v>
      </c>
      <c r="I883" s="174"/>
      <c r="J883" s="175">
        <f>ROUND(I883*H883,2)</f>
        <v>0</v>
      </c>
      <c r="K883" s="176"/>
      <c r="L883" s="177"/>
      <c r="M883" s="178" t="s">
        <v>1</v>
      </c>
      <c r="N883" s="179" t="s">
        <v>41</v>
      </c>
      <c r="P883" s="144">
        <f>O883*H883</f>
        <v>0</v>
      </c>
      <c r="Q883" s="144">
        <v>0.28799999999999998</v>
      </c>
      <c r="R883" s="144">
        <f>Q883*H883</f>
        <v>12.095999999999998</v>
      </c>
      <c r="S883" s="144">
        <v>0</v>
      </c>
      <c r="T883" s="145">
        <f>S883*H883</f>
        <v>0</v>
      </c>
      <c r="AR883" s="146" t="s">
        <v>219</v>
      </c>
      <c r="AT883" s="146" t="s">
        <v>436</v>
      </c>
      <c r="AU883" s="146" t="s">
        <v>87</v>
      </c>
      <c r="AY883" s="16" t="s">
        <v>178</v>
      </c>
      <c r="BE883" s="147">
        <f>IF(N883="základní",J883,0)</f>
        <v>0</v>
      </c>
      <c r="BF883" s="147">
        <f>IF(N883="snížená",J883,0)</f>
        <v>0</v>
      </c>
      <c r="BG883" s="147">
        <f>IF(N883="zákl. přenesená",J883,0)</f>
        <v>0</v>
      </c>
      <c r="BH883" s="147">
        <f>IF(N883="sníž. přenesená",J883,0)</f>
        <v>0</v>
      </c>
      <c r="BI883" s="147">
        <f>IF(N883="nulová",J883,0)</f>
        <v>0</v>
      </c>
      <c r="BJ883" s="16" t="s">
        <v>84</v>
      </c>
      <c r="BK883" s="147">
        <f>ROUND(I883*H883,2)</f>
        <v>0</v>
      </c>
      <c r="BL883" s="16" t="s">
        <v>184</v>
      </c>
      <c r="BM883" s="146" t="s">
        <v>671</v>
      </c>
    </row>
    <row r="884" spans="2:65" s="13" customFormat="1">
      <c r="B884" s="155"/>
      <c r="D884" s="149" t="s">
        <v>186</v>
      </c>
      <c r="E884" s="156" t="s">
        <v>1</v>
      </c>
      <c r="F884" s="157" t="s">
        <v>195</v>
      </c>
      <c r="H884" s="158">
        <v>42</v>
      </c>
      <c r="I884" s="159"/>
      <c r="L884" s="155"/>
      <c r="M884" s="160"/>
      <c r="T884" s="161"/>
      <c r="AT884" s="156" t="s">
        <v>186</v>
      </c>
      <c r="AU884" s="156" t="s">
        <v>87</v>
      </c>
      <c r="AV884" s="13" t="s">
        <v>87</v>
      </c>
      <c r="AW884" s="13" t="s">
        <v>31</v>
      </c>
      <c r="AX884" s="13" t="s">
        <v>76</v>
      </c>
      <c r="AY884" s="156" t="s">
        <v>178</v>
      </c>
    </row>
    <row r="885" spans="2:65" s="14" customFormat="1">
      <c r="B885" s="162"/>
      <c r="D885" s="149" t="s">
        <v>186</v>
      </c>
      <c r="E885" s="163" t="s">
        <v>1</v>
      </c>
      <c r="F885" s="164" t="s">
        <v>189</v>
      </c>
      <c r="H885" s="165">
        <v>42</v>
      </c>
      <c r="I885" s="166"/>
      <c r="L885" s="162"/>
      <c r="M885" s="167"/>
      <c r="T885" s="168"/>
      <c r="AT885" s="163" t="s">
        <v>186</v>
      </c>
      <c r="AU885" s="163" t="s">
        <v>87</v>
      </c>
      <c r="AV885" s="14" t="s">
        <v>184</v>
      </c>
      <c r="AW885" s="14" t="s">
        <v>31</v>
      </c>
      <c r="AX885" s="14" t="s">
        <v>84</v>
      </c>
      <c r="AY885" s="163" t="s">
        <v>178</v>
      </c>
    </row>
    <row r="886" spans="2:65" s="1" customFormat="1" ht="24.2" customHeight="1">
      <c r="B886" s="133"/>
      <c r="C886" s="134" t="s">
        <v>672</v>
      </c>
      <c r="D886" s="134" t="s">
        <v>180</v>
      </c>
      <c r="E886" s="135" t="s">
        <v>673</v>
      </c>
      <c r="F886" s="136" t="s">
        <v>674</v>
      </c>
      <c r="G886" s="137" t="s">
        <v>580</v>
      </c>
      <c r="H886" s="138">
        <v>42</v>
      </c>
      <c r="I886" s="139"/>
      <c r="J886" s="140">
        <f>ROUND(I886*H886,2)</f>
        <v>0</v>
      </c>
      <c r="K886" s="141"/>
      <c r="L886" s="31"/>
      <c r="M886" s="142" t="s">
        <v>1</v>
      </c>
      <c r="N886" s="143" t="s">
        <v>41</v>
      </c>
      <c r="P886" s="144">
        <f>O886*H886</f>
        <v>0</v>
      </c>
      <c r="Q886" s="144">
        <v>8.2000000000000003E-2</v>
      </c>
      <c r="R886" s="144">
        <f>Q886*H886</f>
        <v>3.444</v>
      </c>
      <c r="S886" s="144">
        <v>0</v>
      </c>
      <c r="T886" s="145">
        <f>S886*H886</f>
        <v>0</v>
      </c>
      <c r="AR886" s="146" t="s">
        <v>184</v>
      </c>
      <c r="AT886" s="146" t="s">
        <v>180</v>
      </c>
      <c r="AU886" s="146" t="s">
        <v>87</v>
      </c>
      <c r="AY886" s="16" t="s">
        <v>178</v>
      </c>
      <c r="BE886" s="147">
        <f>IF(N886="základní",J886,0)</f>
        <v>0</v>
      </c>
      <c r="BF886" s="147">
        <f>IF(N886="snížená",J886,0)</f>
        <v>0</v>
      </c>
      <c r="BG886" s="147">
        <f>IF(N886="zákl. přenesená",J886,0)</f>
        <v>0</v>
      </c>
      <c r="BH886" s="147">
        <f>IF(N886="sníž. přenesená",J886,0)</f>
        <v>0</v>
      </c>
      <c r="BI886" s="147">
        <f>IF(N886="nulová",J886,0)</f>
        <v>0</v>
      </c>
      <c r="BJ886" s="16" t="s">
        <v>84</v>
      </c>
      <c r="BK886" s="147">
        <f>ROUND(I886*H886,2)</f>
        <v>0</v>
      </c>
      <c r="BL886" s="16" t="s">
        <v>184</v>
      </c>
      <c r="BM886" s="146" t="s">
        <v>675</v>
      </c>
    </row>
    <row r="887" spans="2:65" s="12" customFormat="1">
      <c r="B887" s="148"/>
      <c r="D887" s="149" t="s">
        <v>186</v>
      </c>
      <c r="E887" s="150" t="s">
        <v>1</v>
      </c>
      <c r="F887" s="151" t="s">
        <v>540</v>
      </c>
      <c r="H887" s="150" t="s">
        <v>1</v>
      </c>
      <c r="I887" s="152"/>
      <c r="L887" s="148"/>
      <c r="M887" s="153"/>
      <c r="T887" s="154"/>
      <c r="AT887" s="150" t="s">
        <v>186</v>
      </c>
      <c r="AU887" s="150" t="s">
        <v>87</v>
      </c>
      <c r="AV887" s="12" t="s">
        <v>84</v>
      </c>
      <c r="AW887" s="12" t="s">
        <v>31</v>
      </c>
      <c r="AX887" s="12" t="s">
        <v>76</v>
      </c>
      <c r="AY887" s="150" t="s">
        <v>178</v>
      </c>
    </row>
    <row r="888" spans="2:65" s="12" customFormat="1">
      <c r="B888" s="148"/>
      <c r="D888" s="149" t="s">
        <v>186</v>
      </c>
      <c r="E888" s="150" t="s">
        <v>1</v>
      </c>
      <c r="F888" s="151" t="s">
        <v>453</v>
      </c>
      <c r="H888" s="150" t="s">
        <v>1</v>
      </c>
      <c r="I888" s="152"/>
      <c r="L888" s="148"/>
      <c r="M888" s="153"/>
      <c r="T888" s="154"/>
      <c r="AT888" s="150" t="s">
        <v>186</v>
      </c>
      <c r="AU888" s="150" t="s">
        <v>87</v>
      </c>
      <c r="AV888" s="12" t="s">
        <v>84</v>
      </c>
      <c r="AW888" s="12" t="s">
        <v>31</v>
      </c>
      <c r="AX888" s="12" t="s">
        <v>76</v>
      </c>
      <c r="AY888" s="150" t="s">
        <v>178</v>
      </c>
    </row>
    <row r="889" spans="2:65" s="13" customFormat="1">
      <c r="B889" s="155"/>
      <c r="D889" s="149" t="s">
        <v>186</v>
      </c>
      <c r="E889" s="156" t="s">
        <v>1</v>
      </c>
      <c r="F889" s="157" t="s">
        <v>195</v>
      </c>
      <c r="H889" s="158">
        <v>42</v>
      </c>
      <c r="I889" s="159"/>
      <c r="L889" s="155"/>
      <c r="M889" s="160"/>
      <c r="T889" s="161"/>
      <c r="AT889" s="156" t="s">
        <v>186</v>
      </c>
      <c r="AU889" s="156" t="s">
        <v>87</v>
      </c>
      <c r="AV889" s="13" t="s">
        <v>87</v>
      </c>
      <c r="AW889" s="13" t="s">
        <v>31</v>
      </c>
      <c r="AX889" s="13" t="s">
        <v>76</v>
      </c>
      <c r="AY889" s="156" t="s">
        <v>178</v>
      </c>
    </row>
    <row r="890" spans="2:65" s="14" customFormat="1">
      <c r="B890" s="162"/>
      <c r="D890" s="149" t="s">
        <v>186</v>
      </c>
      <c r="E890" s="163" t="s">
        <v>1</v>
      </c>
      <c r="F890" s="164" t="s">
        <v>189</v>
      </c>
      <c r="H890" s="165">
        <v>42</v>
      </c>
      <c r="I890" s="166"/>
      <c r="L890" s="162"/>
      <c r="M890" s="167"/>
      <c r="T890" s="168"/>
      <c r="AT890" s="163" t="s">
        <v>186</v>
      </c>
      <c r="AU890" s="163" t="s">
        <v>87</v>
      </c>
      <c r="AV890" s="14" t="s">
        <v>184</v>
      </c>
      <c r="AW890" s="14" t="s">
        <v>31</v>
      </c>
      <c r="AX890" s="14" t="s">
        <v>84</v>
      </c>
      <c r="AY890" s="163" t="s">
        <v>178</v>
      </c>
    </row>
    <row r="891" spans="2:65" s="1" customFormat="1" ht="24.2" customHeight="1">
      <c r="B891" s="133"/>
      <c r="C891" s="169" t="s">
        <v>676</v>
      </c>
      <c r="D891" s="169" t="s">
        <v>436</v>
      </c>
      <c r="E891" s="170" t="s">
        <v>677</v>
      </c>
      <c r="F891" s="171" t="s">
        <v>678</v>
      </c>
      <c r="G891" s="172" t="s">
        <v>580</v>
      </c>
      <c r="H891" s="173">
        <v>42</v>
      </c>
      <c r="I891" s="174"/>
      <c r="J891" s="175">
        <f>ROUND(I891*H891,2)</f>
        <v>0</v>
      </c>
      <c r="K891" s="176"/>
      <c r="L891" s="177"/>
      <c r="M891" s="178" t="s">
        <v>1</v>
      </c>
      <c r="N891" s="179" t="s">
        <v>41</v>
      </c>
      <c r="P891" s="144">
        <f>O891*H891</f>
        <v>0</v>
      </c>
      <c r="Q891" s="144">
        <v>3.1E-2</v>
      </c>
      <c r="R891" s="144">
        <f>Q891*H891</f>
        <v>1.302</v>
      </c>
      <c r="S891" s="144">
        <v>0</v>
      </c>
      <c r="T891" s="145">
        <f>S891*H891</f>
        <v>0</v>
      </c>
      <c r="AR891" s="146" t="s">
        <v>219</v>
      </c>
      <c r="AT891" s="146" t="s">
        <v>436</v>
      </c>
      <c r="AU891" s="146" t="s">
        <v>87</v>
      </c>
      <c r="AY891" s="16" t="s">
        <v>178</v>
      </c>
      <c r="BE891" s="147">
        <f>IF(N891="základní",J891,0)</f>
        <v>0</v>
      </c>
      <c r="BF891" s="147">
        <f>IF(N891="snížená",J891,0)</f>
        <v>0</v>
      </c>
      <c r="BG891" s="147">
        <f>IF(N891="zákl. přenesená",J891,0)</f>
        <v>0</v>
      </c>
      <c r="BH891" s="147">
        <f>IF(N891="sníž. přenesená",J891,0)</f>
        <v>0</v>
      </c>
      <c r="BI891" s="147">
        <f>IF(N891="nulová",J891,0)</f>
        <v>0</v>
      </c>
      <c r="BJ891" s="16" t="s">
        <v>84</v>
      </c>
      <c r="BK891" s="147">
        <f>ROUND(I891*H891,2)</f>
        <v>0</v>
      </c>
      <c r="BL891" s="16" t="s">
        <v>184</v>
      </c>
      <c r="BM891" s="146" t="s">
        <v>679</v>
      </c>
    </row>
    <row r="892" spans="2:65" s="1" customFormat="1" ht="16.5" customHeight="1">
      <c r="B892" s="133"/>
      <c r="C892" s="134" t="s">
        <v>680</v>
      </c>
      <c r="D892" s="134" t="s">
        <v>180</v>
      </c>
      <c r="E892" s="135" t="s">
        <v>681</v>
      </c>
      <c r="F892" s="136" t="s">
        <v>682</v>
      </c>
      <c r="G892" s="137" t="s">
        <v>580</v>
      </c>
      <c r="H892" s="138">
        <v>42</v>
      </c>
      <c r="I892" s="139"/>
      <c r="J892" s="140">
        <f>ROUND(I892*H892,2)</f>
        <v>0</v>
      </c>
      <c r="K892" s="141"/>
      <c r="L892" s="31"/>
      <c r="M892" s="142" t="s">
        <v>1</v>
      </c>
      <c r="N892" s="143" t="s">
        <v>41</v>
      </c>
      <c r="P892" s="144">
        <f>O892*H892</f>
        <v>0</v>
      </c>
      <c r="Q892" s="144">
        <v>0.04</v>
      </c>
      <c r="R892" s="144">
        <f>Q892*H892</f>
        <v>1.68</v>
      </c>
      <c r="S892" s="144">
        <v>0</v>
      </c>
      <c r="T892" s="145">
        <f>S892*H892</f>
        <v>0</v>
      </c>
      <c r="AR892" s="146" t="s">
        <v>184</v>
      </c>
      <c r="AT892" s="146" t="s">
        <v>180</v>
      </c>
      <c r="AU892" s="146" t="s">
        <v>87</v>
      </c>
      <c r="AY892" s="16" t="s">
        <v>178</v>
      </c>
      <c r="BE892" s="147">
        <f>IF(N892="základní",J892,0)</f>
        <v>0</v>
      </c>
      <c r="BF892" s="147">
        <f>IF(N892="snížená",J892,0)</f>
        <v>0</v>
      </c>
      <c r="BG892" s="147">
        <f>IF(N892="zákl. přenesená",J892,0)</f>
        <v>0</v>
      </c>
      <c r="BH892" s="147">
        <f>IF(N892="sníž. přenesená",J892,0)</f>
        <v>0</v>
      </c>
      <c r="BI892" s="147">
        <f>IF(N892="nulová",J892,0)</f>
        <v>0</v>
      </c>
      <c r="BJ892" s="16" t="s">
        <v>84</v>
      </c>
      <c r="BK892" s="147">
        <f>ROUND(I892*H892,2)</f>
        <v>0</v>
      </c>
      <c r="BL892" s="16" t="s">
        <v>184</v>
      </c>
      <c r="BM892" s="146" t="s">
        <v>683</v>
      </c>
    </row>
    <row r="893" spans="2:65" s="12" customFormat="1">
      <c r="B893" s="148"/>
      <c r="D893" s="149" t="s">
        <v>186</v>
      </c>
      <c r="E893" s="150" t="s">
        <v>1</v>
      </c>
      <c r="F893" s="151" t="s">
        <v>570</v>
      </c>
      <c r="H893" s="150" t="s">
        <v>1</v>
      </c>
      <c r="I893" s="152"/>
      <c r="L893" s="148"/>
      <c r="M893" s="153"/>
      <c r="T893" s="154"/>
      <c r="AT893" s="150" t="s">
        <v>186</v>
      </c>
      <c r="AU893" s="150" t="s">
        <v>87</v>
      </c>
      <c r="AV893" s="12" t="s">
        <v>84</v>
      </c>
      <c r="AW893" s="12" t="s">
        <v>31</v>
      </c>
      <c r="AX893" s="12" t="s">
        <v>76</v>
      </c>
      <c r="AY893" s="150" t="s">
        <v>178</v>
      </c>
    </row>
    <row r="894" spans="2:65" s="13" customFormat="1">
      <c r="B894" s="155"/>
      <c r="D894" s="149" t="s">
        <v>186</v>
      </c>
      <c r="E894" s="156" t="s">
        <v>1</v>
      </c>
      <c r="F894" s="157" t="s">
        <v>195</v>
      </c>
      <c r="H894" s="158">
        <v>42</v>
      </c>
      <c r="I894" s="159"/>
      <c r="L894" s="155"/>
      <c r="M894" s="160"/>
      <c r="T894" s="161"/>
      <c r="AT894" s="156" t="s">
        <v>186</v>
      </c>
      <c r="AU894" s="156" t="s">
        <v>87</v>
      </c>
      <c r="AV894" s="13" t="s">
        <v>87</v>
      </c>
      <c r="AW894" s="13" t="s">
        <v>31</v>
      </c>
      <c r="AX894" s="13" t="s">
        <v>76</v>
      </c>
      <c r="AY894" s="156" t="s">
        <v>178</v>
      </c>
    </row>
    <row r="895" spans="2:65" s="14" customFormat="1">
      <c r="B895" s="162"/>
      <c r="D895" s="149" t="s">
        <v>186</v>
      </c>
      <c r="E895" s="163" t="s">
        <v>1</v>
      </c>
      <c r="F895" s="164" t="s">
        <v>189</v>
      </c>
      <c r="H895" s="165">
        <v>42</v>
      </c>
      <c r="I895" s="166"/>
      <c r="L895" s="162"/>
      <c r="M895" s="167"/>
      <c r="T895" s="168"/>
      <c r="AT895" s="163" t="s">
        <v>186</v>
      </c>
      <c r="AU895" s="163" t="s">
        <v>87</v>
      </c>
      <c r="AV895" s="14" t="s">
        <v>184</v>
      </c>
      <c r="AW895" s="14" t="s">
        <v>31</v>
      </c>
      <c r="AX895" s="14" t="s">
        <v>84</v>
      </c>
      <c r="AY895" s="163" t="s">
        <v>178</v>
      </c>
    </row>
    <row r="896" spans="2:65" s="1" customFormat="1" ht="24.2" customHeight="1">
      <c r="B896" s="133"/>
      <c r="C896" s="169" t="s">
        <v>684</v>
      </c>
      <c r="D896" s="169" t="s">
        <v>436</v>
      </c>
      <c r="E896" s="170" t="s">
        <v>685</v>
      </c>
      <c r="F896" s="171" t="s">
        <v>686</v>
      </c>
      <c r="G896" s="172" t="s">
        <v>580</v>
      </c>
      <c r="H896" s="173">
        <v>42</v>
      </c>
      <c r="I896" s="174"/>
      <c r="J896" s="175">
        <f>ROUND(I896*H896,2)</f>
        <v>0</v>
      </c>
      <c r="K896" s="176"/>
      <c r="L896" s="177"/>
      <c r="M896" s="178" t="s">
        <v>1</v>
      </c>
      <c r="N896" s="179" t="s">
        <v>41</v>
      </c>
      <c r="P896" s="144">
        <f>O896*H896</f>
        <v>0</v>
      </c>
      <c r="Q896" s="144">
        <v>1.1299999999999999E-2</v>
      </c>
      <c r="R896" s="144">
        <f>Q896*H896</f>
        <v>0.47459999999999997</v>
      </c>
      <c r="S896" s="144">
        <v>0</v>
      </c>
      <c r="T896" s="145">
        <f>S896*H896</f>
        <v>0</v>
      </c>
      <c r="AR896" s="146" t="s">
        <v>219</v>
      </c>
      <c r="AT896" s="146" t="s">
        <v>436</v>
      </c>
      <c r="AU896" s="146" t="s">
        <v>87</v>
      </c>
      <c r="AY896" s="16" t="s">
        <v>178</v>
      </c>
      <c r="BE896" s="147">
        <f>IF(N896="základní",J896,0)</f>
        <v>0</v>
      </c>
      <c r="BF896" s="147">
        <f>IF(N896="snížená",J896,0)</f>
        <v>0</v>
      </c>
      <c r="BG896" s="147">
        <f>IF(N896="zákl. přenesená",J896,0)</f>
        <v>0</v>
      </c>
      <c r="BH896" s="147">
        <f>IF(N896="sníž. přenesená",J896,0)</f>
        <v>0</v>
      </c>
      <c r="BI896" s="147">
        <f>IF(N896="nulová",J896,0)</f>
        <v>0</v>
      </c>
      <c r="BJ896" s="16" t="s">
        <v>84</v>
      </c>
      <c r="BK896" s="147">
        <f>ROUND(I896*H896,2)</f>
        <v>0</v>
      </c>
      <c r="BL896" s="16" t="s">
        <v>184</v>
      </c>
      <c r="BM896" s="146" t="s">
        <v>687</v>
      </c>
    </row>
    <row r="897" spans="2:65" s="13" customFormat="1">
      <c r="B897" s="155"/>
      <c r="D897" s="149" t="s">
        <v>186</v>
      </c>
      <c r="E897" s="156" t="s">
        <v>1</v>
      </c>
      <c r="F897" s="157" t="s">
        <v>195</v>
      </c>
      <c r="H897" s="158">
        <v>42</v>
      </c>
      <c r="I897" s="159"/>
      <c r="L897" s="155"/>
      <c r="M897" s="160"/>
      <c r="T897" s="161"/>
      <c r="AT897" s="156" t="s">
        <v>186</v>
      </c>
      <c r="AU897" s="156" t="s">
        <v>87</v>
      </c>
      <c r="AV897" s="13" t="s">
        <v>87</v>
      </c>
      <c r="AW897" s="13" t="s">
        <v>31</v>
      </c>
      <c r="AX897" s="13" t="s">
        <v>76</v>
      </c>
      <c r="AY897" s="156" t="s">
        <v>178</v>
      </c>
    </row>
    <row r="898" spans="2:65" s="14" customFormat="1">
      <c r="B898" s="162"/>
      <c r="D898" s="149" t="s">
        <v>186</v>
      </c>
      <c r="E898" s="163" t="s">
        <v>1</v>
      </c>
      <c r="F898" s="164" t="s">
        <v>189</v>
      </c>
      <c r="H898" s="165">
        <v>42</v>
      </c>
      <c r="I898" s="166"/>
      <c r="L898" s="162"/>
      <c r="M898" s="167"/>
      <c r="T898" s="168"/>
      <c r="AT898" s="163" t="s">
        <v>186</v>
      </c>
      <c r="AU898" s="163" t="s">
        <v>87</v>
      </c>
      <c r="AV898" s="14" t="s">
        <v>184</v>
      </c>
      <c r="AW898" s="14" t="s">
        <v>31</v>
      </c>
      <c r="AX898" s="14" t="s">
        <v>84</v>
      </c>
      <c r="AY898" s="163" t="s">
        <v>178</v>
      </c>
    </row>
    <row r="899" spans="2:65" s="1" customFormat="1" ht="24.2" customHeight="1">
      <c r="B899" s="133"/>
      <c r="C899" s="169" t="s">
        <v>688</v>
      </c>
      <c r="D899" s="169" t="s">
        <v>436</v>
      </c>
      <c r="E899" s="170" t="s">
        <v>689</v>
      </c>
      <c r="F899" s="171" t="s">
        <v>690</v>
      </c>
      <c r="G899" s="172" t="s">
        <v>580</v>
      </c>
      <c r="H899" s="173">
        <v>42</v>
      </c>
      <c r="I899" s="174"/>
      <c r="J899" s="175">
        <f>ROUND(I899*H899,2)</f>
        <v>0</v>
      </c>
      <c r="K899" s="176"/>
      <c r="L899" s="177"/>
      <c r="M899" s="178" t="s">
        <v>1</v>
      </c>
      <c r="N899" s="179" t="s">
        <v>41</v>
      </c>
      <c r="P899" s="144">
        <f>O899*H899</f>
        <v>0</v>
      </c>
      <c r="Q899" s="144">
        <v>8.9999999999999998E-4</v>
      </c>
      <c r="R899" s="144">
        <f>Q899*H899</f>
        <v>3.78E-2</v>
      </c>
      <c r="S899" s="144">
        <v>0</v>
      </c>
      <c r="T899" s="145">
        <f>S899*H899</f>
        <v>0</v>
      </c>
      <c r="AR899" s="146" t="s">
        <v>219</v>
      </c>
      <c r="AT899" s="146" t="s">
        <v>436</v>
      </c>
      <c r="AU899" s="146" t="s">
        <v>87</v>
      </c>
      <c r="AY899" s="16" t="s">
        <v>178</v>
      </c>
      <c r="BE899" s="147">
        <f>IF(N899="základní",J899,0)</f>
        <v>0</v>
      </c>
      <c r="BF899" s="147">
        <f>IF(N899="snížená",J899,0)</f>
        <v>0</v>
      </c>
      <c r="BG899" s="147">
        <f>IF(N899="zákl. přenesená",J899,0)</f>
        <v>0</v>
      </c>
      <c r="BH899" s="147">
        <f>IF(N899="sníž. přenesená",J899,0)</f>
        <v>0</v>
      </c>
      <c r="BI899" s="147">
        <f>IF(N899="nulová",J899,0)</f>
        <v>0</v>
      </c>
      <c r="BJ899" s="16" t="s">
        <v>84</v>
      </c>
      <c r="BK899" s="147">
        <f>ROUND(I899*H899,2)</f>
        <v>0</v>
      </c>
      <c r="BL899" s="16" t="s">
        <v>184</v>
      </c>
      <c r="BM899" s="146" t="s">
        <v>691</v>
      </c>
    </row>
    <row r="900" spans="2:65" s="13" customFormat="1">
      <c r="B900" s="155"/>
      <c r="D900" s="149" t="s">
        <v>186</v>
      </c>
      <c r="E900" s="156" t="s">
        <v>1</v>
      </c>
      <c r="F900" s="157" t="s">
        <v>195</v>
      </c>
      <c r="H900" s="158">
        <v>42</v>
      </c>
      <c r="I900" s="159"/>
      <c r="L900" s="155"/>
      <c r="M900" s="160"/>
      <c r="T900" s="161"/>
      <c r="AT900" s="156" t="s">
        <v>186</v>
      </c>
      <c r="AU900" s="156" t="s">
        <v>87</v>
      </c>
      <c r="AV900" s="13" t="s">
        <v>87</v>
      </c>
      <c r="AW900" s="13" t="s">
        <v>31</v>
      </c>
      <c r="AX900" s="13" t="s">
        <v>76</v>
      </c>
      <c r="AY900" s="156" t="s">
        <v>178</v>
      </c>
    </row>
    <row r="901" spans="2:65" s="14" customFormat="1">
      <c r="B901" s="162"/>
      <c r="D901" s="149" t="s">
        <v>186</v>
      </c>
      <c r="E901" s="163" t="s">
        <v>1</v>
      </c>
      <c r="F901" s="164" t="s">
        <v>189</v>
      </c>
      <c r="H901" s="165">
        <v>42</v>
      </c>
      <c r="I901" s="166"/>
      <c r="L901" s="162"/>
      <c r="M901" s="167"/>
      <c r="T901" s="168"/>
      <c r="AT901" s="163" t="s">
        <v>186</v>
      </c>
      <c r="AU901" s="163" t="s">
        <v>87</v>
      </c>
      <c r="AV901" s="14" t="s">
        <v>184</v>
      </c>
      <c r="AW901" s="14" t="s">
        <v>31</v>
      </c>
      <c r="AX901" s="14" t="s">
        <v>84</v>
      </c>
      <c r="AY901" s="163" t="s">
        <v>178</v>
      </c>
    </row>
    <row r="902" spans="2:65" s="1" customFormat="1" ht="16.5" customHeight="1">
      <c r="B902" s="133"/>
      <c r="C902" s="134" t="s">
        <v>692</v>
      </c>
      <c r="D902" s="134" t="s">
        <v>180</v>
      </c>
      <c r="E902" s="135" t="s">
        <v>693</v>
      </c>
      <c r="F902" s="136" t="s">
        <v>694</v>
      </c>
      <c r="G902" s="137" t="s">
        <v>580</v>
      </c>
      <c r="H902" s="138">
        <v>42</v>
      </c>
      <c r="I902" s="139"/>
      <c r="J902" s="140">
        <f>ROUND(I902*H902,2)</f>
        <v>0</v>
      </c>
      <c r="K902" s="141"/>
      <c r="L902" s="31"/>
      <c r="M902" s="142" t="s">
        <v>1</v>
      </c>
      <c r="N902" s="143" t="s">
        <v>41</v>
      </c>
      <c r="P902" s="144">
        <f>O902*H902</f>
        <v>0</v>
      </c>
      <c r="Q902" s="144">
        <v>3.3E-4</v>
      </c>
      <c r="R902" s="144">
        <f>Q902*H902</f>
        <v>1.3860000000000001E-2</v>
      </c>
      <c r="S902" s="144">
        <v>0</v>
      </c>
      <c r="T902" s="145">
        <f>S902*H902</f>
        <v>0</v>
      </c>
      <c r="AR902" s="146" t="s">
        <v>184</v>
      </c>
      <c r="AT902" s="146" t="s">
        <v>180</v>
      </c>
      <c r="AU902" s="146" t="s">
        <v>87</v>
      </c>
      <c r="AY902" s="16" t="s">
        <v>178</v>
      </c>
      <c r="BE902" s="147">
        <f>IF(N902="základní",J902,0)</f>
        <v>0</v>
      </c>
      <c r="BF902" s="147">
        <f>IF(N902="snížená",J902,0)</f>
        <v>0</v>
      </c>
      <c r="BG902" s="147">
        <f>IF(N902="zákl. přenesená",J902,0)</f>
        <v>0</v>
      </c>
      <c r="BH902" s="147">
        <f>IF(N902="sníž. přenesená",J902,0)</f>
        <v>0</v>
      </c>
      <c r="BI902" s="147">
        <f>IF(N902="nulová",J902,0)</f>
        <v>0</v>
      </c>
      <c r="BJ902" s="16" t="s">
        <v>84</v>
      </c>
      <c r="BK902" s="147">
        <f>ROUND(I902*H902,2)</f>
        <v>0</v>
      </c>
      <c r="BL902" s="16" t="s">
        <v>184</v>
      </c>
      <c r="BM902" s="146" t="s">
        <v>695</v>
      </c>
    </row>
    <row r="903" spans="2:65" s="12" customFormat="1">
      <c r="B903" s="148"/>
      <c r="D903" s="149" t="s">
        <v>186</v>
      </c>
      <c r="E903" s="150" t="s">
        <v>1</v>
      </c>
      <c r="F903" s="151" t="s">
        <v>570</v>
      </c>
      <c r="H903" s="150" t="s">
        <v>1</v>
      </c>
      <c r="I903" s="152"/>
      <c r="L903" s="148"/>
      <c r="M903" s="153"/>
      <c r="T903" s="154"/>
      <c r="AT903" s="150" t="s">
        <v>186</v>
      </c>
      <c r="AU903" s="150" t="s">
        <v>87</v>
      </c>
      <c r="AV903" s="12" t="s">
        <v>84</v>
      </c>
      <c r="AW903" s="12" t="s">
        <v>31</v>
      </c>
      <c r="AX903" s="12" t="s">
        <v>76</v>
      </c>
      <c r="AY903" s="150" t="s">
        <v>178</v>
      </c>
    </row>
    <row r="904" spans="2:65" s="13" customFormat="1">
      <c r="B904" s="155"/>
      <c r="D904" s="149" t="s">
        <v>186</v>
      </c>
      <c r="E904" s="156" t="s">
        <v>1</v>
      </c>
      <c r="F904" s="157" t="s">
        <v>195</v>
      </c>
      <c r="H904" s="158">
        <v>42</v>
      </c>
      <c r="I904" s="159"/>
      <c r="L904" s="155"/>
      <c r="M904" s="160"/>
      <c r="T904" s="161"/>
      <c r="AT904" s="156" t="s">
        <v>186</v>
      </c>
      <c r="AU904" s="156" t="s">
        <v>87</v>
      </c>
      <c r="AV904" s="13" t="s">
        <v>87</v>
      </c>
      <c r="AW904" s="13" t="s">
        <v>31</v>
      </c>
      <c r="AX904" s="13" t="s">
        <v>76</v>
      </c>
      <c r="AY904" s="156" t="s">
        <v>178</v>
      </c>
    </row>
    <row r="905" spans="2:65" s="14" customFormat="1">
      <c r="B905" s="162"/>
      <c r="D905" s="149" t="s">
        <v>186</v>
      </c>
      <c r="E905" s="163" t="s">
        <v>1</v>
      </c>
      <c r="F905" s="164" t="s">
        <v>189</v>
      </c>
      <c r="H905" s="165">
        <v>42</v>
      </c>
      <c r="I905" s="166"/>
      <c r="L905" s="162"/>
      <c r="M905" s="167"/>
      <c r="T905" s="168"/>
      <c r="AT905" s="163" t="s">
        <v>186</v>
      </c>
      <c r="AU905" s="163" t="s">
        <v>87</v>
      </c>
      <c r="AV905" s="14" t="s">
        <v>184</v>
      </c>
      <c r="AW905" s="14" t="s">
        <v>31</v>
      </c>
      <c r="AX905" s="14" t="s">
        <v>84</v>
      </c>
      <c r="AY905" s="163" t="s">
        <v>178</v>
      </c>
    </row>
    <row r="906" spans="2:65" s="1" customFormat="1" ht="16.5" customHeight="1">
      <c r="B906" s="133"/>
      <c r="C906" s="134" t="s">
        <v>696</v>
      </c>
      <c r="D906" s="134" t="s">
        <v>180</v>
      </c>
      <c r="E906" s="135" t="s">
        <v>697</v>
      </c>
      <c r="F906" s="136" t="s">
        <v>698</v>
      </c>
      <c r="G906" s="137" t="s">
        <v>146</v>
      </c>
      <c r="H906" s="138">
        <v>328.5</v>
      </c>
      <c r="I906" s="139"/>
      <c r="J906" s="140">
        <f>ROUND(I906*H906,2)</f>
        <v>0</v>
      </c>
      <c r="K906" s="141"/>
      <c r="L906" s="31"/>
      <c r="M906" s="142" t="s">
        <v>1</v>
      </c>
      <c r="N906" s="143" t="s">
        <v>41</v>
      </c>
      <c r="P906" s="144">
        <f>O906*H906</f>
        <v>0</v>
      </c>
      <c r="Q906" s="144">
        <v>0</v>
      </c>
      <c r="R906" s="144">
        <f>Q906*H906</f>
        <v>0</v>
      </c>
      <c r="S906" s="144">
        <v>0</v>
      </c>
      <c r="T906" s="145">
        <f>S906*H906</f>
        <v>0</v>
      </c>
      <c r="AR906" s="146" t="s">
        <v>184</v>
      </c>
      <c r="AT906" s="146" t="s">
        <v>180</v>
      </c>
      <c r="AU906" s="146" t="s">
        <v>87</v>
      </c>
      <c r="AY906" s="16" t="s">
        <v>178</v>
      </c>
      <c r="BE906" s="147">
        <f>IF(N906="základní",J906,0)</f>
        <v>0</v>
      </c>
      <c r="BF906" s="147">
        <f>IF(N906="snížená",J906,0)</f>
        <v>0</v>
      </c>
      <c r="BG906" s="147">
        <f>IF(N906="zákl. přenesená",J906,0)</f>
        <v>0</v>
      </c>
      <c r="BH906" s="147">
        <f>IF(N906="sníž. přenesená",J906,0)</f>
        <v>0</v>
      </c>
      <c r="BI906" s="147">
        <f>IF(N906="nulová",J906,0)</f>
        <v>0</v>
      </c>
      <c r="BJ906" s="16" t="s">
        <v>84</v>
      </c>
      <c r="BK906" s="147">
        <f>ROUND(I906*H906,2)</f>
        <v>0</v>
      </c>
      <c r="BL906" s="16" t="s">
        <v>184</v>
      </c>
      <c r="BM906" s="146" t="s">
        <v>699</v>
      </c>
    </row>
    <row r="907" spans="2:65" s="12" customFormat="1">
      <c r="B907" s="148"/>
      <c r="D907" s="149" t="s">
        <v>186</v>
      </c>
      <c r="E907" s="150" t="s">
        <v>1</v>
      </c>
      <c r="F907" s="151" t="s">
        <v>570</v>
      </c>
      <c r="H907" s="150" t="s">
        <v>1</v>
      </c>
      <c r="I907" s="152"/>
      <c r="L907" s="148"/>
      <c r="M907" s="153"/>
      <c r="T907" s="154"/>
      <c r="AT907" s="150" t="s">
        <v>186</v>
      </c>
      <c r="AU907" s="150" t="s">
        <v>87</v>
      </c>
      <c r="AV907" s="12" t="s">
        <v>84</v>
      </c>
      <c r="AW907" s="12" t="s">
        <v>31</v>
      </c>
      <c r="AX907" s="12" t="s">
        <v>76</v>
      </c>
      <c r="AY907" s="150" t="s">
        <v>178</v>
      </c>
    </row>
    <row r="908" spans="2:65" s="13" customFormat="1">
      <c r="B908" s="155"/>
      <c r="D908" s="149" t="s">
        <v>186</v>
      </c>
      <c r="E908" s="156" t="s">
        <v>1</v>
      </c>
      <c r="F908" s="157" t="s">
        <v>700</v>
      </c>
      <c r="H908" s="158">
        <v>328.5</v>
      </c>
      <c r="I908" s="159"/>
      <c r="L908" s="155"/>
      <c r="M908" s="160"/>
      <c r="T908" s="161"/>
      <c r="AT908" s="156" t="s">
        <v>186</v>
      </c>
      <c r="AU908" s="156" t="s">
        <v>87</v>
      </c>
      <c r="AV908" s="13" t="s">
        <v>87</v>
      </c>
      <c r="AW908" s="13" t="s">
        <v>31</v>
      </c>
      <c r="AX908" s="13" t="s">
        <v>76</v>
      </c>
      <c r="AY908" s="156" t="s">
        <v>178</v>
      </c>
    </row>
    <row r="909" spans="2:65" s="14" customFormat="1">
      <c r="B909" s="162"/>
      <c r="D909" s="149" t="s">
        <v>186</v>
      </c>
      <c r="E909" s="163" t="s">
        <v>1</v>
      </c>
      <c r="F909" s="164" t="s">
        <v>189</v>
      </c>
      <c r="H909" s="165">
        <v>328.5</v>
      </c>
      <c r="I909" s="166"/>
      <c r="L909" s="162"/>
      <c r="M909" s="167"/>
      <c r="T909" s="168"/>
      <c r="AT909" s="163" t="s">
        <v>186</v>
      </c>
      <c r="AU909" s="163" t="s">
        <v>87</v>
      </c>
      <c r="AV909" s="14" t="s">
        <v>184</v>
      </c>
      <c r="AW909" s="14" t="s">
        <v>31</v>
      </c>
      <c r="AX909" s="14" t="s">
        <v>84</v>
      </c>
      <c r="AY909" s="163" t="s">
        <v>178</v>
      </c>
    </row>
    <row r="910" spans="2:65" s="1" customFormat="1" ht="24.2" customHeight="1">
      <c r="B910" s="133"/>
      <c r="C910" s="134" t="s">
        <v>701</v>
      </c>
      <c r="D910" s="134" t="s">
        <v>180</v>
      </c>
      <c r="E910" s="135" t="s">
        <v>702</v>
      </c>
      <c r="F910" s="136" t="s">
        <v>703</v>
      </c>
      <c r="G910" s="137" t="s">
        <v>146</v>
      </c>
      <c r="H910" s="138">
        <v>265.5</v>
      </c>
      <c r="I910" s="139"/>
      <c r="J910" s="140">
        <f>ROUND(I910*H910,2)</f>
        <v>0</v>
      </c>
      <c r="K910" s="141"/>
      <c r="L910" s="31"/>
      <c r="M910" s="142" t="s">
        <v>1</v>
      </c>
      <c r="N910" s="143" t="s">
        <v>41</v>
      </c>
      <c r="P910" s="144">
        <f>O910*H910</f>
        <v>0</v>
      </c>
      <c r="Q910" s="144">
        <v>6.9999999999999994E-5</v>
      </c>
      <c r="R910" s="144">
        <f>Q910*H910</f>
        <v>1.8584999999999997E-2</v>
      </c>
      <c r="S910" s="144">
        <v>0</v>
      </c>
      <c r="T910" s="145">
        <f>S910*H910</f>
        <v>0</v>
      </c>
      <c r="AR910" s="146" t="s">
        <v>184</v>
      </c>
      <c r="AT910" s="146" t="s">
        <v>180</v>
      </c>
      <c r="AU910" s="146" t="s">
        <v>87</v>
      </c>
      <c r="AY910" s="16" t="s">
        <v>178</v>
      </c>
      <c r="BE910" s="147">
        <f>IF(N910="základní",J910,0)</f>
        <v>0</v>
      </c>
      <c r="BF910" s="147">
        <f>IF(N910="snížená",J910,0)</f>
        <v>0</v>
      </c>
      <c r="BG910" s="147">
        <f>IF(N910="zákl. přenesená",J910,0)</f>
        <v>0</v>
      </c>
      <c r="BH910" s="147">
        <f>IF(N910="sníž. přenesená",J910,0)</f>
        <v>0</v>
      </c>
      <c r="BI910" s="147">
        <f>IF(N910="nulová",J910,0)</f>
        <v>0</v>
      </c>
      <c r="BJ910" s="16" t="s">
        <v>84</v>
      </c>
      <c r="BK910" s="147">
        <f>ROUND(I910*H910,2)</f>
        <v>0</v>
      </c>
      <c r="BL910" s="16" t="s">
        <v>184</v>
      </c>
      <c r="BM910" s="146" t="s">
        <v>704</v>
      </c>
    </row>
    <row r="911" spans="2:65" s="12" customFormat="1">
      <c r="B911" s="148"/>
      <c r="D911" s="149" t="s">
        <v>186</v>
      </c>
      <c r="E911" s="150" t="s">
        <v>1</v>
      </c>
      <c r="F911" s="151" t="s">
        <v>570</v>
      </c>
      <c r="H911" s="150" t="s">
        <v>1</v>
      </c>
      <c r="I911" s="152"/>
      <c r="L911" s="148"/>
      <c r="M911" s="153"/>
      <c r="T911" s="154"/>
      <c r="AT911" s="150" t="s">
        <v>186</v>
      </c>
      <c r="AU911" s="150" t="s">
        <v>87</v>
      </c>
      <c r="AV911" s="12" t="s">
        <v>84</v>
      </c>
      <c r="AW911" s="12" t="s">
        <v>31</v>
      </c>
      <c r="AX911" s="12" t="s">
        <v>76</v>
      </c>
      <c r="AY911" s="150" t="s">
        <v>178</v>
      </c>
    </row>
    <row r="912" spans="2:65" s="13" customFormat="1">
      <c r="B912" s="155"/>
      <c r="D912" s="149" t="s">
        <v>186</v>
      </c>
      <c r="E912" s="156" t="s">
        <v>1</v>
      </c>
      <c r="F912" s="157" t="s">
        <v>571</v>
      </c>
      <c r="H912" s="158">
        <v>265.5</v>
      </c>
      <c r="I912" s="159"/>
      <c r="L912" s="155"/>
      <c r="M912" s="160"/>
      <c r="T912" s="161"/>
      <c r="AT912" s="156" t="s">
        <v>186</v>
      </c>
      <c r="AU912" s="156" t="s">
        <v>87</v>
      </c>
      <c r="AV912" s="13" t="s">
        <v>87</v>
      </c>
      <c r="AW912" s="13" t="s">
        <v>31</v>
      </c>
      <c r="AX912" s="13" t="s">
        <v>76</v>
      </c>
      <c r="AY912" s="156" t="s">
        <v>178</v>
      </c>
    </row>
    <row r="913" spans="2:65" s="14" customFormat="1">
      <c r="B913" s="162"/>
      <c r="D913" s="149" t="s">
        <v>186</v>
      </c>
      <c r="E913" s="163" t="s">
        <v>1</v>
      </c>
      <c r="F913" s="164" t="s">
        <v>189</v>
      </c>
      <c r="H913" s="165">
        <v>265.5</v>
      </c>
      <c r="I913" s="166"/>
      <c r="L913" s="162"/>
      <c r="M913" s="167"/>
      <c r="T913" s="168"/>
      <c r="AT913" s="163" t="s">
        <v>186</v>
      </c>
      <c r="AU913" s="163" t="s">
        <v>87</v>
      </c>
      <c r="AV913" s="14" t="s">
        <v>184</v>
      </c>
      <c r="AW913" s="14" t="s">
        <v>31</v>
      </c>
      <c r="AX913" s="14" t="s">
        <v>84</v>
      </c>
      <c r="AY913" s="163" t="s">
        <v>178</v>
      </c>
    </row>
    <row r="914" spans="2:65" s="11" customFormat="1" ht="22.9" customHeight="1">
      <c r="B914" s="121"/>
      <c r="D914" s="122" t="s">
        <v>75</v>
      </c>
      <c r="E914" s="131" t="s">
        <v>224</v>
      </c>
      <c r="F914" s="131" t="s">
        <v>705</v>
      </c>
      <c r="I914" s="124"/>
      <c r="J914" s="132">
        <f>BK914</f>
        <v>0</v>
      </c>
      <c r="L914" s="121"/>
      <c r="M914" s="126"/>
      <c r="P914" s="127">
        <f>SUM(P915:P918)</f>
        <v>0</v>
      </c>
      <c r="R914" s="127">
        <f>SUM(R915:R918)</f>
        <v>0.23616000000000001</v>
      </c>
      <c r="T914" s="128">
        <f>SUM(T915:T918)</f>
        <v>0</v>
      </c>
      <c r="AR914" s="122" t="s">
        <v>84</v>
      </c>
      <c r="AT914" s="129" t="s">
        <v>75</v>
      </c>
      <c r="AU914" s="129" t="s">
        <v>84</v>
      </c>
      <c r="AY914" s="122" t="s">
        <v>178</v>
      </c>
      <c r="BK914" s="130">
        <f>SUM(BK915:BK918)</f>
        <v>0</v>
      </c>
    </row>
    <row r="915" spans="2:65" s="1" customFormat="1" ht="33" customHeight="1">
      <c r="B915" s="133"/>
      <c r="C915" s="134" t="s">
        <v>706</v>
      </c>
      <c r="D915" s="134" t="s">
        <v>180</v>
      </c>
      <c r="E915" s="135" t="s">
        <v>707</v>
      </c>
      <c r="F915" s="136" t="s">
        <v>708</v>
      </c>
      <c r="G915" s="137" t="s">
        <v>146</v>
      </c>
      <c r="H915" s="138">
        <v>2</v>
      </c>
      <c r="I915" s="139"/>
      <c r="J915" s="140">
        <f>ROUND(I915*H915,2)</f>
        <v>0</v>
      </c>
      <c r="K915" s="141"/>
      <c r="L915" s="31"/>
      <c r="M915" s="142" t="s">
        <v>1</v>
      </c>
      <c r="N915" s="143" t="s">
        <v>41</v>
      </c>
      <c r="P915" s="144">
        <f>O915*H915</f>
        <v>0</v>
      </c>
      <c r="Q915" s="144">
        <v>0.11808</v>
      </c>
      <c r="R915" s="144">
        <f>Q915*H915</f>
        <v>0.23616000000000001</v>
      </c>
      <c r="S915" s="144">
        <v>0</v>
      </c>
      <c r="T915" s="145">
        <f>S915*H915</f>
        <v>0</v>
      </c>
      <c r="AR915" s="146" t="s">
        <v>184</v>
      </c>
      <c r="AT915" s="146" t="s">
        <v>180</v>
      </c>
      <c r="AU915" s="146" t="s">
        <v>87</v>
      </c>
      <c r="AY915" s="16" t="s">
        <v>178</v>
      </c>
      <c r="BE915" s="147">
        <f>IF(N915="základní",J915,0)</f>
        <v>0</v>
      </c>
      <c r="BF915" s="147">
        <f>IF(N915="snížená",J915,0)</f>
        <v>0</v>
      </c>
      <c r="BG915" s="147">
        <f>IF(N915="zákl. přenesená",J915,0)</f>
        <v>0</v>
      </c>
      <c r="BH915" s="147">
        <f>IF(N915="sníž. přenesená",J915,0)</f>
        <v>0</v>
      </c>
      <c r="BI915" s="147">
        <f>IF(N915="nulová",J915,0)</f>
        <v>0</v>
      </c>
      <c r="BJ915" s="16" t="s">
        <v>84</v>
      </c>
      <c r="BK915" s="147">
        <f>ROUND(I915*H915,2)</f>
        <v>0</v>
      </c>
      <c r="BL915" s="16" t="s">
        <v>184</v>
      </c>
      <c r="BM915" s="146" t="s">
        <v>709</v>
      </c>
    </row>
    <row r="916" spans="2:65" s="12" customFormat="1">
      <c r="B916" s="148"/>
      <c r="D916" s="149" t="s">
        <v>186</v>
      </c>
      <c r="E916" s="150" t="s">
        <v>1</v>
      </c>
      <c r="F916" s="151" t="s">
        <v>274</v>
      </c>
      <c r="H916" s="150" t="s">
        <v>1</v>
      </c>
      <c r="I916" s="152"/>
      <c r="L916" s="148"/>
      <c r="M916" s="153"/>
      <c r="T916" s="154"/>
      <c r="AT916" s="150" t="s">
        <v>186</v>
      </c>
      <c r="AU916" s="150" t="s">
        <v>87</v>
      </c>
      <c r="AV916" s="12" t="s">
        <v>84</v>
      </c>
      <c r="AW916" s="12" t="s">
        <v>31</v>
      </c>
      <c r="AX916" s="12" t="s">
        <v>76</v>
      </c>
      <c r="AY916" s="150" t="s">
        <v>178</v>
      </c>
    </row>
    <row r="917" spans="2:65" s="13" customFormat="1">
      <c r="B917" s="155"/>
      <c r="D917" s="149" t="s">
        <v>186</v>
      </c>
      <c r="E917" s="156" t="s">
        <v>1</v>
      </c>
      <c r="F917" s="157" t="s">
        <v>495</v>
      </c>
      <c r="H917" s="158">
        <v>2</v>
      </c>
      <c r="I917" s="159"/>
      <c r="L917" s="155"/>
      <c r="M917" s="160"/>
      <c r="T917" s="161"/>
      <c r="AT917" s="156" t="s">
        <v>186</v>
      </c>
      <c r="AU917" s="156" t="s">
        <v>87</v>
      </c>
      <c r="AV917" s="13" t="s">
        <v>87</v>
      </c>
      <c r="AW917" s="13" t="s">
        <v>31</v>
      </c>
      <c r="AX917" s="13" t="s">
        <v>76</v>
      </c>
      <c r="AY917" s="156" t="s">
        <v>178</v>
      </c>
    </row>
    <row r="918" spans="2:65" s="14" customFormat="1">
      <c r="B918" s="162"/>
      <c r="D918" s="149" t="s">
        <v>186</v>
      </c>
      <c r="E918" s="163" t="s">
        <v>1</v>
      </c>
      <c r="F918" s="164" t="s">
        <v>189</v>
      </c>
      <c r="H918" s="165">
        <v>2</v>
      </c>
      <c r="I918" s="166"/>
      <c r="L918" s="162"/>
      <c r="M918" s="167"/>
      <c r="T918" s="168"/>
      <c r="AT918" s="163" t="s">
        <v>186</v>
      </c>
      <c r="AU918" s="163" t="s">
        <v>87</v>
      </c>
      <c r="AV918" s="14" t="s">
        <v>184</v>
      </c>
      <c r="AW918" s="14" t="s">
        <v>31</v>
      </c>
      <c r="AX918" s="14" t="s">
        <v>84</v>
      </c>
      <c r="AY918" s="163" t="s">
        <v>178</v>
      </c>
    </row>
    <row r="919" spans="2:65" s="11" customFormat="1" ht="22.9" customHeight="1">
      <c r="B919" s="121"/>
      <c r="D919" s="122" t="s">
        <v>75</v>
      </c>
      <c r="E919" s="131" t="s">
        <v>710</v>
      </c>
      <c r="F919" s="131" t="s">
        <v>711</v>
      </c>
      <c r="I919" s="124"/>
      <c r="J919" s="132">
        <f>BK919</f>
        <v>0</v>
      </c>
      <c r="L919" s="121"/>
      <c r="M919" s="126"/>
      <c r="P919" s="127">
        <f>P920</f>
        <v>0</v>
      </c>
      <c r="R919" s="127">
        <f>R920</f>
        <v>0</v>
      </c>
      <c r="T919" s="128">
        <f>T920</f>
        <v>0</v>
      </c>
      <c r="AR919" s="122" t="s">
        <v>84</v>
      </c>
      <c r="AT919" s="129" t="s">
        <v>75</v>
      </c>
      <c r="AU919" s="129" t="s">
        <v>84</v>
      </c>
      <c r="AY919" s="122" t="s">
        <v>178</v>
      </c>
      <c r="BK919" s="130">
        <f>BK920</f>
        <v>0</v>
      </c>
    </row>
    <row r="920" spans="2:65" s="1" customFormat="1" ht="24.2" customHeight="1">
      <c r="B920" s="133"/>
      <c r="C920" s="134" t="s">
        <v>712</v>
      </c>
      <c r="D920" s="134" t="s">
        <v>180</v>
      </c>
      <c r="E920" s="135" t="s">
        <v>713</v>
      </c>
      <c r="F920" s="136" t="s">
        <v>714</v>
      </c>
      <c r="G920" s="137" t="s">
        <v>439</v>
      </c>
      <c r="H920" s="138">
        <v>134.499</v>
      </c>
      <c r="I920" s="139"/>
      <c r="J920" s="140">
        <f>ROUND(I920*H920,2)</f>
        <v>0</v>
      </c>
      <c r="K920" s="141"/>
      <c r="L920" s="31"/>
      <c r="M920" s="142" t="s">
        <v>1</v>
      </c>
      <c r="N920" s="143" t="s">
        <v>41</v>
      </c>
      <c r="P920" s="144">
        <f>O920*H920</f>
        <v>0</v>
      </c>
      <c r="Q920" s="144">
        <v>0</v>
      </c>
      <c r="R920" s="144">
        <f>Q920*H920</f>
        <v>0</v>
      </c>
      <c r="S920" s="144">
        <v>0</v>
      </c>
      <c r="T920" s="145">
        <f>S920*H920</f>
        <v>0</v>
      </c>
      <c r="AR920" s="146" t="s">
        <v>184</v>
      </c>
      <c r="AT920" s="146" t="s">
        <v>180</v>
      </c>
      <c r="AU920" s="146" t="s">
        <v>87</v>
      </c>
      <c r="AY920" s="16" t="s">
        <v>178</v>
      </c>
      <c r="BE920" s="147">
        <f>IF(N920="základní",J920,0)</f>
        <v>0</v>
      </c>
      <c r="BF920" s="147">
        <f>IF(N920="snížená",J920,0)</f>
        <v>0</v>
      </c>
      <c r="BG920" s="147">
        <f>IF(N920="zákl. přenesená",J920,0)</f>
        <v>0</v>
      </c>
      <c r="BH920" s="147">
        <f>IF(N920="sníž. přenesená",J920,0)</f>
        <v>0</v>
      </c>
      <c r="BI920" s="147">
        <f>IF(N920="nulová",J920,0)</f>
        <v>0</v>
      </c>
      <c r="BJ920" s="16" t="s">
        <v>84</v>
      </c>
      <c r="BK920" s="147">
        <f>ROUND(I920*H920,2)</f>
        <v>0</v>
      </c>
      <c r="BL920" s="16" t="s">
        <v>184</v>
      </c>
      <c r="BM920" s="146" t="s">
        <v>715</v>
      </c>
    </row>
    <row r="921" spans="2:65" s="11" customFormat="1" ht="25.9" customHeight="1">
      <c r="B921" s="121"/>
      <c r="D921" s="122" t="s">
        <v>75</v>
      </c>
      <c r="E921" s="123" t="s">
        <v>716</v>
      </c>
      <c r="F921" s="123" t="s">
        <v>717</v>
      </c>
      <c r="I921" s="124"/>
      <c r="J921" s="125">
        <f>BK921</f>
        <v>0</v>
      </c>
      <c r="L921" s="121"/>
      <c r="M921" s="126"/>
      <c r="P921" s="127">
        <f>P922</f>
        <v>0</v>
      </c>
      <c r="R921" s="127">
        <f>R922</f>
        <v>8.4000000000000005E-2</v>
      </c>
      <c r="T921" s="128">
        <f>T922</f>
        <v>0</v>
      </c>
      <c r="AR921" s="122" t="s">
        <v>87</v>
      </c>
      <c r="AT921" s="129" t="s">
        <v>75</v>
      </c>
      <c r="AU921" s="129" t="s">
        <v>76</v>
      </c>
      <c r="AY921" s="122" t="s">
        <v>178</v>
      </c>
      <c r="BK921" s="130">
        <f>BK922</f>
        <v>0</v>
      </c>
    </row>
    <row r="922" spans="2:65" s="11" customFormat="1" ht="22.9" customHeight="1">
      <c r="B922" s="121"/>
      <c r="D922" s="122" t="s">
        <v>75</v>
      </c>
      <c r="E922" s="131" t="s">
        <v>718</v>
      </c>
      <c r="F922" s="131" t="s">
        <v>719</v>
      </c>
      <c r="I922" s="124"/>
      <c r="J922" s="132">
        <f>BK922</f>
        <v>0</v>
      </c>
      <c r="L922" s="121"/>
      <c r="M922" s="126"/>
      <c r="P922" s="127">
        <f>SUM(P923:P928)</f>
        <v>0</v>
      </c>
      <c r="R922" s="127">
        <f>SUM(R923:R928)</f>
        <v>8.4000000000000005E-2</v>
      </c>
      <c r="T922" s="128">
        <f>SUM(T923:T928)</f>
        <v>0</v>
      </c>
      <c r="AR922" s="122" t="s">
        <v>87</v>
      </c>
      <c r="AT922" s="129" t="s">
        <v>75</v>
      </c>
      <c r="AU922" s="129" t="s">
        <v>84</v>
      </c>
      <c r="AY922" s="122" t="s">
        <v>178</v>
      </c>
      <c r="BK922" s="130">
        <f>SUM(BK923:BK928)</f>
        <v>0</v>
      </c>
    </row>
    <row r="923" spans="2:65" s="1" customFormat="1" ht="16.5" customHeight="1">
      <c r="B923" s="133"/>
      <c r="C923" s="134" t="s">
        <v>720</v>
      </c>
      <c r="D923" s="134" t="s">
        <v>180</v>
      </c>
      <c r="E923" s="135" t="s">
        <v>721</v>
      </c>
      <c r="F923" s="136" t="s">
        <v>722</v>
      </c>
      <c r="G923" s="137" t="s">
        <v>723</v>
      </c>
      <c r="H923" s="138">
        <v>42</v>
      </c>
      <c r="I923" s="139"/>
      <c r="J923" s="140">
        <f>ROUND(I923*H923,2)</f>
        <v>0</v>
      </c>
      <c r="K923" s="141"/>
      <c r="L923" s="31"/>
      <c r="M923" s="142" t="s">
        <v>1</v>
      </c>
      <c r="N923" s="143" t="s">
        <v>41</v>
      </c>
      <c r="P923" s="144">
        <f>O923*H923</f>
        <v>0</v>
      </c>
      <c r="Q923" s="144">
        <v>2E-3</v>
      </c>
      <c r="R923" s="144">
        <f>Q923*H923</f>
        <v>8.4000000000000005E-2</v>
      </c>
      <c r="S923" s="144">
        <v>0</v>
      </c>
      <c r="T923" s="145">
        <f>S923*H923</f>
        <v>0</v>
      </c>
      <c r="AR923" s="146" t="s">
        <v>306</v>
      </c>
      <c r="AT923" s="146" t="s">
        <v>180</v>
      </c>
      <c r="AU923" s="146" t="s">
        <v>87</v>
      </c>
      <c r="AY923" s="16" t="s">
        <v>178</v>
      </c>
      <c r="BE923" s="147">
        <f>IF(N923="základní",J923,0)</f>
        <v>0</v>
      </c>
      <c r="BF923" s="147">
        <f>IF(N923="snížená",J923,0)</f>
        <v>0</v>
      </c>
      <c r="BG923" s="147">
        <f>IF(N923="zákl. přenesená",J923,0)</f>
        <v>0</v>
      </c>
      <c r="BH923" s="147">
        <f>IF(N923="sníž. přenesená",J923,0)</f>
        <v>0</v>
      </c>
      <c r="BI923" s="147">
        <f>IF(N923="nulová",J923,0)</f>
        <v>0</v>
      </c>
      <c r="BJ923" s="16" t="s">
        <v>84</v>
      </c>
      <c r="BK923" s="147">
        <f>ROUND(I923*H923,2)</f>
        <v>0</v>
      </c>
      <c r="BL923" s="16" t="s">
        <v>306</v>
      </c>
      <c r="BM923" s="146" t="s">
        <v>724</v>
      </c>
    </row>
    <row r="924" spans="2:65" s="12" customFormat="1">
      <c r="B924" s="148"/>
      <c r="D924" s="149" t="s">
        <v>186</v>
      </c>
      <c r="E924" s="150" t="s">
        <v>1</v>
      </c>
      <c r="F924" s="151" t="s">
        <v>540</v>
      </c>
      <c r="H924" s="150" t="s">
        <v>1</v>
      </c>
      <c r="I924" s="152"/>
      <c r="L924" s="148"/>
      <c r="M924" s="153"/>
      <c r="T924" s="154"/>
      <c r="AT924" s="150" t="s">
        <v>186</v>
      </c>
      <c r="AU924" s="150" t="s">
        <v>87</v>
      </c>
      <c r="AV924" s="12" t="s">
        <v>84</v>
      </c>
      <c r="AW924" s="12" t="s">
        <v>31</v>
      </c>
      <c r="AX924" s="12" t="s">
        <v>76</v>
      </c>
      <c r="AY924" s="150" t="s">
        <v>178</v>
      </c>
    </row>
    <row r="925" spans="2:65" s="12" customFormat="1">
      <c r="B925" s="148"/>
      <c r="D925" s="149" t="s">
        <v>186</v>
      </c>
      <c r="E925" s="150" t="s">
        <v>1</v>
      </c>
      <c r="F925" s="151" t="s">
        <v>453</v>
      </c>
      <c r="H925" s="150" t="s">
        <v>1</v>
      </c>
      <c r="I925" s="152"/>
      <c r="L925" s="148"/>
      <c r="M925" s="153"/>
      <c r="T925" s="154"/>
      <c r="AT925" s="150" t="s">
        <v>186</v>
      </c>
      <c r="AU925" s="150" t="s">
        <v>87</v>
      </c>
      <c r="AV925" s="12" t="s">
        <v>84</v>
      </c>
      <c r="AW925" s="12" t="s">
        <v>31</v>
      </c>
      <c r="AX925" s="12" t="s">
        <v>76</v>
      </c>
      <c r="AY925" s="150" t="s">
        <v>178</v>
      </c>
    </row>
    <row r="926" spans="2:65" s="13" customFormat="1">
      <c r="B926" s="155"/>
      <c r="D926" s="149" t="s">
        <v>186</v>
      </c>
      <c r="E926" s="156" t="s">
        <v>1</v>
      </c>
      <c r="F926" s="157" t="s">
        <v>195</v>
      </c>
      <c r="H926" s="158">
        <v>42</v>
      </c>
      <c r="I926" s="159"/>
      <c r="L926" s="155"/>
      <c r="M926" s="160"/>
      <c r="T926" s="161"/>
      <c r="AT926" s="156" t="s">
        <v>186</v>
      </c>
      <c r="AU926" s="156" t="s">
        <v>87</v>
      </c>
      <c r="AV926" s="13" t="s">
        <v>87</v>
      </c>
      <c r="AW926" s="13" t="s">
        <v>31</v>
      </c>
      <c r="AX926" s="13" t="s">
        <v>76</v>
      </c>
      <c r="AY926" s="156" t="s">
        <v>178</v>
      </c>
    </row>
    <row r="927" spans="2:65" s="14" customFormat="1">
      <c r="B927" s="162"/>
      <c r="D927" s="149" t="s">
        <v>186</v>
      </c>
      <c r="E927" s="163" t="s">
        <v>1</v>
      </c>
      <c r="F927" s="164" t="s">
        <v>189</v>
      </c>
      <c r="H927" s="165">
        <v>42</v>
      </c>
      <c r="I927" s="166"/>
      <c r="L927" s="162"/>
      <c r="M927" s="167"/>
      <c r="T927" s="168"/>
      <c r="AT927" s="163" t="s">
        <v>186</v>
      </c>
      <c r="AU927" s="163" t="s">
        <v>87</v>
      </c>
      <c r="AV927" s="14" t="s">
        <v>184</v>
      </c>
      <c r="AW927" s="14" t="s">
        <v>31</v>
      </c>
      <c r="AX927" s="14" t="s">
        <v>84</v>
      </c>
      <c r="AY927" s="163" t="s">
        <v>178</v>
      </c>
    </row>
    <row r="928" spans="2:65" s="1" customFormat="1" ht="24.2" customHeight="1">
      <c r="B928" s="133"/>
      <c r="C928" s="134" t="s">
        <v>725</v>
      </c>
      <c r="D928" s="134" t="s">
        <v>180</v>
      </c>
      <c r="E928" s="135" t="s">
        <v>726</v>
      </c>
      <c r="F928" s="136" t="s">
        <v>727</v>
      </c>
      <c r="G928" s="137" t="s">
        <v>439</v>
      </c>
      <c r="H928" s="138">
        <v>8.4000000000000005E-2</v>
      </c>
      <c r="I928" s="139"/>
      <c r="J928" s="140">
        <f>ROUND(I928*H928,2)</f>
        <v>0</v>
      </c>
      <c r="K928" s="141"/>
      <c r="L928" s="31"/>
      <c r="M928" s="180" t="s">
        <v>1</v>
      </c>
      <c r="N928" s="181" t="s">
        <v>41</v>
      </c>
      <c r="O928" s="182"/>
      <c r="P928" s="183">
        <f>O928*H928</f>
        <v>0</v>
      </c>
      <c r="Q928" s="183">
        <v>0</v>
      </c>
      <c r="R928" s="183">
        <f>Q928*H928</f>
        <v>0</v>
      </c>
      <c r="S928" s="183">
        <v>0</v>
      </c>
      <c r="T928" s="184">
        <f>S928*H928</f>
        <v>0</v>
      </c>
      <c r="AR928" s="146" t="s">
        <v>306</v>
      </c>
      <c r="AT928" s="146" t="s">
        <v>180</v>
      </c>
      <c r="AU928" s="146" t="s">
        <v>87</v>
      </c>
      <c r="AY928" s="16" t="s">
        <v>178</v>
      </c>
      <c r="BE928" s="147">
        <f>IF(N928="základní",J928,0)</f>
        <v>0</v>
      </c>
      <c r="BF928" s="147">
        <f>IF(N928="snížená",J928,0)</f>
        <v>0</v>
      </c>
      <c r="BG928" s="147">
        <f>IF(N928="zákl. přenesená",J928,0)</f>
        <v>0</v>
      </c>
      <c r="BH928" s="147">
        <f>IF(N928="sníž. přenesená",J928,0)</f>
        <v>0</v>
      </c>
      <c r="BI928" s="147">
        <f>IF(N928="nulová",J928,0)</f>
        <v>0</v>
      </c>
      <c r="BJ928" s="16" t="s">
        <v>84</v>
      </c>
      <c r="BK928" s="147">
        <f>ROUND(I928*H928,2)</f>
        <v>0</v>
      </c>
      <c r="BL928" s="16" t="s">
        <v>306</v>
      </c>
      <c r="BM928" s="146" t="s">
        <v>728</v>
      </c>
    </row>
    <row r="929" spans="2:12" s="1" customFormat="1" ht="6.95" customHeight="1">
      <c r="B929" s="43"/>
      <c r="C929" s="44"/>
      <c r="D929" s="44"/>
      <c r="E929" s="44"/>
      <c r="F929" s="44"/>
      <c r="G929" s="44"/>
      <c r="H929" s="44"/>
      <c r="I929" s="44"/>
      <c r="J929" s="44"/>
      <c r="K929" s="44"/>
      <c r="L929" s="31"/>
    </row>
  </sheetData>
  <autoFilter ref="C125:K928" xr:uid="{00000000-0009-0000-0000-000001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752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22" t="s">
        <v>5</v>
      </c>
      <c r="M2" s="223"/>
      <c r="N2" s="223"/>
      <c r="O2" s="223"/>
      <c r="P2" s="223"/>
      <c r="Q2" s="223"/>
      <c r="R2" s="223"/>
      <c r="S2" s="223"/>
      <c r="T2" s="223"/>
      <c r="U2" s="223"/>
      <c r="V2" s="223"/>
      <c r="AT2" s="16" t="s">
        <v>90</v>
      </c>
      <c r="AZ2" s="86" t="s">
        <v>103</v>
      </c>
      <c r="BA2" s="86" t="s">
        <v>104</v>
      </c>
      <c r="BB2" s="86" t="s">
        <v>105</v>
      </c>
      <c r="BC2" s="86" t="s">
        <v>729</v>
      </c>
      <c r="BD2" s="86" t="s">
        <v>87</v>
      </c>
    </row>
    <row r="3" spans="2:5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87</v>
      </c>
      <c r="AZ3" s="86" t="s">
        <v>107</v>
      </c>
      <c r="BA3" s="86" t="s">
        <v>107</v>
      </c>
      <c r="BB3" s="86" t="s">
        <v>105</v>
      </c>
      <c r="BC3" s="86" t="s">
        <v>730</v>
      </c>
      <c r="BD3" s="86" t="s">
        <v>87</v>
      </c>
    </row>
    <row r="4" spans="2:56" ht="24.95" customHeight="1">
      <c r="B4" s="19"/>
      <c r="D4" s="20" t="s">
        <v>109</v>
      </c>
      <c r="L4" s="19"/>
      <c r="M4" s="87" t="s">
        <v>10</v>
      </c>
      <c r="AT4" s="16" t="s">
        <v>3</v>
      </c>
      <c r="AZ4" s="86" t="s">
        <v>110</v>
      </c>
      <c r="BA4" s="86" t="s">
        <v>111</v>
      </c>
      <c r="BB4" s="86" t="s">
        <v>105</v>
      </c>
      <c r="BC4" s="86" t="s">
        <v>731</v>
      </c>
      <c r="BD4" s="86" t="s">
        <v>87</v>
      </c>
    </row>
    <row r="5" spans="2:56" ht="6.95" customHeight="1">
      <c r="B5" s="19"/>
      <c r="L5" s="19"/>
      <c r="AZ5" s="86" t="s">
        <v>113</v>
      </c>
      <c r="BA5" s="86" t="s">
        <v>113</v>
      </c>
      <c r="BB5" s="86" t="s">
        <v>105</v>
      </c>
      <c r="BC5" s="86" t="s">
        <v>732</v>
      </c>
      <c r="BD5" s="86" t="s">
        <v>87</v>
      </c>
    </row>
    <row r="6" spans="2:56" ht="12" customHeight="1">
      <c r="B6" s="19"/>
      <c r="D6" s="26" t="s">
        <v>16</v>
      </c>
      <c r="L6" s="19"/>
      <c r="AZ6" s="86" t="s">
        <v>115</v>
      </c>
      <c r="BA6" s="86" t="s">
        <v>115</v>
      </c>
      <c r="BB6" s="86" t="s">
        <v>116</v>
      </c>
      <c r="BC6" s="86" t="s">
        <v>733</v>
      </c>
      <c r="BD6" s="86" t="s">
        <v>87</v>
      </c>
    </row>
    <row r="7" spans="2:56" ht="16.5" customHeight="1">
      <c r="B7" s="19"/>
      <c r="E7" s="237" t="str">
        <f>'Rekapitulace stavby'!K6</f>
        <v>Dolní a Horní Chobolice - vodovodní přípojky</v>
      </c>
      <c r="F7" s="238"/>
      <c r="G7" s="238"/>
      <c r="H7" s="238"/>
      <c r="L7" s="19"/>
      <c r="AZ7" s="86" t="s">
        <v>118</v>
      </c>
      <c r="BA7" s="86" t="s">
        <v>119</v>
      </c>
      <c r="BB7" s="86" t="s">
        <v>116</v>
      </c>
      <c r="BC7" s="86" t="s">
        <v>734</v>
      </c>
      <c r="BD7" s="86" t="s">
        <v>87</v>
      </c>
    </row>
    <row r="8" spans="2:56" s="1" customFormat="1" ht="12" customHeight="1">
      <c r="B8" s="31"/>
      <c r="D8" s="26" t="s">
        <v>121</v>
      </c>
      <c r="L8" s="31"/>
      <c r="AZ8" s="86" t="s">
        <v>122</v>
      </c>
      <c r="BA8" s="86" t="s">
        <v>123</v>
      </c>
      <c r="BB8" s="86" t="s">
        <v>116</v>
      </c>
      <c r="BC8" s="86" t="s">
        <v>735</v>
      </c>
      <c r="BD8" s="86" t="s">
        <v>87</v>
      </c>
    </row>
    <row r="9" spans="2:56" s="1" customFormat="1" ht="16.5" customHeight="1">
      <c r="B9" s="31"/>
      <c r="E9" s="216" t="s">
        <v>736</v>
      </c>
      <c r="F9" s="236"/>
      <c r="G9" s="236"/>
      <c r="H9" s="236"/>
      <c r="L9" s="31"/>
      <c r="AZ9" s="86" t="s">
        <v>126</v>
      </c>
      <c r="BA9" s="86" t="s">
        <v>127</v>
      </c>
      <c r="BB9" s="86" t="s">
        <v>105</v>
      </c>
      <c r="BC9" s="86" t="s">
        <v>737</v>
      </c>
      <c r="BD9" s="86" t="s">
        <v>87</v>
      </c>
    </row>
    <row r="10" spans="2:56" s="1" customFormat="1">
      <c r="B10" s="31"/>
      <c r="L10" s="31"/>
      <c r="AZ10" s="86" t="s">
        <v>129</v>
      </c>
      <c r="BA10" s="86" t="s">
        <v>129</v>
      </c>
      <c r="BB10" s="86" t="s">
        <v>1</v>
      </c>
      <c r="BC10" s="86" t="s">
        <v>738</v>
      </c>
      <c r="BD10" s="86" t="s">
        <v>87</v>
      </c>
    </row>
    <row r="11" spans="2:56" s="1" customFormat="1" ht="12" customHeight="1">
      <c r="B11" s="31"/>
      <c r="D11" s="26" t="s">
        <v>18</v>
      </c>
      <c r="F11" s="24" t="s">
        <v>86</v>
      </c>
      <c r="I11" s="26" t="s">
        <v>19</v>
      </c>
      <c r="J11" s="24" t="s">
        <v>1</v>
      </c>
      <c r="L11" s="31"/>
      <c r="AZ11" s="86" t="s">
        <v>131</v>
      </c>
      <c r="BA11" s="86" t="s">
        <v>132</v>
      </c>
      <c r="BB11" s="86" t="s">
        <v>105</v>
      </c>
      <c r="BC11" s="86" t="s">
        <v>739</v>
      </c>
      <c r="BD11" s="86" t="s">
        <v>87</v>
      </c>
    </row>
    <row r="12" spans="2:5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-</v>
      </c>
      <c r="L12" s="31"/>
      <c r="AZ12" s="86" t="s">
        <v>134</v>
      </c>
      <c r="BA12" s="86" t="s">
        <v>135</v>
      </c>
      <c r="BB12" s="86" t="s">
        <v>105</v>
      </c>
      <c r="BC12" s="86" t="s">
        <v>739</v>
      </c>
      <c r="BD12" s="86" t="s">
        <v>87</v>
      </c>
    </row>
    <row r="13" spans="2:56" s="1" customFormat="1" ht="10.9" customHeight="1">
      <c r="B13" s="31"/>
      <c r="L13" s="31"/>
      <c r="AZ13" s="86" t="s">
        <v>136</v>
      </c>
      <c r="BA13" s="86" t="s">
        <v>136</v>
      </c>
      <c r="BB13" s="86" t="s">
        <v>105</v>
      </c>
      <c r="BC13" s="86" t="s">
        <v>740</v>
      </c>
      <c r="BD13" s="86" t="s">
        <v>87</v>
      </c>
    </row>
    <row r="14" spans="2:5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  <c r="AZ14" s="86" t="s">
        <v>138</v>
      </c>
      <c r="BA14" s="86" t="s">
        <v>138</v>
      </c>
      <c r="BB14" s="86" t="s">
        <v>116</v>
      </c>
      <c r="BC14" s="86" t="s">
        <v>741</v>
      </c>
      <c r="BD14" s="86" t="s">
        <v>87</v>
      </c>
    </row>
    <row r="15" spans="2:5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  <c r="AZ15" s="86" t="s">
        <v>140</v>
      </c>
      <c r="BA15" s="86" t="s">
        <v>140</v>
      </c>
      <c r="BB15" s="86" t="s">
        <v>105</v>
      </c>
      <c r="BC15" s="86" t="s">
        <v>742</v>
      </c>
      <c r="BD15" s="86" t="s">
        <v>87</v>
      </c>
    </row>
    <row r="16" spans="2:56" s="1" customFormat="1" ht="6.95" customHeight="1">
      <c r="B16" s="31"/>
      <c r="L16" s="31"/>
      <c r="AZ16" s="86" t="s">
        <v>142</v>
      </c>
      <c r="BA16" s="86" t="s">
        <v>143</v>
      </c>
      <c r="BB16" s="86" t="s">
        <v>105</v>
      </c>
      <c r="BC16" s="86" t="s">
        <v>743</v>
      </c>
      <c r="BD16" s="86" t="s">
        <v>87</v>
      </c>
    </row>
    <row r="17" spans="2:56" s="1" customFormat="1" ht="12" customHeight="1">
      <c r="B17" s="31"/>
      <c r="D17" s="26" t="s">
        <v>27</v>
      </c>
      <c r="I17" s="26" t="s">
        <v>24</v>
      </c>
      <c r="J17" s="27" t="str">
        <f>'Rekapitulace stavby'!AN13</f>
        <v>Vyplň údaj</v>
      </c>
      <c r="L17" s="31"/>
      <c r="AZ17" s="86" t="s">
        <v>145</v>
      </c>
      <c r="BA17" s="86" t="s">
        <v>145</v>
      </c>
      <c r="BB17" s="86" t="s">
        <v>146</v>
      </c>
      <c r="BC17" s="86" t="s">
        <v>744</v>
      </c>
      <c r="BD17" s="86" t="s">
        <v>87</v>
      </c>
    </row>
    <row r="18" spans="2:56" s="1" customFormat="1" ht="18" customHeight="1">
      <c r="B18" s="31"/>
      <c r="E18" s="239" t="str">
        <f>'Rekapitulace stavby'!E14</f>
        <v>Vyplň údaj</v>
      </c>
      <c r="F18" s="231"/>
      <c r="G18" s="231"/>
      <c r="H18" s="231"/>
      <c r="I18" s="26" t="s">
        <v>26</v>
      </c>
      <c r="J18" s="27" t="str">
        <f>'Rekapitulace stavby'!AN14</f>
        <v>Vyplň údaj</v>
      </c>
      <c r="L18" s="31"/>
    </row>
    <row r="19" spans="2:56" s="1" customFormat="1" ht="6.95" customHeight="1">
      <c r="B19" s="31"/>
      <c r="L19" s="31"/>
    </row>
    <row r="20" spans="2:56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56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56" s="1" customFormat="1" ht="6.95" customHeight="1">
      <c r="B22" s="31"/>
      <c r="L22" s="31"/>
    </row>
    <row r="23" spans="2:56" s="1" customFormat="1" ht="12" customHeight="1">
      <c r="B23" s="31"/>
      <c r="D23" s="26" t="s">
        <v>32</v>
      </c>
      <c r="I23" s="26" t="s">
        <v>24</v>
      </c>
      <c r="J23" s="24" t="str">
        <f>IF('Rekapitulace stavby'!AN19="","",'Rekapitulace stavby'!AN19)</f>
        <v/>
      </c>
      <c r="L23" s="31"/>
    </row>
    <row r="24" spans="2:56" s="1" customFormat="1" ht="18" customHeight="1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56" s="1" customFormat="1" ht="6.95" customHeight="1">
      <c r="B25" s="31"/>
      <c r="L25" s="31"/>
    </row>
    <row r="26" spans="2:56" s="1" customFormat="1" ht="12" customHeight="1">
      <c r="B26" s="31"/>
      <c r="D26" s="26" t="s">
        <v>34</v>
      </c>
      <c r="L26" s="31"/>
    </row>
    <row r="27" spans="2:56" s="7" customFormat="1" ht="71.25" customHeight="1">
      <c r="B27" s="88"/>
      <c r="E27" s="235" t="s">
        <v>35</v>
      </c>
      <c r="F27" s="235"/>
      <c r="G27" s="235"/>
      <c r="H27" s="235"/>
      <c r="L27" s="88"/>
    </row>
    <row r="28" spans="2:56" s="1" customFormat="1" ht="6.95" customHeight="1">
      <c r="B28" s="31"/>
      <c r="L28" s="31"/>
    </row>
    <row r="29" spans="2:56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56" s="1" customFormat="1" ht="25.35" customHeight="1">
      <c r="B30" s="31"/>
      <c r="D30" s="89" t="s">
        <v>36</v>
      </c>
      <c r="J30" s="64">
        <f>ROUND(J125, 2)</f>
        <v>0</v>
      </c>
      <c r="L30" s="31"/>
    </row>
    <row r="31" spans="2:56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56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90" t="s">
        <v>40</v>
      </c>
      <c r="E33" s="26" t="s">
        <v>41</v>
      </c>
      <c r="F33" s="91">
        <f>ROUND((SUM(BE125:BE751)),  2)</f>
        <v>0</v>
      </c>
      <c r="I33" s="92">
        <v>0.21</v>
      </c>
      <c r="J33" s="91">
        <f>ROUND(((SUM(BE125:BE751))*I33),  2)</f>
        <v>0</v>
      </c>
      <c r="L33" s="31"/>
    </row>
    <row r="34" spans="2:12" s="1" customFormat="1" ht="14.45" customHeight="1">
      <c r="B34" s="31"/>
      <c r="E34" s="26" t="s">
        <v>42</v>
      </c>
      <c r="F34" s="91">
        <f>ROUND((SUM(BF125:BF751)),  2)</f>
        <v>0</v>
      </c>
      <c r="I34" s="92">
        <v>0.12</v>
      </c>
      <c r="J34" s="91">
        <f>ROUND(((SUM(BF125:BF751))*I34),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1">
        <f>ROUND((SUM(BG125:BG751)),  2)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1">
        <f>ROUND((SUM(BH125:BH751)),  2)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1">
        <f>ROUND((SUM(BI125:BI751)),  2)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46</v>
      </c>
      <c r="E39" s="55"/>
      <c r="F39" s="55"/>
      <c r="G39" s="95" t="s">
        <v>47</v>
      </c>
      <c r="H39" s="96" t="s">
        <v>48</v>
      </c>
      <c r="I39" s="55"/>
      <c r="J39" s="97">
        <f>SUM(J30:J37)</f>
        <v>0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31"/>
      <c r="D61" s="42" t="s">
        <v>51</v>
      </c>
      <c r="E61" s="33"/>
      <c r="F61" s="99" t="s">
        <v>52</v>
      </c>
      <c r="G61" s="42" t="s">
        <v>51</v>
      </c>
      <c r="H61" s="33"/>
      <c r="I61" s="33"/>
      <c r="J61" s="100" t="s">
        <v>52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31"/>
      <c r="D76" s="42" t="s">
        <v>51</v>
      </c>
      <c r="E76" s="33"/>
      <c r="F76" s="99" t="s">
        <v>52</v>
      </c>
      <c r="G76" s="42" t="s">
        <v>51</v>
      </c>
      <c r="H76" s="33"/>
      <c r="I76" s="33"/>
      <c r="J76" s="100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148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37" t="str">
        <f>E7</f>
        <v>Dolní a Horní Chobolice - vodovodní přípojky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216" t="str">
        <f>E9</f>
        <v>02 - Dolní Chobolice - vodovodní přípojky</v>
      </c>
      <c r="F87" s="236"/>
      <c r="G87" s="236"/>
      <c r="H87" s="236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>Chobolice</v>
      </c>
      <c r="I89" s="26" t="s">
        <v>22</v>
      </c>
      <c r="J89" s="51" t="str">
        <f>IF(J12="","",J12)</f>
        <v>-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23</v>
      </c>
      <c r="F91" s="24" t="str">
        <f>E15</f>
        <v>Obec Liběšice</v>
      </c>
      <c r="I91" s="26" t="s">
        <v>29</v>
      </c>
      <c r="J91" s="29" t="str">
        <f>E21</f>
        <v>SVIS TCE spol. s.r.o.</v>
      </c>
      <c r="L91" s="31"/>
    </row>
    <row r="92" spans="2:47" s="1" customFormat="1" ht="15.2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149</v>
      </c>
      <c r="D94" s="93"/>
      <c r="E94" s="93"/>
      <c r="F94" s="93"/>
      <c r="G94" s="93"/>
      <c r="H94" s="93"/>
      <c r="I94" s="93"/>
      <c r="J94" s="102" t="s">
        <v>150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151</v>
      </c>
      <c r="J96" s="64">
        <f>J125</f>
        <v>0</v>
      </c>
      <c r="L96" s="31"/>
      <c r="AU96" s="16" t="s">
        <v>152</v>
      </c>
    </row>
    <row r="97" spans="2:12" s="8" customFormat="1" ht="24.95" customHeight="1">
      <c r="B97" s="104"/>
      <c r="D97" s="105" t="s">
        <v>153</v>
      </c>
      <c r="E97" s="106"/>
      <c r="F97" s="106"/>
      <c r="G97" s="106"/>
      <c r="H97" s="106"/>
      <c r="I97" s="106"/>
      <c r="J97" s="107">
        <f>J126</f>
        <v>0</v>
      </c>
      <c r="L97" s="104"/>
    </row>
    <row r="98" spans="2:12" s="9" customFormat="1" ht="19.899999999999999" customHeight="1">
      <c r="B98" s="108"/>
      <c r="D98" s="109" t="s">
        <v>154</v>
      </c>
      <c r="E98" s="110"/>
      <c r="F98" s="110"/>
      <c r="G98" s="110"/>
      <c r="H98" s="110"/>
      <c r="I98" s="110"/>
      <c r="J98" s="111">
        <f>J127</f>
        <v>0</v>
      </c>
      <c r="L98" s="108"/>
    </row>
    <row r="99" spans="2:12" s="9" customFormat="1" ht="19.899999999999999" customHeight="1">
      <c r="B99" s="108"/>
      <c r="D99" s="109" t="s">
        <v>155</v>
      </c>
      <c r="E99" s="110"/>
      <c r="F99" s="110"/>
      <c r="G99" s="110"/>
      <c r="H99" s="110"/>
      <c r="I99" s="110"/>
      <c r="J99" s="111">
        <f>J503</f>
        <v>0</v>
      </c>
      <c r="L99" s="108"/>
    </row>
    <row r="100" spans="2:12" s="9" customFormat="1" ht="19.899999999999999" customHeight="1">
      <c r="B100" s="108"/>
      <c r="D100" s="109" t="s">
        <v>156</v>
      </c>
      <c r="E100" s="110"/>
      <c r="F100" s="110"/>
      <c r="G100" s="110"/>
      <c r="H100" s="110"/>
      <c r="I100" s="110"/>
      <c r="J100" s="111">
        <f>J532</f>
        <v>0</v>
      </c>
      <c r="L100" s="108"/>
    </row>
    <row r="101" spans="2:12" s="9" customFormat="1" ht="19.899999999999999" customHeight="1">
      <c r="B101" s="108"/>
      <c r="D101" s="109" t="s">
        <v>157</v>
      </c>
      <c r="E101" s="110"/>
      <c r="F101" s="110"/>
      <c r="G101" s="110"/>
      <c r="H101" s="110"/>
      <c r="I101" s="110"/>
      <c r="J101" s="111">
        <f>J614</f>
        <v>0</v>
      </c>
      <c r="L101" s="108"/>
    </row>
    <row r="102" spans="2:12" s="9" customFormat="1" ht="19.899999999999999" customHeight="1">
      <c r="B102" s="108"/>
      <c r="D102" s="109" t="s">
        <v>158</v>
      </c>
      <c r="E102" s="110"/>
      <c r="F102" s="110"/>
      <c r="G102" s="110"/>
      <c r="H102" s="110"/>
      <c r="I102" s="110"/>
      <c r="J102" s="111">
        <f>J620</f>
        <v>0</v>
      </c>
      <c r="L102" s="108"/>
    </row>
    <row r="103" spans="2:12" s="9" customFormat="1" ht="19.899999999999999" customHeight="1">
      <c r="B103" s="108"/>
      <c r="D103" s="109" t="s">
        <v>160</v>
      </c>
      <c r="E103" s="110"/>
      <c r="F103" s="110"/>
      <c r="G103" s="110"/>
      <c r="H103" s="110"/>
      <c r="I103" s="110"/>
      <c r="J103" s="111">
        <f>J742</f>
        <v>0</v>
      </c>
      <c r="L103" s="108"/>
    </row>
    <row r="104" spans="2:12" s="8" customFormat="1" ht="24.95" customHeight="1">
      <c r="B104" s="104"/>
      <c r="D104" s="105" t="s">
        <v>161</v>
      </c>
      <c r="E104" s="106"/>
      <c r="F104" s="106"/>
      <c r="G104" s="106"/>
      <c r="H104" s="106"/>
      <c r="I104" s="106"/>
      <c r="J104" s="107">
        <f>J744</f>
        <v>0</v>
      </c>
      <c r="L104" s="104"/>
    </row>
    <row r="105" spans="2:12" s="9" customFormat="1" ht="19.899999999999999" customHeight="1">
      <c r="B105" s="108"/>
      <c r="D105" s="109" t="s">
        <v>162</v>
      </c>
      <c r="E105" s="110"/>
      <c r="F105" s="110"/>
      <c r="G105" s="110"/>
      <c r="H105" s="110"/>
      <c r="I105" s="110"/>
      <c r="J105" s="111">
        <f>J745</f>
        <v>0</v>
      </c>
      <c r="L105" s="108"/>
    </row>
    <row r="106" spans="2:12" s="1" customFormat="1" ht="21.75" customHeight="1">
      <c r="B106" s="31"/>
      <c r="L106" s="31"/>
    </row>
    <row r="107" spans="2:12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12" s="1" customFormat="1" ht="6.95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12" s="1" customFormat="1" ht="24.95" customHeight="1">
      <c r="B112" s="31"/>
      <c r="C112" s="20" t="s">
        <v>163</v>
      </c>
      <c r="L112" s="31"/>
    </row>
    <row r="113" spans="2:65" s="1" customFormat="1" ht="6.95" customHeight="1">
      <c r="B113" s="31"/>
      <c r="L113" s="31"/>
    </row>
    <row r="114" spans="2:65" s="1" customFormat="1" ht="12" customHeight="1">
      <c r="B114" s="31"/>
      <c r="C114" s="26" t="s">
        <v>16</v>
      </c>
      <c r="L114" s="31"/>
    </row>
    <row r="115" spans="2:65" s="1" customFormat="1" ht="16.5" customHeight="1">
      <c r="B115" s="31"/>
      <c r="E115" s="237" t="str">
        <f>E7</f>
        <v>Dolní a Horní Chobolice - vodovodní přípojky</v>
      </c>
      <c r="F115" s="238"/>
      <c r="G115" s="238"/>
      <c r="H115" s="238"/>
      <c r="L115" s="31"/>
    </row>
    <row r="116" spans="2:65" s="1" customFormat="1" ht="12" customHeight="1">
      <c r="B116" s="31"/>
      <c r="C116" s="26" t="s">
        <v>121</v>
      </c>
      <c r="L116" s="31"/>
    </row>
    <row r="117" spans="2:65" s="1" customFormat="1" ht="16.5" customHeight="1">
      <c r="B117" s="31"/>
      <c r="E117" s="216" t="str">
        <f>E9</f>
        <v>02 - Dolní Chobolice - vodovodní přípojky</v>
      </c>
      <c r="F117" s="236"/>
      <c r="G117" s="236"/>
      <c r="H117" s="236"/>
      <c r="L117" s="31"/>
    </row>
    <row r="118" spans="2:65" s="1" customFormat="1" ht="6.95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F12</f>
        <v>Chobolice</v>
      </c>
      <c r="I119" s="26" t="s">
        <v>22</v>
      </c>
      <c r="J119" s="51" t="str">
        <f>IF(J12="","",J12)</f>
        <v>-</v>
      </c>
      <c r="L119" s="31"/>
    </row>
    <row r="120" spans="2:65" s="1" customFormat="1" ht="6.95" customHeight="1">
      <c r="B120" s="31"/>
      <c r="L120" s="31"/>
    </row>
    <row r="121" spans="2:65" s="1" customFormat="1" ht="15.2" customHeight="1">
      <c r="B121" s="31"/>
      <c r="C121" s="26" t="s">
        <v>23</v>
      </c>
      <c r="F121" s="24" t="str">
        <f>E15</f>
        <v>Obec Liběšice</v>
      </c>
      <c r="I121" s="26" t="s">
        <v>29</v>
      </c>
      <c r="J121" s="29" t="str">
        <f>E21</f>
        <v>SVIS TCE spol. s.r.o.</v>
      </c>
      <c r="L121" s="31"/>
    </row>
    <row r="122" spans="2:65" s="1" customFormat="1" ht="15.2" customHeight="1">
      <c r="B122" s="31"/>
      <c r="C122" s="26" t="s">
        <v>27</v>
      </c>
      <c r="F122" s="24" t="str">
        <f>IF(E18="","",E18)</f>
        <v>Vyplň údaj</v>
      </c>
      <c r="I122" s="26" t="s">
        <v>32</v>
      </c>
      <c r="J122" s="29" t="str">
        <f>E24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2"/>
      <c r="C124" s="113" t="s">
        <v>164</v>
      </c>
      <c r="D124" s="114" t="s">
        <v>61</v>
      </c>
      <c r="E124" s="114" t="s">
        <v>57</v>
      </c>
      <c r="F124" s="114" t="s">
        <v>58</v>
      </c>
      <c r="G124" s="114" t="s">
        <v>165</v>
      </c>
      <c r="H124" s="114" t="s">
        <v>166</v>
      </c>
      <c r="I124" s="114" t="s">
        <v>167</v>
      </c>
      <c r="J124" s="115" t="s">
        <v>150</v>
      </c>
      <c r="K124" s="116" t="s">
        <v>168</v>
      </c>
      <c r="L124" s="112"/>
      <c r="M124" s="57" t="s">
        <v>1</v>
      </c>
      <c r="N124" s="58" t="s">
        <v>40</v>
      </c>
      <c r="O124" s="58" t="s">
        <v>169</v>
      </c>
      <c r="P124" s="58" t="s">
        <v>170</v>
      </c>
      <c r="Q124" s="58" t="s">
        <v>171</v>
      </c>
      <c r="R124" s="58" t="s">
        <v>172</v>
      </c>
      <c r="S124" s="58" t="s">
        <v>173</v>
      </c>
      <c r="T124" s="59" t="s">
        <v>174</v>
      </c>
    </row>
    <row r="125" spans="2:65" s="1" customFormat="1" ht="22.9" customHeight="1">
      <c r="B125" s="31"/>
      <c r="C125" s="62" t="s">
        <v>175</v>
      </c>
      <c r="J125" s="117">
        <f>BK125</f>
        <v>0</v>
      </c>
      <c r="L125" s="31"/>
      <c r="M125" s="60"/>
      <c r="N125" s="52"/>
      <c r="O125" s="52"/>
      <c r="P125" s="118">
        <f>P126+P744</f>
        <v>0</v>
      </c>
      <c r="Q125" s="52"/>
      <c r="R125" s="118">
        <f>R126+R744</f>
        <v>86.191426219999997</v>
      </c>
      <c r="S125" s="52"/>
      <c r="T125" s="119">
        <f>T126+T744</f>
        <v>0</v>
      </c>
      <c r="AT125" s="16" t="s">
        <v>75</v>
      </c>
      <c r="AU125" s="16" t="s">
        <v>152</v>
      </c>
      <c r="BK125" s="120">
        <f>BK126+BK744</f>
        <v>0</v>
      </c>
    </row>
    <row r="126" spans="2:65" s="11" customFormat="1" ht="25.9" customHeight="1">
      <c r="B126" s="121"/>
      <c r="D126" s="122" t="s">
        <v>75</v>
      </c>
      <c r="E126" s="123" t="s">
        <v>176</v>
      </c>
      <c r="F126" s="123" t="s">
        <v>177</v>
      </c>
      <c r="I126" s="124"/>
      <c r="J126" s="125">
        <f>BK126</f>
        <v>0</v>
      </c>
      <c r="L126" s="121"/>
      <c r="M126" s="126"/>
      <c r="P126" s="127">
        <f>P127+P503+P532+P614+P620+P742</f>
        <v>0</v>
      </c>
      <c r="R126" s="127">
        <f>R127+R503+R532+R614+R620+R742</f>
        <v>86.137426219999995</v>
      </c>
      <c r="T126" s="128">
        <f>T127+T503+T532+T614+T620+T742</f>
        <v>0</v>
      </c>
      <c r="AR126" s="122" t="s">
        <v>84</v>
      </c>
      <c r="AT126" s="129" t="s">
        <v>75</v>
      </c>
      <c r="AU126" s="129" t="s">
        <v>76</v>
      </c>
      <c r="AY126" s="122" t="s">
        <v>178</v>
      </c>
      <c r="BK126" s="130">
        <f>BK127+BK503+BK532+BK614+BK620+BK742</f>
        <v>0</v>
      </c>
    </row>
    <row r="127" spans="2:65" s="11" customFormat="1" ht="22.9" customHeight="1">
      <c r="B127" s="121"/>
      <c r="D127" s="122" t="s">
        <v>75</v>
      </c>
      <c r="E127" s="131" t="s">
        <v>84</v>
      </c>
      <c r="F127" s="131" t="s">
        <v>179</v>
      </c>
      <c r="I127" s="124"/>
      <c r="J127" s="132">
        <f>BK127</f>
        <v>0</v>
      </c>
      <c r="L127" s="121"/>
      <c r="M127" s="126"/>
      <c r="P127" s="127">
        <f>SUM(P128:P502)</f>
        <v>0</v>
      </c>
      <c r="R127" s="127">
        <f>SUM(R128:R502)</f>
        <v>1.7025074999999998</v>
      </c>
      <c r="T127" s="128">
        <f>SUM(T128:T502)</f>
        <v>0</v>
      </c>
      <c r="AR127" s="122" t="s">
        <v>84</v>
      </c>
      <c r="AT127" s="129" t="s">
        <v>75</v>
      </c>
      <c r="AU127" s="129" t="s">
        <v>84</v>
      </c>
      <c r="AY127" s="122" t="s">
        <v>178</v>
      </c>
      <c r="BK127" s="130">
        <f>SUM(BK128:BK502)</f>
        <v>0</v>
      </c>
    </row>
    <row r="128" spans="2:65" s="1" customFormat="1" ht="24.2" customHeight="1">
      <c r="B128" s="133"/>
      <c r="C128" s="134" t="s">
        <v>84</v>
      </c>
      <c r="D128" s="134" t="s">
        <v>180</v>
      </c>
      <c r="E128" s="135" t="s">
        <v>181</v>
      </c>
      <c r="F128" s="136" t="s">
        <v>182</v>
      </c>
      <c r="G128" s="137" t="s">
        <v>183</v>
      </c>
      <c r="H128" s="138">
        <v>27</v>
      </c>
      <c r="I128" s="139"/>
      <c r="J128" s="140">
        <f>ROUND(I128*H128,2)</f>
        <v>0</v>
      </c>
      <c r="K128" s="141"/>
      <c r="L128" s="31"/>
      <c r="M128" s="142" t="s">
        <v>1</v>
      </c>
      <c r="N128" s="143" t="s">
        <v>41</v>
      </c>
      <c r="P128" s="144">
        <f>O128*H128</f>
        <v>0</v>
      </c>
      <c r="Q128" s="144">
        <v>3.0000000000000001E-5</v>
      </c>
      <c r="R128" s="144">
        <f>Q128*H128</f>
        <v>8.1000000000000006E-4</v>
      </c>
      <c r="S128" s="144">
        <v>0</v>
      </c>
      <c r="T128" s="145">
        <f>S128*H128</f>
        <v>0</v>
      </c>
      <c r="AR128" s="146" t="s">
        <v>184</v>
      </c>
      <c r="AT128" s="146" t="s">
        <v>180</v>
      </c>
      <c r="AU128" s="146" t="s">
        <v>87</v>
      </c>
      <c r="AY128" s="16" t="s">
        <v>178</v>
      </c>
      <c r="BE128" s="147">
        <f>IF(N128="základní",J128,0)</f>
        <v>0</v>
      </c>
      <c r="BF128" s="147">
        <f>IF(N128="snížená",J128,0)</f>
        <v>0</v>
      </c>
      <c r="BG128" s="147">
        <f>IF(N128="zákl. přenesená",J128,0)</f>
        <v>0</v>
      </c>
      <c r="BH128" s="147">
        <f>IF(N128="sníž. přenesená",J128,0)</f>
        <v>0</v>
      </c>
      <c r="BI128" s="147">
        <f>IF(N128="nulová",J128,0)</f>
        <v>0</v>
      </c>
      <c r="BJ128" s="16" t="s">
        <v>84</v>
      </c>
      <c r="BK128" s="147">
        <f>ROUND(I128*H128,2)</f>
        <v>0</v>
      </c>
      <c r="BL128" s="16" t="s">
        <v>184</v>
      </c>
      <c r="BM128" s="146" t="s">
        <v>185</v>
      </c>
    </row>
    <row r="129" spans="2:65" s="12" customFormat="1" ht="22.5">
      <c r="B129" s="148"/>
      <c r="D129" s="149" t="s">
        <v>186</v>
      </c>
      <c r="E129" s="150" t="s">
        <v>1</v>
      </c>
      <c r="F129" s="151" t="s">
        <v>187</v>
      </c>
      <c r="H129" s="150" t="s">
        <v>1</v>
      </c>
      <c r="I129" s="152"/>
      <c r="L129" s="148"/>
      <c r="M129" s="153"/>
      <c r="T129" s="154"/>
      <c r="AT129" s="150" t="s">
        <v>186</v>
      </c>
      <c r="AU129" s="150" t="s">
        <v>87</v>
      </c>
      <c r="AV129" s="12" t="s">
        <v>84</v>
      </c>
      <c r="AW129" s="12" t="s">
        <v>31</v>
      </c>
      <c r="AX129" s="12" t="s">
        <v>76</v>
      </c>
      <c r="AY129" s="150" t="s">
        <v>178</v>
      </c>
    </row>
    <row r="130" spans="2:65" s="13" customFormat="1">
      <c r="B130" s="155"/>
      <c r="D130" s="149" t="s">
        <v>186</v>
      </c>
      <c r="E130" s="156" t="s">
        <v>1</v>
      </c>
      <c r="F130" s="157" t="s">
        <v>745</v>
      </c>
      <c r="H130" s="158">
        <v>27</v>
      </c>
      <c r="I130" s="159"/>
      <c r="L130" s="155"/>
      <c r="M130" s="160"/>
      <c r="T130" s="161"/>
      <c r="AT130" s="156" t="s">
        <v>186</v>
      </c>
      <c r="AU130" s="156" t="s">
        <v>87</v>
      </c>
      <c r="AV130" s="13" t="s">
        <v>87</v>
      </c>
      <c r="AW130" s="13" t="s">
        <v>31</v>
      </c>
      <c r="AX130" s="13" t="s">
        <v>76</v>
      </c>
      <c r="AY130" s="156" t="s">
        <v>178</v>
      </c>
    </row>
    <row r="131" spans="2:65" s="14" customFormat="1">
      <c r="B131" s="162"/>
      <c r="D131" s="149" t="s">
        <v>186</v>
      </c>
      <c r="E131" s="163" t="s">
        <v>1</v>
      </c>
      <c r="F131" s="164" t="s">
        <v>189</v>
      </c>
      <c r="H131" s="165">
        <v>27</v>
      </c>
      <c r="I131" s="166"/>
      <c r="L131" s="162"/>
      <c r="M131" s="167"/>
      <c r="T131" s="168"/>
      <c r="AT131" s="163" t="s">
        <v>186</v>
      </c>
      <c r="AU131" s="163" t="s">
        <v>87</v>
      </c>
      <c r="AV131" s="14" t="s">
        <v>184</v>
      </c>
      <c r="AW131" s="14" t="s">
        <v>31</v>
      </c>
      <c r="AX131" s="14" t="s">
        <v>84</v>
      </c>
      <c r="AY131" s="163" t="s">
        <v>178</v>
      </c>
    </row>
    <row r="132" spans="2:65" s="1" customFormat="1" ht="24.2" customHeight="1">
      <c r="B132" s="133"/>
      <c r="C132" s="134" t="s">
        <v>87</v>
      </c>
      <c r="D132" s="134" t="s">
        <v>180</v>
      </c>
      <c r="E132" s="135" t="s">
        <v>190</v>
      </c>
      <c r="F132" s="136" t="s">
        <v>191</v>
      </c>
      <c r="G132" s="137" t="s">
        <v>192</v>
      </c>
      <c r="H132" s="138">
        <v>27</v>
      </c>
      <c r="I132" s="139"/>
      <c r="J132" s="140">
        <f>ROUND(I132*H132,2)</f>
        <v>0</v>
      </c>
      <c r="K132" s="141"/>
      <c r="L132" s="31"/>
      <c r="M132" s="142" t="s">
        <v>1</v>
      </c>
      <c r="N132" s="143" t="s">
        <v>41</v>
      </c>
      <c r="P132" s="144">
        <f>O132*H132</f>
        <v>0</v>
      </c>
      <c r="Q132" s="144">
        <v>0</v>
      </c>
      <c r="R132" s="144">
        <f>Q132*H132</f>
        <v>0</v>
      </c>
      <c r="S132" s="144">
        <v>0</v>
      </c>
      <c r="T132" s="145">
        <f>S132*H132</f>
        <v>0</v>
      </c>
      <c r="AR132" s="146" t="s">
        <v>184</v>
      </c>
      <c r="AT132" s="146" t="s">
        <v>180</v>
      </c>
      <c r="AU132" s="146" t="s">
        <v>87</v>
      </c>
      <c r="AY132" s="16" t="s">
        <v>178</v>
      </c>
      <c r="BE132" s="147">
        <f>IF(N132="základní",J132,0)</f>
        <v>0</v>
      </c>
      <c r="BF132" s="147">
        <f>IF(N132="snížená",J132,0)</f>
        <v>0</v>
      </c>
      <c r="BG132" s="147">
        <f>IF(N132="zákl. přenesená",J132,0)</f>
        <v>0</v>
      </c>
      <c r="BH132" s="147">
        <f>IF(N132="sníž. přenesená",J132,0)</f>
        <v>0</v>
      </c>
      <c r="BI132" s="147">
        <f>IF(N132="nulová",J132,0)</f>
        <v>0</v>
      </c>
      <c r="BJ132" s="16" t="s">
        <v>84</v>
      </c>
      <c r="BK132" s="147">
        <f>ROUND(I132*H132,2)</f>
        <v>0</v>
      </c>
      <c r="BL132" s="16" t="s">
        <v>184</v>
      </c>
      <c r="BM132" s="146" t="s">
        <v>193</v>
      </c>
    </row>
    <row r="133" spans="2:65" s="12" customFormat="1">
      <c r="B133" s="148"/>
      <c r="D133" s="149" t="s">
        <v>186</v>
      </c>
      <c r="E133" s="150" t="s">
        <v>1</v>
      </c>
      <c r="F133" s="151" t="s">
        <v>194</v>
      </c>
      <c r="H133" s="150" t="s">
        <v>1</v>
      </c>
      <c r="I133" s="152"/>
      <c r="L133" s="148"/>
      <c r="M133" s="153"/>
      <c r="T133" s="154"/>
      <c r="AT133" s="150" t="s">
        <v>186</v>
      </c>
      <c r="AU133" s="150" t="s">
        <v>87</v>
      </c>
      <c r="AV133" s="12" t="s">
        <v>84</v>
      </c>
      <c r="AW133" s="12" t="s">
        <v>31</v>
      </c>
      <c r="AX133" s="12" t="s">
        <v>76</v>
      </c>
      <c r="AY133" s="150" t="s">
        <v>178</v>
      </c>
    </row>
    <row r="134" spans="2:65" s="13" customFormat="1">
      <c r="B134" s="155"/>
      <c r="D134" s="149" t="s">
        <v>186</v>
      </c>
      <c r="E134" s="156" t="s">
        <v>1</v>
      </c>
      <c r="F134" s="157" t="s">
        <v>401</v>
      </c>
      <c r="H134" s="158">
        <v>27</v>
      </c>
      <c r="I134" s="159"/>
      <c r="L134" s="155"/>
      <c r="M134" s="160"/>
      <c r="T134" s="161"/>
      <c r="AT134" s="156" t="s">
        <v>186</v>
      </c>
      <c r="AU134" s="156" t="s">
        <v>87</v>
      </c>
      <c r="AV134" s="13" t="s">
        <v>87</v>
      </c>
      <c r="AW134" s="13" t="s">
        <v>31</v>
      </c>
      <c r="AX134" s="13" t="s">
        <v>76</v>
      </c>
      <c r="AY134" s="156" t="s">
        <v>178</v>
      </c>
    </row>
    <row r="135" spans="2:65" s="14" customFormat="1">
      <c r="B135" s="162"/>
      <c r="D135" s="149" t="s">
        <v>186</v>
      </c>
      <c r="E135" s="163" t="s">
        <v>1</v>
      </c>
      <c r="F135" s="164" t="s">
        <v>189</v>
      </c>
      <c r="H135" s="165">
        <v>27</v>
      </c>
      <c r="I135" s="166"/>
      <c r="L135" s="162"/>
      <c r="M135" s="167"/>
      <c r="T135" s="168"/>
      <c r="AT135" s="163" t="s">
        <v>186</v>
      </c>
      <c r="AU135" s="163" t="s">
        <v>87</v>
      </c>
      <c r="AV135" s="14" t="s">
        <v>184</v>
      </c>
      <c r="AW135" s="14" t="s">
        <v>31</v>
      </c>
      <c r="AX135" s="14" t="s">
        <v>84</v>
      </c>
      <c r="AY135" s="163" t="s">
        <v>178</v>
      </c>
    </row>
    <row r="136" spans="2:65" s="1" customFormat="1" ht="24.2" customHeight="1">
      <c r="B136" s="133"/>
      <c r="C136" s="134" t="s">
        <v>196</v>
      </c>
      <c r="D136" s="134" t="s">
        <v>180</v>
      </c>
      <c r="E136" s="135" t="s">
        <v>197</v>
      </c>
      <c r="F136" s="136" t="s">
        <v>198</v>
      </c>
      <c r="G136" s="137" t="s">
        <v>146</v>
      </c>
      <c r="H136" s="138">
        <v>10</v>
      </c>
      <c r="I136" s="139"/>
      <c r="J136" s="140">
        <f>ROUND(I136*H136,2)</f>
        <v>0</v>
      </c>
      <c r="K136" s="141"/>
      <c r="L136" s="31"/>
      <c r="M136" s="142" t="s">
        <v>1</v>
      </c>
      <c r="N136" s="143" t="s">
        <v>41</v>
      </c>
      <c r="P136" s="144">
        <f>O136*H136</f>
        <v>0</v>
      </c>
      <c r="Q136" s="144">
        <v>3.6900000000000002E-2</v>
      </c>
      <c r="R136" s="144">
        <f>Q136*H136</f>
        <v>0.36899999999999999</v>
      </c>
      <c r="S136" s="144">
        <v>0</v>
      </c>
      <c r="T136" s="145">
        <f>S136*H136</f>
        <v>0</v>
      </c>
      <c r="AR136" s="146" t="s">
        <v>184</v>
      </c>
      <c r="AT136" s="146" t="s">
        <v>180</v>
      </c>
      <c r="AU136" s="146" t="s">
        <v>87</v>
      </c>
      <c r="AY136" s="16" t="s">
        <v>178</v>
      </c>
      <c r="BE136" s="147">
        <f>IF(N136="základní",J136,0)</f>
        <v>0</v>
      </c>
      <c r="BF136" s="147">
        <f>IF(N136="snížená",J136,0)</f>
        <v>0</v>
      </c>
      <c r="BG136" s="147">
        <f>IF(N136="zákl. přenesená",J136,0)</f>
        <v>0</v>
      </c>
      <c r="BH136" s="147">
        <f>IF(N136="sníž. přenesená",J136,0)</f>
        <v>0</v>
      </c>
      <c r="BI136" s="147">
        <f>IF(N136="nulová",J136,0)</f>
        <v>0</v>
      </c>
      <c r="BJ136" s="16" t="s">
        <v>84</v>
      </c>
      <c r="BK136" s="147">
        <f>ROUND(I136*H136,2)</f>
        <v>0</v>
      </c>
      <c r="BL136" s="16" t="s">
        <v>184</v>
      </c>
      <c r="BM136" s="146" t="s">
        <v>199</v>
      </c>
    </row>
    <row r="137" spans="2:65" s="12" customFormat="1">
      <c r="B137" s="148"/>
      <c r="D137" s="149" t="s">
        <v>186</v>
      </c>
      <c r="E137" s="150" t="s">
        <v>1</v>
      </c>
      <c r="F137" s="151" t="s">
        <v>200</v>
      </c>
      <c r="H137" s="150" t="s">
        <v>1</v>
      </c>
      <c r="I137" s="152"/>
      <c r="L137" s="148"/>
      <c r="M137" s="153"/>
      <c r="T137" s="154"/>
      <c r="AT137" s="150" t="s">
        <v>186</v>
      </c>
      <c r="AU137" s="150" t="s">
        <v>87</v>
      </c>
      <c r="AV137" s="12" t="s">
        <v>84</v>
      </c>
      <c r="AW137" s="12" t="s">
        <v>31</v>
      </c>
      <c r="AX137" s="12" t="s">
        <v>76</v>
      </c>
      <c r="AY137" s="150" t="s">
        <v>178</v>
      </c>
    </row>
    <row r="138" spans="2:65" s="13" customFormat="1">
      <c r="B138" s="155"/>
      <c r="D138" s="149" t="s">
        <v>186</v>
      </c>
      <c r="E138" s="156" t="s">
        <v>1</v>
      </c>
      <c r="F138" s="157" t="s">
        <v>746</v>
      </c>
      <c r="H138" s="158">
        <v>10</v>
      </c>
      <c r="I138" s="159"/>
      <c r="L138" s="155"/>
      <c r="M138" s="160"/>
      <c r="T138" s="161"/>
      <c r="AT138" s="156" t="s">
        <v>186</v>
      </c>
      <c r="AU138" s="156" t="s">
        <v>87</v>
      </c>
      <c r="AV138" s="13" t="s">
        <v>87</v>
      </c>
      <c r="AW138" s="13" t="s">
        <v>31</v>
      </c>
      <c r="AX138" s="13" t="s">
        <v>76</v>
      </c>
      <c r="AY138" s="156" t="s">
        <v>178</v>
      </c>
    </row>
    <row r="139" spans="2:65" s="14" customFormat="1">
      <c r="B139" s="162"/>
      <c r="D139" s="149" t="s">
        <v>186</v>
      </c>
      <c r="E139" s="163" t="s">
        <v>1</v>
      </c>
      <c r="F139" s="164" t="s">
        <v>189</v>
      </c>
      <c r="H139" s="165">
        <v>10</v>
      </c>
      <c r="I139" s="166"/>
      <c r="L139" s="162"/>
      <c r="M139" s="167"/>
      <c r="T139" s="168"/>
      <c r="AT139" s="163" t="s">
        <v>186</v>
      </c>
      <c r="AU139" s="163" t="s">
        <v>87</v>
      </c>
      <c r="AV139" s="14" t="s">
        <v>184</v>
      </c>
      <c r="AW139" s="14" t="s">
        <v>31</v>
      </c>
      <c r="AX139" s="14" t="s">
        <v>84</v>
      </c>
      <c r="AY139" s="163" t="s">
        <v>178</v>
      </c>
    </row>
    <row r="140" spans="2:65" s="1" customFormat="1" ht="24.2" customHeight="1">
      <c r="B140" s="133"/>
      <c r="C140" s="134" t="s">
        <v>184</v>
      </c>
      <c r="D140" s="134" t="s">
        <v>180</v>
      </c>
      <c r="E140" s="135" t="s">
        <v>202</v>
      </c>
      <c r="F140" s="136" t="s">
        <v>203</v>
      </c>
      <c r="G140" s="137" t="s">
        <v>116</v>
      </c>
      <c r="H140" s="138">
        <v>7.5</v>
      </c>
      <c r="I140" s="139"/>
      <c r="J140" s="140">
        <f>ROUND(I140*H140,2)</f>
        <v>0</v>
      </c>
      <c r="K140" s="141"/>
      <c r="L140" s="31"/>
      <c r="M140" s="142" t="s">
        <v>1</v>
      </c>
      <c r="N140" s="143" t="s">
        <v>41</v>
      </c>
      <c r="P140" s="144">
        <f>O140*H140</f>
        <v>0</v>
      </c>
      <c r="Q140" s="144">
        <v>6.4000000000000005E-4</v>
      </c>
      <c r="R140" s="144">
        <f>Q140*H140</f>
        <v>4.8000000000000004E-3</v>
      </c>
      <c r="S140" s="144">
        <v>0</v>
      </c>
      <c r="T140" s="145">
        <f>S140*H140</f>
        <v>0</v>
      </c>
      <c r="AR140" s="146" t="s">
        <v>184</v>
      </c>
      <c r="AT140" s="146" t="s">
        <v>180</v>
      </c>
      <c r="AU140" s="146" t="s">
        <v>87</v>
      </c>
      <c r="AY140" s="16" t="s">
        <v>178</v>
      </c>
      <c r="BE140" s="147">
        <f>IF(N140="základní",J140,0)</f>
        <v>0</v>
      </c>
      <c r="BF140" s="147">
        <f>IF(N140="snížená",J140,0)</f>
        <v>0</v>
      </c>
      <c r="BG140" s="147">
        <f>IF(N140="zákl. přenesená",J140,0)</f>
        <v>0</v>
      </c>
      <c r="BH140" s="147">
        <f>IF(N140="sníž. přenesená",J140,0)</f>
        <v>0</v>
      </c>
      <c r="BI140" s="147">
        <f>IF(N140="nulová",J140,0)</f>
        <v>0</v>
      </c>
      <c r="BJ140" s="16" t="s">
        <v>84</v>
      </c>
      <c r="BK140" s="147">
        <f>ROUND(I140*H140,2)</f>
        <v>0</v>
      </c>
      <c r="BL140" s="16" t="s">
        <v>184</v>
      </c>
      <c r="BM140" s="146" t="s">
        <v>204</v>
      </c>
    </row>
    <row r="141" spans="2:65" s="13" customFormat="1">
      <c r="B141" s="155"/>
      <c r="D141" s="149" t="s">
        <v>186</v>
      </c>
      <c r="E141" s="156" t="s">
        <v>1</v>
      </c>
      <c r="F141" s="157" t="s">
        <v>747</v>
      </c>
      <c r="H141" s="158">
        <v>7.5</v>
      </c>
      <c r="I141" s="159"/>
      <c r="L141" s="155"/>
      <c r="M141" s="160"/>
      <c r="T141" s="161"/>
      <c r="AT141" s="156" t="s">
        <v>186</v>
      </c>
      <c r="AU141" s="156" t="s">
        <v>87</v>
      </c>
      <c r="AV141" s="13" t="s">
        <v>87</v>
      </c>
      <c r="AW141" s="13" t="s">
        <v>31</v>
      </c>
      <c r="AX141" s="13" t="s">
        <v>76</v>
      </c>
      <c r="AY141" s="156" t="s">
        <v>178</v>
      </c>
    </row>
    <row r="142" spans="2:65" s="14" customFormat="1">
      <c r="B142" s="162"/>
      <c r="D142" s="149" t="s">
        <v>186</v>
      </c>
      <c r="E142" s="163" t="s">
        <v>122</v>
      </c>
      <c r="F142" s="164" t="s">
        <v>189</v>
      </c>
      <c r="H142" s="165">
        <v>7.5</v>
      </c>
      <c r="I142" s="166"/>
      <c r="L142" s="162"/>
      <c r="M142" s="167"/>
      <c r="T142" s="168"/>
      <c r="AT142" s="163" t="s">
        <v>186</v>
      </c>
      <c r="AU142" s="163" t="s">
        <v>87</v>
      </c>
      <c r="AV142" s="14" t="s">
        <v>184</v>
      </c>
      <c r="AW142" s="14" t="s">
        <v>31</v>
      </c>
      <c r="AX142" s="14" t="s">
        <v>84</v>
      </c>
      <c r="AY142" s="163" t="s">
        <v>178</v>
      </c>
    </row>
    <row r="143" spans="2:65" s="1" customFormat="1" ht="24.2" customHeight="1">
      <c r="B143" s="133"/>
      <c r="C143" s="134" t="s">
        <v>206</v>
      </c>
      <c r="D143" s="134" t="s">
        <v>180</v>
      </c>
      <c r="E143" s="135" t="s">
        <v>207</v>
      </c>
      <c r="F143" s="136" t="s">
        <v>208</v>
      </c>
      <c r="G143" s="137" t="s">
        <v>116</v>
      </c>
      <c r="H143" s="138">
        <v>7.5</v>
      </c>
      <c r="I143" s="139"/>
      <c r="J143" s="140">
        <f>ROUND(I143*H143,2)</f>
        <v>0</v>
      </c>
      <c r="K143" s="141"/>
      <c r="L143" s="31"/>
      <c r="M143" s="142" t="s">
        <v>1</v>
      </c>
      <c r="N143" s="143" t="s">
        <v>41</v>
      </c>
      <c r="P143" s="144">
        <f>O143*H143</f>
        <v>0</v>
      </c>
      <c r="Q143" s="144">
        <v>0</v>
      </c>
      <c r="R143" s="144">
        <f>Q143*H143</f>
        <v>0</v>
      </c>
      <c r="S143" s="144">
        <v>0</v>
      </c>
      <c r="T143" s="145">
        <f>S143*H143</f>
        <v>0</v>
      </c>
      <c r="AR143" s="146" t="s">
        <v>184</v>
      </c>
      <c r="AT143" s="146" t="s">
        <v>180</v>
      </c>
      <c r="AU143" s="146" t="s">
        <v>87</v>
      </c>
      <c r="AY143" s="16" t="s">
        <v>178</v>
      </c>
      <c r="BE143" s="147">
        <f>IF(N143="základní",J143,0)</f>
        <v>0</v>
      </c>
      <c r="BF143" s="147">
        <f>IF(N143="snížená",J143,0)</f>
        <v>0</v>
      </c>
      <c r="BG143" s="147">
        <f>IF(N143="zákl. přenesená",J143,0)</f>
        <v>0</v>
      </c>
      <c r="BH143" s="147">
        <f>IF(N143="sníž. přenesená",J143,0)</f>
        <v>0</v>
      </c>
      <c r="BI143" s="147">
        <f>IF(N143="nulová",J143,0)</f>
        <v>0</v>
      </c>
      <c r="BJ143" s="16" t="s">
        <v>84</v>
      </c>
      <c r="BK143" s="147">
        <f>ROUND(I143*H143,2)</f>
        <v>0</v>
      </c>
      <c r="BL143" s="16" t="s">
        <v>184</v>
      </c>
      <c r="BM143" s="146" t="s">
        <v>209</v>
      </c>
    </row>
    <row r="144" spans="2:65" s="13" customFormat="1">
      <c r="B144" s="155"/>
      <c r="D144" s="149" t="s">
        <v>186</v>
      </c>
      <c r="E144" s="156" t="s">
        <v>1</v>
      </c>
      <c r="F144" s="157" t="s">
        <v>122</v>
      </c>
      <c r="H144" s="158">
        <v>7.5</v>
      </c>
      <c r="I144" s="159"/>
      <c r="L144" s="155"/>
      <c r="M144" s="160"/>
      <c r="T144" s="161"/>
      <c r="AT144" s="156" t="s">
        <v>186</v>
      </c>
      <c r="AU144" s="156" t="s">
        <v>87</v>
      </c>
      <c r="AV144" s="13" t="s">
        <v>87</v>
      </c>
      <c r="AW144" s="13" t="s">
        <v>31</v>
      </c>
      <c r="AX144" s="13" t="s">
        <v>76</v>
      </c>
      <c r="AY144" s="156" t="s">
        <v>178</v>
      </c>
    </row>
    <row r="145" spans="2:65" s="14" customFormat="1">
      <c r="B145" s="162"/>
      <c r="D145" s="149" t="s">
        <v>186</v>
      </c>
      <c r="E145" s="163" t="s">
        <v>1</v>
      </c>
      <c r="F145" s="164" t="s">
        <v>189</v>
      </c>
      <c r="H145" s="165">
        <v>7.5</v>
      </c>
      <c r="I145" s="166"/>
      <c r="L145" s="162"/>
      <c r="M145" s="167"/>
      <c r="T145" s="168"/>
      <c r="AT145" s="163" t="s">
        <v>186</v>
      </c>
      <c r="AU145" s="163" t="s">
        <v>87</v>
      </c>
      <c r="AV145" s="14" t="s">
        <v>184</v>
      </c>
      <c r="AW145" s="14" t="s">
        <v>31</v>
      </c>
      <c r="AX145" s="14" t="s">
        <v>84</v>
      </c>
      <c r="AY145" s="163" t="s">
        <v>178</v>
      </c>
    </row>
    <row r="146" spans="2:65" s="1" customFormat="1" ht="33" customHeight="1">
      <c r="B146" s="133"/>
      <c r="C146" s="134" t="s">
        <v>210</v>
      </c>
      <c r="D146" s="134" t="s">
        <v>180</v>
      </c>
      <c r="E146" s="135" t="s">
        <v>211</v>
      </c>
      <c r="F146" s="136" t="s">
        <v>212</v>
      </c>
      <c r="G146" s="137" t="s">
        <v>146</v>
      </c>
      <c r="H146" s="138">
        <v>528</v>
      </c>
      <c r="I146" s="139"/>
      <c r="J146" s="140">
        <f>ROUND(I146*H146,2)</f>
        <v>0</v>
      </c>
      <c r="K146" s="141"/>
      <c r="L146" s="31"/>
      <c r="M146" s="142" t="s">
        <v>1</v>
      </c>
      <c r="N146" s="143" t="s">
        <v>41</v>
      </c>
      <c r="P146" s="144">
        <f>O146*H146</f>
        <v>0</v>
      </c>
      <c r="Q146" s="144">
        <v>4.8999999999999998E-4</v>
      </c>
      <c r="R146" s="144">
        <f>Q146*H146</f>
        <v>0.25872000000000001</v>
      </c>
      <c r="S146" s="144">
        <v>0</v>
      </c>
      <c r="T146" s="145">
        <f>S146*H146</f>
        <v>0</v>
      </c>
      <c r="AR146" s="146" t="s">
        <v>184</v>
      </c>
      <c r="AT146" s="146" t="s">
        <v>180</v>
      </c>
      <c r="AU146" s="146" t="s">
        <v>87</v>
      </c>
      <c r="AY146" s="16" t="s">
        <v>178</v>
      </c>
      <c r="BE146" s="147">
        <f>IF(N146="základní",J146,0)</f>
        <v>0</v>
      </c>
      <c r="BF146" s="147">
        <f>IF(N146="snížená",J146,0)</f>
        <v>0</v>
      </c>
      <c r="BG146" s="147">
        <f>IF(N146="zákl. přenesená",J146,0)</f>
        <v>0</v>
      </c>
      <c r="BH146" s="147">
        <f>IF(N146="sníž. přenesená",J146,0)</f>
        <v>0</v>
      </c>
      <c r="BI146" s="147">
        <f>IF(N146="nulová",J146,0)</f>
        <v>0</v>
      </c>
      <c r="BJ146" s="16" t="s">
        <v>84</v>
      </c>
      <c r="BK146" s="147">
        <f>ROUND(I146*H146,2)</f>
        <v>0</v>
      </c>
      <c r="BL146" s="16" t="s">
        <v>184</v>
      </c>
      <c r="BM146" s="146" t="s">
        <v>213</v>
      </c>
    </row>
    <row r="147" spans="2:65" s="13" customFormat="1">
      <c r="B147" s="155"/>
      <c r="D147" s="149" t="s">
        <v>186</v>
      </c>
      <c r="E147" s="156" t="s">
        <v>1</v>
      </c>
      <c r="F147" s="157" t="s">
        <v>748</v>
      </c>
      <c r="H147" s="158">
        <v>528</v>
      </c>
      <c r="I147" s="159"/>
      <c r="L147" s="155"/>
      <c r="M147" s="160"/>
      <c r="T147" s="161"/>
      <c r="AT147" s="156" t="s">
        <v>186</v>
      </c>
      <c r="AU147" s="156" t="s">
        <v>87</v>
      </c>
      <c r="AV147" s="13" t="s">
        <v>87</v>
      </c>
      <c r="AW147" s="13" t="s">
        <v>31</v>
      </c>
      <c r="AX147" s="13" t="s">
        <v>76</v>
      </c>
      <c r="AY147" s="156" t="s">
        <v>178</v>
      </c>
    </row>
    <row r="148" spans="2:65" s="14" customFormat="1">
      <c r="B148" s="162"/>
      <c r="D148" s="149" t="s">
        <v>186</v>
      </c>
      <c r="E148" s="163" t="s">
        <v>138</v>
      </c>
      <c r="F148" s="164" t="s">
        <v>189</v>
      </c>
      <c r="H148" s="165">
        <v>528</v>
      </c>
      <c r="I148" s="166"/>
      <c r="L148" s="162"/>
      <c r="M148" s="167"/>
      <c r="T148" s="168"/>
      <c r="AT148" s="163" t="s">
        <v>186</v>
      </c>
      <c r="AU148" s="163" t="s">
        <v>87</v>
      </c>
      <c r="AV148" s="14" t="s">
        <v>184</v>
      </c>
      <c r="AW148" s="14" t="s">
        <v>31</v>
      </c>
      <c r="AX148" s="14" t="s">
        <v>84</v>
      </c>
      <c r="AY148" s="163" t="s">
        <v>178</v>
      </c>
    </row>
    <row r="149" spans="2:65" s="1" customFormat="1" ht="33" customHeight="1">
      <c r="B149" s="133"/>
      <c r="C149" s="134" t="s">
        <v>215</v>
      </c>
      <c r="D149" s="134" t="s">
        <v>180</v>
      </c>
      <c r="E149" s="135" t="s">
        <v>216</v>
      </c>
      <c r="F149" s="136" t="s">
        <v>217</v>
      </c>
      <c r="G149" s="137" t="s">
        <v>146</v>
      </c>
      <c r="H149" s="138">
        <v>528</v>
      </c>
      <c r="I149" s="139"/>
      <c r="J149" s="140">
        <f>ROUND(I149*H149,2)</f>
        <v>0</v>
      </c>
      <c r="K149" s="141"/>
      <c r="L149" s="31"/>
      <c r="M149" s="142" t="s">
        <v>1</v>
      </c>
      <c r="N149" s="143" t="s">
        <v>41</v>
      </c>
      <c r="P149" s="144">
        <f>O149*H149</f>
        <v>0</v>
      </c>
      <c r="Q149" s="144">
        <v>0</v>
      </c>
      <c r="R149" s="144">
        <f>Q149*H149</f>
        <v>0</v>
      </c>
      <c r="S149" s="144">
        <v>0</v>
      </c>
      <c r="T149" s="145">
        <f>S149*H149</f>
        <v>0</v>
      </c>
      <c r="AR149" s="146" t="s">
        <v>184</v>
      </c>
      <c r="AT149" s="146" t="s">
        <v>180</v>
      </c>
      <c r="AU149" s="146" t="s">
        <v>87</v>
      </c>
      <c r="AY149" s="16" t="s">
        <v>178</v>
      </c>
      <c r="BE149" s="147">
        <f>IF(N149="základní",J149,0)</f>
        <v>0</v>
      </c>
      <c r="BF149" s="147">
        <f>IF(N149="snížená",J149,0)</f>
        <v>0</v>
      </c>
      <c r="BG149" s="147">
        <f>IF(N149="zákl. přenesená",J149,0)</f>
        <v>0</v>
      </c>
      <c r="BH149" s="147">
        <f>IF(N149="sníž. přenesená",J149,0)</f>
        <v>0</v>
      </c>
      <c r="BI149" s="147">
        <f>IF(N149="nulová",J149,0)</f>
        <v>0</v>
      </c>
      <c r="BJ149" s="16" t="s">
        <v>84</v>
      </c>
      <c r="BK149" s="147">
        <f>ROUND(I149*H149,2)</f>
        <v>0</v>
      </c>
      <c r="BL149" s="16" t="s">
        <v>184</v>
      </c>
      <c r="BM149" s="146" t="s">
        <v>218</v>
      </c>
    </row>
    <row r="150" spans="2:65" s="13" customFormat="1">
      <c r="B150" s="155"/>
      <c r="D150" s="149" t="s">
        <v>186</v>
      </c>
      <c r="E150" s="156" t="s">
        <v>1</v>
      </c>
      <c r="F150" s="157" t="s">
        <v>138</v>
      </c>
      <c r="H150" s="158">
        <v>528</v>
      </c>
      <c r="I150" s="159"/>
      <c r="L150" s="155"/>
      <c r="M150" s="160"/>
      <c r="T150" s="161"/>
      <c r="AT150" s="156" t="s">
        <v>186</v>
      </c>
      <c r="AU150" s="156" t="s">
        <v>87</v>
      </c>
      <c r="AV150" s="13" t="s">
        <v>87</v>
      </c>
      <c r="AW150" s="13" t="s">
        <v>31</v>
      </c>
      <c r="AX150" s="13" t="s">
        <v>76</v>
      </c>
      <c r="AY150" s="156" t="s">
        <v>178</v>
      </c>
    </row>
    <row r="151" spans="2:65" s="14" customFormat="1">
      <c r="B151" s="162"/>
      <c r="D151" s="149" t="s">
        <v>186</v>
      </c>
      <c r="E151" s="163" t="s">
        <v>1</v>
      </c>
      <c r="F151" s="164" t="s">
        <v>189</v>
      </c>
      <c r="H151" s="165">
        <v>528</v>
      </c>
      <c r="I151" s="166"/>
      <c r="L151" s="162"/>
      <c r="M151" s="167"/>
      <c r="T151" s="168"/>
      <c r="AT151" s="163" t="s">
        <v>186</v>
      </c>
      <c r="AU151" s="163" t="s">
        <v>87</v>
      </c>
      <c r="AV151" s="14" t="s">
        <v>184</v>
      </c>
      <c r="AW151" s="14" t="s">
        <v>31</v>
      </c>
      <c r="AX151" s="14" t="s">
        <v>84</v>
      </c>
      <c r="AY151" s="163" t="s">
        <v>178</v>
      </c>
    </row>
    <row r="152" spans="2:65" s="1" customFormat="1" ht="24.2" customHeight="1">
      <c r="B152" s="133"/>
      <c r="C152" s="134" t="s">
        <v>219</v>
      </c>
      <c r="D152" s="134" t="s">
        <v>180</v>
      </c>
      <c r="E152" s="135" t="s">
        <v>220</v>
      </c>
      <c r="F152" s="136" t="s">
        <v>221</v>
      </c>
      <c r="G152" s="137" t="s">
        <v>146</v>
      </c>
      <c r="H152" s="138">
        <v>76.95</v>
      </c>
      <c r="I152" s="139"/>
      <c r="J152" s="140">
        <f>ROUND(I152*H152,2)</f>
        <v>0</v>
      </c>
      <c r="K152" s="141"/>
      <c r="L152" s="31"/>
      <c r="M152" s="142" t="s">
        <v>1</v>
      </c>
      <c r="N152" s="143" t="s">
        <v>41</v>
      </c>
      <c r="P152" s="144">
        <f>O152*H152</f>
        <v>0</v>
      </c>
      <c r="Q152" s="144">
        <v>4.6999999999999999E-4</v>
      </c>
      <c r="R152" s="144">
        <f>Q152*H152</f>
        <v>3.6166499999999997E-2</v>
      </c>
      <c r="S152" s="144">
        <v>0</v>
      </c>
      <c r="T152" s="145">
        <f>S152*H152</f>
        <v>0</v>
      </c>
      <c r="AR152" s="146" t="s">
        <v>184</v>
      </c>
      <c r="AT152" s="146" t="s">
        <v>180</v>
      </c>
      <c r="AU152" s="146" t="s">
        <v>87</v>
      </c>
      <c r="AY152" s="16" t="s">
        <v>178</v>
      </c>
      <c r="BE152" s="147">
        <f>IF(N152="základní",J152,0)</f>
        <v>0</v>
      </c>
      <c r="BF152" s="147">
        <f>IF(N152="snížená",J152,0)</f>
        <v>0</v>
      </c>
      <c r="BG152" s="147">
        <f>IF(N152="zákl. přenesená",J152,0)</f>
        <v>0</v>
      </c>
      <c r="BH152" s="147">
        <f>IF(N152="sníž. přenesená",J152,0)</f>
        <v>0</v>
      </c>
      <c r="BI152" s="147">
        <f>IF(N152="nulová",J152,0)</f>
        <v>0</v>
      </c>
      <c r="BJ152" s="16" t="s">
        <v>84</v>
      </c>
      <c r="BK152" s="147">
        <f>ROUND(I152*H152,2)</f>
        <v>0</v>
      </c>
      <c r="BL152" s="16" t="s">
        <v>184</v>
      </c>
      <c r="BM152" s="146" t="s">
        <v>222</v>
      </c>
    </row>
    <row r="153" spans="2:65" s="13" customFormat="1">
      <c r="B153" s="155"/>
      <c r="D153" s="149" t="s">
        <v>186</v>
      </c>
      <c r="E153" s="156" t="s">
        <v>1</v>
      </c>
      <c r="F153" s="157" t="s">
        <v>749</v>
      </c>
      <c r="H153" s="158">
        <v>76.95</v>
      </c>
      <c r="I153" s="159"/>
      <c r="L153" s="155"/>
      <c r="M153" s="160"/>
      <c r="T153" s="161"/>
      <c r="AT153" s="156" t="s">
        <v>186</v>
      </c>
      <c r="AU153" s="156" t="s">
        <v>87</v>
      </c>
      <c r="AV153" s="13" t="s">
        <v>87</v>
      </c>
      <c r="AW153" s="13" t="s">
        <v>31</v>
      </c>
      <c r="AX153" s="13" t="s">
        <v>76</v>
      </c>
      <c r="AY153" s="156" t="s">
        <v>178</v>
      </c>
    </row>
    <row r="154" spans="2:65" s="14" customFormat="1">
      <c r="B154" s="162"/>
      <c r="D154" s="149" t="s">
        <v>186</v>
      </c>
      <c r="E154" s="163" t="s">
        <v>145</v>
      </c>
      <c r="F154" s="164" t="s">
        <v>189</v>
      </c>
      <c r="H154" s="165">
        <v>76.95</v>
      </c>
      <c r="I154" s="166"/>
      <c r="L154" s="162"/>
      <c r="M154" s="167"/>
      <c r="T154" s="168"/>
      <c r="AT154" s="163" t="s">
        <v>186</v>
      </c>
      <c r="AU154" s="163" t="s">
        <v>87</v>
      </c>
      <c r="AV154" s="14" t="s">
        <v>184</v>
      </c>
      <c r="AW154" s="14" t="s">
        <v>31</v>
      </c>
      <c r="AX154" s="14" t="s">
        <v>84</v>
      </c>
      <c r="AY154" s="163" t="s">
        <v>178</v>
      </c>
    </row>
    <row r="155" spans="2:65" s="1" customFormat="1" ht="24.2" customHeight="1">
      <c r="B155" s="133"/>
      <c r="C155" s="134" t="s">
        <v>224</v>
      </c>
      <c r="D155" s="134" t="s">
        <v>180</v>
      </c>
      <c r="E155" s="135" t="s">
        <v>225</v>
      </c>
      <c r="F155" s="136" t="s">
        <v>226</v>
      </c>
      <c r="G155" s="137" t="s">
        <v>146</v>
      </c>
      <c r="H155" s="138">
        <v>76.95</v>
      </c>
      <c r="I155" s="139"/>
      <c r="J155" s="140">
        <f>ROUND(I155*H155,2)</f>
        <v>0</v>
      </c>
      <c r="K155" s="141"/>
      <c r="L155" s="31"/>
      <c r="M155" s="142" t="s">
        <v>1</v>
      </c>
      <c r="N155" s="143" t="s">
        <v>41</v>
      </c>
      <c r="P155" s="144">
        <f>O155*H155</f>
        <v>0</v>
      </c>
      <c r="Q155" s="144">
        <v>0</v>
      </c>
      <c r="R155" s="144">
        <f>Q155*H155</f>
        <v>0</v>
      </c>
      <c r="S155" s="144">
        <v>0</v>
      </c>
      <c r="T155" s="145">
        <f>S155*H155</f>
        <v>0</v>
      </c>
      <c r="AR155" s="146" t="s">
        <v>184</v>
      </c>
      <c r="AT155" s="146" t="s">
        <v>180</v>
      </c>
      <c r="AU155" s="146" t="s">
        <v>87</v>
      </c>
      <c r="AY155" s="16" t="s">
        <v>178</v>
      </c>
      <c r="BE155" s="147">
        <f>IF(N155="základní",J155,0)</f>
        <v>0</v>
      </c>
      <c r="BF155" s="147">
        <f>IF(N155="snížená",J155,0)</f>
        <v>0</v>
      </c>
      <c r="BG155" s="147">
        <f>IF(N155="zákl. přenesená",J155,0)</f>
        <v>0</v>
      </c>
      <c r="BH155" s="147">
        <f>IF(N155="sníž. přenesená",J155,0)</f>
        <v>0</v>
      </c>
      <c r="BI155" s="147">
        <f>IF(N155="nulová",J155,0)</f>
        <v>0</v>
      </c>
      <c r="BJ155" s="16" t="s">
        <v>84</v>
      </c>
      <c r="BK155" s="147">
        <f>ROUND(I155*H155,2)</f>
        <v>0</v>
      </c>
      <c r="BL155" s="16" t="s">
        <v>184</v>
      </c>
      <c r="BM155" s="146" t="s">
        <v>227</v>
      </c>
    </row>
    <row r="156" spans="2:65" s="13" customFormat="1">
      <c r="B156" s="155"/>
      <c r="D156" s="149" t="s">
        <v>186</v>
      </c>
      <c r="E156" s="156" t="s">
        <v>1</v>
      </c>
      <c r="F156" s="157" t="s">
        <v>145</v>
      </c>
      <c r="H156" s="158">
        <v>76.95</v>
      </c>
      <c r="I156" s="159"/>
      <c r="L156" s="155"/>
      <c r="M156" s="160"/>
      <c r="T156" s="161"/>
      <c r="AT156" s="156" t="s">
        <v>186</v>
      </c>
      <c r="AU156" s="156" t="s">
        <v>87</v>
      </c>
      <c r="AV156" s="13" t="s">
        <v>87</v>
      </c>
      <c r="AW156" s="13" t="s">
        <v>31</v>
      </c>
      <c r="AX156" s="13" t="s">
        <v>76</v>
      </c>
      <c r="AY156" s="156" t="s">
        <v>178</v>
      </c>
    </row>
    <row r="157" spans="2:65" s="14" customFormat="1">
      <c r="B157" s="162"/>
      <c r="D157" s="149" t="s">
        <v>186</v>
      </c>
      <c r="E157" s="163" t="s">
        <v>1</v>
      </c>
      <c r="F157" s="164" t="s">
        <v>189</v>
      </c>
      <c r="H157" s="165">
        <v>76.95</v>
      </c>
      <c r="I157" s="166"/>
      <c r="L157" s="162"/>
      <c r="M157" s="167"/>
      <c r="T157" s="168"/>
      <c r="AT157" s="163" t="s">
        <v>186</v>
      </c>
      <c r="AU157" s="163" t="s">
        <v>87</v>
      </c>
      <c r="AV157" s="14" t="s">
        <v>184</v>
      </c>
      <c r="AW157" s="14" t="s">
        <v>31</v>
      </c>
      <c r="AX157" s="14" t="s">
        <v>84</v>
      </c>
      <c r="AY157" s="163" t="s">
        <v>178</v>
      </c>
    </row>
    <row r="158" spans="2:65" s="1" customFormat="1" ht="24.2" customHeight="1">
      <c r="B158" s="133"/>
      <c r="C158" s="134" t="s">
        <v>228</v>
      </c>
      <c r="D158" s="134" t="s">
        <v>180</v>
      </c>
      <c r="E158" s="135" t="s">
        <v>229</v>
      </c>
      <c r="F158" s="136" t="s">
        <v>230</v>
      </c>
      <c r="G158" s="137" t="s">
        <v>105</v>
      </c>
      <c r="H158" s="138">
        <v>55.271000000000001</v>
      </c>
      <c r="I158" s="139"/>
      <c r="J158" s="140">
        <f>ROUND(I158*H158,2)</f>
        <v>0</v>
      </c>
      <c r="K158" s="141"/>
      <c r="L158" s="31"/>
      <c r="M158" s="142" t="s">
        <v>1</v>
      </c>
      <c r="N158" s="143" t="s">
        <v>41</v>
      </c>
      <c r="P158" s="144">
        <f>O158*H158</f>
        <v>0</v>
      </c>
      <c r="Q158" s="144">
        <v>0</v>
      </c>
      <c r="R158" s="144">
        <f>Q158*H158</f>
        <v>0</v>
      </c>
      <c r="S158" s="144">
        <v>0</v>
      </c>
      <c r="T158" s="145">
        <f>S158*H158</f>
        <v>0</v>
      </c>
      <c r="AR158" s="146" t="s">
        <v>184</v>
      </c>
      <c r="AT158" s="146" t="s">
        <v>180</v>
      </c>
      <c r="AU158" s="146" t="s">
        <v>87</v>
      </c>
      <c r="AY158" s="16" t="s">
        <v>178</v>
      </c>
      <c r="BE158" s="147">
        <f>IF(N158="základní",J158,0)</f>
        <v>0</v>
      </c>
      <c r="BF158" s="147">
        <f>IF(N158="snížená",J158,0)</f>
        <v>0</v>
      </c>
      <c r="BG158" s="147">
        <f>IF(N158="zákl. přenesená",J158,0)</f>
        <v>0</v>
      </c>
      <c r="BH158" s="147">
        <f>IF(N158="sníž. přenesená",J158,0)</f>
        <v>0</v>
      </c>
      <c r="BI158" s="147">
        <f>IF(N158="nulová",J158,0)</f>
        <v>0</v>
      </c>
      <c r="BJ158" s="16" t="s">
        <v>84</v>
      </c>
      <c r="BK158" s="147">
        <f>ROUND(I158*H158,2)</f>
        <v>0</v>
      </c>
      <c r="BL158" s="16" t="s">
        <v>184</v>
      </c>
      <c r="BM158" s="146" t="s">
        <v>231</v>
      </c>
    </row>
    <row r="159" spans="2:65" s="13" customFormat="1">
      <c r="B159" s="155"/>
      <c r="D159" s="149" t="s">
        <v>186</v>
      </c>
      <c r="E159" s="156" t="s">
        <v>1</v>
      </c>
      <c r="F159" s="157" t="s">
        <v>232</v>
      </c>
      <c r="H159" s="158">
        <v>55.271000000000001</v>
      </c>
      <c r="I159" s="159"/>
      <c r="L159" s="155"/>
      <c r="M159" s="160"/>
      <c r="T159" s="161"/>
      <c r="AT159" s="156" t="s">
        <v>186</v>
      </c>
      <c r="AU159" s="156" t="s">
        <v>87</v>
      </c>
      <c r="AV159" s="13" t="s">
        <v>87</v>
      </c>
      <c r="AW159" s="13" t="s">
        <v>31</v>
      </c>
      <c r="AX159" s="13" t="s">
        <v>76</v>
      </c>
      <c r="AY159" s="156" t="s">
        <v>178</v>
      </c>
    </row>
    <row r="160" spans="2:65" s="14" customFormat="1">
      <c r="B160" s="162"/>
      <c r="D160" s="149" t="s">
        <v>186</v>
      </c>
      <c r="E160" s="163" t="s">
        <v>1</v>
      </c>
      <c r="F160" s="164" t="s">
        <v>189</v>
      </c>
      <c r="H160" s="165">
        <v>55.271000000000001</v>
      </c>
      <c r="I160" s="166"/>
      <c r="L160" s="162"/>
      <c r="M160" s="167"/>
      <c r="T160" s="168"/>
      <c r="AT160" s="163" t="s">
        <v>186</v>
      </c>
      <c r="AU160" s="163" t="s">
        <v>87</v>
      </c>
      <c r="AV160" s="14" t="s">
        <v>184</v>
      </c>
      <c r="AW160" s="14" t="s">
        <v>31</v>
      </c>
      <c r="AX160" s="14" t="s">
        <v>84</v>
      </c>
      <c r="AY160" s="163" t="s">
        <v>178</v>
      </c>
    </row>
    <row r="161" spans="2:65" s="1" customFormat="1" ht="37.9" customHeight="1">
      <c r="B161" s="133"/>
      <c r="C161" s="134" t="s">
        <v>233</v>
      </c>
      <c r="D161" s="134" t="s">
        <v>180</v>
      </c>
      <c r="E161" s="135" t="s">
        <v>234</v>
      </c>
      <c r="F161" s="136" t="s">
        <v>235</v>
      </c>
      <c r="G161" s="137" t="s">
        <v>105</v>
      </c>
      <c r="H161" s="138">
        <v>20.149999999999999</v>
      </c>
      <c r="I161" s="139"/>
      <c r="J161" s="140">
        <f>ROUND(I161*H161,2)</f>
        <v>0</v>
      </c>
      <c r="K161" s="141"/>
      <c r="L161" s="31"/>
      <c r="M161" s="142" t="s">
        <v>1</v>
      </c>
      <c r="N161" s="143" t="s">
        <v>41</v>
      </c>
      <c r="P161" s="144">
        <f>O161*H161</f>
        <v>0</v>
      </c>
      <c r="Q161" s="144">
        <v>0</v>
      </c>
      <c r="R161" s="144">
        <f>Q161*H161</f>
        <v>0</v>
      </c>
      <c r="S161" s="144">
        <v>0</v>
      </c>
      <c r="T161" s="145">
        <f>S161*H161</f>
        <v>0</v>
      </c>
      <c r="AR161" s="146" t="s">
        <v>184</v>
      </c>
      <c r="AT161" s="146" t="s">
        <v>180</v>
      </c>
      <c r="AU161" s="146" t="s">
        <v>87</v>
      </c>
      <c r="AY161" s="16" t="s">
        <v>178</v>
      </c>
      <c r="BE161" s="147">
        <f>IF(N161="základní",J161,0)</f>
        <v>0</v>
      </c>
      <c r="BF161" s="147">
        <f>IF(N161="snížená",J161,0)</f>
        <v>0</v>
      </c>
      <c r="BG161" s="147">
        <f>IF(N161="zákl. přenesená",J161,0)</f>
        <v>0</v>
      </c>
      <c r="BH161" s="147">
        <f>IF(N161="sníž. přenesená",J161,0)</f>
        <v>0</v>
      </c>
      <c r="BI161" s="147">
        <f>IF(N161="nulová",J161,0)</f>
        <v>0</v>
      </c>
      <c r="BJ161" s="16" t="s">
        <v>84</v>
      </c>
      <c r="BK161" s="147">
        <f>ROUND(I161*H161,2)</f>
        <v>0</v>
      </c>
      <c r="BL161" s="16" t="s">
        <v>184</v>
      </c>
      <c r="BM161" s="146" t="s">
        <v>236</v>
      </c>
    </row>
    <row r="162" spans="2:65" s="12" customFormat="1">
      <c r="B162" s="148"/>
      <c r="D162" s="149" t="s">
        <v>186</v>
      </c>
      <c r="E162" s="150" t="s">
        <v>1</v>
      </c>
      <c r="F162" s="151" t="s">
        <v>237</v>
      </c>
      <c r="H162" s="150" t="s">
        <v>1</v>
      </c>
      <c r="I162" s="152"/>
      <c r="L162" s="148"/>
      <c r="M162" s="153"/>
      <c r="T162" s="154"/>
      <c r="AT162" s="150" t="s">
        <v>186</v>
      </c>
      <c r="AU162" s="150" t="s">
        <v>87</v>
      </c>
      <c r="AV162" s="12" t="s">
        <v>84</v>
      </c>
      <c r="AW162" s="12" t="s">
        <v>31</v>
      </c>
      <c r="AX162" s="12" t="s">
        <v>76</v>
      </c>
      <c r="AY162" s="150" t="s">
        <v>178</v>
      </c>
    </row>
    <row r="163" spans="2:65" s="13" customFormat="1">
      <c r="B163" s="155"/>
      <c r="D163" s="149" t="s">
        <v>186</v>
      </c>
      <c r="E163" s="156" t="s">
        <v>1</v>
      </c>
      <c r="F163" s="157" t="s">
        <v>750</v>
      </c>
      <c r="H163" s="158">
        <v>40.299999999999997</v>
      </c>
      <c r="I163" s="159"/>
      <c r="L163" s="155"/>
      <c r="M163" s="160"/>
      <c r="T163" s="161"/>
      <c r="AT163" s="156" t="s">
        <v>186</v>
      </c>
      <c r="AU163" s="156" t="s">
        <v>87</v>
      </c>
      <c r="AV163" s="13" t="s">
        <v>87</v>
      </c>
      <c r="AW163" s="13" t="s">
        <v>31</v>
      </c>
      <c r="AX163" s="13" t="s">
        <v>76</v>
      </c>
      <c r="AY163" s="156" t="s">
        <v>178</v>
      </c>
    </row>
    <row r="164" spans="2:65" s="14" customFormat="1">
      <c r="B164" s="162"/>
      <c r="D164" s="149" t="s">
        <v>186</v>
      </c>
      <c r="E164" s="163" t="s">
        <v>136</v>
      </c>
      <c r="F164" s="164" t="s">
        <v>189</v>
      </c>
      <c r="H164" s="165">
        <v>40.299999999999997</v>
      </c>
      <c r="I164" s="166"/>
      <c r="L164" s="162"/>
      <c r="M164" s="167"/>
      <c r="T164" s="168"/>
      <c r="AT164" s="163" t="s">
        <v>186</v>
      </c>
      <c r="AU164" s="163" t="s">
        <v>87</v>
      </c>
      <c r="AV164" s="14" t="s">
        <v>184</v>
      </c>
      <c r="AW164" s="14" t="s">
        <v>31</v>
      </c>
      <c r="AX164" s="14" t="s">
        <v>76</v>
      </c>
      <c r="AY164" s="163" t="s">
        <v>178</v>
      </c>
    </row>
    <row r="165" spans="2:65" s="13" customFormat="1">
      <c r="B165" s="155"/>
      <c r="D165" s="149" t="s">
        <v>186</v>
      </c>
      <c r="E165" s="156" t="s">
        <v>1</v>
      </c>
      <c r="F165" s="157" t="s">
        <v>239</v>
      </c>
      <c r="H165" s="158">
        <v>20.149999999999999</v>
      </c>
      <c r="I165" s="159"/>
      <c r="L165" s="155"/>
      <c r="M165" s="160"/>
      <c r="T165" s="161"/>
      <c r="AT165" s="156" t="s">
        <v>186</v>
      </c>
      <c r="AU165" s="156" t="s">
        <v>87</v>
      </c>
      <c r="AV165" s="13" t="s">
        <v>87</v>
      </c>
      <c r="AW165" s="13" t="s">
        <v>31</v>
      </c>
      <c r="AX165" s="13" t="s">
        <v>84</v>
      </c>
      <c r="AY165" s="156" t="s">
        <v>178</v>
      </c>
    </row>
    <row r="166" spans="2:65" s="1" customFormat="1" ht="24.2" customHeight="1">
      <c r="B166" s="133"/>
      <c r="C166" s="134" t="s">
        <v>8</v>
      </c>
      <c r="D166" s="134" t="s">
        <v>180</v>
      </c>
      <c r="E166" s="135" t="s">
        <v>240</v>
      </c>
      <c r="F166" s="136" t="s">
        <v>241</v>
      </c>
      <c r="G166" s="137" t="s">
        <v>105</v>
      </c>
      <c r="H166" s="138">
        <v>160.14400000000001</v>
      </c>
      <c r="I166" s="139"/>
      <c r="J166" s="140">
        <f>ROUND(I166*H166,2)</f>
        <v>0</v>
      </c>
      <c r="K166" s="141"/>
      <c r="L166" s="31"/>
      <c r="M166" s="142" t="s">
        <v>1</v>
      </c>
      <c r="N166" s="143" t="s">
        <v>41</v>
      </c>
      <c r="P166" s="144">
        <f>O166*H166</f>
        <v>0</v>
      </c>
      <c r="Q166" s="144">
        <v>0</v>
      </c>
      <c r="R166" s="144">
        <f>Q166*H166</f>
        <v>0</v>
      </c>
      <c r="S166" s="144">
        <v>0</v>
      </c>
      <c r="T166" s="145">
        <f>S166*H166</f>
        <v>0</v>
      </c>
      <c r="AR166" s="146" t="s">
        <v>184</v>
      </c>
      <c r="AT166" s="146" t="s">
        <v>180</v>
      </c>
      <c r="AU166" s="146" t="s">
        <v>87</v>
      </c>
      <c r="AY166" s="16" t="s">
        <v>178</v>
      </c>
      <c r="BE166" s="147">
        <f>IF(N166="základní",J166,0)</f>
        <v>0</v>
      </c>
      <c r="BF166" s="147">
        <f>IF(N166="snížená",J166,0)</f>
        <v>0</v>
      </c>
      <c r="BG166" s="147">
        <f>IF(N166="zákl. přenesená",J166,0)</f>
        <v>0</v>
      </c>
      <c r="BH166" s="147">
        <f>IF(N166="sníž. přenesená",J166,0)</f>
        <v>0</v>
      </c>
      <c r="BI166" s="147">
        <f>IF(N166="nulová",J166,0)</f>
        <v>0</v>
      </c>
      <c r="BJ166" s="16" t="s">
        <v>84</v>
      </c>
      <c r="BK166" s="147">
        <f>ROUND(I166*H166,2)</f>
        <v>0</v>
      </c>
      <c r="BL166" s="16" t="s">
        <v>184</v>
      </c>
      <c r="BM166" s="146" t="s">
        <v>242</v>
      </c>
    </row>
    <row r="167" spans="2:65" s="12" customFormat="1">
      <c r="B167" s="148"/>
      <c r="D167" s="149" t="s">
        <v>186</v>
      </c>
      <c r="E167" s="150" t="s">
        <v>1</v>
      </c>
      <c r="F167" s="151" t="s">
        <v>243</v>
      </c>
      <c r="H167" s="150" t="s">
        <v>1</v>
      </c>
      <c r="I167" s="152"/>
      <c r="L167" s="148"/>
      <c r="M167" s="153"/>
      <c r="T167" s="154"/>
      <c r="AT167" s="150" t="s">
        <v>186</v>
      </c>
      <c r="AU167" s="150" t="s">
        <v>87</v>
      </c>
      <c r="AV167" s="12" t="s">
        <v>84</v>
      </c>
      <c r="AW167" s="12" t="s">
        <v>31</v>
      </c>
      <c r="AX167" s="12" t="s">
        <v>76</v>
      </c>
      <c r="AY167" s="150" t="s">
        <v>178</v>
      </c>
    </row>
    <row r="168" spans="2:65" s="12" customFormat="1">
      <c r="B168" s="148"/>
      <c r="D168" s="149" t="s">
        <v>186</v>
      </c>
      <c r="E168" s="150" t="s">
        <v>1</v>
      </c>
      <c r="F168" s="151" t="s">
        <v>751</v>
      </c>
      <c r="H168" s="150" t="s">
        <v>1</v>
      </c>
      <c r="I168" s="152"/>
      <c r="L168" s="148"/>
      <c r="M168" s="153"/>
      <c r="T168" s="154"/>
      <c r="AT168" s="150" t="s">
        <v>186</v>
      </c>
      <c r="AU168" s="150" t="s">
        <v>87</v>
      </c>
      <c r="AV168" s="12" t="s">
        <v>84</v>
      </c>
      <c r="AW168" s="12" t="s">
        <v>31</v>
      </c>
      <c r="AX168" s="12" t="s">
        <v>76</v>
      </c>
      <c r="AY168" s="150" t="s">
        <v>178</v>
      </c>
    </row>
    <row r="169" spans="2:65" s="13" customFormat="1">
      <c r="B169" s="155"/>
      <c r="D169" s="149" t="s">
        <v>186</v>
      </c>
      <c r="E169" s="156" t="s">
        <v>1</v>
      </c>
      <c r="F169" s="157" t="s">
        <v>247</v>
      </c>
      <c r="H169" s="158">
        <v>12.35</v>
      </c>
      <c r="I169" s="159"/>
      <c r="L169" s="155"/>
      <c r="M169" s="160"/>
      <c r="T169" s="161"/>
      <c r="AT169" s="156" t="s">
        <v>186</v>
      </c>
      <c r="AU169" s="156" t="s">
        <v>87</v>
      </c>
      <c r="AV169" s="13" t="s">
        <v>87</v>
      </c>
      <c r="AW169" s="13" t="s">
        <v>31</v>
      </c>
      <c r="AX169" s="13" t="s">
        <v>76</v>
      </c>
      <c r="AY169" s="156" t="s">
        <v>178</v>
      </c>
    </row>
    <row r="170" spans="2:65" s="12" customFormat="1">
      <c r="B170" s="148"/>
      <c r="D170" s="149" t="s">
        <v>186</v>
      </c>
      <c r="E170" s="150" t="s">
        <v>1</v>
      </c>
      <c r="F170" s="151" t="s">
        <v>752</v>
      </c>
      <c r="H170" s="150" t="s">
        <v>1</v>
      </c>
      <c r="I170" s="152"/>
      <c r="L170" s="148"/>
      <c r="M170" s="153"/>
      <c r="T170" s="154"/>
      <c r="AT170" s="150" t="s">
        <v>186</v>
      </c>
      <c r="AU170" s="150" t="s">
        <v>87</v>
      </c>
      <c r="AV170" s="12" t="s">
        <v>84</v>
      </c>
      <c r="AW170" s="12" t="s">
        <v>31</v>
      </c>
      <c r="AX170" s="12" t="s">
        <v>76</v>
      </c>
      <c r="AY170" s="150" t="s">
        <v>178</v>
      </c>
    </row>
    <row r="171" spans="2:65" s="13" customFormat="1">
      <c r="B171" s="155"/>
      <c r="D171" s="149" t="s">
        <v>186</v>
      </c>
      <c r="E171" s="156" t="s">
        <v>1</v>
      </c>
      <c r="F171" s="157" t="s">
        <v>245</v>
      </c>
      <c r="H171" s="158">
        <v>11.375</v>
      </c>
      <c r="I171" s="159"/>
      <c r="L171" s="155"/>
      <c r="M171" s="160"/>
      <c r="T171" s="161"/>
      <c r="AT171" s="156" t="s">
        <v>186</v>
      </c>
      <c r="AU171" s="156" t="s">
        <v>87</v>
      </c>
      <c r="AV171" s="13" t="s">
        <v>87</v>
      </c>
      <c r="AW171" s="13" t="s">
        <v>31</v>
      </c>
      <c r="AX171" s="13" t="s">
        <v>76</v>
      </c>
      <c r="AY171" s="156" t="s">
        <v>178</v>
      </c>
    </row>
    <row r="172" spans="2:65" s="12" customFormat="1">
      <c r="B172" s="148"/>
      <c r="D172" s="149" t="s">
        <v>186</v>
      </c>
      <c r="E172" s="150" t="s">
        <v>1</v>
      </c>
      <c r="F172" s="151" t="s">
        <v>753</v>
      </c>
      <c r="H172" s="150" t="s">
        <v>1</v>
      </c>
      <c r="I172" s="152"/>
      <c r="L172" s="148"/>
      <c r="M172" s="153"/>
      <c r="T172" s="154"/>
      <c r="AT172" s="150" t="s">
        <v>186</v>
      </c>
      <c r="AU172" s="150" t="s">
        <v>87</v>
      </c>
      <c r="AV172" s="12" t="s">
        <v>84</v>
      </c>
      <c r="AW172" s="12" t="s">
        <v>31</v>
      </c>
      <c r="AX172" s="12" t="s">
        <v>76</v>
      </c>
      <c r="AY172" s="150" t="s">
        <v>178</v>
      </c>
    </row>
    <row r="173" spans="2:65" s="13" customFormat="1">
      <c r="B173" s="155"/>
      <c r="D173" s="149" t="s">
        <v>186</v>
      </c>
      <c r="E173" s="156" t="s">
        <v>1</v>
      </c>
      <c r="F173" s="157" t="s">
        <v>245</v>
      </c>
      <c r="H173" s="158">
        <v>11.375</v>
      </c>
      <c r="I173" s="159"/>
      <c r="L173" s="155"/>
      <c r="M173" s="160"/>
      <c r="T173" s="161"/>
      <c r="AT173" s="156" t="s">
        <v>186</v>
      </c>
      <c r="AU173" s="156" t="s">
        <v>87</v>
      </c>
      <c r="AV173" s="13" t="s">
        <v>87</v>
      </c>
      <c r="AW173" s="13" t="s">
        <v>31</v>
      </c>
      <c r="AX173" s="13" t="s">
        <v>76</v>
      </c>
      <c r="AY173" s="156" t="s">
        <v>178</v>
      </c>
    </row>
    <row r="174" spans="2:65" s="12" customFormat="1">
      <c r="B174" s="148"/>
      <c r="D174" s="149" t="s">
        <v>186</v>
      </c>
      <c r="E174" s="150" t="s">
        <v>1</v>
      </c>
      <c r="F174" s="151" t="s">
        <v>754</v>
      </c>
      <c r="H174" s="150" t="s">
        <v>1</v>
      </c>
      <c r="I174" s="152"/>
      <c r="L174" s="148"/>
      <c r="M174" s="153"/>
      <c r="T174" s="154"/>
      <c r="AT174" s="150" t="s">
        <v>186</v>
      </c>
      <c r="AU174" s="150" t="s">
        <v>87</v>
      </c>
      <c r="AV174" s="12" t="s">
        <v>84</v>
      </c>
      <c r="AW174" s="12" t="s">
        <v>31</v>
      </c>
      <c r="AX174" s="12" t="s">
        <v>76</v>
      </c>
      <c r="AY174" s="150" t="s">
        <v>178</v>
      </c>
    </row>
    <row r="175" spans="2:65" s="13" customFormat="1">
      <c r="B175" s="155"/>
      <c r="D175" s="149" t="s">
        <v>186</v>
      </c>
      <c r="E175" s="156" t="s">
        <v>1</v>
      </c>
      <c r="F175" s="157" t="s">
        <v>247</v>
      </c>
      <c r="H175" s="158">
        <v>12.35</v>
      </c>
      <c r="I175" s="159"/>
      <c r="L175" s="155"/>
      <c r="M175" s="160"/>
      <c r="T175" s="161"/>
      <c r="AT175" s="156" t="s">
        <v>186</v>
      </c>
      <c r="AU175" s="156" t="s">
        <v>87</v>
      </c>
      <c r="AV175" s="13" t="s">
        <v>87</v>
      </c>
      <c r="AW175" s="13" t="s">
        <v>31</v>
      </c>
      <c r="AX175" s="13" t="s">
        <v>76</v>
      </c>
      <c r="AY175" s="156" t="s">
        <v>178</v>
      </c>
    </row>
    <row r="176" spans="2:65" s="12" customFormat="1">
      <c r="B176" s="148"/>
      <c r="D176" s="149" t="s">
        <v>186</v>
      </c>
      <c r="E176" s="150" t="s">
        <v>1</v>
      </c>
      <c r="F176" s="151" t="s">
        <v>755</v>
      </c>
      <c r="H176" s="150" t="s">
        <v>1</v>
      </c>
      <c r="I176" s="152"/>
      <c r="L176" s="148"/>
      <c r="M176" s="153"/>
      <c r="T176" s="154"/>
      <c r="AT176" s="150" t="s">
        <v>186</v>
      </c>
      <c r="AU176" s="150" t="s">
        <v>87</v>
      </c>
      <c r="AV176" s="12" t="s">
        <v>84</v>
      </c>
      <c r="AW176" s="12" t="s">
        <v>31</v>
      </c>
      <c r="AX176" s="12" t="s">
        <v>76</v>
      </c>
      <c r="AY176" s="150" t="s">
        <v>178</v>
      </c>
    </row>
    <row r="177" spans="2:51" s="13" customFormat="1">
      <c r="B177" s="155"/>
      <c r="D177" s="149" t="s">
        <v>186</v>
      </c>
      <c r="E177" s="156" t="s">
        <v>1</v>
      </c>
      <c r="F177" s="157" t="s">
        <v>247</v>
      </c>
      <c r="H177" s="158">
        <v>12.35</v>
      </c>
      <c r="I177" s="159"/>
      <c r="L177" s="155"/>
      <c r="M177" s="160"/>
      <c r="T177" s="161"/>
      <c r="AT177" s="156" t="s">
        <v>186</v>
      </c>
      <c r="AU177" s="156" t="s">
        <v>87</v>
      </c>
      <c r="AV177" s="13" t="s">
        <v>87</v>
      </c>
      <c r="AW177" s="13" t="s">
        <v>31</v>
      </c>
      <c r="AX177" s="13" t="s">
        <v>76</v>
      </c>
      <c r="AY177" s="156" t="s">
        <v>178</v>
      </c>
    </row>
    <row r="178" spans="2:51" s="12" customFormat="1">
      <c r="B178" s="148"/>
      <c r="D178" s="149" t="s">
        <v>186</v>
      </c>
      <c r="E178" s="150" t="s">
        <v>1</v>
      </c>
      <c r="F178" s="151" t="s">
        <v>756</v>
      </c>
      <c r="H178" s="150" t="s">
        <v>1</v>
      </c>
      <c r="I178" s="152"/>
      <c r="L178" s="148"/>
      <c r="M178" s="153"/>
      <c r="T178" s="154"/>
      <c r="AT178" s="150" t="s">
        <v>186</v>
      </c>
      <c r="AU178" s="150" t="s">
        <v>87</v>
      </c>
      <c r="AV178" s="12" t="s">
        <v>84</v>
      </c>
      <c r="AW178" s="12" t="s">
        <v>31</v>
      </c>
      <c r="AX178" s="12" t="s">
        <v>76</v>
      </c>
      <c r="AY178" s="150" t="s">
        <v>178</v>
      </c>
    </row>
    <row r="179" spans="2:51" s="13" customFormat="1">
      <c r="B179" s="155"/>
      <c r="D179" s="149" t="s">
        <v>186</v>
      </c>
      <c r="E179" s="156" t="s">
        <v>1</v>
      </c>
      <c r="F179" s="157" t="s">
        <v>245</v>
      </c>
      <c r="H179" s="158">
        <v>11.375</v>
      </c>
      <c r="I179" s="159"/>
      <c r="L179" s="155"/>
      <c r="M179" s="160"/>
      <c r="T179" s="161"/>
      <c r="AT179" s="156" t="s">
        <v>186</v>
      </c>
      <c r="AU179" s="156" t="s">
        <v>87</v>
      </c>
      <c r="AV179" s="13" t="s">
        <v>87</v>
      </c>
      <c r="AW179" s="13" t="s">
        <v>31</v>
      </c>
      <c r="AX179" s="13" t="s">
        <v>76</v>
      </c>
      <c r="AY179" s="156" t="s">
        <v>178</v>
      </c>
    </row>
    <row r="180" spans="2:51" s="12" customFormat="1">
      <c r="B180" s="148"/>
      <c r="D180" s="149" t="s">
        <v>186</v>
      </c>
      <c r="E180" s="150" t="s">
        <v>1</v>
      </c>
      <c r="F180" s="151" t="s">
        <v>757</v>
      </c>
      <c r="H180" s="150" t="s">
        <v>1</v>
      </c>
      <c r="I180" s="152"/>
      <c r="L180" s="148"/>
      <c r="M180" s="153"/>
      <c r="T180" s="154"/>
      <c r="AT180" s="150" t="s">
        <v>186</v>
      </c>
      <c r="AU180" s="150" t="s">
        <v>87</v>
      </c>
      <c r="AV180" s="12" t="s">
        <v>84</v>
      </c>
      <c r="AW180" s="12" t="s">
        <v>31</v>
      </c>
      <c r="AX180" s="12" t="s">
        <v>76</v>
      </c>
      <c r="AY180" s="150" t="s">
        <v>178</v>
      </c>
    </row>
    <row r="181" spans="2:51" s="13" customFormat="1">
      <c r="B181" s="155"/>
      <c r="D181" s="149" t="s">
        <v>186</v>
      </c>
      <c r="E181" s="156" t="s">
        <v>1</v>
      </c>
      <c r="F181" s="157" t="s">
        <v>245</v>
      </c>
      <c r="H181" s="158">
        <v>11.375</v>
      </c>
      <c r="I181" s="159"/>
      <c r="L181" s="155"/>
      <c r="M181" s="160"/>
      <c r="T181" s="161"/>
      <c r="AT181" s="156" t="s">
        <v>186</v>
      </c>
      <c r="AU181" s="156" t="s">
        <v>87</v>
      </c>
      <c r="AV181" s="13" t="s">
        <v>87</v>
      </c>
      <c r="AW181" s="13" t="s">
        <v>31</v>
      </c>
      <c r="AX181" s="13" t="s">
        <v>76</v>
      </c>
      <c r="AY181" s="156" t="s">
        <v>178</v>
      </c>
    </row>
    <row r="182" spans="2:51" s="12" customFormat="1">
      <c r="B182" s="148"/>
      <c r="D182" s="149" t="s">
        <v>186</v>
      </c>
      <c r="E182" s="150" t="s">
        <v>1</v>
      </c>
      <c r="F182" s="151" t="s">
        <v>758</v>
      </c>
      <c r="H182" s="150" t="s">
        <v>1</v>
      </c>
      <c r="I182" s="152"/>
      <c r="L182" s="148"/>
      <c r="M182" s="153"/>
      <c r="T182" s="154"/>
      <c r="AT182" s="150" t="s">
        <v>186</v>
      </c>
      <c r="AU182" s="150" t="s">
        <v>87</v>
      </c>
      <c r="AV182" s="12" t="s">
        <v>84</v>
      </c>
      <c r="AW182" s="12" t="s">
        <v>31</v>
      </c>
      <c r="AX182" s="12" t="s">
        <v>76</v>
      </c>
      <c r="AY182" s="150" t="s">
        <v>178</v>
      </c>
    </row>
    <row r="183" spans="2:51" s="13" customFormat="1">
      <c r="B183" s="155"/>
      <c r="D183" s="149" t="s">
        <v>186</v>
      </c>
      <c r="E183" s="156" t="s">
        <v>1</v>
      </c>
      <c r="F183" s="157" t="s">
        <v>247</v>
      </c>
      <c r="H183" s="158">
        <v>12.35</v>
      </c>
      <c r="I183" s="159"/>
      <c r="L183" s="155"/>
      <c r="M183" s="160"/>
      <c r="T183" s="161"/>
      <c r="AT183" s="156" t="s">
        <v>186</v>
      </c>
      <c r="AU183" s="156" t="s">
        <v>87</v>
      </c>
      <c r="AV183" s="13" t="s">
        <v>87</v>
      </c>
      <c r="AW183" s="13" t="s">
        <v>31</v>
      </c>
      <c r="AX183" s="13" t="s">
        <v>76</v>
      </c>
      <c r="AY183" s="156" t="s">
        <v>178</v>
      </c>
    </row>
    <row r="184" spans="2:51" s="12" customFormat="1">
      <c r="B184" s="148"/>
      <c r="D184" s="149" t="s">
        <v>186</v>
      </c>
      <c r="E184" s="150" t="s">
        <v>1</v>
      </c>
      <c r="F184" s="151" t="s">
        <v>759</v>
      </c>
      <c r="H184" s="150" t="s">
        <v>1</v>
      </c>
      <c r="I184" s="152"/>
      <c r="L184" s="148"/>
      <c r="M184" s="153"/>
      <c r="T184" s="154"/>
      <c r="AT184" s="150" t="s">
        <v>186</v>
      </c>
      <c r="AU184" s="150" t="s">
        <v>87</v>
      </c>
      <c r="AV184" s="12" t="s">
        <v>84</v>
      </c>
      <c r="AW184" s="12" t="s">
        <v>31</v>
      </c>
      <c r="AX184" s="12" t="s">
        <v>76</v>
      </c>
      <c r="AY184" s="150" t="s">
        <v>178</v>
      </c>
    </row>
    <row r="185" spans="2:51" s="13" customFormat="1">
      <c r="B185" s="155"/>
      <c r="D185" s="149" t="s">
        <v>186</v>
      </c>
      <c r="E185" s="156" t="s">
        <v>1</v>
      </c>
      <c r="F185" s="157" t="s">
        <v>245</v>
      </c>
      <c r="H185" s="158">
        <v>11.375</v>
      </c>
      <c r="I185" s="159"/>
      <c r="L185" s="155"/>
      <c r="M185" s="160"/>
      <c r="T185" s="161"/>
      <c r="AT185" s="156" t="s">
        <v>186</v>
      </c>
      <c r="AU185" s="156" t="s">
        <v>87</v>
      </c>
      <c r="AV185" s="13" t="s">
        <v>87</v>
      </c>
      <c r="AW185" s="13" t="s">
        <v>31</v>
      </c>
      <c r="AX185" s="13" t="s">
        <v>76</v>
      </c>
      <c r="AY185" s="156" t="s">
        <v>178</v>
      </c>
    </row>
    <row r="186" spans="2:51" s="12" customFormat="1">
      <c r="B186" s="148"/>
      <c r="D186" s="149" t="s">
        <v>186</v>
      </c>
      <c r="E186" s="150" t="s">
        <v>1</v>
      </c>
      <c r="F186" s="151" t="s">
        <v>760</v>
      </c>
      <c r="H186" s="150" t="s">
        <v>1</v>
      </c>
      <c r="I186" s="152"/>
      <c r="L186" s="148"/>
      <c r="M186" s="153"/>
      <c r="T186" s="154"/>
      <c r="AT186" s="150" t="s">
        <v>186</v>
      </c>
      <c r="AU186" s="150" t="s">
        <v>87</v>
      </c>
      <c r="AV186" s="12" t="s">
        <v>84</v>
      </c>
      <c r="AW186" s="12" t="s">
        <v>31</v>
      </c>
      <c r="AX186" s="12" t="s">
        <v>76</v>
      </c>
      <c r="AY186" s="150" t="s">
        <v>178</v>
      </c>
    </row>
    <row r="187" spans="2:51" s="13" customFormat="1">
      <c r="B187" s="155"/>
      <c r="D187" s="149" t="s">
        <v>186</v>
      </c>
      <c r="E187" s="156" t="s">
        <v>1</v>
      </c>
      <c r="F187" s="157" t="s">
        <v>245</v>
      </c>
      <c r="H187" s="158">
        <v>11.375</v>
      </c>
      <c r="I187" s="159"/>
      <c r="L187" s="155"/>
      <c r="M187" s="160"/>
      <c r="T187" s="161"/>
      <c r="AT187" s="156" t="s">
        <v>186</v>
      </c>
      <c r="AU187" s="156" t="s">
        <v>87</v>
      </c>
      <c r="AV187" s="13" t="s">
        <v>87</v>
      </c>
      <c r="AW187" s="13" t="s">
        <v>31</v>
      </c>
      <c r="AX187" s="13" t="s">
        <v>76</v>
      </c>
      <c r="AY187" s="156" t="s">
        <v>178</v>
      </c>
    </row>
    <row r="188" spans="2:51" s="12" customFormat="1">
      <c r="B188" s="148"/>
      <c r="D188" s="149" t="s">
        <v>186</v>
      </c>
      <c r="E188" s="150" t="s">
        <v>1</v>
      </c>
      <c r="F188" s="151" t="s">
        <v>761</v>
      </c>
      <c r="H188" s="150" t="s">
        <v>1</v>
      </c>
      <c r="I188" s="152"/>
      <c r="L188" s="148"/>
      <c r="M188" s="153"/>
      <c r="T188" s="154"/>
      <c r="AT188" s="150" t="s">
        <v>186</v>
      </c>
      <c r="AU188" s="150" t="s">
        <v>87</v>
      </c>
      <c r="AV188" s="12" t="s">
        <v>84</v>
      </c>
      <c r="AW188" s="12" t="s">
        <v>31</v>
      </c>
      <c r="AX188" s="12" t="s">
        <v>76</v>
      </c>
      <c r="AY188" s="150" t="s">
        <v>178</v>
      </c>
    </row>
    <row r="189" spans="2:51" s="13" customFormat="1">
      <c r="B189" s="155"/>
      <c r="D189" s="149" t="s">
        <v>186</v>
      </c>
      <c r="E189" s="156" t="s">
        <v>1</v>
      </c>
      <c r="F189" s="157" t="s">
        <v>245</v>
      </c>
      <c r="H189" s="158">
        <v>11.375</v>
      </c>
      <c r="I189" s="159"/>
      <c r="L189" s="155"/>
      <c r="M189" s="160"/>
      <c r="T189" s="161"/>
      <c r="AT189" s="156" t="s">
        <v>186</v>
      </c>
      <c r="AU189" s="156" t="s">
        <v>87</v>
      </c>
      <c r="AV189" s="13" t="s">
        <v>87</v>
      </c>
      <c r="AW189" s="13" t="s">
        <v>31</v>
      </c>
      <c r="AX189" s="13" t="s">
        <v>76</v>
      </c>
      <c r="AY189" s="156" t="s">
        <v>178</v>
      </c>
    </row>
    <row r="190" spans="2:51" s="12" customFormat="1">
      <c r="B190" s="148"/>
      <c r="D190" s="149" t="s">
        <v>186</v>
      </c>
      <c r="E190" s="150" t="s">
        <v>1</v>
      </c>
      <c r="F190" s="151" t="s">
        <v>762</v>
      </c>
      <c r="H190" s="150" t="s">
        <v>1</v>
      </c>
      <c r="I190" s="152"/>
      <c r="L190" s="148"/>
      <c r="M190" s="153"/>
      <c r="T190" s="154"/>
      <c r="AT190" s="150" t="s">
        <v>186</v>
      </c>
      <c r="AU190" s="150" t="s">
        <v>87</v>
      </c>
      <c r="AV190" s="12" t="s">
        <v>84</v>
      </c>
      <c r="AW190" s="12" t="s">
        <v>31</v>
      </c>
      <c r="AX190" s="12" t="s">
        <v>76</v>
      </c>
      <c r="AY190" s="150" t="s">
        <v>178</v>
      </c>
    </row>
    <row r="191" spans="2:51" s="13" customFormat="1">
      <c r="B191" s="155"/>
      <c r="D191" s="149" t="s">
        <v>186</v>
      </c>
      <c r="E191" s="156" t="s">
        <v>1</v>
      </c>
      <c r="F191" s="157" t="s">
        <v>245</v>
      </c>
      <c r="H191" s="158">
        <v>11.375</v>
      </c>
      <c r="I191" s="159"/>
      <c r="L191" s="155"/>
      <c r="M191" s="160"/>
      <c r="T191" s="161"/>
      <c r="AT191" s="156" t="s">
        <v>186</v>
      </c>
      <c r="AU191" s="156" t="s">
        <v>87</v>
      </c>
      <c r="AV191" s="13" t="s">
        <v>87</v>
      </c>
      <c r="AW191" s="13" t="s">
        <v>31</v>
      </c>
      <c r="AX191" s="13" t="s">
        <v>76</v>
      </c>
      <c r="AY191" s="156" t="s">
        <v>178</v>
      </c>
    </row>
    <row r="192" spans="2:51" s="12" customFormat="1">
      <c r="B192" s="148"/>
      <c r="D192" s="149" t="s">
        <v>186</v>
      </c>
      <c r="E192" s="150" t="s">
        <v>1</v>
      </c>
      <c r="F192" s="151" t="s">
        <v>763</v>
      </c>
      <c r="H192" s="150" t="s">
        <v>1</v>
      </c>
      <c r="I192" s="152"/>
      <c r="L192" s="148"/>
      <c r="M192" s="153"/>
      <c r="T192" s="154"/>
      <c r="AT192" s="150" t="s">
        <v>186</v>
      </c>
      <c r="AU192" s="150" t="s">
        <v>87</v>
      </c>
      <c r="AV192" s="12" t="s">
        <v>84</v>
      </c>
      <c r="AW192" s="12" t="s">
        <v>31</v>
      </c>
      <c r="AX192" s="12" t="s">
        <v>76</v>
      </c>
      <c r="AY192" s="150" t="s">
        <v>178</v>
      </c>
    </row>
    <row r="193" spans="2:51" s="13" customFormat="1">
      <c r="B193" s="155"/>
      <c r="D193" s="149" t="s">
        <v>186</v>
      </c>
      <c r="E193" s="156" t="s">
        <v>1</v>
      </c>
      <c r="F193" s="157" t="s">
        <v>247</v>
      </c>
      <c r="H193" s="158">
        <v>12.35</v>
      </c>
      <c r="I193" s="159"/>
      <c r="L193" s="155"/>
      <c r="M193" s="160"/>
      <c r="T193" s="161"/>
      <c r="AT193" s="156" t="s">
        <v>186</v>
      </c>
      <c r="AU193" s="156" t="s">
        <v>87</v>
      </c>
      <c r="AV193" s="13" t="s">
        <v>87</v>
      </c>
      <c r="AW193" s="13" t="s">
        <v>31</v>
      </c>
      <c r="AX193" s="13" t="s">
        <v>76</v>
      </c>
      <c r="AY193" s="156" t="s">
        <v>178</v>
      </c>
    </row>
    <row r="194" spans="2:51" s="12" customFormat="1">
      <c r="B194" s="148"/>
      <c r="D194" s="149" t="s">
        <v>186</v>
      </c>
      <c r="E194" s="150" t="s">
        <v>1</v>
      </c>
      <c r="F194" s="151" t="s">
        <v>764</v>
      </c>
      <c r="H194" s="150" t="s">
        <v>1</v>
      </c>
      <c r="I194" s="152"/>
      <c r="L194" s="148"/>
      <c r="M194" s="153"/>
      <c r="T194" s="154"/>
      <c r="AT194" s="150" t="s">
        <v>186</v>
      </c>
      <c r="AU194" s="150" t="s">
        <v>87</v>
      </c>
      <c r="AV194" s="12" t="s">
        <v>84</v>
      </c>
      <c r="AW194" s="12" t="s">
        <v>31</v>
      </c>
      <c r="AX194" s="12" t="s">
        <v>76</v>
      </c>
      <c r="AY194" s="150" t="s">
        <v>178</v>
      </c>
    </row>
    <row r="195" spans="2:51" s="13" customFormat="1">
      <c r="B195" s="155"/>
      <c r="D195" s="149" t="s">
        <v>186</v>
      </c>
      <c r="E195" s="156" t="s">
        <v>1</v>
      </c>
      <c r="F195" s="157" t="s">
        <v>245</v>
      </c>
      <c r="H195" s="158">
        <v>11.375</v>
      </c>
      <c r="I195" s="159"/>
      <c r="L195" s="155"/>
      <c r="M195" s="160"/>
      <c r="T195" s="161"/>
      <c r="AT195" s="156" t="s">
        <v>186</v>
      </c>
      <c r="AU195" s="156" t="s">
        <v>87</v>
      </c>
      <c r="AV195" s="13" t="s">
        <v>87</v>
      </c>
      <c r="AW195" s="13" t="s">
        <v>31</v>
      </c>
      <c r="AX195" s="13" t="s">
        <v>76</v>
      </c>
      <c r="AY195" s="156" t="s">
        <v>178</v>
      </c>
    </row>
    <row r="196" spans="2:51" s="12" customFormat="1">
      <c r="B196" s="148"/>
      <c r="D196" s="149" t="s">
        <v>186</v>
      </c>
      <c r="E196" s="150" t="s">
        <v>1</v>
      </c>
      <c r="F196" s="151" t="s">
        <v>765</v>
      </c>
      <c r="H196" s="150" t="s">
        <v>1</v>
      </c>
      <c r="I196" s="152"/>
      <c r="L196" s="148"/>
      <c r="M196" s="153"/>
      <c r="T196" s="154"/>
      <c r="AT196" s="150" t="s">
        <v>186</v>
      </c>
      <c r="AU196" s="150" t="s">
        <v>87</v>
      </c>
      <c r="AV196" s="12" t="s">
        <v>84</v>
      </c>
      <c r="AW196" s="12" t="s">
        <v>31</v>
      </c>
      <c r="AX196" s="12" t="s">
        <v>76</v>
      </c>
      <c r="AY196" s="150" t="s">
        <v>178</v>
      </c>
    </row>
    <row r="197" spans="2:51" s="13" customFormat="1">
      <c r="B197" s="155"/>
      <c r="D197" s="149" t="s">
        <v>186</v>
      </c>
      <c r="E197" s="156" t="s">
        <v>1</v>
      </c>
      <c r="F197" s="157" t="s">
        <v>247</v>
      </c>
      <c r="H197" s="158">
        <v>12.35</v>
      </c>
      <c r="I197" s="159"/>
      <c r="L197" s="155"/>
      <c r="M197" s="160"/>
      <c r="T197" s="161"/>
      <c r="AT197" s="156" t="s">
        <v>186</v>
      </c>
      <c r="AU197" s="156" t="s">
        <v>87</v>
      </c>
      <c r="AV197" s="13" t="s">
        <v>87</v>
      </c>
      <c r="AW197" s="13" t="s">
        <v>31</v>
      </c>
      <c r="AX197" s="13" t="s">
        <v>76</v>
      </c>
      <c r="AY197" s="156" t="s">
        <v>178</v>
      </c>
    </row>
    <row r="198" spans="2:51" s="12" customFormat="1">
      <c r="B198" s="148"/>
      <c r="D198" s="149" t="s">
        <v>186</v>
      </c>
      <c r="E198" s="150" t="s">
        <v>1</v>
      </c>
      <c r="F198" s="151" t="s">
        <v>766</v>
      </c>
      <c r="H198" s="150" t="s">
        <v>1</v>
      </c>
      <c r="I198" s="152"/>
      <c r="L198" s="148"/>
      <c r="M198" s="153"/>
      <c r="T198" s="154"/>
      <c r="AT198" s="150" t="s">
        <v>186</v>
      </c>
      <c r="AU198" s="150" t="s">
        <v>87</v>
      </c>
      <c r="AV198" s="12" t="s">
        <v>84</v>
      </c>
      <c r="AW198" s="12" t="s">
        <v>31</v>
      </c>
      <c r="AX198" s="12" t="s">
        <v>76</v>
      </c>
      <c r="AY198" s="150" t="s">
        <v>178</v>
      </c>
    </row>
    <row r="199" spans="2:51" s="13" customFormat="1">
      <c r="B199" s="155"/>
      <c r="D199" s="149" t="s">
        <v>186</v>
      </c>
      <c r="E199" s="156" t="s">
        <v>1</v>
      </c>
      <c r="F199" s="157" t="s">
        <v>247</v>
      </c>
      <c r="H199" s="158">
        <v>12.35</v>
      </c>
      <c r="I199" s="159"/>
      <c r="L199" s="155"/>
      <c r="M199" s="160"/>
      <c r="T199" s="161"/>
      <c r="AT199" s="156" t="s">
        <v>186</v>
      </c>
      <c r="AU199" s="156" t="s">
        <v>87</v>
      </c>
      <c r="AV199" s="13" t="s">
        <v>87</v>
      </c>
      <c r="AW199" s="13" t="s">
        <v>31</v>
      </c>
      <c r="AX199" s="13" t="s">
        <v>76</v>
      </c>
      <c r="AY199" s="156" t="s">
        <v>178</v>
      </c>
    </row>
    <row r="200" spans="2:51" s="12" customFormat="1">
      <c r="B200" s="148"/>
      <c r="D200" s="149" t="s">
        <v>186</v>
      </c>
      <c r="E200" s="150" t="s">
        <v>1</v>
      </c>
      <c r="F200" s="151" t="s">
        <v>767</v>
      </c>
      <c r="H200" s="150" t="s">
        <v>1</v>
      </c>
      <c r="I200" s="152"/>
      <c r="L200" s="148"/>
      <c r="M200" s="153"/>
      <c r="T200" s="154"/>
      <c r="AT200" s="150" t="s">
        <v>186</v>
      </c>
      <c r="AU200" s="150" t="s">
        <v>87</v>
      </c>
      <c r="AV200" s="12" t="s">
        <v>84</v>
      </c>
      <c r="AW200" s="12" t="s">
        <v>31</v>
      </c>
      <c r="AX200" s="12" t="s">
        <v>76</v>
      </c>
      <c r="AY200" s="150" t="s">
        <v>178</v>
      </c>
    </row>
    <row r="201" spans="2:51" s="13" customFormat="1">
      <c r="B201" s="155"/>
      <c r="D201" s="149" t="s">
        <v>186</v>
      </c>
      <c r="E201" s="156" t="s">
        <v>1</v>
      </c>
      <c r="F201" s="157" t="s">
        <v>247</v>
      </c>
      <c r="H201" s="158">
        <v>12.35</v>
      </c>
      <c r="I201" s="159"/>
      <c r="L201" s="155"/>
      <c r="M201" s="160"/>
      <c r="T201" s="161"/>
      <c r="AT201" s="156" t="s">
        <v>186</v>
      </c>
      <c r="AU201" s="156" t="s">
        <v>87</v>
      </c>
      <c r="AV201" s="13" t="s">
        <v>87</v>
      </c>
      <c r="AW201" s="13" t="s">
        <v>31</v>
      </c>
      <c r="AX201" s="13" t="s">
        <v>76</v>
      </c>
      <c r="AY201" s="156" t="s">
        <v>178</v>
      </c>
    </row>
    <row r="202" spans="2:51" s="12" customFormat="1">
      <c r="B202" s="148"/>
      <c r="D202" s="149" t="s">
        <v>186</v>
      </c>
      <c r="E202" s="150" t="s">
        <v>1</v>
      </c>
      <c r="F202" s="151" t="s">
        <v>768</v>
      </c>
      <c r="H202" s="150" t="s">
        <v>1</v>
      </c>
      <c r="I202" s="152"/>
      <c r="L202" s="148"/>
      <c r="M202" s="153"/>
      <c r="T202" s="154"/>
      <c r="AT202" s="150" t="s">
        <v>186</v>
      </c>
      <c r="AU202" s="150" t="s">
        <v>87</v>
      </c>
      <c r="AV202" s="12" t="s">
        <v>84</v>
      </c>
      <c r="AW202" s="12" t="s">
        <v>31</v>
      </c>
      <c r="AX202" s="12" t="s">
        <v>76</v>
      </c>
      <c r="AY202" s="150" t="s">
        <v>178</v>
      </c>
    </row>
    <row r="203" spans="2:51" s="13" customFormat="1">
      <c r="B203" s="155"/>
      <c r="D203" s="149" t="s">
        <v>186</v>
      </c>
      <c r="E203" s="156" t="s">
        <v>1</v>
      </c>
      <c r="F203" s="157" t="s">
        <v>247</v>
      </c>
      <c r="H203" s="158">
        <v>12.35</v>
      </c>
      <c r="I203" s="159"/>
      <c r="L203" s="155"/>
      <c r="M203" s="160"/>
      <c r="T203" s="161"/>
      <c r="AT203" s="156" t="s">
        <v>186</v>
      </c>
      <c r="AU203" s="156" t="s">
        <v>87</v>
      </c>
      <c r="AV203" s="13" t="s">
        <v>87</v>
      </c>
      <c r="AW203" s="13" t="s">
        <v>31</v>
      </c>
      <c r="AX203" s="13" t="s">
        <v>76</v>
      </c>
      <c r="AY203" s="156" t="s">
        <v>178</v>
      </c>
    </row>
    <row r="204" spans="2:51" s="12" customFormat="1">
      <c r="B204" s="148"/>
      <c r="D204" s="149" t="s">
        <v>186</v>
      </c>
      <c r="E204" s="150" t="s">
        <v>1</v>
      </c>
      <c r="F204" s="151" t="s">
        <v>769</v>
      </c>
      <c r="H204" s="150" t="s">
        <v>1</v>
      </c>
      <c r="I204" s="152"/>
      <c r="L204" s="148"/>
      <c r="M204" s="153"/>
      <c r="T204" s="154"/>
      <c r="AT204" s="150" t="s">
        <v>186</v>
      </c>
      <c r="AU204" s="150" t="s">
        <v>87</v>
      </c>
      <c r="AV204" s="12" t="s">
        <v>84</v>
      </c>
      <c r="AW204" s="12" t="s">
        <v>31</v>
      </c>
      <c r="AX204" s="12" t="s">
        <v>76</v>
      </c>
      <c r="AY204" s="150" t="s">
        <v>178</v>
      </c>
    </row>
    <row r="205" spans="2:51" s="13" customFormat="1">
      <c r="B205" s="155"/>
      <c r="D205" s="149" t="s">
        <v>186</v>
      </c>
      <c r="E205" s="156" t="s">
        <v>1</v>
      </c>
      <c r="F205" s="157" t="s">
        <v>247</v>
      </c>
      <c r="H205" s="158">
        <v>12.35</v>
      </c>
      <c r="I205" s="159"/>
      <c r="L205" s="155"/>
      <c r="M205" s="160"/>
      <c r="T205" s="161"/>
      <c r="AT205" s="156" t="s">
        <v>186</v>
      </c>
      <c r="AU205" s="156" t="s">
        <v>87</v>
      </c>
      <c r="AV205" s="13" t="s">
        <v>87</v>
      </c>
      <c r="AW205" s="13" t="s">
        <v>31</v>
      </c>
      <c r="AX205" s="13" t="s">
        <v>76</v>
      </c>
      <c r="AY205" s="156" t="s">
        <v>178</v>
      </c>
    </row>
    <row r="206" spans="2:51" s="12" customFormat="1">
      <c r="B206" s="148"/>
      <c r="D206" s="149" t="s">
        <v>186</v>
      </c>
      <c r="E206" s="150" t="s">
        <v>1</v>
      </c>
      <c r="F206" s="151" t="s">
        <v>770</v>
      </c>
      <c r="H206" s="150" t="s">
        <v>1</v>
      </c>
      <c r="I206" s="152"/>
      <c r="L206" s="148"/>
      <c r="M206" s="153"/>
      <c r="T206" s="154"/>
      <c r="AT206" s="150" t="s">
        <v>186</v>
      </c>
      <c r="AU206" s="150" t="s">
        <v>87</v>
      </c>
      <c r="AV206" s="12" t="s">
        <v>84</v>
      </c>
      <c r="AW206" s="12" t="s">
        <v>31</v>
      </c>
      <c r="AX206" s="12" t="s">
        <v>76</v>
      </c>
      <c r="AY206" s="150" t="s">
        <v>178</v>
      </c>
    </row>
    <row r="207" spans="2:51" s="13" customFormat="1">
      <c r="B207" s="155"/>
      <c r="D207" s="149" t="s">
        <v>186</v>
      </c>
      <c r="E207" s="156" t="s">
        <v>1</v>
      </c>
      <c r="F207" s="157" t="s">
        <v>245</v>
      </c>
      <c r="H207" s="158">
        <v>11.375</v>
      </c>
      <c r="I207" s="159"/>
      <c r="L207" s="155"/>
      <c r="M207" s="160"/>
      <c r="T207" s="161"/>
      <c r="AT207" s="156" t="s">
        <v>186</v>
      </c>
      <c r="AU207" s="156" t="s">
        <v>87</v>
      </c>
      <c r="AV207" s="13" t="s">
        <v>87</v>
      </c>
      <c r="AW207" s="13" t="s">
        <v>31</v>
      </c>
      <c r="AX207" s="13" t="s">
        <v>76</v>
      </c>
      <c r="AY207" s="156" t="s">
        <v>178</v>
      </c>
    </row>
    <row r="208" spans="2:51" s="12" customFormat="1">
      <c r="B208" s="148"/>
      <c r="D208" s="149" t="s">
        <v>186</v>
      </c>
      <c r="E208" s="150" t="s">
        <v>1</v>
      </c>
      <c r="F208" s="151" t="s">
        <v>771</v>
      </c>
      <c r="H208" s="150" t="s">
        <v>1</v>
      </c>
      <c r="I208" s="152"/>
      <c r="L208" s="148"/>
      <c r="M208" s="153"/>
      <c r="T208" s="154"/>
      <c r="AT208" s="150" t="s">
        <v>186</v>
      </c>
      <c r="AU208" s="150" t="s">
        <v>87</v>
      </c>
      <c r="AV208" s="12" t="s">
        <v>84</v>
      </c>
      <c r="AW208" s="12" t="s">
        <v>31</v>
      </c>
      <c r="AX208" s="12" t="s">
        <v>76</v>
      </c>
      <c r="AY208" s="150" t="s">
        <v>178</v>
      </c>
    </row>
    <row r="209" spans="2:51" s="13" customFormat="1">
      <c r="B209" s="155"/>
      <c r="D209" s="149" t="s">
        <v>186</v>
      </c>
      <c r="E209" s="156" t="s">
        <v>1</v>
      </c>
      <c r="F209" s="157" t="s">
        <v>247</v>
      </c>
      <c r="H209" s="158">
        <v>12.35</v>
      </c>
      <c r="I209" s="159"/>
      <c r="L209" s="155"/>
      <c r="M209" s="160"/>
      <c r="T209" s="161"/>
      <c r="AT209" s="156" t="s">
        <v>186</v>
      </c>
      <c r="AU209" s="156" t="s">
        <v>87</v>
      </c>
      <c r="AV209" s="13" t="s">
        <v>87</v>
      </c>
      <c r="AW209" s="13" t="s">
        <v>31</v>
      </c>
      <c r="AX209" s="13" t="s">
        <v>76</v>
      </c>
      <c r="AY209" s="156" t="s">
        <v>178</v>
      </c>
    </row>
    <row r="210" spans="2:51" s="12" customFormat="1">
      <c r="B210" s="148"/>
      <c r="D210" s="149" t="s">
        <v>186</v>
      </c>
      <c r="E210" s="150" t="s">
        <v>1</v>
      </c>
      <c r="F210" s="151" t="s">
        <v>772</v>
      </c>
      <c r="H210" s="150" t="s">
        <v>1</v>
      </c>
      <c r="I210" s="152"/>
      <c r="L210" s="148"/>
      <c r="M210" s="153"/>
      <c r="T210" s="154"/>
      <c r="AT210" s="150" t="s">
        <v>186</v>
      </c>
      <c r="AU210" s="150" t="s">
        <v>87</v>
      </c>
      <c r="AV210" s="12" t="s">
        <v>84</v>
      </c>
      <c r="AW210" s="12" t="s">
        <v>31</v>
      </c>
      <c r="AX210" s="12" t="s">
        <v>76</v>
      </c>
      <c r="AY210" s="150" t="s">
        <v>178</v>
      </c>
    </row>
    <row r="211" spans="2:51" s="13" customFormat="1">
      <c r="B211" s="155"/>
      <c r="D211" s="149" t="s">
        <v>186</v>
      </c>
      <c r="E211" s="156" t="s">
        <v>1</v>
      </c>
      <c r="F211" s="157" t="s">
        <v>247</v>
      </c>
      <c r="H211" s="158">
        <v>12.35</v>
      </c>
      <c r="I211" s="159"/>
      <c r="L211" s="155"/>
      <c r="M211" s="160"/>
      <c r="T211" s="161"/>
      <c r="AT211" s="156" t="s">
        <v>186</v>
      </c>
      <c r="AU211" s="156" t="s">
        <v>87</v>
      </c>
      <c r="AV211" s="13" t="s">
        <v>87</v>
      </c>
      <c r="AW211" s="13" t="s">
        <v>31</v>
      </c>
      <c r="AX211" s="13" t="s">
        <v>76</v>
      </c>
      <c r="AY211" s="156" t="s">
        <v>178</v>
      </c>
    </row>
    <row r="212" spans="2:51" s="12" customFormat="1">
      <c r="B212" s="148"/>
      <c r="D212" s="149" t="s">
        <v>186</v>
      </c>
      <c r="E212" s="150" t="s">
        <v>1</v>
      </c>
      <c r="F212" s="151" t="s">
        <v>773</v>
      </c>
      <c r="H212" s="150" t="s">
        <v>1</v>
      </c>
      <c r="I212" s="152"/>
      <c r="L212" s="148"/>
      <c r="M212" s="153"/>
      <c r="T212" s="154"/>
      <c r="AT212" s="150" t="s">
        <v>186</v>
      </c>
      <c r="AU212" s="150" t="s">
        <v>87</v>
      </c>
      <c r="AV212" s="12" t="s">
        <v>84</v>
      </c>
      <c r="AW212" s="12" t="s">
        <v>31</v>
      </c>
      <c r="AX212" s="12" t="s">
        <v>76</v>
      </c>
      <c r="AY212" s="150" t="s">
        <v>178</v>
      </c>
    </row>
    <row r="213" spans="2:51" s="13" customFormat="1">
      <c r="B213" s="155"/>
      <c r="D213" s="149" t="s">
        <v>186</v>
      </c>
      <c r="E213" s="156" t="s">
        <v>1</v>
      </c>
      <c r="F213" s="157" t="s">
        <v>245</v>
      </c>
      <c r="H213" s="158">
        <v>11.375</v>
      </c>
      <c r="I213" s="159"/>
      <c r="L213" s="155"/>
      <c r="M213" s="160"/>
      <c r="T213" s="161"/>
      <c r="AT213" s="156" t="s">
        <v>186</v>
      </c>
      <c r="AU213" s="156" t="s">
        <v>87</v>
      </c>
      <c r="AV213" s="13" t="s">
        <v>87</v>
      </c>
      <c r="AW213" s="13" t="s">
        <v>31</v>
      </c>
      <c r="AX213" s="13" t="s">
        <v>76</v>
      </c>
      <c r="AY213" s="156" t="s">
        <v>178</v>
      </c>
    </row>
    <row r="214" spans="2:51" s="12" customFormat="1">
      <c r="B214" s="148"/>
      <c r="D214" s="149" t="s">
        <v>186</v>
      </c>
      <c r="E214" s="150" t="s">
        <v>1</v>
      </c>
      <c r="F214" s="151" t="s">
        <v>774</v>
      </c>
      <c r="H214" s="150" t="s">
        <v>1</v>
      </c>
      <c r="I214" s="152"/>
      <c r="L214" s="148"/>
      <c r="M214" s="153"/>
      <c r="T214" s="154"/>
      <c r="AT214" s="150" t="s">
        <v>186</v>
      </c>
      <c r="AU214" s="150" t="s">
        <v>87</v>
      </c>
      <c r="AV214" s="12" t="s">
        <v>84</v>
      </c>
      <c r="AW214" s="12" t="s">
        <v>31</v>
      </c>
      <c r="AX214" s="12" t="s">
        <v>76</v>
      </c>
      <c r="AY214" s="150" t="s">
        <v>178</v>
      </c>
    </row>
    <row r="215" spans="2:51" s="13" customFormat="1">
      <c r="B215" s="155"/>
      <c r="D215" s="149" t="s">
        <v>186</v>
      </c>
      <c r="E215" s="156" t="s">
        <v>1</v>
      </c>
      <c r="F215" s="157" t="s">
        <v>277</v>
      </c>
      <c r="H215" s="158">
        <v>6.1749999999999998</v>
      </c>
      <c r="I215" s="159"/>
      <c r="L215" s="155"/>
      <c r="M215" s="160"/>
      <c r="T215" s="161"/>
      <c r="AT215" s="156" t="s">
        <v>186</v>
      </c>
      <c r="AU215" s="156" t="s">
        <v>87</v>
      </c>
      <c r="AV215" s="13" t="s">
        <v>87</v>
      </c>
      <c r="AW215" s="13" t="s">
        <v>31</v>
      </c>
      <c r="AX215" s="13" t="s">
        <v>76</v>
      </c>
      <c r="AY215" s="156" t="s">
        <v>178</v>
      </c>
    </row>
    <row r="216" spans="2:51" s="13" customFormat="1">
      <c r="B216" s="155"/>
      <c r="D216" s="149" t="s">
        <v>186</v>
      </c>
      <c r="E216" s="156" t="s">
        <v>1</v>
      </c>
      <c r="F216" s="157" t="s">
        <v>278</v>
      </c>
      <c r="H216" s="158">
        <v>5.6879999999999997</v>
      </c>
      <c r="I216" s="159"/>
      <c r="L216" s="155"/>
      <c r="M216" s="160"/>
      <c r="T216" s="161"/>
      <c r="AT216" s="156" t="s">
        <v>186</v>
      </c>
      <c r="AU216" s="156" t="s">
        <v>87</v>
      </c>
      <c r="AV216" s="13" t="s">
        <v>87</v>
      </c>
      <c r="AW216" s="13" t="s">
        <v>31</v>
      </c>
      <c r="AX216" s="13" t="s">
        <v>76</v>
      </c>
      <c r="AY216" s="156" t="s">
        <v>178</v>
      </c>
    </row>
    <row r="217" spans="2:51" s="12" customFormat="1">
      <c r="B217" s="148"/>
      <c r="D217" s="149" t="s">
        <v>186</v>
      </c>
      <c r="E217" s="150" t="s">
        <v>1</v>
      </c>
      <c r="F217" s="151" t="s">
        <v>775</v>
      </c>
      <c r="H217" s="150" t="s">
        <v>1</v>
      </c>
      <c r="I217" s="152"/>
      <c r="L217" s="148"/>
      <c r="M217" s="153"/>
      <c r="T217" s="154"/>
      <c r="AT217" s="150" t="s">
        <v>186</v>
      </c>
      <c r="AU217" s="150" t="s">
        <v>87</v>
      </c>
      <c r="AV217" s="12" t="s">
        <v>84</v>
      </c>
      <c r="AW217" s="12" t="s">
        <v>31</v>
      </c>
      <c r="AX217" s="12" t="s">
        <v>76</v>
      </c>
      <c r="AY217" s="150" t="s">
        <v>178</v>
      </c>
    </row>
    <row r="218" spans="2:51" s="13" customFormat="1">
      <c r="B218" s="155"/>
      <c r="D218" s="149" t="s">
        <v>186</v>
      </c>
      <c r="E218" s="156" t="s">
        <v>1</v>
      </c>
      <c r="F218" s="157" t="s">
        <v>247</v>
      </c>
      <c r="H218" s="158">
        <v>12.35</v>
      </c>
      <c r="I218" s="159"/>
      <c r="L218" s="155"/>
      <c r="M218" s="160"/>
      <c r="T218" s="161"/>
      <c r="AT218" s="156" t="s">
        <v>186</v>
      </c>
      <c r="AU218" s="156" t="s">
        <v>87</v>
      </c>
      <c r="AV218" s="13" t="s">
        <v>87</v>
      </c>
      <c r="AW218" s="13" t="s">
        <v>31</v>
      </c>
      <c r="AX218" s="13" t="s">
        <v>76</v>
      </c>
      <c r="AY218" s="156" t="s">
        <v>178</v>
      </c>
    </row>
    <row r="219" spans="2:51" s="12" customFormat="1">
      <c r="B219" s="148"/>
      <c r="D219" s="149" t="s">
        <v>186</v>
      </c>
      <c r="E219" s="150" t="s">
        <v>1</v>
      </c>
      <c r="F219" s="151" t="s">
        <v>776</v>
      </c>
      <c r="H219" s="150" t="s">
        <v>1</v>
      </c>
      <c r="I219" s="152"/>
      <c r="L219" s="148"/>
      <c r="M219" s="153"/>
      <c r="T219" s="154"/>
      <c r="AT219" s="150" t="s">
        <v>186</v>
      </c>
      <c r="AU219" s="150" t="s">
        <v>87</v>
      </c>
      <c r="AV219" s="12" t="s">
        <v>84</v>
      </c>
      <c r="AW219" s="12" t="s">
        <v>31</v>
      </c>
      <c r="AX219" s="12" t="s">
        <v>76</v>
      </c>
      <c r="AY219" s="150" t="s">
        <v>178</v>
      </c>
    </row>
    <row r="220" spans="2:51" s="13" customFormat="1">
      <c r="B220" s="155"/>
      <c r="D220" s="149" t="s">
        <v>186</v>
      </c>
      <c r="E220" s="156" t="s">
        <v>1</v>
      </c>
      <c r="F220" s="157" t="s">
        <v>245</v>
      </c>
      <c r="H220" s="158">
        <v>11.375</v>
      </c>
      <c r="I220" s="159"/>
      <c r="L220" s="155"/>
      <c r="M220" s="160"/>
      <c r="T220" s="161"/>
      <c r="AT220" s="156" t="s">
        <v>186</v>
      </c>
      <c r="AU220" s="156" t="s">
        <v>87</v>
      </c>
      <c r="AV220" s="13" t="s">
        <v>87</v>
      </c>
      <c r="AW220" s="13" t="s">
        <v>31</v>
      </c>
      <c r="AX220" s="13" t="s">
        <v>76</v>
      </c>
      <c r="AY220" s="156" t="s">
        <v>178</v>
      </c>
    </row>
    <row r="221" spans="2:51" s="12" customFormat="1">
      <c r="B221" s="148"/>
      <c r="D221" s="149" t="s">
        <v>186</v>
      </c>
      <c r="E221" s="150" t="s">
        <v>1</v>
      </c>
      <c r="F221" s="151" t="s">
        <v>777</v>
      </c>
      <c r="H221" s="150" t="s">
        <v>1</v>
      </c>
      <c r="I221" s="152"/>
      <c r="L221" s="148"/>
      <c r="M221" s="153"/>
      <c r="T221" s="154"/>
      <c r="AT221" s="150" t="s">
        <v>186</v>
      </c>
      <c r="AU221" s="150" t="s">
        <v>87</v>
      </c>
      <c r="AV221" s="12" t="s">
        <v>84</v>
      </c>
      <c r="AW221" s="12" t="s">
        <v>31</v>
      </c>
      <c r="AX221" s="12" t="s">
        <v>76</v>
      </c>
      <c r="AY221" s="150" t="s">
        <v>178</v>
      </c>
    </row>
    <row r="222" spans="2:51" s="13" customFormat="1">
      <c r="B222" s="155"/>
      <c r="D222" s="149" t="s">
        <v>186</v>
      </c>
      <c r="E222" s="156" t="s">
        <v>1</v>
      </c>
      <c r="F222" s="157" t="s">
        <v>245</v>
      </c>
      <c r="H222" s="158">
        <v>11.375</v>
      </c>
      <c r="I222" s="159"/>
      <c r="L222" s="155"/>
      <c r="M222" s="160"/>
      <c r="T222" s="161"/>
      <c r="AT222" s="156" t="s">
        <v>186</v>
      </c>
      <c r="AU222" s="156" t="s">
        <v>87</v>
      </c>
      <c r="AV222" s="13" t="s">
        <v>87</v>
      </c>
      <c r="AW222" s="13" t="s">
        <v>31</v>
      </c>
      <c r="AX222" s="13" t="s">
        <v>76</v>
      </c>
      <c r="AY222" s="156" t="s">
        <v>178</v>
      </c>
    </row>
    <row r="223" spans="2:51" s="14" customFormat="1">
      <c r="B223" s="162"/>
      <c r="D223" s="149" t="s">
        <v>186</v>
      </c>
      <c r="E223" s="163" t="s">
        <v>103</v>
      </c>
      <c r="F223" s="164" t="s">
        <v>189</v>
      </c>
      <c r="H223" s="165">
        <v>320.28800000000001</v>
      </c>
      <c r="I223" s="166"/>
      <c r="L223" s="162"/>
      <c r="M223" s="167"/>
      <c r="T223" s="168"/>
      <c r="AT223" s="163" t="s">
        <v>186</v>
      </c>
      <c r="AU223" s="163" t="s">
        <v>87</v>
      </c>
      <c r="AV223" s="14" t="s">
        <v>184</v>
      </c>
      <c r="AW223" s="14" t="s">
        <v>31</v>
      </c>
      <c r="AX223" s="14" t="s">
        <v>76</v>
      </c>
      <c r="AY223" s="163" t="s">
        <v>178</v>
      </c>
    </row>
    <row r="224" spans="2:51" s="13" customFormat="1">
      <c r="B224" s="155"/>
      <c r="D224" s="149" t="s">
        <v>186</v>
      </c>
      <c r="E224" s="156" t="s">
        <v>1</v>
      </c>
      <c r="F224" s="157" t="s">
        <v>290</v>
      </c>
      <c r="H224" s="158">
        <v>160.14400000000001</v>
      </c>
      <c r="I224" s="159"/>
      <c r="L224" s="155"/>
      <c r="M224" s="160"/>
      <c r="T224" s="161"/>
      <c r="AT224" s="156" t="s">
        <v>186</v>
      </c>
      <c r="AU224" s="156" t="s">
        <v>87</v>
      </c>
      <c r="AV224" s="13" t="s">
        <v>87</v>
      </c>
      <c r="AW224" s="13" t="s">
        <v>31</v>
      </c>
      <c r="AX224" s="13" t="s">
        <v>84</v>
      </c>
      <c r="AY224" s="156" t="s">
        <v>178</v>
      </c>
    </row>
    <row r="225" spans="2:65" s="1" customFormat="1" ht="37.9" customHeight="1">
      <c r="B225" s="133"/>
      <c r="C225" s="134" t="s">
        <v>291</v>
      </c>
      <c r="D225" s="134" t="s">
        <v>180</v>
      </c>
      <c r="E225" s="135" t="s">
        <v>292</v>
      </c>
      <c r="F225" s="136" t="s">
        <v>293</v>
      </c>
      <c r="G225" s="137" t="s">
        <v>105</v>
      </c>
      <c r="H225" s="138">
        <v>16.12</v>
      </c>
      <c r="I225" s="139"/>
      <c r="J225" s="140">
        <f>ROUND(I225*H225,2)</f>
        <v>0</v>
      </c>
      <c r="K225" s="141"/>
      <c r="L225" s="31"/>
      <c r="M225" s="142" t="s">
        <v>1</v>
      </c>
      <c r="N225" s="143" t="s">
        <v>41</v>
      </c>
      <c r="P225" s="144">
        <f>O225*H225</f>
        <v>0</v>
      </c>
      <c r="Q225" s="144">
        <v>0</v>
      </c>
      <c r="R225" s="144">
        <f>Q225*H225</f>
        <v>0</v>
      </c>
      <c r="S225" s="144">
        <v>0</v>
      </c>
      <c r="T225" s="145">
        <f>S225*H225</f>
        <v>0</v>
      </c>
      <c r="AR225" s="146" t="s">
        <v>184</v>
      </c>
      <c r="AT225" s="146" t="s">
        <v>180</v>
      </c>
      <c r="AU225" s="146" t="s">
        <v>87</v>
      </c>
      <c r="AY225" s="16" t="s">
        <v>178</v>
      </c>
      <c r="BE225" s="147">
        <f>IF(N225="základní",J225,0)</f>
        <v>0</v>
      </c>
      <c r="BF225" s="147">
        <f>IF(N225="snížená",J225,0)</f>
        <v>0</v>
      </c>
      <c r="BG225" s="147">
        <f>IF(N225="zákl. přenesená",J225,0)</f>
        <v>0</v>
      </c>
      <c r="BH225" s="147">
        <f>IF(N225="sníž. přenesená",J225,0)</f>
        <v>0</v>
      </c>
      <c r="BI225" s="147">
        <f>IF(N225="nulová",J225,0)</f>
        <v>0</v>
      </c>
      <c r="BJ225" s="16" t="s">
        <v>84</v>
      </c>
      <c r="BK225" s="147">
        <f>ROUND(I225*H225,2)</f>
        <v>0</v>
      </c>
      <c r="BL225" s="16" t="s">
        <v>184</v>
      </c>
      <c r="BM225" s="146" t="s">
        <v>294</v>
      </c>
    </row>
    <row r="226" spans="2:65" s="13" customFormat="1">
      <c r="B226" s="155"/>
      <c r="D226" s="149" t="s">
        <v>186</v>
      </c>
      <c r="E226" s="156" t="s">
        <v>1</v>
      </c>
      <c r="F226" s="157" t="s">
        <v>295</v>
      </c>
      <c r="H226" s="158">
        <v>16.12</v>
      </c>
      <c r="I226" s="159"/>
      <c r="L226" s="155"/>
      <c r="M226" s="160"/>
      <c r="T226" s="161"/>
      <c r="AT226" s="156" t="s">
        <v>186</v>
      </c>
      <c r="AU226" s="156" t="s">
        <v>87</v>
      </c>
      <c r="AV226" s="13" t="s">
        <v>87</v>
      </c>
      <c r="AW226" s="13" t="s">
        <v>31</v>
      </c>
      <c r="AX226" s="13" t="s">
        <v>76</v>
      </c>
      <c r="AY226" s="156" t="s">
        <v>178</v>
      </c>
    </row>
    <row r="227" spans="2:65" s="14" customFormat="1">
      <c r="B227" s="162"/>
      <c r="D227" s="149" t="s">
        <v>186</v>
      </c>
      <c r="E227" s="163" t="s">
        <v>1</v>
      </c>
      <c r="F227" s="164" t="s">
        <v>189</v>
      </c>
      <c r="H227" s="165">
        <v>16.12</v>
      </c>
      <c r="I227" s="166"/>
      <c r="L227" s="162"/>
      <c r="M227" s="167"/>
      <c r="T227" s="168"/>
      <c r="AT227" s="163" t="s">
        <v>186</v>
      </c>
      <c r="AU227" s="163" t="s">
        <v>87</v>
      </c>
      <c r="AV227" s="14" t="s">
        <v>184</v>
      </c>
      <c r="AW227" s="14" t="s">
        <v>31</v>
      </c>
      <c r="AX227" s="14" t="s">
        <v>84</v>
      </c>
      <c r="AY227" s="163" t="s">
        <v>178</v>
      </c>
    </row>
    <row r="228" spans="2:65" s="1" customFormat="1" ht="33" customHeight="1">
      <c r="B228" s="133"/>
      <c r="C228" s="134" t="s">
        <v>296</v>
      </c>
      <c r="D228" s="134" t="s">
        <v>180</v>
      </c>
      <c r="E228" s="135" t="s">
        <v>297</v>
      </c>
      <c r="F228" s="136" t="s">
        <v>298</v>
      </c>
      <c r="G228" s="137" t="s">
        <v>105</v>
      </c>
      <c r="H228" s="138">
        <v>128.11500000000001</v>
      </c>
      <c r="I228" s="139"/>
      <c r="J228" s="140">
        <f>ROUND(I228*H228,2)</f>
        <v>0</v>
      </c>
      <c r="K228" s="141"/>
      <c r="L228" s="31"/>
      <c r="M228" s="142" t="s">
        <v>1</v>
      </c>
      <c r="N228" s="143" t="s">
        <v>41</v>
      </c>
      <c r="P228" s="144">
        <f>O228*H228</f>
        <v>0</v>
      </c>
      <c r="Q228" s="144">
        <v>0</v>
      </c>
      <c r="R228" s="144">
        <f>Q228*H228</f>
        <v>0</v>
      </c>
      <c r="S228" s="144">
        <v>0</v>
      </c>
      <c r="T228" s="145">
        <f>S228*H228</f>
        <v>0</v>
      </c>
      <c r="AR228" s="146" t="s">
        <v>184</v>
      </c>
      <c r="AT228" s="146" t="s">
        <v>180</v>
      </c>
      <c r="AU228" s="146" t="s">
        <v>87</v>
      </c>
      <c r="AY228" s="16" t="s">
        <v>178</v>
      </c>
      <c r="BE228" s="147">
        <f>IF(N228="základní",J228,0)</f>
        <v>0</v>
      </c>
      <c r="BF228" s="147">
        <f>IF(N228="snížená",J228,0)</f>
        <v>0</v>
      </c>
      <c r="BG228" s="147">
        <f>IF(N228="zákl. přenesená",J228,0)</f>
        <v>0</v>
      </c>
      <c r="BH228" s="147">
        <f>IF(N228="sníž. přenesená",J228,0)</f>
        <v>0</v>
      </c>
      <c r="BI228" s="147">
        <f>IF(N228="nulová",J228,0)</f>
        <v>0</v>
      </c>
      <c r="BJ228" s="16" t="s">
        <v>84</v>
      </c>
      <c r="BK228" s="147">
        <f>ROUND(I228*H228,2)</f>
        <v>0</v>
      </c>
      <c r="BL228" s="16" t="s">
        <v>184</v>
      </c>
      <c r="BM228" s="146" t="s">
        <v>299</v>
      </c>
    </row>
    <row r="229" spans="2:65" s="13" customFormat="1">
      <c r="B229" s="155"/>
      <c r="D229" s="149" t="s">
        <v>186</v>
      </c>
      <c r="E229" s="156" t="s">
        <v>1</v>
      </c>
      <c r="F229" s="157" t="s">
        <v>300</v>
      </c>
      <c r="H229" s="158">
        <v>128.11500000000001</v>
      </c>
      <c r="I229" s="159"/>
      <c r="L229" s="155"/>
      <c r="M229" s="160"/>
      <c r="T229" s="161"/>
      <c r="AT229" s="156" t="s">
        <v>186</v>
      </c>
      <c r="AU229" s="156" t="s">
        <v>87</v>
      </c>
      <c r="AV229" s="13" t="s">
        <v>87</v>
      </c>
      <c r="AW229" s="13" t="s">
        <v>31</v>
      </c>
      <c r="AX229" s="13" t="s">
        <v>76</v>
      </c>
      <c r="AY229" s="156" t="s">
        <v>178</v>
      </c>
    </row>
    <row r="230" spans="2:65" s="14" customFormat="1">
      <c r="B230" s="162"/>
      <c r="D230" s="149" t="s">
        <v>186</v>
      </c>
      <c r="E230" s="163" t="s">
        <v>1</v>
      </c>
      <c r="F230" s="164" t="s">
        <v>189</v>
      </c>
      <c r="H230" s="165">
        <v>128.11500000000001</v>
      </c>
      <c r="I230" s="166"/>
      <c r="L230" s="162"/>
      <c r="M230" s="167"/>
      <c r="T230" s="168"/>
      <c r="AT230" s="163" t="s">
        <v>186</v>
      </c>
      <c r="AU230" s="163" t="s">
        <v>87</v>
      </c>
      <c r="AV230" s="14" t="s">
        <v>184</v>
      </c>
      <c r="AW230" s="14" t="s">
        <v>31</v>
      </c>
      <c r="AX230" s="14" t="s">
        <v>84</v>
      </c>
      <c r="AY230" s="163" t="s">
        <v>178</v>
      </c>
    </row>
    <row r="231" spans="2:65" s="1" customFormat="1" ht="37.9" customHeight="1">
      <c r="B231" s="133"/>
      <c r="C231" s="134" t="s">
        <v>301</v>
      </c>
      <c r="D231" s="134" t="s">
        <v>180</v>
      </c>
      <c r="E231" s="135" t="s">
        <v>302</v>
      </c>
      <c r="F231" s="136" t="s">
        <v>303</v>
      </c>
      <c r="G231" s="137" t="s">
        <v>105</v>
      </c>
      <c r="H231" s="138">
        <v>4.03</v>
      </c>
      <c r="I231" s="139"/>
      <c r="J231" s="140">
        <f>ROUND(I231*H231,2)</f>
        <v>0</v>
      </c>
      <c r="K231" s="141"/>
      <c r="L231" s="31"/>
      <c r="M231" s="142" t="s">
        <v>1</v>
      </c>
      <c r="N231" s="143" t="s">
        <v>41</v>
      </c>
      <c r="P231" s="144">
        <f>O231*H231</f>
        <v>0</v>
      </c>
      <c r="Q231" s="144">
        <v>0</v>
      </c>
      <c r="R231" s="144">
        <f>Q231*H231</f>
        <v>0</v>
      </c>
      <c r="S231" s="144">
        <v>0</v>
      </c>
      <c r="T231" s="145">
        <f>S231*H231</f>
        <v>0</v>
      </c>
      <c r="AR231" s="146" t="s">
        <v>184</v>
      </c>
      <c r="AT231" s="146" t="s">
        <v>180</v>
      </c>
      <c r="AU231" s="146" t="s">
        <v>87</v>
      </c>
      <c r="AY231" s="16" t="s">
        <v>178</v>
      </c>
      <c r="BE231" s="147">
        <f>IF(N231="základní",J231,0)</f>
        <v>0</v>
      </c>
      <c r="BF231" s="147">
        <f>IF(N231="snížená",J231,0)</f>
        <v>0</v>
      </c>
      <c r="BG231" s="147">
        <f>IF(N231="zákl. přenesená",J231,0)</f>
        <v>0</v>
      </c>
      <c r="BH231" s="147">
        <f>IF(N231="sníž. přenesená",J231,0)</f>
        <v>0</v>
      </c>
      <c r="BI231" s="147">
        <f>IF(N231="nulová",J231,0)</f>
        <v>0</v>
      </c>
      <c r="BJ231" s="16" t="s">
        <v>84</v>
      </c>
      <c r="BK231" s="147">
        <f>ROUND(I231*H231,2)</f>
        <v>0</v>
      </c>
      <c r="BL231" s="16" t="s">
        <v>184</v>
      </c>
      <c r="BM231" s="146" t="s">
        <v>304</v>
      </c>
    </row>
    <row r="232" spans="2:65" s="13" customFormat="1">
      <c r="B232" s="155"/>
      <c r="D232" s="149" t="s">
        <v>186</v>
      </c>
      <c r="E232" s="156" t="s">
        <v>1</v>
      </c>
      <c r="F232" s="157" t="s">
        <v>305</v>
      </c>
      <c r="H232" s="158">
        <v>4.03</v>
      </c>
      <c r="I232" s="159"/>
      <c r="L232" s="155"/>
      <c r="M232" s="160"/>
      <c r="T232" s="161"/>
      <c r="AT232" s="156" t="s">
        <v>186</v>
      </c>
      <c r="AU232" s="156" t="s">
        <v>87</v>
      </c>
      <c r="AV232" s="13" t="s">
        <v>87</v>
      </c>
      <c r="AW232" s="13" t="s">
        <v>31</v>
      </c>
      <c r="AX232" s="13" t="s">
        <v>76</v>
      </c>
      <c r="AY232" s="156" t="s">
        <v>178</v>
      </c>
    </row>
    <row r="233" spans="2:65" s="14" customFormat="1">
      <c r="B233" s="162"/>
      <c r="D233" s="149" t="s">
        <v>186</v>
      </c>
      <c r="E233" s="163" t="s">
        <v>1</v>
      </c>
      <c r="F233" s="164" t="s">
        <v>189</v>
      </c>
      <c r="H233" s="165">
        <v>4.03</v>
      </c>
      <c r="I233" s="166"/>
      <c r="L233" s="162"/>
      <c r="M233" s="167"/>
      <c r="T233" s="168"/>
      <c r="AT233" s="163" t="s">
        <v>186</v>
      </c>
      <c r="AU233" s="163" t="s">
        <v>87</v>
      </c>
      <c r="AV233" s="14" t="s">
        <v>184</v>
      </c>
      <c r="AW233" s="14" t="s">
        <v>31</v>
      </c>
      <c r="AX233" s="14" t="s">
        <v>84</v>
      </c>
      <c r="AY233" s="163" t="s">
        <v>178</v>
      </c>
    </row>
    <row r="234" spans="2:65" s="1" customFormat="1" ht="33" customHeight="1">
      <c r="B234" s="133"/>
      <c r="C234" s="134" t="s">
        <v>306</v>
      </c>
      <c r="D234" s="134" t="s">
        <v>180</v>
      </c>
      <c r="E234" s="135" t="s">
        <v>307</v>
      </c>
      <c r="F234" s="136" t="s">
        <v>308</v>
      </c>
      <c r="G234" s="137" t="s">
        <v>105</v>
      </c>
      <c r="H234" s="138">
        <v>32.029000000000003</v>
      </c>
      <c r="I234" s="139"/>
      <c r="J234" s="140">
        <f>ROUND(I234*H234,2)</f>
        <v>0</v>
      </c>
      <c r="K234" s="141"/>
      <c r="L234" s="31"/>
      <c r="M234" s="142" t="s">
        <v>1</v>
      </c>
      <c r="N234" s="143" t="s">
        <v>41</v>
      </c>
      <c r="P234" s="144">
        <f>O234*H234</f>
        <v>0</v>
      </c>
      <c r="Q234" s="144">
        <v>0</v>
      </c>
      <c r="R234" s="144">
        <f>Q234*H234</f>
        <v>0</v>
      </c>
      <c r="S234" s="144">
        <v>0</v>
      </c>
      <c r="T234" s="145">
        <f>S234*H234</f>
        <v>0</v>
      </c>
      <c r="AR234" s="146" t="s">
        <v>184</v>
      </c>
      <c r="AT234" s="146" t="s">
        <v>180</v>
      </c>
      <c r="AU234" s="146" t="s">
        <v>87</v>
      </c>
      <c r="AY234" s="16" t="s">
        <v>178</v>
      </c>
      <c r="BE234" s="147">
        <f>IF(N234="základní",J234,0)</f>
        <v>0</v>
      </c>
      <c r="BF234" s="147">
        <f>IF(N234="snížená",J234,0)</f>
        <v>0</v>
      </c>
      <c r="BG234" s="147">
        <f>IF(N234="zákl. přenesená",J234,0)</f>
        <v>0</v>
      </c>
      <c r="BH234" s="147">
        <f>IF(N234="sníž. přenesená",J234,0)</f>
        <v>0</v>
      </c>
      <c r="BI234" s="147">
        <f>IF(N234="nulová",J234,0)</f>
        <v>0</v>
      </c>
      <c r="BJ234" s="16" t="s">
        <v>84</v>
      </c>
      <c r="BK234" s="147">
        <f>ROUND(I234*H234,2)</f>
        <v>0</v>
      </c>
      <c r="BL234" s="16" t="s">
        <v>184</v>
      </c>
      <c r="BM234" s="146" t="s">
        <v>309</v>
      </c>
    </row>
    <row r="235" spans="2:65" s="13" customFormat="1">
      <c r="B235" s="155"/>
      <c r="D235" s="149" t="s">
        <v>186</v>
      </c>
      <c r="E235" s="156" t="s">
        <v>1</v>
      </c>
      <c r="F235" s="157" t="s">
        <v>310</v>
      </c>
      <c r="H235" s="158">
        <v>32.029000000000003</v>
      </c>
      <c r="I235" s="159"/>
      <c r="L235" s="155"/>
      <c r="M235" s="160"/>
      <c r="T235" s="161"/>
      <c r="AT235" s="156" t="s">
        <v>186</v>
      </c>
      <c r="AU235" s="156" t="s">
        <v>87</v>
      </c>
      <c r="AV235" s="13" t="s">
        <v>87</v>
      </c>
      <c r="AW235" s="13" t="s">
        <v>31</v>
      </c>
      <c r="AX235" s="13" t="s">
        <v>76</v>
      </c>
      <c r="AY235" s="156" t="s">
        <v>178</v>
      </c>
    </row>
    <row r="236" spans="2:65" s="14" customFormat="1">
      <c r="B236" s="162"/>
      <c r="D236" s="149" t="s">
        <v>186</v>
      </c>
      <c r="E236" s="163" t="s">
        <v>1</v>
      </c>
      <c r="F236" s="164" t="s">
        <v>189</v>
      </c>
      <c r="H236" s="165">
        <v>32.029000000000003</v>
      </c>
      <c r="I236" s="166"/>
      <c r="L236" s="162"/>
      <c r="M236" s="167"/>
      <c r="T236" s="168"/>
      <c r="AT236" s="163" t="s">
        <v>186</v>
      </c>
      <c r="AU236" s="163" t="s">
        <v>87</v>
      </c>
      <c r="AV236" s="14" t="s">
        <v>184</v>
      </c>
      <c r="AW236" s="14" t="s">
        <v>31</v>
      </c>
      <c r="AX236" s="14" t="s">
        <v>84</v>
      </c>
      <c r="AY236" s="163" t="s">
        <v>178</v>
      </c>
    </row>
    <row r="237" spans="2:65" s="1" customFormat="1" ht="33" customHeight="1">
      <c r="B237" s="133"/>
      <c r="C237" s="134" t="s">
        <v>311</v>
      </c>
      <c r="D237" s="134" t="s">
        <v>180</v>
      </c>
      <c r="E237" s="135" t="s">
        <v>312</v>
      </c>
      <c r="F237" s="136" t="s">
        <v>313</v>
      </c>
      <c r="G237" s="137" t="s">
        <v>105</v>
      </c>
      <c r="H237" s="138">
        <v>96.063000000000002</v>
      </c>
      <c r="I237" s="139"/>
      <c r="J237" s="140">
        <f>ROUND(I237*H237,2)</f>
        <v>0</v>
      </c>
      <c r="K237" s="141"/>
      <c r="L237" s="31"/>
      <c r="M237" s="142" t="s">
        <v>1</v>
      </c>
      <c r="N237" s="143" t="s">
        <v>41</v>
      </c>
      <c r="P237" s="144">
        <f>O237*H237</f>
        <v>0</v>
      </c>
      <c r="Q237" s="144">
        <v>0</v>
      </c>
      <c r="R237" s="144">
        <f>Q237*H237</f>
        <v>0</v>
      </c>
      <c r="S237" s="144">
        <v>0</v>
      </c>
      <c r="T237" s="145">
        <f>S237*H237</f>
        <v>0</v>
      </c>
      <c r="AR237" s="146" t="s">
        <v>184</v>
      </c>
      <c r="AT237" s="146" t="s">
        <v>180</v>
      </c>
      <c r="AU237" s="146" t="s">
        <v>87</v>
      </c>
      <c r="AY237" s="16" t="s">
        <v>178</v>
      </c>
      <c r="BE237" s="147">
        <f>IF(N237="základní",J237,0)</f>
        <v>0</v>
      </c>
      <c r="BF237" s="147">
        <f>IF(N237="snížená",J237,0)</f>
        <v>0</v>
      </c>
      <c r="BG237" s="147">
        <f>IF(N237="zákl. přenesená",J237,0)</f>
        <v>0</v>
      </c>
      <c r="BH237" s="147">
        <f>IF(N237="sníž. přenesená",J237,0)</f>
        <v>0</v>
      </c>
      <c r="BI237" s="147">
        <f>IF(N237="nulová",J237,0)</f>
        <v>0</v>
      </c>
      <c r="BJ237" s="16" t="s">
        <v>84</v>
      </c>
      <c r="BK237" s="147">
        <f>ROUND(I237*H237,2)</f>
        <v>0</v>
      </c>
      <c r="BL237" s="16" t="s">
        <v>184</v>
      </c>
      <c r="BM237" s="146" t="s">
        <v>314</v>
      </c>
    </row>
    <row r="238" spans="2:65" s="12" customFormat="1">
      <c r="B238" s="148"/>
      <c r="D238" s="149" t="s">
        <v>186</v>
      </c>
      <c r="E238" s="150" t="s">
        <v>1</v>
      </c>
      <c r="F238" s="151" t="s">
        <v>315</v>
      </c>
      <c r="H238" s="150" t="s">
        <v>1</v>
      </c>
      <c r="I238" s="152"/>
      <c r="L238" s="148"/>
      <c r="M238" s="153"/>
      <c r="T238" s="154"/>
      <c r="AT238" s="150" t="s">
        <v>186</v>
      </c>
      <c r="AU238" s="150" t="s">
        <v>87</v>
      </c>
      <c r="AV238" s="12" t="s">
        <v>84</v>
      </c>
      <c r="AW238" s="12" t="s">
        <v>31</v>
      </c>
      <c r="AX238" s="12" t="s">
        <v>76</v>
      </c>
      <c r="AY238" s="150" t="s">
        <v>178</v>
      </c>
    </row>
    <row r="239" spans="2:65" s="12" customFormat="1">
      <c r="B239" s="148"/>
      <c r="D239" s="149" t="s">
        <v>186</v>
      </c>
      <c r="E239" s="150" t="s">
        <v>1</v>
      </c>
      <c r="F239" s="151" t="s">
        <v>751</v>
      </c>
      <c r="H239" s="150" t="s">
        <v>1</v>
      </c>
      <c r="I239" s="152"/>
      <c r="L239" s="148"/>
      <c r="M239" s="153"/>
      <c r="T239" s="154"/>
      <c r="AT239" s="150" t="s">
        <v>186</v>
      </c>
      <c r="AU239" s="150" t="s">
        <v>87</v>
      </c>
      <c r="AV239" s="12" t="s">
        <v>84</v>
      </c>
      <c r="AW239" s="12" t="s">
        <v>31</v>
      </c>
      <c r="AX239" s="12" t="s">
        <v>76</v>
      </c>
      <c r="AY239" s="150" t="s">
        <v>178</v>
      </c>
    </row>
    <row r="240" spans="2:65" s="13" customFormat="1">
      <c r="B240" s="155"/>
      <c r="D240" s="149" t="s">
        <v>186</v>
      </c>
      <c r="E240" s="156" t="s">
        <v>1</v>
      </c>
      <c r="F240" s="157" t="s">
        <v>317</v>
      </c>
      <c r="H240" s="158">
        <v>13.95</v>
      </c>
      <c r="I240" s="159"/>
      <c r="L240" s="155"/>
      <c r="M240" s="160"/>
      <c r="T240" s="161"/>
      <c r="AT240" s="156" t="s">
        <v>186</v>
      </c>
      <c r="AU240" s="156" t="s">
        <v>87</v>
      </c>
      <c r="AV240" s="13" t="s">
        <v>87</v>
      </c>
      <c r="AW240" s="13" t="s">
        <v>31</v>
      </c>
      <c r="AX240" s="13" t="s">
        <v>76</v>
      </c>
      <c r="AY240" s="156" t="s">
        <v>178</v>
      </c>
    </row>
    <row r="241" spans="2:51" s="12" customFormat="1">
      <c r="B241" s="148"/>
      <c r="D241" s="149" t="s">
        <v>186</v>
      </c>
      <c r="E241" s="150" t="s">
        <v>1</v>
      </c>
      <c r="F241" s="151" t="s">
        <v>752</v>
      </c>
      <c r="H241" s="150" t="s">
        <v>1</v>
      </c>
      <c r="I241" s="152"/>
      <c r="L241" s="148"/>
      <c r="M241" s="153"/>
      <c r="T241" s="154"/>
      <c r="AT241" s="150" t="s">
        <v>186</v>
      </c>
      <c r="AU241" s="150" t="s">
        <v>87</v>
      </c>
      <c r="AV241" s="12" t="s">
        <v>84</v>
      </c>
      <c r="AW241" s="12" t="s">
        <v>31</v>
      </c>
      <c r="AX241" s="12" t="s">
        <v>76</v>
      </c>
      <c r="AY241" s="150" t="s">
        <v>178</v>
      </c>
    </row>
    <row r="242" spans="2:51" s="13" customFormat="1">
      <c r="B242" s="155"/>
      <c r="D242" s="149" t="s">
        <v>186</v>
      </c>
      <c r="E242" s="156" t="s">
        <v>1</v>
      </c>
      <c r="F242" s="157" t="s">
        <v>339</v>
      </c>
      <c r="H242" s="158">
        <v>9.8000000000000007</v>
      </c>
      <c r="I242" s="159"/>
      <c r="L242" s="155"/>
      <c r="M242" s="160"/>
      <c r="T242" s="161"/>
      <c r="AT242" s="156" t="s">
        <v>186</v>
      </c>
      <c r="AU242" s="156" t="s">
        <v>87</v>
      </c>
      <c r="AV242" s="13" t="s">
        <v>87</v>
      </c>
      <c r="AW242" s="13" t="s">
        <v>31</v>
      </c>
      <c r="AX242" s="13" t="s">
        <v>76</v>
      </c>
      <c r="AY242" s="156" t="s">
        <v>178</v>
      </c>
    </row>
    <row r="243" spans="2:51" s="12" customFormat="1">
      <c r="B243" s="148"/>
      <c r="D243" s="149" t="s">
        <v>186</v>
      </c>
      <c r="E243" s="150" t="s">
        <v>1</v>
      </c>
      <c r="F243" s="151" t="s">
        <v>753</v>
      </c>
      <c r="H243" s="150" t="s">
        <v>1</v>
      </c>
      <c r="I243" s="152"/>
      <c r="L243" s="148"/>
      <c r="M243" s="153"/>
      <c r="T243" s="154"/>
      <c r="AT243" s="150" t="s">
        <v>186</v>
      </c>
      <c r="AU243" s="150" t="s">
        <v>87</v>
      </c>
      <c r="AV243" s="12" t="s">
        <v>84</v>
      </c>
      <c r="AW243" s="12" t="s">
        <v>31</v>
      </c>
      <c r="AX243" s="12" t="s">
        <v>76</v>
      </c>
      <c r="AY243" s="150" t="s">
        <v>178</v>
      </c>
    </row>
    <row r="244" spans="2:51" s="13" customFormat="1">
      <c r="B244" s="155"/>
      <c r="D244" s="149" t="s">
        <v>186</v>
      </c>
      <c r="E244" s="156" t="s">
        <v>1</v>
      </c>
      <c r="F244" s="157" t="s">
        <v>778</v>
      </c>
      <c r="H244" s="158">
        <v>4.2</v>
      </c>
      <c r="I244" s="159"/>
      <c r="L244" s="155"/>
      <c r="M244" s="160"/>
      <c r="T244" s="161"/>
      <c r="AT244" s="156" t="s">
        <v>186</v>
      </c>
      <c r="AU244" s="156" t="s">
        <v>87</v>
      </c>
      <c r="AV244" s="13" t="s">
        <v>87</v>
      </c>
      <c r="AW244" s="13" t="s">
        <v>31</v>
      </c>
      <c r="AX244" s="13" t="s">
        <v>76</v>
      </c>
      <c r="AY244" s="156" t="s">
        <v>178</v>
      </c>
    </row>
    <row r="245" spans="2:51" s="12" customFormat="1">
      <c r="B245" s="148"/>
      <c r="D245" s="149" t="s">
        <v>186</v>
      </c>
      <c r="E245" s="150" t="s">
        <v>1</v>
      </c>
      <c r="F245" s="151" t="s">
        <v>754</v>
      </c>
      <c r="H245" s="150" t="s">
        <v>1</v>
      </c>
      <c r="I245" s="152"/>
      <c r="L245" s="148"/>
      <c r="M245" s="153"/>
      <c r="T245" s="154"/>
      <c r="AT245" s="150" t="s">
        <v>186</v>
      </c>
      <c r="AU245" s="150" t="s">
        <v>87</v>
      </c>
      <c r="AV245" s="12" t="s">
        <v>84</v>
      </c>
      <c r="AW245" s="12" t="s">
        <v>31</v>
      </c>
      <c r="AX245" s="12" t="s">
        <v>76</v>
      </c>
      <c r="AY245" s="150" t="s">
        <v>178</v>
      </c>
    </row>
    <row r="246" spans="2:51" s="13" customFormat="1">
      <c r="B246" s="155"/>
      <c r="D246" s="149" t="s">
        <v>186</v>
      </c>
      <c r="E246" s="156" t="s">
        <v>1</v>
      </c>
      <c r="F246" s="157" t="s">
        <v>323</v>
      </c>
      <c r="H246" s="158">
        <v>7.75</v>
      </c>
      <c r="I246" s="159"/>
      <c r="L246" s="155"/>
      <c r="M246" s="160"/>
      <c r="T246" s="161"/>
      <c r="AT246" s="156" t="s">
        <v>186</v>
      </c>
      <c r="AU246" s="156" t="s">
        <v>87</v>
      </c>
      <c r="AV246" s="13" t="s">
        <v>87</v>
      </c>
      <c r="AW246" s="13" t="s">
        <v>31</v>
      </c>
      <c r="AX246" s="13" t="s">
        <v>76</v>
      </c>
      <c r="AY246" s="156" t="s">
        <v>178</v>
      </c>
    </row>
    <row r="247" spans="2:51" s="12" customFormat="1">
      <c r="B247" s="148"/>
      <c r="D247" s="149" t="s">
        <v>186</v>
      </c>
      <c r="E247" s="150" t="s">
        <v>1</v>
      </c>
      <c r="F247" s="151" t="s">
        <v>755</v>
      </c>
      <c r="H247" s="150" t="s">
        <v>1</v>
      </c>
      <c r="I247" s="152"/>
      <c r="L247" s="148"/>
      <c r="M247" s="153"/>
      <c r="T247" s="154"/>
      <c r="AT247" s="150" t="s">
        <v>186</v>
      </c>
      <c r="AU247" s="150" t="s">
        <v>87</v>
      </c>
      <c r="AV247" s="12" t="s">
        <v>84</v>
      </c>
      <c r="AW247" s="12" t="s">
        <v>31</v>
      </c>
      <c r="AX247" s="12" t="s">
        <v>76</v>
      </c>
      <c r="AY247" s="150" t="s">
        <v>178</v>
      </c>
    </row>
    <row r="248" spans="2:51" s="13" customFormat="1">
      <c r="B248" s="155"/>
      <c r="D248" s="149" t="s">
        <v>186</v>
      </c>
      <c r="E248" s="156" t="s">
        <v>1</v>
      </c>
      <c r="F248" s="157" t="s">
        <v>779</v>
      </c>
      <c r="H248" s="158">
        <v>10.85</v>
      </c>
      <c r="I248" s="159"/>
      <c r="L248" s="155"/>
      <c r="M248" s="160"/>
      <c r="T248" s="161"/>
      <c r="AT248" s="156" t="s">
        <v>186</v>
      </c>
      <c r="AU248" s="156" t="s">
        <v>87</v>
      </c>
      <c r="AV248" s="13" t="s">
        <v>87</v>
      </c>
      <c r="AW248" s="13" t="s">
        <v>31</v>
      </c>
      <c r="AX248" s="13" t="s">
        <v>76</v>
      </c>
      <c r="AY248" s="156" t="s">
        <v>178</v>
      </c>
    </row>
    <row r="249" spans="2:51" s="12" customFormat="1">
      <c r="B249" s="148"/>
      <c r="D249" s="149" t="s">
        <v>186</v>
      </c>
      <c r="E249" s="150" t="s">
        <v>1</v>
      </c>
      <c r="F249" s="151" t="s">
        <v>756</v>
      </c>
      <c r="H249" s="150" t="s">
        <v>1</v>
      </c>
      <c r="I249" s="152"/>
      <c r="L249" s="148"/>
      <c r="M249" s="153"/>
      <c r="T249" s="154"/>
      <c r="AT249" s="150" t="s">
        <v>186</v>
      </c>
      <c r="AU249" s="150" t="s">
        <v>87</v>
      </c>
      <c r="AV249" s="12" t="s">
        <v>84</v>
      </c>
      <c r="AW249" s="12" t="s">
        <v>31</v>
      </c>
      <c r="AX249" s="12" t="s">
        <v>76</v>
      </c>
      <c r="AY249" s="150" t="s">
        <v>178</v>
      </c>
    </row>
    <row r="250" spans="2:51" s="13" customFormat="1">
      <c r="B250" s="155"/>
      <c r="D250" s="149" t="s">
        <v>186</v>
      </c>
      <c r="E250" s="156" t="s">
        <v>1</v>
      </c>
      <c r="F250" s="157" t="s">
        <v>780</v>
      </c>
      <c r="H250" s="158">
        <v>5.6</v>
      </c>
      <c r="I250" s="159"/>
      <c r="L250" s="155"/>
      <c r="M250" s="160"/>
      <c r="T250" s="161"/>
      <c r="AT250" s="156" t="s">
        <v>186</v>
      </c>
      <c r="AU250" s="156" t="s">
        <v>87</v>
      </c>
      <c r="AV250" s="13" t="s">
        <v>87</v>
      </c>
      <c r="AW250" s="13" t="s">
        <v>31</v>
      </c>
      <c r="AX250" s="13" t="s">
        <v>76</v>
      </c>
      <c r="AY250" s="156" t="s">
        <v>178</v>
      </c>
    </row>
    <row r="251" spans="2:51" s="12" customFormat="1">
      <c r="B251" s="148"/>
      <c r="D251" s="149" t="s">
        <v>186</v>
      </c>
      <c r="E251" s="150" t="s">
        <v>1</v>
      </c>
      <c r="F251" s="151" t="s">
        <v>757</v>
      </c>
      <c r="H251" s="150" t="s">
        <v>1</v>
      </c>
      <c r="I251" s="152"/>
      <c r="L251" s="148"/>
      <c r="M251" s="153"/>
      <c r="T251" s="154"/>
      <c r="AT251" s="150" t="s">
        <v>186</v>
      </c>
      <c r="AU251" s="150" t="s">
        <v>87</v>
      </c>
      <c r="AV251" s="12" t="s">
        <v>84</v>
      </c>
      <c r="AW251" s="12" t="s">
        <v>31</v>
      </c>
      <c r="AX251" s="12" t="s">
        <v>76</v>
      </c>
      <c r="AY251" s="150" t="s">
        <v>178</v>
      </c>
    </row>
    <row r="252" spans="2:51" s="13" customFormat="1">
      <c r="B252" s="155"/>
      <c r="D252" s="149" t="s">
        <v>186</v>
      </c>
      <c r="E252" s="156" t="s">
        <v>1</v>
      </c>
      <c r="F252" s="157" t="s">
        <v>339</v>
      </c>
      <c r="H252" s="158">
        <v>9.8000000000000007</v>
      </c>
      <c r="I252" s="159"/>
      <c r="L252" s="155"/>
      <c r="M252" s="160"/>
      <c r="T252" s="161"/>
      <c r="AT252" s="156" t="s">
        <v>186</v>
      </c>
      <c r="AU252" s="156" t="s">
        <v>87</v>
      </c>
      <c r="AV252" s="13" t="s">
        <v>87</v>
      </c>
      <c r="AW252" s="13" t="s">
        <v>31</v>
      </c>
      <c r="AX252" s="13" t="s">
        <v>76</v>
      </c>
      <c r="AY252" s="156" t="s">
        <v>178</v>
      </c>
    </row>
    <row r="253" spans="2:51" s="12" customFormat="1">
      <c r="B253" s="148"/>
      <c r="D253" s="149" t="s">
        <v>186</v>
      </c>
      <c r="E253" s="150" t="s">
        <v>1</v>
      </c>
      <c r="F253" s="151" t="s">
        <v>758</v>
      </c>
      <c r="H253" s="150" t="s">
        <v>1</v>
      </c>
      <c r="I253" s="152"/>
      <c r="L253" s="148"/>
      <c r="M253" s="153"/>
      <c r="T253" s="154"/>
      <c r="AT253" s="150" t="s">
        <v>186</v>
      </c>
      <c r="AU253" s="150" t="s">
        <v>87</v>
      </c>
      <c r="AV253" s="12" t="s">
        <v>84</v>
      </c>
      <c r="AW253" s="12" t="s">
        <v>31</v>
      </c>
      <c r="AX253" s="12" t="s">
        <v>76</v>
      </c>
      <c r="AY253" s="150" t="s">
        <v>178</v>
      </c>
    </row>
    <row r="254" spans="2:51" s="13" customFormat="1">
      <c r="B254" s="155"/>
      <c r="D254" s="149" t="s">
        <v>186</v>
      </c>
      <c r="E254" s="156" t="s">
        <v>1</v>
      </c>
      <c r="F254" s="157" t="s">
        <v>779</v>
      </c>
      <c r="H254" s="158">
        <v>10.85</v>
      </c>
      <c r="I254" s="159"/>
      <c r="L254" s="155"/>
      <c r="M254" s="160"/>
      <c r="T254" s="161"/>
      <c r="AT254" s="156" t="s">
        <v>186</v>
      </c>
      <c r="AU254" s="156" t="s">
        <v>87</v>
      </c>
      <c r="AV254" s="13" t="s">
        <v>87</v>
      </c>
      <c r="AW254" s="13" t="s">
        <v>31</v>
      </c>
      <c r="AX254" s="13" t="s">
        <v>76</v>
      </c>
      <c r="AY254" s="156" t="s">
        <v>178</v>
      </c>
    </row>
    <row r="255" spans="2:51" s="12" customFormat="1">
      <c r="B255" s="148"/>
      <c r="D255" s="149" t="s">
        <v>186</v>
      </c>
      <c r="E255" s="150" t="s">
        <v>1</v>
      </c>
      <c r="F255" s="151" t="s">
        <v>759</v>
      </c>
      <c r="H255" s="150" t="s">
        <v>1</v>
      </c>
      <c r="I255" s="152"/>
      <c r="L255" s="148"/>
      <c r="M255" s="153"/>
      <c r="T255" s="154"/>
      <c r="AT255" s="150" t="s">
        <v>186</v>
      </c>
      <c r="AU255" s="150" t="s">
        <v>87</v>
      </c>
      <c r="AV255" s="12" t="s">
        <v>84</v>
      </c>
      <c r="AW255" s="12" t="s">
        <v>31</v>
      </c>
      <c r="AX255" s="12" t="s">
        <v>76</v>
      </c>
      <c r="AY255" s="150" t="s">
        <v>178</v>
      </c>
    </row>
    <row r="256" spans="2:51" s="13" customFormat="1">
      <c r="B256" s="155"/>
      <c r="D256" s="149" t="s">
        <v>186</v>
      </c>
      <c r="E256" s="156" t="s">
        <v>1</v>
      </c>
      <c r="F256" s="157" t="s">
        <v>781</v>
      </c>
      <c r="H256" s="158">
        <v>8.4</v>
      </c>
      <c r="I256" s="159"/>
      <c r="L256" s="155"/>
      <c r="M256" s="160"/>
      <c r="T256" s="161"/>
      <c r="AT256" s="156" t="s">
        <v>186</v>
      </c>
      <c r="AU256" s="156" t="s">
        <v>87</v>
      </c>
      <c r="AV256" s="13" t="s">
        <v>87</v>
      </c>
      <c r="AW256" s="13" t="s">
        <v>31</v>
      </c>
      <c r="AX256" s="13" t="s">
        <v>76</v>
      </c>
      <c r="AY256" s="156" t="s">
        <v>178</v>
      </c>
    </row>
    <row r="257" spans="2:51" s="12" customFormat="1">
      <c r="B257" s="148"/>
      <c r="D257" s="149" t="s">
        <v>186</v>
      </c>
      <c r="E257" s="150" t="s">
        <v>1</v>
      </c>
      <c r="F257" s="151" t="s">
        <v>760</v>
      </c>
      <c r="H257" s="150" t="s">
        <v>1</v>
      </c>
      <c r="I257" s="152"/>
      <c r="L257" s="148"/>
      <c r="M257" s="153"/>
      <c r="T257" s="154"/>
      <c r="AT257" s="150" t="s">
        <v>186</v>
      </c>
      <c r="AU257" s="150" t="s">
        <v>87</v>
      </c>
      <c r="AV257" s="12" t="s">
        <v>84</v>
      </c>
      <c r="AW257" s="12" t="s">
        <v>31</v>
      </c>
      <c r="AX257" s="12" t="s">
        <v>76</v>
      </c>
      <c r="AY257" s="150" t="s">
        <v>178</v>
      </c>
    </row>
    <row r="258" spans="2:51" s="13" customFormat="1">
      <c r="B258" s="155"/>
      <c r="D258" s="149" t="s">
        <v>186</v>
      </c>
      <c r="E258" s="156" t="s">
        <v>1</v>
      </c>
      <c r="F258" s="157" t="s">
        <v>782</v>
      </c>
      <c r="H258" s="158">
        <v>7</v>
      </c>
      <c r="I258" s="159"/>
      <c r="L258" s="155"/>
      <c r="M258" s="160"/>
      <c r="T258" s="161"/>
      <c r="AT258" s="156" t="s">
        <v>186</v>
      </c>
      <c r="AU258" s="156" t="s">
        <v>87</v>
      </c>
      <c r="AV258" s="13" t="s">
        <v>87</v>
      </c>
      <c r="AW258" s="13" t="s">
        <v>31</v>
      </c>
      <c r="AX258" s="13" t="s">
        <v>76</v>
      </c>
      <c r="AY258" s="156" t="s">
        <v>178</v>
      </c>
    </row>
    <row r="259" spans="2:51" s="12" customFormat="1">
      <c r="B259" s="148"/>
      <c r="D259" s="149" t="s">
        <v>186</v>
      </c>
      <c r="E259" s="150" t="s">
        <v>1</v>
      </c>
      <c r="F259" s="151" t="s">
        <v>761</v>
      </c>
      <c r="H259" s="150" t="s">
        <v>1</v>
      </c>
      <c r="I259" s="152"/>
      <c r="L259" s="148"/>
      <c r="M259" s="153"/>
      <c r="T259" s="154"/>
      <c r="AT259" s="150" t="s">
        <v>186</v>
      </c>
      <c r="AU259" s="150" t="s">
        <v>87</v>
      </c>
      <c r="AV259" s="12" t="s">
        <v>84</v>
      </c>
      <c r="AW259" s="12" t="s">
        <v>31</v>
      </c>
      <c r="AX259" s="12" t="s">
        <v>76</v>
      </c>
      <c r="AY259" s="150" t="s">
        <v>178</v>
      </c>
    </row>
    <row r="260" spans="2:51" s="13" customFormat="1">
      <c r="B260" s="155"/>
      <c r="D260" s="149" t="s">
        <v>186</v>
      </c>
      <c r="E260" s="156" t="s">
        <v>1</v>
      </c>
      <c r="F260" s="157" t="s">
        <v>316</v>
      </c>
      <c r="H260" s="158">
        <v>7</v>
      </c>
      <c r="I260" s="159"/>
      <c r="L260" s="155"/>
      <c r="M260" s="160"/>
      <c r="T260" s="161"/>
      <c r="AT260" s="156" t="s">
        <v>186</v>
      </c>
      <c r="AU260" s="156" t="s">
        <v>87</v>
      </c>
      <c r="AV260" s="13" t="s">
        <v>87</v>
      </c>
      <c r="AW260" s="13" t="s">
        <v>31</v>
      </c>
      <c r="AX260" s="13" t="s">
        <v>76</v>
      </c>
      <c r="AY260" s="156" t="s">
        <v>178</v>
      </c>
    </row>
    <row r="261" spans="2:51" s="12" customFormat="1">
      <c r="B261" s="148"/>
      <c r="D261" s="149" t="s">
        <v>186</v>
      </c>
      <c r="E261" s="150" t="s">
        <v>1</v>
      </c>
      <c r="F261" s="151" t="s">
        <v>762</v>
      </c>
      <c r="H261" s="150" t="s">
        <v>1</v>
      </c>
      <c r="I261" s="152"/>
      <c r="L261" s="148"/>
      <c r="M261" s="153"/>
      <c r="T261" s="154"/>
      <c r="AT261" s="150" t="s">
        <v>186</v>
      </c>
      <c r="AU261" s="150" t="s">
        <v>87</v>
      </c>
      <c r="AV261" s="12" t="s">
        <v>84</v>
      </c>
      <c r="AW261" s="12" t="s">
        <v>31</v>
      </c>
      <c r="AX261" s="12" t="s">
        <v>76</v>
      </c>
      <c r="AY261" s="150" t="s">
        <v>178</v>
      </c>
    </row>
    <row r="262" spans="2:51" s="13" customFormat="1">
      <c r="B262" s="155"/>
      <c r="D262" s="149" t="s">
        <v>186</v>
      </c>
      <c r="E262" s="156" t="s">
        <v>1</v>
      </c>
      <c r="F262" s="157" t="s">
        <v>323</v>
      </c>
      <c r="H262" s="158">
        <v>7.75</v>
      </c>
      <c r="I262" s="159"/>
      <c r="L262" s="155"/>
      <c r="M262" s="160"/>
      <c r="T262" s="161"/>
      <c r="AT262" s="156" t="s">
        <v>186</v>
      </c>
      <c r="AU262" s="156" t="s">
        <v>87</v>
      </c>
      <c r="AV262" s="13" t="s">
        <v>87</v>
      </c>
      <c r="AW262" s="13" t="s">
        <v>31</v>
      </c>
      <c r="AX262" s="13" t="s">
        <v>76</v>
      </c>
      <c r="AY262" s="156" t="s">
        <v>178</v>
      </c>
    </row>
    <row r="263" spans="2:51" s="12" customFormat="1">
      <c r="B263" s="148"/>
      <c r="D263" s="149" t="s">
        <v>186</v>
      </c>
      <c r="E263" s="150" t="s">
        <v>1</v>
      </c>
      <c r="F263" s="151" t="s">
        <v>763</v>
      </c>
      <c r="H263" s="150" t="s">
        <v>1</v>
      </c>
      <c r="I263" s="152"/>
      <c r="L263" s="148"/>
      <c r="M263" s="153"/>
      <c r="T263" s="154"/>
      <c r="AT263" s="150" t="s">
        <v>186</v>
      </c>
      <c r="AU263" s="150" t="s">
        <v>87</v>
      </c>
      <c r="AV263" s="12" t="s">
        <v>84</v>
      </c>
      <c r="AW263" s="12" t="s">
        <v>31</v>
      </c>
      <c r="AX263" s="12" t="s">
        <v>76</v>
      </c>
      <c r="AY263" s="150" t="s">
        <v>178</v>
      </c>
    </row>
    <row r="264" spans="2:51" s="13" customFormat="1">
      <c r="B264" s="155"/>
      <c r="D264" s="149" t="s">
        <v>186</v>
      </c>
      <c r="E264" s="156" t="s">
        <v>1</v>
      </c>
      <c r="F264" s="157" t="s">
        <v>335</v>
      </c>
      <c r="H264" s="158">
        <v>4.6500000000000004</v>
      </c>
      <c r="I264" s="159"/>
      <c r="L264" s="155"/>
      <c r="M264" s="160"/>
      <c r="T264" s="161"/>
      <c r="AT264" s="156" t="s">
        <v>186</v>
      </c>
      <c r="AU264" s="156" t="s">
        <v>87</v>
      </c>
      <c r="AV264" s="13" t="s">
        <v>87</v>
      </c>
      <c r="AW264" s="13" t="s">
        <v>31</v>
      </c>
      <c r="AX264" s="13" t="s">
        <v>76</v>
      </c>
      <c r="AY264" s="156" t="s">
        <v>178</v>
      </c>
    </row>
    <row r="265" spans="2:51" s="12" customFormat="1">
      <c r="B265" s="148"/>
      <c r="D265" s="149" t="s">
        <v>186</v>
      </c>
      <c r="E265" s="150" t="s">
        <v>1</v>
      </c>
      <c r="F265" s="151" t="s">
        <v>764</v>
      </c>
      <c r="H265" s="150" t="s">
        <v>1</v>
      </c>
      <c r="I265" s="152"/>
      <c r="L265" s="148"/>
      <c r="M265" s="153"/>
      <c r="T265" s="154"/>
      <c r="AT265" s="150" t="s">
        <v>186</v>
      </c>
      <c r="AU265" s="150" t="s">
        <v>87</v>
      </c>
      <c r="AV265" s="12" t="s">
        <v>84</v>
      </c>
      <c r="AW265" s="12" t="s">
        <v>31</v>
      </c>
      <c r="AX265" s="12" t="s">
        <v>76</v>
      </c>
      <c r="AY265" s="150" t="s">
        <v>178</v>
      </c>
    </row>
    <row r="266" spans="2:51" s="13" customFormat="1">
      <c r="B266" s="155"/>
      <c r="D266" s="149" t="s">
        <v>186</v>
      </c>
      <c r="E266" s="156" t="s">
        <v>1</v>
      </c>
      <c r="F266" s="157" t="s">
        <v>783</v>
      </c>
      <c r="H266" s="158">
        <v>15.5</v>
      </c>
      <c r="I266" s="159"/>
      <c r="L266" s="155"/>
      <c r="M266" s="160"/>
      <c r="T266" s="161"/>
      <c r="AT266" s="156" t="s">
        <v>186</v>
      </c>
      <c r="AU266" s="156" t="s">
        <v>87</v>
      </c>
      <c r="AV266" s="13" t="s">
        <v>87</v>
      </c>
      <c r="AW266" s="13" t="s">
        <v>31</v>
      </c>
      <c r="AX266" s="13" t="s">
        <v>76</v>
      </c>
      <c r="AY266" s="156" t="s">
        <v>178</v>
      </c>
    </row>
    <row r="267" spans="2:51" s="12" customFormat="1">
      <c r="B267" s="148"/>
      <c r="D267" s="149" t="s">
        <v>186</v>
      </c>
      <c r="E267" s="150" t="s">
        <v>1</v>
      </c>
      <c r="F267" s="151" t="s">
        <v>765</v>
      </c>
      <c r="H267" s="150" t="s">
        <v>1</v>
      </c>
      <c r="I267" s="152"/>
      <c r="L267" s="148"/>
      <c r="M267" s="153"/>
      <c r="T267" s="154"/>
      <c r="AT267" s="150" t="s">
        <v>186</v>
      </c>
      <c r="AU267" s="150" t="s">
        <v>87</v>
      </c>
      <c r="AV267" s="12" t="s">
        <v>84</v>
      </c>
      <c r="AW267" s="12" t="s">
        <v>31</v>
      </c>
      <c r="AX267" s="12" t="s">
        <v>76</v>
      </c>
      <c r="AY267" s="150" t="s">
        <v>178</v>
      </c>
    </row>
    <row r="268" spans="2:51" s="13" customFormat="1">
      <c r="B268" s="155"/>
      <c r="D268" s="149" t="s">
        <v>186</v>
      </c>
      <c r="E268" s="156" t="s">
        <v>1</v>
      </c>
      <c r="F268" s="157" t="s">
        <v>779</v>
      </c>
      <c r="H268" s="158">
        <v>10.85</v>
      </c>
      <c r="I268" s="159"/>
      <c r="L268" s="155"/>
      <c r="M268" s="160"/>
      <c r="T268" s="161"/>
      <c r="AT268" s="156" t="s">
        <v>186</v>
      </c>
      <c r="AU268" s="156" t="s">
        <v>87</v>
      </c>
      <c r="AV268" s="13" t="s">
        <v>87</v>
      </c>
      <c r="AW268" s="13" t="s">
        <v>31</v>
      </c>
      <c r="AX268" s="13" t="s">
        <v>76</v>
      </c>
      <c r="AY268" s="156" t="s">
        <v>178</v>
      </c>
    </row>
    <row r="269" spans="2:51" s="12" customFormat="1">
      <c r="B269" s="148"/>
      <c r="D269" s="149" t="s">
        <v>186</v>
      </c>
      <c r="E269" s="150" t="s">
        <v>1</v>
      </c>
      <c r="F269" s="151" t="s">
        <v>766</v>
      </c>
      <c r="H269" s="150" t="s">
        <v>1</v>
      </c>
      <c r="I269" s="152"/>
      <c r="L269" s="148"/>
      <c r="M269" s="153"/>
      <c r="T269" s="154"/>
      <c r="AT269" s="150" t="s">
        <v>186</v>
      </c>
      <c r="AU269" s="150" t="s">
        <v>87</v>
      </c>
      <c r="AV269" s="12" t="s">
        <v>84</v>
      </c>
      <c r="AW269" s="12" t="s">
        <v>31</v>
      </c>
      <c r="AX269" s="12" t="s">
        <v>76</v>
      </c>
      <c r="AY269" s="150" t="s">
        <v>178</v>
      </c>
    </row>
    <row r="270" spans="2:51" s="13" customFormat="1">
      <c r="B270" s="155"/>
      <c r="D270" s="149" t="s">
        <v>186</v>
      </c>
      <c r="E270" s="156" t="s">
        <v>1</v>
      </c>
      <c r="F270" s="157" t="s">
        <v>323</v>
      </c>
      <c r="H270" s="158">
        <v>7.75</v>
      </c>
      <c r="I270" s="159"/>
      <c r="L270" s="155"/>
      <c r="M270" s="160"/>
      <c r="T270" s="161"/>
      <c r="AT270" s="156" t="s">
        <v>186</v>
      </c>
      <c r="AU270" s="156" t="s">
        <v>87</v>
      </c>
      <c r="AV270" s="13" t="s">
        <v>87</v>
      </c>
      <c r="AW270" s="13" t="s">
        <v>31</v>
      </c>
      <c r="AX270" s="13" t="s">
        <v>76</v>
      </c>
      <c r="AY270" s="156" t="s">
        <v>178</v>
      </c>
    </row>
    <row r="271" spans="2:51" s="12" customFormat="1">
      <c r="B271" s="148"/>
      <c r="D271" s="149" t="s">
        <v>186</v>
      </c>
      <c r="E271" s="150" t="s">
        <v>1</v>
      </c>
      <c r="F271" s="151" t="s">
        <v>767</v>
      </c>
      <c r="H271" s="150" t="s">
        <v>1</v>
      </c>
      <c r="I271" s="152"/>
      <c r="L271" s="148"/>
      <c r="M271" s="153"/>
      <c r="T271" s="154"/>
      <c r="AT271" s="150" t="s">
        <v>186</v>
      </c>
      <c r="AU271" s="150" t="s">
        <v>87</v>
      </c>
      <c r="AV271" s="12" t="s">
        <v>84</v>
      </c>
      <c r="AW271" s="12" t="s">
        <v>31</v>
      </c>
      <c r="AX271" s="12" t="s">
        <v>76</v>
      </c>
      <c r="AY271" s="150" t="s">
        <v>178</v>
      </c>
    </row>
    <row r="272" spans="2:51" s="13" customFormat="1">
      <c r="B272" s="155"/>
      <c r="D272" s="149" t="s">
        <v>186</v>
      </c>
      <c r="E272" s="156" t="s">
        <v>1</v>
      </c>
      <c r="F272" s="157" t="s">
        <v>319</v>
      </c>
      <c r="H272" s="158">
        <v>6.2</v>
      </c>
      <c r="I272" s="159"/>
      <c r="L272" s="155"/>
      <c r="M272" s="160"/>
      <c r="T272" s="161"/>
      <c r="AT272" s="156" t="s">
        <v>186</v>
      </c>
      <c r="AU272" s="156" t="s">
        <v>87</v>
      </c>
      <c r="AV272" s="13" t="s">
        <v>87</v>
      </c>
      <c r="AW272" s="13" t="s">
        <v>31</v>
      </c>
      <c r="AX272" s="13" t="s">
        <v>76</v>
      </c>
      <c r="AY272" s="156" t="s">
        <v>178</v>
      </c>
    </row>
    <row r="273" spans="2:51" s="12" customFormat="1">
      <c r="B273" s="148"/>
      <c r="D273" s="149" t="s">
        <v>186</v>
      </c>
      <c r="E273" s="150" t="s">
        <v>1</v>
      </c>
      <c r="F273" s="151" t="s">
        <v>768</v>
      </c>
      <c r="H273" s="150" t="s">
        <v>1</v>
      </c>
      <c r="I273" s="152"/>
      <c r="L273" s="148"/>
      <c r="M273" s="153"/>
      <c r="T273" s="154"/>
      <c r="AT273" s="150" t="s">
        <v>186</v>
      </c>
      <c r="AU273" s="150" t="s">
        <v>87</v>
      </c>
      <c r="AV273" s="12" t="s">
        <v>84</v>
      </c>
      <c r="AW273" s="12" t="s">
        <v>31</v>
      </c>
      <c r="AX273" s="12" t="s">
        <v>76</v>
      </c>
      <c r="AY273" s="150" t="s">
        <v>178</v>
      </c>
    </row>
    <row r="274" spans="2:51" s="13" customFormat="1">
      <c r="B274" s="155"/>
      <c r="D274" s="149" t="s">
        <v>186</v>
      </c>
      <c r="E274" s="156" t="s">
        <v>1</v>
      </c>
      <c r="F274" s="157" t="s">
        <v>323</v>
      </c>
      <c r="H274" s="158">
        <v>7.75</v>
      </c>
      <c r="I274" s="159"/>
      <c r="L274" s="155"/>
      <c r="M274" s="160"/>
      <c r="T274" s="161"/>
      <c r="AT274" s="156" t="s">
        <v>186</v>
      </c>
      <c r="AU274" s="156" t="s">
        <v>87</v>
      </c>
      <c r="AV274" s="13" t="s">
        <v>87</v>
      </c>
      <c r="AW274" s="13" t="s">
        <v>31</v>
      </c>
      <c r="AX274" s="13" t="s">
        <v>76</v>
      </c>
      <c r="AY274" s="156" t="s">
        <v>178</v>
      </c>
    </row>
    <row r="275" spans="2:51" s="12" customFormat="1">
      <c r="B275" s="148"/>
      <c r="D275" s="149" t="s">
        <v>186</v>
      </c>
      <c r="E275" s="150" t="s">
        <v>1</v>
      </c>
      <c r="F275" s="151" t="s">
        <v>769</v>
      </c>
      <c r="H275" s="150" t="s">
        <v>1</v>
      </c>
      <c r="I275" s="152"/>
      <c r="L275" s="148"/>
      <c r="M275" s="153"/>
      <c r="T275" s="154"/>
      <c r="AT275" s="150" t="s">
        <v>186</v>
      </c>
      <c r="AU275" s="150" t="s">
        <v>87</v>
      </c>
      <c r="AV275" s="12" t="s">
        <v>84</v>
      </c>
      <c r="AW275" s="12" t="s">
        <v>31</v>
      </c>
      <c r="AX275" s="12" t="s">
        <v>76</v>
      </c>
      <c r="AY275" s="150" t="s">
        <v>178</v>
      </c>
    </row>
    <row r="276" spans="2:51" s="13" customFormat="1">
      <c r="B276" s="155"/>
      <c r="D276" s="149" t="s">
        <v>186</v>
      </c>
      <c r="E276" s="156" t="s">
        <v>1</v>
      </c>
      <c r="F276" s="157" t="s">
        <v>328</v>
      </c>
      <c r="H276" s="158">
        <v>9.3000000000000007</v>
      </c>
      <c r="I276" s="159"/>
      <c r="L276" s="155"/>
      <c r="M276" s="160"/>
      <c r="T276" s="161"/>
      <c r="AT276" s="156" t="s">
        <v>186</v>
      </c>
      <c r="AU276" s="156" t="s">
        <v>87</v>
      </c>
      <c r="AV276" s="13" t="s">
        <v>87</v>
      </c>
      <c r="AW276" s="13" t="s">
        <v>31</v>
      </c>
      <c r="AX276" s="13" t="s">
        <v>76</v>
      </c>
      <c r="AY276" s="156" t="s">
        <v>178</v>
      </c>
    </row>
    <row r="277" spans="2:51" s="12" customFormat="1">
      <c r="B277" s="148"/>
      <c r="D277" s="149" t="s">
        <v>186</v>
      </c>
      <c r="E277" s="150" t="s">
        <v>1</v>
      </c>
      <c r="F277" s="151" t="s">
        <v>770</v>
      </c>
      <c r="H277" s="150" t="s">
        <v>1</v>
      </c>
      <c r="I277" s="152"/>
      <c r="L277" s="148"/>
      <c r="M277" s="153"/>
      <c r="T277" s="154"/>
      <c r="AT277" s="150" t="s">
        <v>186</v>
      </c>
      <c r="AU277" s="150" t="s">
        <v>87</v>
      </c>
      <c r="AV277" s="12" t="s">
        <v>84</v>
      </c>
      <c r="AW277" s="12" t="s">
        <v>31</v>
      </c>
      <c r="AX277" s="12" t="s">
        <v>76</v>
      </c>
      <c r="AY277" s="150" t="s">
        <v>178</v>
      </c>
    </row>
    <row r="278" spans="2:51" s="13" customFormat="1">
      <c r="B278" s="155"/>
      <c r="D278" s="149" t="s">
        <v>186</v>
      </c>
      <c r="E278" s="156" t="s">
        <v>1</v>
      </c>
      <c r="F278" s="157" t="s">
        <v>784</v>
      </c>
      <c r="H278" s="158">
        <v>12.6</v>
      </c>
      <c r="I278" s="159"/>
      <c r="L278" s="155"/>
      <c r="M278" s="160"/>
      <c r="T278" s="161"/>
      <c r="AT278" s="156" t="s">
        <v>186</v>
      </c>
      <c r="AU278" s="156" t="s">
        <v>87</v>
      </c>
      <c r="AV278" s="13" t="s">
        <v>87</v>
      </c>
      <c r="AW278" s="13" t="s">
        <v>31</v>
      </c>
      <c r="AX278" s="13" t="s">
        <v>76</v>
      </c>
      <c r="AY278" s="156" t="s">
        <v>178</v>
      </c>
    </row>
    <row r="279" spans="2:51" s="12" customFormat="1">
      <c r="B279" s="148"/>
      <c r="D279" s="149" t="s">
        <v>186</v>
      </c>
      <c r="E279" s="150" t="s">
        <v>1</v>
      </c>
      <c r="F279" s="151" t="s">
        <v>771</v>
      </c>
      <c r="H279" s="150" t="s">
        <v>1</v>
      </c>
      <c r="I279" s="152"/>
      <c r="L279" s="148"/>
      <c r="M279" s="153"/>
      <c r="T279" s="154"/>
      <c r="AT279" s="150" t="s">
        <v>186</v>
      </c>
      <c r="AU279" s="150" t="s">
        <v>87</v>
      </c>
      <c r="AV279" s="12" t="s">
        <v>84</v>
      </c>
      <c r="AW279" s="12" t="s">
        <v>31</v>
      </c>
      <c r="AX279" s="12" t="s">
        <v>76</v>
      </c>
      <c r="AY279" s="150" t="s">
        <v>178</v>
      </c>
    </row>
    <row r="280" spans="2:51" s="13" customFormat="1">
      <c r="B280" s="155"/>
      <c r="D280" s="149" t="s">
        <v>186</v>
      </c>
      <c r="E280" s="156" t="s">
        <v>1</v>
      </c>
      <c r="F280" s="157" t="s">
        <v>338</v>
      </c>
      <c r="H280" s="158">
        <v>12.4</v>
      </c>
      <c r="I280" s="159"/>
      <c r="L280" s="155"/>
      <c r="M280" s="160"/>
      <c r="T280" s="161"/>
      <c r="AT280" s="156" t="s">
        <v>186</v>
      </c>
      <c r="AU280" s="156" t="s">
        <v>87</v>
      </c>
      <c r="AV280" s="13" t="s">
        <v>87</v>
      </c>
      <c r="AW280" s="13" t="s">
        <v>31</v>
      </c>
      <c r="AX280" s="13" t="s">
        <v>76</v>
      </c>
      <c r="AY280" s="156" t="s">
        <v>178</v>
      </c>
    </row>
    <row r="281" spans="2:51" s="12" customFormat="1">
      <c r="B281" s="148"/>
      <c r="D281" s="149" t="s">
        <v>186</v>
      </c>
      <c r="E281" s="150" t="s">
        <v>1</v>
      </c>
      <c r="F281" s="151" t="s">
        <v>772</v>
      </c>
      <c r="H281" s="150" t="s">
        <v>1</v>
      </c>
      <c r="I281" s="152"/>
      <c r="L281" s="148"/>
      <c r="M281" s="153"/>
      <c r="T281" s="154"/>
      <c r="AT281" s="150" t="s">
        <v>186</v>
      </c>
      <c r="AU281" s="150" t="s">
        <v>87</v>
      </c>
      <c r="AV281" s="12" t="s">
        <v>84</v>
      </c>
      <c r="AW281" s="12" t="s">
        <v>31</v>
      </c>
      <c r="AX281" s="12" t="s">
        <v>76</v>
      </c>
      <c r="AY281" s="150" t="s">
        <v>178</v>
      </c>
    </row>
    <row r="282" spans="2:51" s="13" customFormat="1">
      <c r="B282" s="155"/>
      <c r="D282" s="149" t="s">
        <v>186</v>
      </c>
      <c r="E282" s="156" t="s">
        <v>1</v>
      </c>
      <c r="F282" s="157" t="s">
        <v>779</v>
      </c>
      <c r="H282" s="158">
        <v>10.85</v>
      </c>
      <c r="I282" s="159"/>
      <c r="L282" s="155"/>
      <c r="M282" s="160"/>
      <c r="T282" s="161"/>
      <c r="AT282" s="156" t="s">
        <v>186</v>
      </c>
      <c r="AU282" s="156" t="s">
        <v>87</v>
      </c>
      <c r="AV282" s="13" t="s">
        <v>87</v>
      </c>
      <c r="AW282" s="13" t="s">
        <v>31</v>
      </c>
      <c r="AX282" s="13" t="s">
        <v>76</v>
      </c>
      <c r="AY282" s="156" t="s">
        <v>178</v>
      </c>
    </row>
    <row r="283" spans="2:51" s="12" customFormat="1">
      <c r="B283" s="148"/>
      <c r="D283" s="149" t="s">
        <v>186</v>
      </c>
      <c r="E283" s="150" t="s">
        <v>1</v>
      </c>
      <c r="F283" s="151" t="s">
        <v>773</v>
      </c>
      <c r="H283" s="150" t="s">
        <v>1</v>
      </c>
      <c r="I283" s="152"/>
      <c r="L283" s="148"/>
      <c r="M283" s="153"/>
      <c r="T283" s="154"/>
      <c r="AT283" s="150" t="s">
        <v>186</v>
      </c>
      <c r="AU283" s="150" t="s">
        <v>87</v>
      </c>
      <c r="AV283" s="12" t="s">
        <v>84</v>
      </c>
      <c r="AW283" s="12" t="s">
        <v>31</v>
      </c>
      <c r="AX283" s="12" t="s">
        <v>76</v>
      </c>
      <c r="AY283" s="150" t="s">
        <v>178</v>
      </c>
    </row>
    <row r="284" spans="2:51" s="13" customFormat="1">
      <c r="B284" s="155"/>
      <c r="D284" s="149" t="s">
        <v>186</v>
      </c>
      <c r="E284" s="156" t="s">
        <v>1</v>
      </c>
      <c r="F284" s="157" t="s">
        <v>785</v>
      </c>
      <c r="H284" s="158">
        <v>5.6</v>
      </c>
      <c r="I284" s="159"/>
      <c r="L284" s="155"/>
      <c r="M284" s="160"/>
      <c r="T284" s="161"/>
      <c r="AT284" s="156" t="s">
        <v>186</v>
      </c>
      <c r="AU284" s="156" t="s">
        <v>87</v>
      </c>
      <c r="AV284" s="13" t="s">
        <v>87</v>
      </c>
      <c r="AW284" s="13" t="s">
        <v>31</v>
      </c>
      <c r="AX284" s="13" t="s">
        <v>76</v>
      </c>
      <c r="AY284" s="156" t="s">
        <v>178</v>
      </c>
    </row>
    <row r="285" spans="2:51" s="12" customFormat="1">
      <c r="B285" s="148"/>
      <c r="D285" s="149" t="s">
        <v>186</v>
      </c>
      <c r="E285" s="150" t="s">
        <v>1</v>
      </c>
      <c r="F285" s="151" t="s">
        <v>774</v>
      </c>
      <c r="H285" s="150" t="s">
        <v>1</v>
      </c>
      <c r="I285" s="152"/>
      <c r="L285" s="148"/>
      <c r="M285" s="153"/>
      <c r="T285" s="154"/>
      <c r="AT285" s="150" t="s">
        <v>186</v>
      </c>
      <c r="AU285" s="150" t="s">
        <v>87</v>
      </c>
      <c r="AV285" s="12" t="s">
        <v>84</v>
      </c>
      <c r="AW285" s="12" t="s">
        <v>31</v>
      </c>
      <c r="AX285" s="12" t="s">
        <v>76</v>
      </c>
      <c r="AY285" s="150" t="s">
        <v>178</v>
      </c>
    </row>
    <row r="286" spans="2:51" s="13" customFormat="1">
      <c r="B286" s="155"/>
      <c r="D286" s="149" t="s">
        <v>186</v>
      </c>
      <c r="E286" s="156" t="s">
        <v>1</v>
      </c>
      <c r="F286" s="157" t="s">
        <v>786</v>
      </c>
      <c r="H286" s="158">
        <v>2.3250000000000002</v>
      </c>
      <c r="I286" s="159"/>
      <c r="L286" s="155"/>
      <c r="M286" s="160"/>
      <c r="T286" s="161"/>
      <c r="AT286" s="156" t="s">
        <v>186</v>
      </c>
      <c r="AU286" s="156" t="s">
        <v>87</v>
      </c>
      <c r="AV286" s="13" t="s">
        <v>87</v>
      </c>
      <c r="AW286" s="13" t="s">
        <v>31</v>
      </c>
      <c r="AX286" s="13" t="s">
        <v>76</v>
      </c>
      <c r="AY286" s="156" t="s">
        <v>178</v>
      </c>
    </row>
    <row r="287" spans="2:51" s="13" customFormat="1">
      <c r="B287" s="155"/>
      <c r="D287" s="149" t="s">
        <v>186</v>
      </c>
      <c r="E287" s="156" t="s">
        <v>1</v>
      </c>
      <c r="F287" s="157" t="s">
        <v>787</v>
      </c>
      <c r="H287" s="158">
        <v>6.3</v>
      </c>
      <c r="I287" s="159"/>
      <c r="L287" s="155"/>
      <c r="M287" s="160"/>
      <c r="T287" s="161"/>
      <c r="AT287" s="156" t="s">
        <v>186</v>
      </c>
      <c r="AU287" s="156" t="s">
        <v>87</v>
      </c>
      <c r="AV287" s="13" t="s">
        <v>87</v>
      </c>
      <c r="AW287" s="13" t="s">
        <v>31</v>
      </c>
      <c r="AX287" s="13" t="s">
        <v>76</v>
      </c>
      <c r="AY287" s="156" t="s">
        <v>178</v>
      </c>
    </row>
    <row r="288" spans="2:51" s="12" customFormat="1">
      <c r="B288" s="148"/>
      <c r="D288" s="149" t="s">
        <v>186</v>
      </c>
      <c r="E288" s="150" t="s">
        <v>1</v>
      </c>
      <c r="F288" s="151" t="s">
        <v>775</v>
      </c>
      <c r="H288" s="150" t="s">
        <v>1</v>
      </c>
      <c r="I288" s="152"/>
      <c r="L288" s="148"/>
      <c r="M288" s="153"/>
      <c r="T288" s="154"/>
      <c r="AT288" s="150" t="s">
        <v>186</v>
      </c>
      <c r="AU288" s="150" t="s">
        <v>87</v>
      </c>
      <c r="AV288" s="12" t="s">
        <v>84</v>
      </c>
      <c r="AW288" s="12" t="s">
        <v>31</v>
      </c>
      <c r="AX288" s="12" t="s">
        <v>76</v>
      </c>
      <c r="AY288" s="150" t="s">
        <v>178</v>
      </c>
    </row>
    <row r="289" spans="2:65" s="13" customFormat="1">
      <c r="B289" s="155"/>
      <c r="D289" s="149" t="s">
        <v>186</v>
      </c>
      <c r="E289" s="156" t="s">
        <v>1</v>
      </c>
      <c r="F289" s="157" t="s">
        <v>319</v>
      </c>
      <c r="H289" s="158">
        <v>6.2</v>
      </c>
      <c r="I289" s="159"/>
      <c r="L289" s="155"/>
      <c r="M289" s="160"/>
      <c r="T289" s="161"/>
      <c r="AT289" s="156" t="s">
        <v>186</v>
      </c>
      <c r="AU289" s="156" t="s">
        <v>87</v>
      </c>
      <c r="AV289" s="13" t="s">
        <v>87</v>
      </c>
      <c r="AW289" s="13" t="s">
        <v>31</v>
      </c>
      <c r="AX289" s="13" t="s">
        <v>76</v>
      </c>
      <c r="AY289" s="156" t="s">
        <v>178</v>
      </c>
    </row>
    <row r="290" spans="2:65" s="12" customFormat="1">
      <c r="B290" s="148"/>
      <c r="D290" s="149" t="s">
        <v>186</v>
      </c>
      <c r="E290" s="150" t="s">
        <v>1</v>
      </c>
      <c r="F290" s="151" t="s">
        <v>776</v>
      </c>
      <c r="H290" s="150" t="s">
        <v>1</v>
      </c>
      <c r="I290" s="152"/>
      <c r="L290" s="148"/>
      <c r="M290" s="153"/>
      <c r="T290" s="154"/>
      <c r="AT290" s="150" t="s">
        <v>186</v>
      </c>
      <c r="AU290" s="150" t="s">
        <v>87</v>
      </c>
      <c r="AV290" s="12" t="s">
        <v>84</v>
      </c>
      <c r="AW290" s="12" t="s">
        <v>31</v>
      </c>
      <c r="AX290" s="12" t="s">
        <v>76</v>
      </c>
      <c r="AY290" s="150" t="s">
        <v>178</v>
      </c>
    </row>
    <row r="291" spans="2:65" s="13" customFormat="1">
      <c r="B291" s="155"/>
      <c r="D291" s="149" t="s">
        <v>186</v>
      </c>
      <c r="E291" s="156" t="s">
        <v>1</v>
      </c>
      <c r="F291" s="157" t="s">
        <v>316</v>
      </c>
      <c r="H291" s="158">
        <v>7</v>
      </c>
      <c r="I291" s="159"/>
      <c r="L291" s="155"/>
      <c r="M291" s="160"/>
      <c r="T291" s="161"/>
      <c r="AT291" s="156" t="s">
        <v>186</v>
      </c>
      <c r="AU291" s="156" t="s">
        <v>87</v>
      </c>
      <c r="AV291" s="13" t="s">
        <v>87</v>
      </c>
      <c r="AW291" s="13" t="s">
        <v>31</v>
      </c>
      <c r="AX291" s="13" t="s">
        <v>76</v>
      </c>
      <c r="AY291" s="156" t="s">
        <v>178</v>
      </c>
    </row>
    <row r="292" spans="2:65" s="12" customFormat="1">
      <c r="B292" s="148"/>
      <c r="D292" s="149" t="s">
        <v>186</v>
      </c>
      <c r="E292" s="150" t="s">
        <v>1</v>
      </c>
      <c r="F292" s="151" t="s">
        <v>788</v>
      </c>
      <c r="H292" s="150" t="s">
        <v>1</v>
      </c>
      <c r="I292" s="152"/>
      <c r="L292" s="148"/>
      <c r="M292" s="153"/>
      <c r="T292" s="154"/>
      <c r="AT292" s="150" t="s">
        <v>186</v>
      </c>
      <c r="AU292" s="150" t="s">
        <v>87</v>
      </c>
      <c r="AV292" s="12" t="s">
        <v>84</v>
      </c>
      <c r="AW292" s="12" t="s">
        <v>31</v>
      </c>
      <c r="AX292" s="12" t="s">
        <v>76</v>
      </c>
      <c r="AY292" s="150" t="s">
        <v>178</v>
      </c>
    </row>
    <row r="293" spans="2:65" s="13" customFormat="1">
      <c r="B293" s="155"/>
      <c r="D293" s="149" t="s">
        <v>186</v>
      </c>
      <c r="E293" s="156" t="s">
        <v>1</v>
      </c>
      <c r="F293" s="157" t="s">
        <v>778</v>
      </c>
      <c r="H293" s="158">
        <v>4.2</v>
      </c>
      <c r="I293" s="159"/>
      <c r="L293" s="155"/>
      <c r="M293" s="160"/>
      <c r="T293" s="161"/>
      <c r="AT293" s="156" t="s">
        <v>186</v>
      </c>
      <c r="AU293" s="156" t="s">
        <v>87</v>
      </c>
      <c r="AV293" s="13" t="s">
        <v>87</v>
      </c>
      <c r="AW293" s="13" t="s">
        <v>31</v>
      </c>
      <c r="AX293" s="13" t="s">
        <v>76</v>
      </c>
      <c r="AY293" s="156" t="s">
        <v>178</v>
      </c>
    </row>
    <row r="294" spans="2:65" s="13" customFormat="1">
      <c r="B294" s="155"/>
      <c r="D294" s="149" t="s">
        <v>186</v>
      </c>
      <c r="E294" s="156" t="s">
        <v>1</v>
      </c>
      <c r="F294" s="157" t="s">
        <v>343</v>
      </c>
      <c r="H294" s="158">
        <v>-40.299999999999997</v>
      </c>
      <c r="I294" s="159"/>
      <c r="L294" s="155"/>
      <c r="M294" s="160"/>
      <c r="T294" s="161"/>
      <c r="AT294" s="156" t="s">
        <v>186</v>
      </c>
      <c r="AU294" s="156" t="s">
        <v>87</v>
      </c>
      <c r="AV294" s="13" t="s">
        <v>87</v>
      </c>
      <c r="AW294" s="13" t="s">
        <v>31</v>
      </c>
      <c r="AX294" s="13" t="s">
        <v>76</v>
      </c>
      <c r="AY294" s="156" t="s">
        <v>178</v>
      </c>
    </row>
    <row r="295" spans="2:65" s="14" customFormat="1">
      <c r="B295" s="162"/>
      <c r="D295" s="149" t="s">
        <v>186</v>
      </c>
      <c r="E295" s="163" t="s">
        <v>129</v>
      </c>
      <c r="F295" s="164" t="s">
        <v>189</v>
      </c>
      <c r="H295" s="165">
        <v>192.125</v>
      </c>
      <c r="I295" s="166"/>
      <c r="L295" s="162"/>
      <c r="M295" s="167"/>
      <c r="T295" s="168"/>
      <c r="AT295" s="163" t="s">
        <v>186</v>
      </c>
      <c r="AU295" s="163" t="s">
        <v>87</v>
      </c>
      <c r="AV295" s="14" t="s">
        <v>184</v>
      </c>
      <c r="AW295" s="14" t="s">
        <v>31</v>
      </c>
      <c r="AX295" s="14" t="s">
        <v>76</v>
      </c>
      <c r="AY295" s="163" t="s">
        <v>178</v>
      </c>
    </row>
    <row r="296" spans="2:65" s="13" customFormat="1">
      <c r="B296" s="155"/>
      <c r="D296" s="149" t="s">
        <v>186</v>
      </c>
      <c r="E296" s="156" t="s">
        <v>1</v>
      </c>
      <c r="F296" s="157" t="s">
        <v>344</v>
      </c>
      <c r="H296" s="158">
        <v>96.063000000000002</v>
      </c>
      <c r="I296" s="159"/>
      <c r="L296" s="155"/>
      <c r="M296" s="160"/>
      <c r="T296" s="161"/>
      <c r="AT296" s="156" t="s">
        <v>186</v>
      </c>
      <c r="AU296" s="156" t="s">
        <v>87</v>
      </c>
      <c r="AV296" s="13" t="s">
        <v>87</v>
      </c>
      <c r="AW296" s="13" t="s">
        <v>31</v>
      </c>
      <c r="AX296" s="13" t="s">
        <v>84</v>
      </c>
      <c r="AY296" s="156" t="s">
        <v>178</v>
      </c>
    </row>
    <row r="297" spans="2:65" s="1" customFormat="1" ht="33" customHeight="1">
      <c r="B297" s="133"/>
      <c r="C297" s="134" t="s">
        <v>345</v>
      </c>
      <c r="D297" s="134" t="s">
        <v>180</v>
      </c>
      <c r="E297" s="135" t="s">
        <v>346</v>
      </c>
      <c r="F297" s="136" t="s">
        <v>347</v>
      </c>
      <c r="G297" s="137" t="s">
        <v>105</v>
      </c>
      <c r="H297" s="138">
        <v>76.849999999999994</v>
      </c>
      <c r="I297" s="139"/>
      <c r="J297" s="140">
        <f>ROUND(I297*H297,2)</f>
        <v>0</v>
      </c>
      <c r="K297" s="141"/>
      <c r="L297" s="31"/>
      <c r="M297" s="142" t="s">
        <v>1</v>
      </c>
      <c r="N297" s="143" t="s">
        <v>41</v>
      </c>
      <c r="P297" s="144">
        <f>O297*H297</f>
        <v>0</v>
      </c>
      <c r="Q297" s="144">
        <v>0</v>
      </c>
      <c r="R297" s="144">
        <f>Q297*H297</f>
        <v>0</v>
      </c>
      <c r="S297" s="144">
        <v>0</v>
      </c>
      <c r="T297" s="145">
        <f>S297*H297</f>
        <v>0</v>
      </c>
      <c r="AR297" s="146" t="s">
        <v>184</v>
      </c>
      <c r="AT297" s="146" t="s">
        <v>180</v>
      </c>
      <c r="AU297" s="146" t="s">
        <v>87</v>
      </c>
      <c r="AY297" s="16" t="s">
        <v>178</v>
      </c>
      <c r="BE297" s="147">
        <f>IF(N297="základní",J297,0)</f>
        <v>0</v>
      </c>
      <c r="BF297" s="147">
        <f>IF(N297="snížená",J297,0)</f>
        <v>0</v>
      </c>
      <c r="BG297" s="147">
        <f>IF(N297="zákl. přenesená",J297,0)</f>
        <v>0</v>
      </c>
      <c r="BH297" s="147">
        <f>IF(N297="sníž. přenesená",J297,0)</f>
        <v>0</v>
      </c>
      <c r="BI297" s="147">
        <f>IF(N297="nulová",J297,0)</f>
        <v>0</v>
      </c>
      <c r="BJ297" s="16" t="s">
        <v>84</v>
      </c>
      <c r="BK297" s="147">
        <f>ROUND(I297*H297,2)</f>
        <v>0</v>
      </c>
      <c r="BL297" s="16" t="s">
        <v>184</v>
      </c>
      <c r="BM297" s="146" t="s">
        <v>348</v>
      </c>
    </row>
    <row r="298" spans="2:65" s="13" customFormat="1">
      <c r="B298" s="155"/>
      <c r="D298" s="149" t="s">
        <v>186</v>
      </c>
      <c r="E298" s="156" t="s">
        <v>1</v>
      </c>
      <c r="F298" s="157" t="s">
        <v>349</v>
      </c>
      <c r="H298" s="158">
        <v>76.849999999999994</v>
      </c>
      <c r="I298" s="159"/>
      <c r="L298" s="155"/>
      <c r="M298" s="160"/>
      <c r="T298" s="161"/>
      <c r="AT298" s="156" t="s">
        <v>186</v>
      </c>
      <c r="AU298" s="156" t="s">
        <v>87</v>
      </c>
      <c r="AV298" s="13" t="s">
        <v>87</v>
      </c>
      <c r="AW298" s="13" t="s">
        <v>31</v>
      </c>
      <c r="AX298" s="13" t="s">
        <v>76</v>
      </c>
      <c r="AY298" s="156" t="s">
        <v>178</v>
      </c>
    </row>
    <row r="299" spans="2:65" s="14" customFormat="1">
      <c r="B299" s="162"/>
      <c r="D299" s="149" t="s">
        <v>186</v>
      </c>
      <c r="E299" s="163" t="s">
        <v>1</v>
      </c>
      <c r="F299" s="164" t="s">
        <v>189</v>
      </c>
      <c r="H299" s="165">
        <v>76.849999999999994</v>
      </c>
      <c r="I299" s="166"/>
      <c r="L299" s="162"/>
      <c r="M299" s="167"/>
      <c r="T299" s="168"/>
      <c r="AT299" s="163" t="s">
        <v>186</v>
      </c>
      <c r="AU299" s="163" t="s">
        <v>87</v>
      </c>
      <c r="AV299" s="14" t="s">
        <v>184</v>
      </c>
      <c r="AW299" s="14" t="s">
        <v>31</v>
      </c>
      <c r="AX299" s="14" t="s">
        <v>84</v>
      </c>
      <c r="AY299" s="163" t="s">
        <v>178</v>
      </c>
    </row>
    <row r="300" spans="2:65" s="1" customFormat="1" ht="33" customHeight="1">
      <c r="B300" s="133"/>
      <c r="C300" s="134" t="s">
        <v>350</v>
      </c>
      <c r="D300" s="134" t="s">
        <v>180</v>
      </c>
      <c r="E300" s="135" t="s">
        <v>351</v>
      </c>
      <c r="F300" s="136" t="s">
        <v>352</v>
      </c>
      <c r="G300" s="137" t="s">
        <v>105</v>
      </c>
      <c r="H300" s="138">
        <v>19.213000000000001</v>
      </c>
      <c r="I300" s="139"/>
      <c r="J300" s="140">
        <f>ROUND(I300*H300,2)</f>
        <v>0</v>
      </c>
      <c r="K300" s="141"/>
      <c r="L300" s="31"/>
      <c r="M300" s="142" t="s">
        <v>1</v>
      </c>
      <c r="N300" s="143" t="s">
        <v>41</v>
      </c>
      <c r="P300" s="144">
        <f>O300*H300</f>
        <v>0</v>
      </c>
      <c r="Q300" s="144">
        <v>0</v>
      </c>
      <c r="R300" s="144">
        <f>Q300*H300</f>
        <v>0</v>
      </c>
      <c r="S300" s="144">
        <v>0</v>
      </c>
      <c r="T300" s="145">
        <f>S300*H300</f>
        <v>0</v>
      </c>
      <c r="AR300" s="146" t="s">
        <v>184</v>
      </c>
      <c r="AT300" s="146" t="s">
        <v>180</v>
      </c>
      <c r="AU300" s="146" t="s">
        <v>87</v>
      </c>
      <c r="AY300" s="16" t="s">
        <v>178</v>
      </c>
      <c r="BE300" s="147">
        <f>IF(N300="základní",J300,0)</f>
        <v>0</v>
      </c>
      <c r="BF300" s="147">
        <f>IF(N300="snížená",J300,0)</f>
        <v>0</v>
      </c>
      <c r="BG300" s="147">
        <f>IF(N300="zákl. přenesená",J300,0)</f>
        <v>0</v>
      </c>
      <c r="BH300" s="147">
        <f>IF(N300="sníž. přenesená",J300,0)</f>
        <v>0</v>
      </c>
      <c r="BI300" s="147">
        <f>IF(N300="nulová",J300,0)</f>
        <v>0</v>
      </c>
      <c r="BJ300" s="16" t="s">
        <v>84</v>
      </c>
      <c r="BK300" s="147">
        <f>ROUND(I300*H300,2)</f>
        <v>0</v>
      </c>
      <c r="BL300" s="16" t="s">
        <v>184</v>
      </c>
      <c r="BM300" s="146" t="s">
        <v>353</v>
      </c>
    </row>
    <row r="301" spans="2:65" s="13" customFormat="1">
      <c r="B301" s="155"/>
      <c r="D301" s="149" t="s">
        <v>186</v>
      </c>
      <c r="E301" s="156" t="s">
        <v>1</v>
      </c>
      <c r="F301" s="157" t="s">
        <v>354</v>
      </c>
      <c r="H301" s="158">
        <v>19.213000000000001</v>
      </c>
      <c r="I301" s="159"/>
      <c r="L301" s="155"/>
      <c r="M301" s="160"/>
      <c r="T301" s="161"/>
      <c r="AT301" s="156" t="s">
        <v>186</v>
      </c>
      <c r="AU301" s="156" t="s">
        <v>87</v>
      </c>
      <c r="AV301" s="13" t="s">
        <v>87</v>
      </c>
      <c r="AW301" s="13" t="s">
        <v>31</v>
      </c>
      <c r="AX301" s="13" t="s">
        <v>76</v>
      </c>
      <c r="AY301" s="156" t="s">
        <v>178</v>
      </c>
    </row>
    <row r="302" spans="2:65" s="14" customFormat="1">
      <c r="B302" s="162"/>
      <c r="D302" s="149" t="s">
        <v>186</v>
      </c>
      <c r="E302" s="163" t="s">
        <v>1</v>
      </c>
      <c r="F302" s="164" t="s">
        <v>189</v>
      </c>
      <c r="H302" s="165">
        <v>19.213000000000001</v>
      </c>
      <c r="I302" s="166"/>
      <c r="L302" s="162"/>
      <c r="M302" s="167"/>
      <c r="T302" s="168"/>
      <c r="AT302" s="163" t="s">
        <v>186</v>
      </c>
      <c r="AU302" s="163" t="s">
        <v>87</v>
      </c>
      <c r="AV302" s="14" t="s">
        <v>184</v>
      </c>
      <c r="AW302" s="14" t="s">
        <v>31</v>
      </c>
      <c r="AX302" s="14" t="s">
        <v>84</v>
      </c>
      <c r="AY302" s="163" t="s">
        <v>178</v>
      </c>
    </row>
    <row r="303" spans="2:65" s="1" customFormat="1" ht="21.75" customHeight="1">
      <c r="B303" s="133"/>
      <c r="C303" s="134" t="s">
        <v>355</v>
      </c>
      <c r="D303" s="134" t="s">
        <v>180</v>
      </c>
      <c r="E303" s="135" t="s">
        <v>356</v>
      </c>
      <c r="F303" s="136" t="s">
        <v>357</v>
      </c>
      <c r="G303" s="137" t="s">
        <v>116</v>
      </c>
      <c r="H303" s="138">
        <v>546</v>
      </c>
      <c r="I303" s="139"/>
      <c r="J303" s="140">
        <f>ROUND(I303*H303,2)</f>
        <v>0</v>
      </c>
      <c r="K303" s="141"/>
      <c r="L303" s="31"/>
      <c r="M303" s="142" t="s">
        <v>1</v>
      </c>
      <c r="N303" s="143" t="s">
        <v>41</v>
      </c>
      <c r="P303" s="144">
        <f>O303*H303</f>
        <v>0</v>
      </c>
      <c r="Q303" s="144">
        <v>8.4000000000000003E-4</v>
      </c>
      <c r="R303" s="144">
        <f>Q303*H303</f>
        <v>0.45863999999999999</v>
      </c>
      <c r="S303" s="144">
        <v>0</v>
      </c>
      <c r="T303" s="145">
        <f>S303*H303</f>
        <v>0</v>
      </c>
      <c r="AR303" s="146" t="s">
        <v>184</v>
      </c>
      <c r="AT303" s="146" t="s">
        <v>180</v>
      </c>
      <c r="AU303" s="146" t="s">
        <v>87</v>
      </c>
      <c r="AY303" s="16" t="s">
        <v>178</v>
      </c>
      <c r="BE303" s="147">
        <f>IF(N303="základní",J303,0)</f>
        <v>0</v>
      </c>
      <c r="BF303" s="147">
        <f>IF(N303="snížená",J303,0)</f>
        <v>0</v>
      </c>
      <c r="BG303" s="147">
        <f>IF(N303="zákl. přenesená",J303,0)</f>
        <v>0</v>
      </c>
      <c r="BH303" s="147">
        <f>IF(N303="sníž. přenesená",J303,0)</f>
        <v>0</v>
      </c>
      <c r="BI303" s="147">
        <f>IF(N303="nulová",J303,0)</f>
        <v>0</v>
      </c>
      <c r="BJ303" s="16" t="s">
        <v>84</v>
      </c>
      <c r="BK303" s="147">
        <f>ROUND(I303*H303,2)</f>
        <v>0</v>
      </c>
      <c r="BL303" s="16" t="s">
        <v>184</v>
      </c>
      <c r="BM303" s="146" t="s">
        <v>358</v>
      </c>
    </row>
    <row r="304" spans="2:65" s="12" customFormat="1">
      <c r="B304" s="148"/>
      <c r="D304" s="149" t="s">
        <v>186</v>
      </c>
      <c r="E304" s="150" t="s">
        <v>1</v>
      </c>
      <c r="F304" s="151" t="s">
        <v>315</v>
      </c>
      <c r="H304" s="150" t="s">
        <v>1</v>
      </c>
      <c r="I304" s="152"/>
      <c r="L304" s="148"/>
      <c r="M304" s="153"/>
      <c r="T304" s="154"/>
      <c r="AT304" s="150" t="s">
        <v>186</v>
      </c>
      <c r="AU304" s="150" t="s">
        <v>87</v>
      </c>
      <c r="AV304" s="12" t="s">
        <v>84</v>
      </c>
      <c r="AW304" s="12" t="s">
        <v>31</v>
      </c>
      <c r="AX304" s="12" t="s">
        <v>76</v>
      </c>
      <c r="AY304" s="150" t="s">
        <v>178</v>
      </c>
    </row>
    <row r="305" spans="2:51" s="12" customFormat="1">
      <c r="B305" s="148"/>
      <c r="D305" s="149" t="s">
        <v>186</v>
      </c>
      <c r="E305" s="150" t="s">
        <v>1</v>
      </c>
      <c r="F305" s="151" t="s">
        <v>751</v>
      </c>
      <c r="H305" s="150" t="s">
        <v>1</v>
      </c>
      <c r="I305" s="152"/>
      <c r="L305" s="148"/>
      <c r="M305" s="153"/>
      <c r="T305" s="154"/>
      <c r="AT305" s="150" t="s">
        <v>186</v>
      </c>
      <c r="AU305" s="150" t="s">
        <v>87</v>
      </c>
      <c r="AV305" s="12" t="s">
        <v>84</v>
      </c>
      <c r="AW305" s="12" t="s">
        <v>31</v>
      </c>
      <c r="AX305" s="12" t="s">
        <v>76</v>
      </c>
      <c r="AY305" s="150" t="s">
        <v>178</v>
      </c>
    </row>
    <row r="306" spans="2:51" s="13" customFormat="1">
      <c r="B306" s="155"/>
      <c r="D306" s="149" t="s">
        <v>186</v>
      </c>
      <c r="E306" s="156" t="s">
        <v>1</v>
      </c>
      <c r="F306" s="157" t="s">
        <v>360</v>
      </c>
      <c r="H306" s="158">
        <v>31.5</v>
      </c>
      <c r="I306" s="159"/>
      <c r="L306" s="155"/>
      <c r="M306" s="160"/>
      <c r="T306" s="161"/>
      <c r="AT306" s="156" t="s">
        <v>186</v>
      </c>
      <c r="AU306" s="156" t="s">
        <v>87</v>
      </c>
      <c r="AV306" s="13" t="s">
        <v>87</v>
      </c>
      <c r="AW306" s="13" t="s">
        <v>31</v>
      </c>
      <c r="AX306" s="13" t="s">
        <v>76</v>
      </c>
      <c r="AY306" s="156" t="s">
        <v>178</v>
      </c>
    </row>
    <row r="307" spans="2:51" s="12" customFormat="1">
      <c r="B307" s="148"/>
      <c r="D307" s="149" t="s">
        <v>186</v>
      </c>
      <c r="E307" s="150" t="s">
        <v>1</v>
      </c>
      <c r="F307" s="151" t="s">
        <v>752</v>
      </c>
      <c r="H307" s="150" t="s">
        <v>1</v>
      </c>
      <c r="I307" s="152"/>
      <c r="L307" s="148"/>
      <c r="M307" s="153"/>
      <c r="T307" s="154"/>
      <c r="AT307" s="150" t="s">
        <v>186</v>
      </c>
      <c r="AU307" s="150" t="s">
        <v>87</v>
      </c>
      <c r="AV307" s="12" t="s">
        <v>84</v>
      </c>
      <c r="AW307" s="12" t="s">
        <v>31</v>
      </c>
      <c r="AX307" s="12" t="s">
        <v>76</v>
      </c>
      <c r="AY307" s="150" t="s">
        <v>178</v>
      </c>
    </row>
    <row r="308" spans="2:51" s="13" customFormat="1">
      <c r="B308" s="155"/>
      <c r="D308" s="149" t="s">
        <v>186</v>
      </c>
      <c r="E308" s="156" t="s">
        <v>1</v>
      </c>
      <c r="F308" s="157" t="s">
        <v>368</v>
      </c>
      <c r="H308" s="158">
        <v>24.5</v>
      </c>
      <c r="I308" s="159"/>
      <c r="L308" s="155"/>
      <c r="M308" s="160"/>
      <c r="T308" s="161"/>
      <c r="AT308" s="156" t="s">
        <v>186</v>
      </c>
      <c r="AU308" s="156" t="s">
        <v>87</v>
      </c>
      <c r="AV308" s="13" t="s">
        <v>87</v>
      </c>
      <c r="AW308" s="13" t="s">
        <v>31</v>
      </c>
      <c r="AX308" s="13" t="s">
        <v>76</v>
      </c>
      <c r="AY308" s="156" t="s">
        <v>178</v>
      </c>
    </row>
    <row r="309" spans="2:51" s="12" customFormat="1">
      <c r="B309" s="148"/>
      <c r="D309" s="149" t="s">
        <v>186</v>
      </c>
      <c r="E309" s="150" t="s">
        <v>1</v>
      </c>
      <c r="F309" s="151" t="s">
        <v>753</v>
      </c>
      <c r="H309" s="150" t="s">
        <v>1</v>
      </c>
      <c r="I309" s="152"/>
      <c r="L309" s="148"/>
      <c r="M309" s="153"/>
      <c r="T309" s="154"/>
      <c r="AT309" s="150" t="s">
        <v>186</v>
      </c>
      <c r="AU309" s="150" t="s">
        <v>87</v>
      </c>
      <c r="AV309" s="12" t="s">
        <v>84</v>
      </c>
      <c r="AW309" s="12" t="s">
        <v>31</v>
      </c>
      <c r="AX309" s="12" t="s">
        <v>76</v>
      </c>
      <c r="AY309" s="150" t="s">
        <v>178</v>
      </c>
    </row>
    <row r="310" spans="2:51" s="13" customFormat="1">
      <c r="B310" s="155"/>
      <c r="D310" s="149" t="s">
        <v>186</v>
      </c>
      <c r="E310" s="156" t="s">
        <v>1</v>
      </c>
      <c r="F310" s="157" t="s">
        <v>364</v>
      </c>
      <c r="H310" s="158">
        <v>10.5</v>
      </c>
      <c r="I310" s="159"/>
      <c r="L310" s="155"/>
      <c r="M310" s="160"/>
      <c r="T310" s="161"/>
      <c r="AT310" s="156" t="s">
        <v>186</v>
      </c>
      <c r="AU310" s="156" t="s">
        <v>87</v>
      </c>
      <c r="AV310" s="13" t="s">
        <v>87</v>
      </c>
      <c r="AW310" s="13" t="s">
        <v>31</v>
      </c>
      <c r="AX310" s="13" t="s">
        <v>76</v>
      </c>
      <c r="AY310" s="156" t="s">
        <v>178</v>
      </c>
    </row>
    <row r="311" spans="2:51" s="12" customFormat="1">
      <c r="B311" s="148"/>
      <c r="D311" s="149" t="s">
        <v>186</v>
      </c>
      <c r="E311" s="150" t="s">
        <v>1</v>
      </c>
      <c r="F311" s="151" t="s">
        <v>754</v>
      </c>
      <c r="H311" s="150" t="s">
        <v>1</v>
      </c>
      <c r="I311" s="152"/>
      <c r="L311" s="148"/>
      <c r="M311" s="153"/>
      <c r="T311" s="154"/>
      <c r="AT311" s="150" t="s">
        <v>186</v>
      </c>
      <c r="AU311" s="150" t="s">
        <v>87</v>
      </c>
      <c r="AV311" s="12" t="s">
        <v>84</v>
      </c>
      <c r="AW311" s="12" t="s">
        <v>31</v>
      </c>
      <c r="AX311" s="12" t="s">
        <v>76</v>
      </c>
      <c r="AY311" s="150" t="s">
        <v>178</v>
      </c>
    </row>
    <row r="312" spans="2:51" s="13" customFormat="1">
      <c r="B312" s="155"/>
      <c r="D312" s="149" t="s">
        <v>186</v>
      </c>
      <c r="E312" s="156" t="s">
        <v>1</v>
      </c>
      <c r="F312" s="157" t="s">
        <v>359</v>
      </c>
      <c r="H312" s="158">
        <v>17.5</v>
      </c>
      <c r="I312" s="159"/>
      <c r="L312" s="155"/>
      <c r="M312" s="160"/>
      <c r="T312" s="161"/>
      <c r="AT312" s="156" t="s">
        <v>186</v>
      </c>
      <c r="AU312" s="156" t="s">
        <v>87</v>
      </c>
      <c r="AV312" s="13" t="s">
        <v>87</v>
      </c>
      <c r="AW312" s="13" t="s">
        <v>31</v>
      </c>
      <c r="AX312" s="13" t="s">
        <v>76</v>
      </c>
      <c r="AY312" s="156" t="s">
        <v>178</v>
      </c>
    </row>
    <row r="313" spans="2:51" s="12" customFormat="1">
      <c r="B313" s="148"/>
      <c r="D313" s="149" t="s">
        <v>186</v>
      </c>
      <c r="E313" s="150" t="s">
        <v>1</v>
      </c>
      <c r="F313" s="151" t="s">
        <v>755</v>
      </c>
      <c r="H313" s="150" t="s">
        <v>1</v>
      </c>
      <c r="I313" s="152"/>
      <c r="L313" s="148"/>
      <c r="M313" s="153"/>
      <c r="T313" s="154"/>
      <c r="AT313" s="150" t="s">
        <v>186</v>
      </c>
      <c r="AU313" s="150" t="s">
        <v>87</v>
      </c>
      <c r="AV313" s="12" t="s">
        <v>84</v>
      </c>
      <c r="AW313" s="12" t="s">
        <v>31</v>
      </c>
      <c r="AX313" s="12" t="s">
        <v>76</v>
      </c>
      <c r="AY313" s="150" t="s">
        <v>178</v>
      </c>
    </row>
    <row r="314" spans="2:51" s="13" customFormat="1">
      <c r="B314" s="155"/>
      <c r="D314" s="149" t="s">
        <v>186</v>
      </c>
      <c r="E314" s="156" t="s">
        <v>1</v>
      </c>
      <c r="F314" s="157" t="s">
        <v>368</v>
      </c>
      <c r="H314" s="158">
        <v>24.5</v>
      </c>
      <c r="I314" s="159"/>
      <c r="L314" s="155"/>
      <c r="M314" s="160"/>
      <c r="T314" s="161"/>
      <c r="AT314" s="156" t="s">
        <v>186</v>
      </c>
      <c r="AU314" s="156" t="s">
        <v>87</v>
      </c>
      <c r="AV314" s="13" t="s">
        <v>87</v>
      </c>
      <c r="AW314" s="13" t="s">
        <v>31</v>
      </c>
      <c r="AX314" s="13" t="s">
        <v>76</v>
      </c>
      <c r="AY314" s="156" t="s">
        <v>178</v>
      </c>
    </row>
    <row r="315" spans="2:51" s="12" customFormat="1">
      <c r="B315" s="148"/>
      <c r="D315" s="149" t="s">
        <v>186</v>
      </c>
      <c r="E315" s="150" t="s">
        <v>1</v>
      </c>
      <c r="F315" s="151" t="s">
        <v>756</v>
      </c>
      <c r="H315" s="150" t="s">
        <v>1</v>
      </c>
      <c r="I315" s="152"/>
      <c r="L315" s="148"/>
      <c r="M315" s="153"/>
      <c r="T315" s="154"/>
      <c r="AT315" s="150" t="s">
        <v>186</v>
      </c>
      <c r="AU315" s="150" t="s">
        <v>87</v>
      </c>
      <c r="AV315" s="12" t="s">
        <v>84</v>
      </c>
      <c r="AW315" s="12" t="s">
        <v>31</v>
      </c>
      <c r="AX315" s="12" t="s">
        <v>76</v>
      </c>
      <c r="AY315" s="150" t="s">
        <v>178</v>
      </c>
    </row>
    <row r="316" spans="2:51" s="13" customFormat="1">
      <c r="B316" s="155"/>
      <c r="D316" s="149" t="s">
        <v>186</v>
      </c>
      <c r="E316" s="156" t="s">
        <v>1</v>
      </c>
      <c r="F316" s="157" t="s">
        <v>362</v>
      </c>
      <c r="H316" s="158">
        <v>14</v>
      </c>
      <c r="I316" s="159"/>
      <c r="L316" s="155"/>
      <c r="M316" s="160"/>
      <c r="T316" s="161"/>
      <c r="AT316" s="156" t="s">
        <v>186</v>
      </c>
      <c r="AU316" s="156" t="s">
        <v>87</v>
      </c>
      <c r="AV316" s="13" t="s">
        <v>87</v>
      </c>
      <c r="AW316" s="13" t="s">
        <v>31</v>
      </c>
      <c r="AX316" s="13" t="s">
        <v>76</v>
      </c>
      <c r="AY316" s="156" t="s">
        <v>178</v>
      </c>
    </row>
    <row r="317" spans="2:51" s="12" customFormat="1">
      <c r="B317" s="148"/>
      <c r="D317" s="149" t="s">
        <v>186</v>
      </c>
      <c r="E317" s="150" t="s">
        <v>1</v>
      </c>
      <c r="F317" s="151" t="s">
        <v>757</v>
      </c>
      <c r="H317" s="150" t="s">
        <v>1</v>
      </c>
      <c r="I317" s="152"/>
      <c r="L317" s="148"/>
      <c r="M317" s="153"/>
      <c r="T317" s="154"/>
      <c r="AT317" s="150" t="s">
        <v>186</v>
      </c>
      <c r="AU317" s="150" t="s">
        <v>87</v>
      </c>
      <c r="AV317" s="12" t="s">
        <v>84</v>
      </c>
      <c r="AW317" s="12" t="s">
        <v>31</v>
      </c>
      <c r="AX317" s="12" t="s">
        <v>76</v>
      </c>
      <c r="AY317" s="150" t="s">
        <v>178</v>
      </c>
    </row>
    <row r="318" spans="2:51" s="13" customFormat="1">
      <c r="B318" s="155"/>
      <c r="D318" s="149" t="s">
        <v>186</v>
      </c>
      <c r="E318" s="156" t="s">
        <v>1</v>
      </c>
      <c r="F318" s="157" t="s">
        <v>368</v>
      </c>
      <c r="H318" s="158">
        <v>24.5</v>
      </c>
      <c r="I318" s="159"/>
      <c r="L318" s="155"/>
      <c r="M318" s="160"/>
      <c r="T318" s="161"/>
      <c r="AT318" s="156" t="s">
        <v>186</v>
      </c>
      <c r="AU318" s="156" t="s">
        <v>87</v>
      </c>
      <c r="AV318" s="13" t="s">
        <v>87</v>
      </c>
      <c r="AW318" s="13" t="s">
        <v>31</v>
      </c>
      <c r="AX318" s="13" t="s">
        <v>76</v>
      </c>
      <c r="AY318" s="156" t="s">
        <v>178</v>
      </c>
    </row>
    <row r="319" spans="2:51" s="12" customFormat="1">
      <c r="B319" s="148"/>
      <c r="D319" s="149" t="s">
        <v>186</v>
      </c>
      <c r="E319" s="150" t="s">
        <v>1</v>
      </c>
      <c r="F319" s="151" t="s">
        <v>758</v>
      </c>
      <c r="H319" s="150" t="s">
        <v>1</v>
      </c>
      <c r="I319" s="152"/>
      <c r="L319" s="148"/>
      <c r="M319" s="153"/>
      <c r="T319" s="154"/>
      <c r="AT319" s="150" t="s">
        <v>186</v>
      </c>
      <c r="AU319" s="150" t="s">
        <v>87</v>
      </c>
      <c r="AV319" s="12" t="s">
        <v>84</v>
      </c>
      <c r="AW319" s="12" t="s">
        <v>31</v>
      </c>
      <c r="AX319" s="12" t="s">
        <v>76</v>
      </c>
      <c r="AY319" s="150" t="s">
        <v>178</v>
      </c>
    </row>
    <row r="320" spans="2:51" s="13" customFormat="1">
      <c r="B320" s="155"/>
      <c r="D320" s="149" t="s">
        <v>186</v>
      </c>
      <c r="E320" s="156" t="s">
        <v>1</v>
      </c>
      <c r="F320" s="157" t="s">
        <v>368</v>
      </c>
      <c r="H320" s="158">
        <v>24.5</v>
      </c>
      <c r="I320" s="159"/>
      <c r="L320" s="155"/>
      <c r="M320" s="160"/>
      <c r="T320" s="161"/>
      <c r="AT320" s="156" t="s">
        <v>186</v>
      </c>
      <c r="AU320" s="156" t="s">
        <v>87</v>
      </c>
      <c r="AV320" s="13" t="s">
        <v>87</v>
      </c>
      <c r="AW320" s="13" t="s">
        <v>31</v>
      </c>
      <c r="AX320" s="13" t="s">
        <v>76</v>
      </c>
      <c r="AY320" s="156" t="s">
        <v>178</v>
      </c>
    </row>
    <row r="321" spans="2:51" s="12" customFormat="1">
      <c r="B321" s="148"/>
      <c r="D321" s="149" t="s">
        <v>186</v>
      </c>
      <c r="E321" s="150" t="s">
        <v>1</v>
      </c>
      <c r="F321" s="151" t="s">
        <v>759</v>
      </c>
      <c r="H321" s="150" t="s">
        <v>1</v>
      </c>
      <c r="I321" s="152"/>
      <c r="L321" s="148"/>
      <c r="M321" s="153"/>
      <c r="T321" s="154"/>
      <c r="AT321" s="150" t="s">
        <v>186</v>
      </c>
      <c r="AU321" s="150" t="s">
        <v>87</v>
      </c>
      <c r="AV321" s="12" t="s">
        <v>84</v>
      </c>
      <c r="AW321" s="12" t="s">
        <v>31</v>
      </c>
      <c r="AX321" s="12" t="s">
        <v>76</v>
      </c>
      <c r="AY321" s="150" t="s">
        <v>178</v>
      </c>
    </row>
    <row r="322" spans="2:51" s="13" customFormat="1">
      <c r="B322" s="155"/>
      <c r="D322" s="149" t="s">
        <v>186</v>
      </c>
      <c r="E322" s="156" t="s">
        <v>1</v>
      </c>
      <c r="F322" s="157" t="s">
        <v>363</v>
      </c>
      <c r="H322" s="158">
        <v>21</v>
      </c>
      <c r="I322" s="159"/>
      <c r="L322" s="155"/>
      <c r="M322" s="160"/>
      <c r="T322" s="161"/>
      <c r="AT322" s="156" t="s">
        <v>186</v>
      </c>
      <c r="AU322" s="156" t="s">
        <v>87</v>
      </c>
      <c r="AV322" s="13" t="s">
        <v>87</v>
      </c>
      <c r="AW322" s="13" t="s">
        <v>31</v>
      </c>
      <c r="AX322" s="13" t="s">
        <v>76</v>
      </c>
      <c r="AY322" s="156" t="s">
        <v>178</v>
      </c>
    </row>
    <row r="323" spans="2:51" s="12" customFormat="1">
      <c r="B323" s="148"/>
      <c r="D323" s="149" t="s">
        <v>186</v>
      </c>
      <c r="E323" s="150" t="s">
        <v>1</v>
      </c>
      <c r="F323" s="151" t="s">
        <v>760</v>
      </c>
      <c r="H323" s="150" t="s">
        <v>1</v>
      </c>
      <c r="I323" s="152"/>
      <c r="L323" s="148"/>
      <c r="M323" s="153"/>
      <c r="T323" s="154"/>
      <c r="AT323" s="150" t="s">
        <v>186</v>
      </c>
      <c r="AU323" s="150" t="s">
        <v>87</v>
      </c>
      <c r="AV323" s="12" t="s">
        <v>84</v>
      </c>
      <c r="AW323" s="12" t="s">
        <v>31</v>
      </c>
      <c r="AX323" s="12" t="s">
        <v>76</v>
      </c>
      <c r="AY323" s="150" t="s">
        <v>178</v>
      </c>
    </row>
    <row r="324" spans="2:51" s="13" customFormat="1">
      <c r="B324" s="155"/>
      <c r="D324" s="149" t="s">
        <v>186</v>
      </c>
      <c r="E324" s="156" t="s">
        <v>1</v>
      </c>
      <c r="F324" s="157" t="s">
        <v>359</v>
      </c>
      <c r="H324" s="158">
        <v>17.5</v>
      </c>
      <c r="I324" s="159"/>
      <c r="L324" s="155"/>
      <c r="M324" s="160"/>
      <c r="T324" s="161"/>
      <c r="AT324" s="156" t="s">
        <v>186</v>
      </c>
      <c r="AU324" s="156" t="s">
        <v>87</v>
      </c>
      <c r="AV324" s="13" t="s">
        <v>87</v>
      </c>
      <c r="AW324" s="13" t="s">
        <v>31</v>
      </c>
      <c r="AX324" s="13" t="s">
        <v>76</v>
      </c>
      <c r="AY324" s="156" t="s">
        <v>178</v>
      </c>
    </row>
    <row r="325" spans="2:51" s="12" customFormat="1">
      <c r="B325" s="148"/>
      <c r="D325" s="149" t="s">
        <v>186</v>
      </c>
      <c r="E325" s="150" t="s">
        <v>1</v>
      </c>
      <c r="F325" s="151" t="s">
        <v>761</v>
      </c>
      <c r="H325" s="150" t="s">
        <v>1</v>
      </c>
      <c r="I325" s="152"/>
      <c r="L325" s="148"/>
      <c r="M325" s="153"/>
      <c r="T325" s="154"/>
      <c r="AT325" s="150" t="s">
        <v>186</v>
      </c>
      <c r="AU325" s="150" t="s">
        <v>87</v>
      </c>
      <c r="AV325" s="12" t="s">
        <v>84</v>
      </c>
      <c r="AW325" s="12" t="s">
        <v>31</v>
      </c>
      <c r="AX325" s="12" t="s">
        <v>76</v>
      </c>
      <c r="AY325" s="150" t="s">
        <v>178</v>
      </c>
    </row>
    <row r="326" spans="2:51" s="13" customFormat="1">
      <c r="B326" s="155"/>
      <c r="D326" s="149" t="s">
        <v>186</v>
      </c>
      <c r="E326" s="156" t="s">
        <v>1</v>
      </c>
      <c r="F326" s="157" t="s">
        <v>359</v>
      </c>
      <c r="H326" s="158">
        <v>17.5</v>
      </c>
      <c r="I326" s="159"/>
      <c r="L326" s="155"/>
      <c r="M326" s="160"/>
      <c r="T326" s="161"/>
      <c r="AT326" s="156" t="s">
        <v>186</v>
      </c>
      <c r="AU326" s="156" t="s">
        <v>87</v>
      </c>
      <c r="AV326" s="13" t="s">
        <v>87</v>
      </c>
      <c r="AW326" s="13" t="s">
        <v>31</v>
      </c>
      <c r="AX326" s="13" t="s">
        <v>76</v>
      </c>
      <c r="AY326" s="156" t="s">
        <v>178</v>
      </c>
    </row>
    <row r="327" spans="2:51" s="12" customFormat="1">
      <c r="B327" s="148"/>
      <c r="D327" s="149" t="s">
        <v>186</v>
      </c>
      <c r="E327" s="150" t="s">
        <v>1</v>
      </c>
      <c r="F327" s="151" t="s">
        <v>762</v>
      </c>
      <c r="H327" s="150" t="s">
        <v>1</v>
      </c>
      <c r="I327" s="152"/>
      <c r="L327" s="148"/>
      <c r="M327" s="153"/>
      <c r="T327" s="154"/>
      <c r="AT327" s="150" t="s">
        <v>186</v>
      </c>
      <c r="AU327" s="150" t="s">
        <v>87</v>
      </c>
      <c r="AV327" s="12" t="s">
        <v>84</v>
      </c>
      <c r="AW327" s="12" t="s">
        <v>31</v>
      </c>
      <c r="AX327" s="12" t="s">
        <v>76</v>
      </c>
      <c r="AY327" s="150" t="s">
        <v>178</v>
      </c>
    </row>
    <row r="328" spans="2:51" s="13" customFormat="1">
      <c r="B328" s="155"/>
      <c r="D328" s="149" t="s">
        <v>186</v>
      </c>
      <c r="E328" s="156" t="s">
        <v>1</v>
      </c>
      <c r="F328" s="157" t="s">
        <v>359</v>
      </c>
      <c r="H328" s="158">
        <v>17.5</v>
      </c>
      <c r="I328" s="159"/>
      <c r="L328" s="155"/>
      <c r="M328" s="160"/>
      <c r="T328" s="161"/>
      <c r="AT328" s="156" t="s">
        <v>186</v>
      </c>
      <c r="AU328" s="156" t="s">
        <v>87</v>
      </c>
      <c r="AV328" s="13" t="s">
        <v>87</v>
      </c>
      <c r="AW328" s="13" t="s">
        <v>31</v>
      </c>
      <c r="AX328" s="13" t="s">
        <v>76</v>
      </c>
      <c r="AY328" s="156" t="s">
        <v>178</v>
      </c>
    </row>
    <row r="329" spans="2:51" s="12" customFormat="1">
      <c r="B329" s="148"/>
      <c r="D329" s="149" t="s">
        <v>186</v>
      </c>
      <c r="E329" s="150" t="s">
        <v>1</v>
      </c>
      <c r="F329" s="151" t="s">
        <v>763</v>
      </c>
      <c r="H329" s="150" t="s">
        <v>1</v>
      </c>
      <c r="I329" s="152"/>
      <c r="L329" s="148"/>
      <c r="M329" s="153"/>
      <c r="T329" s="154"/>
      <c r="AT329" s="150" t="s">
        <v>186</v>
      </c>
      <c r="AU329" s="150" t="s">
        <v>87</v>
      </c>
      <c r="AV329" s="12" t="s">
        <v>84</v>
      </c>
      <c r="AW329" s="12" t="s">
        <v>31</v>
      </c>
      <c r="AX329" s="12" t="s">
        <v>76</v>
      </c>
      <c r="AY329" s="150" t="s">
        <v>178</v>
      </c>
    </row>
    <row r="330" spans="2:51" s="13" customFormat="1">
      <c r="B330" s="155"/>
      <c r="D330" s="149" t="s">
        <v>186</v>
      </c>
      <c r="E330" s="156" t="s">
        <v>1</v>
      </c>
      <c r="F330" s="157" t="s">
        <v>364</v>
      </c>
      <c r="H330" s="158">
        <v>10.5</v>
      </c>
      <c r="I330" s="159"/>
      <c r="L330" s="155"/>
      <c r="M330" s="160"/>
      <c r="T330" s="161"/>
      <c r="AT330" s="156" t="s">
        <v>186</v>
      </c>
      <c r="AU330" s="156" t="s">
        <v>87</v>
      </c>
      <c r="AV330" s="13" t="s">
        <v>87</v>
      </c>
      <c r="AW330" s="13" t="s">
        <v>31</v>
      </c>
      <c r="AX330" s="13" t="s">
        <v>76</v>
      </c>
      <c r="AY330" s="156" t="s">
        <v>178</v>
      </c>
    </row>
    <row r="331" spans="2:51" s="12" customFormat="1">
      <c r="B331" s="148"/>
      <c r="D331" s="149" t="s">
        <v>186</v>
      </c>
      <c r="E331" s="150" t="s">
        <v>1</v>
      </c>
      <c r="F331" s="151" t="s">
        <v>764</v>
      </c>
      <c r="H331" s="150" t="s">
        <v>1</v>
      </c>
      <c r="I331" s="152"/>
      <c r="L331" s="148"/>
      <c r="M331" s="153"/>
      <c r="T331" s="154"/>
      <c r="AT331" s="150" t="s">
        <v>186</v>
      </c>
      <c r="AU331" s="150" t="s">
        <v>87</v>
      </c>
      <c r="AV331" s="12" t="s">
        <v>84</v>
      </c>
      <c r="AW331" s="12" t="s">
        <v>31</v>
      </c>
      <c r="AX331" s="12" t="s">
        <v>76</v>
      </c>
      <c r="AY331" s="150" t="s">
        <v>178</v>
      </c>
    </row>
    <row r="332" spans="2:51" s="13" customFormat="1">
      <c r="B332" s="155"/>
      <c r="D332" s="149" t="s">
        <v>186</v>
      </c>
      <c r="E332" s="156" t="s">
        <v>1</v>
      </c>
      <c r="F332" s="157" t="s">
        <v>789</v>
      </c>
      <c r="H332" s="158">
        <v>35</v>
      </c>
      <c r="I332" s="159"/>
      <c r="L332" s="155"/>
      <c r="M332" s="160"/>
      <c r="T332" s="161"/>
      <c r="AT332" s="156" t="s">
        <v>186</v>
      </c>
      <c r="AU332" s="156" t="s">
        <v>87</v>
      </c>
      <c r="AV332" s="13" t="s">
        <v>87</v>
      </c>
      <c r="AW332" s="13" t="s">
        <v>31</v>
      </c>
      <c r="AX332" s="13" t="s">
        <v>76</v>
      </c>
      <c r="AY332" s="156" t="s">
        <v>178</v>
      </c>
    </row>
    <row r="333" spans="2:51" s="12" customFormat="1">
      <c r="B333" s="148"/>
      <c r="D333" s="149" t="s">
        <v>186</v>
      </c>
      <c r="E333" s="150" t="s">
        <v>1</v>
      </c>
      <c r="F333" s="151" t="s">
        <v>765</v>
      </c>
      <c r="H333" s="150" t="s">
        <v>1</v>
      </c>
      <c r="I333" s="152"/>
      <c r="L333" s="148"/>
      <c r="M333" s="153"/>
      <c r="T333" s="154"/>
      <c r="AT333" s="150" t="s">
        <v>186</v>
      </c>
      <c r="AU333" s="150" t="s">
        <v>87</v>
      </c>
      <c r="AV333" s="12" t="s">
        <v>84</v>
      </c>
      <c r="AW333" s="12" t="s">
        <v>31</v>
      </c>
      <c r="AX333" s="12" t="s">
        <v>76</v>
      </c>
      <c r="AY333" s="150" t="s">
        <v>178</v>
      </c>
    </row>
    <row r="334" spans="2:51" s="13" customFormat="1">
      <c r="B334" s="155"/>
      <c r="D334" s="149" t="s">
        <v>186</v>
      </c>
      <c r="E334" s="156" t="s">
        <v>1</v>
      </c>
      <c r="F334" s="157" t="s">
        <v>368</v>
      </c>
      <c r="H334" s="158">
        <v>24.5</v>
      </c>
      <c r="I334" s="159"/>
      <c r="L334" s="155"/>
      <c r="M334" s="160"/>
      <c r="T334" s="161"/>
      <c r="AT334" s="156" t="s">
        <v>186</v>
      </c>
      <c r="AU334" s="156" t="s">
        <v>87</v>
      </c>
      <c r="AV334" s="13" t="s">
        <v>87</v>
      </c>
      <c r="AW334" s="13" t="s">
        <v>31</v>
      </c>
      <c r="AX334" s="13" t="s">
        <v>76</v>
      </c>
      <c r="AY334" s="156" t="s">
        <v>178</v>
      </c>
    </row>
    <row r="335" spans="2:51" s="12" customFormat="1">
      <c r="B335" s="148"/>
      <c r="D335" s="149" t="s">
        <v>186</v>
      </c>
      <c r="E335" s="150" t="s">
        <v>1</v>
      </c>
      <c r="F335" s="151" t="s">
        <v>766</v>
      </c>
      <c r="H335" s="150" t="s">
        <v>1</v>
      </c>
      <c r="I335" s="152"/>
      <c r="L335" s="148"/>
      <c r="M335" s="153"/>
      <c r="T335" s="154"/>
      <c r="AT335" s="150" t="s">
        <v>186</v>
      </c>
      <c r="AU335" s="150" t="s">
        <v>87</v>
      </c>
      <c r="AV335" s="12" t="s">
        <v>84</v>
      </c>
      <c r="AW335" s="12" t="s">
        <v>31</v>
      </c>
      <c r="AX335" s="12" t="s">
        <v>76</v>
      </c>
      <c r="AY335" s="150" t="s">
        <v>178</v>
      </c>
    </row>
    <row r="336" spans="2:51" s="13" customFormat="1">
      <c r="B336" s="155"/>
      <c r="D336" s="149" t="s">
        <v>186</v>
      </c>
      <c r="E336" s="156" t="s">
        <v>1</v>
      </c>
      <c r="F336" s="157" t="s">
        <v>359</v>
      </c>
      <c r="H336" s="158">
        <v>17.5</v>
      </c>
      <c r="I336" s="159"/>
      <c r="L336" s="155"/>
      <c r="M336" s="160"/>
      <c r="T336" s="161"/>
      <c r="AT336" s="156" t="s">
        <v>186</v>
      </c>
      <c r="AU336" s="156" t="s">
        <v>87</v>
      </c>
      <c r="AV336" s="13" t="s">
        <v>87</v>
      </c>
      <c r="AW336" s="13" t="s">
        <v>31</v>
      </c>
      <c r="AX336" s="13" t="s">
        <v>76</v>
      </c>
      <c r="AY336" s="156" t="s">
        <v>178</v>
      </c>
    </row>
    <row r="337" spans="2:51" s="12" customFormat="1">
      <c r="B337" s="148"/>
      <c r="D337" s="149" t="s">
        <v>186</v>
      </c>
      <c r="E337" s="150" t="s">
        <v>1</v>
      </c>
      <c r="F337" s="151" t="s">
        <v>767</v>
      </c>
      <c r="H337" s="150" t="s">
        <v>1</v>
      </c>
      <c r="I337" s="152"/>
      <c r="L337" s="148"/>
      <c r="M337" s="153"/>
      <c r="T337" s="154"/>
      <c r="AT337" s="150" t="s">
        <v>186</v>
      </c>
      <c r="AU337" s="150" t="s">
        <v>87</v>
      </c>
      <c r="AV337" s="12" t="s">
        <v>84</v>
      </c>
      <c r="AW337" s="12" t="s">
        <v>31</v>
      </c>
      <c r="AX337" s="12" t="s">
        <v>76</v>
      </c>
      <c r="AY337" s="150" t="s">
        <v>178</v>
      </c>
    </row>
    <row r="338" spans="2:51" s="13" customFormat="1">
      <c r="B338" s="155"/>
      <c r="D338" s="149" t="s">
        <v>186</v>
      </c>
      <c r="E338" s="156" t="s">
        <v>1</v>
      </c>
      <c r="F338" s="157" t="s">
        <v>362</v>
      </c>
      <c r="H338" s="158">
        <v>14</v>
      </c>
      <c r="I338" s="159"/>
      <c r="L338" s="155"/>
      <c r="M338" s="160"/>
      <c r="T338" s="161"/>
      <c r="AT338" s="156" t="s">
        <v>186</v>
      </c>
      <c r="AU338" s="156" t="s">
        <v>87</v>
      </c>
      <c r="AV338" s="13" t="s">
        <v>87</v>
      </c>
      <c r="AW338" s="13" t="s">
        <v>31</v>
      </c>
      <c r="AX338" s="13" t="s">
        <v>76</v>
      </c>
      <c r="AY338" s="156" t="s">
        <v>178</v>
      </c>
    </row>
    <row r="339" spans="2:51" s="12" customFormat="1">
      <c r="B339" s="148"/>
      <c r="D339" s="149" t="s">
        <v>186</v>
      </c>
      <c r="E339" s="150" t="s">
        <v>1</v>
      </c>
      <c r="F339" s="151" t="s">
        <v>768</v>
      </c>
      <c r="H339" s="150" t="s">
        <v>1</v>
      </c>
      <c r="I339" s="152"/>
      <c r="L339" s="148"/>
      <c r="M339" s="153"/>
      <c r="T339" s="154"/>
      <c r="AT339" s="150" t="s">
        <v>186</v>
      </c>
      <c r="AU339" s="150" t="s">
        <v>87</v>
      </c>
      <c r="AV339" s="12" t="s">
        <v>84</v>
      </c>
      <c r="AW339" s="12" t="s">
        <v>31</v>
      </c>
      <c r="AX339" s="12" t="s">
        <v>76</v>
      </c>
      <c r="AY339" s="150" t="s">
        <v>178</v>
      </c>
    </row>
    <row r="340" spans="2:51" s="13" customFormat="1">
      <c r="B340" s="155"/>
      <c r="D340" s="149" t="s">
        <v>186</v>
      </c>
      <c r="E340" s="156" t="s">
        <v>1</v>
      </c>
      <c r="F340" s="157" t="s">
        <v>359</v>
      </c>
      <c r="H340" s="158">
        <v>17.5</v>
      </c>
      <c r="I340" s="159"/>
      <c r="L340" s="155"/>
      <c r="M340" s="160"/>
      <c r="T340" s="161"/>
      <c r="AT340" s="156" t="s">
        <v>186</v>
      </c>
      <c r="AU340" s="156" t="s">
        <v>87</v>
      </c>
      <c r="AV340" s="13" t="s">
        <v>87</v>
      </c>
      <c r="AW340" s="13" t="s">
        <v>31</v>
      </c>
      <c r="AX340" s="13" t="s">
        <v>76</v>
      </c>
      <c r="AY340" s="156" t="s">
        <v>178</v>
      </c>
    </row>
    <row r="341" spans="2:51" s="12" customFormat="1">
      <c r="B341" s="148"/>
      <c r="D341" s="149" t="s">
        <v>186</v>
      </c>
      <c r="E341" s="150" t="s">
        <v>1</v>
      </c>
      <c r="F341" s="151" t="s">
        <v>790</v>
      </c>
      <c r="H341" s="150" t="s">
        <v>1</v>
      </c>
      <c r="I341" s="152"/>
      <c r="L341" s="148"/>
      <c r="M341" s="153"/>
      <c r="T341" s="154"/>
      <c r="AT341" s="150" t="s">
        <v>186</v>
      </c>
      <c r="AU341" s="150" t="s">
        <v>87</v>
      </c>
      <c r="AV341" s="12" t="s">
        <v>84</v>
      </c>
      <c r="AW341" s="12" t="s">
        <v>31</v>
      </c>
      <c r="AX341" s="12" t="s">
        <v>76</v>
      </c>
      <c r="AY341" s="150" t="s">
        <v>178</v>
      </c>
    </row>
    <row r="342" spans="2:51" s="13" customFormat="1">
      <c r="B342" s="155"/>
      <c r="D342" s="149" t="s">
        <v>186</v>
      </c>
      <c r="E342" s="156" t="s">
        <v>1</v>
      </c>
      <c r="F342" s="157" t="s">
        <v>363</v>
      </c>
      <c r="H342" s="158">
        <v>21</v>
      </c>
      <c r="I342" s="159"/>
      <c r="L342" s="155"/>
      <c r="M342" s="160"/>
      <c r="T342" s="161"/>
      <c r="AT342" s="156" t="s">
        <v>186</v>
      </c>
      <c r="AU342" s="156" t="s">
        <v>87</v>
      </c>
      <c r="AV342" s="13" t="s">
        <v>87</v>
      </c>
      <c r="AW342" s="13" t="s">
        <v>31</v>
      </c>
      <c r="AX342" s="13" t="s">
        <v>76</v>
      </c>
      <c r="AY342" s="156" t="s">
        <v>178</v>
      </c>
    </row>
    <row r="343" spans="2:51" s="12" customFormat="1">
      <c r="B343" s="148"/>
      <c r="D343" s="149" t="s">
        <v>186</v>
      </c>
      <c r="E343" s="150" t="s">
        <v>1</v>
      </c>
      <c r="F343" s="151" t="s">
        <v>770</v>
      </c>
      <c r="H343" s="150" t="s">
        <v>1</v>
      </c>
      <c r="I343" s="152"/>
      <c r="L343" s="148"/>
      <c r="M343" s="153"/>
      <c r="T343" s="154"/>
      <c r="AT343" s="150" t="s">
        <v>186</v>
      </c>
      <c r="AU343" s="150" t="s">
        <v>87</v>
      </c>
      <c r="AV343" s="12" t="s">
        <v>84</v>
      </c>
      <c r="AW343" s="12" t="s">
        <v>31</v>
      </c>
      <c r="AX343" s="12" t="s">
        <v>76</v>
      </c>
      <c r="AY343" s="150" t="s">
        <v>178</v>
      </c>
    </row>
    <row r="344" spans="2:51" s="13" customFormat="1">
      <c r="B344" s="155"/>
      <c r="D344" s="149" t="s">
        <v>186</v>
      </c>
      <c r="E344" s="156" t="s">
        <v>1</v>
      </c>
      <c r="F344" s="157" t="s">
        <v>360</v>
      </c>
      <c r="H344" s="158">
        <v>31.5</v>
      </c>
      <c r="I344" s="159"/>
      <c r="L344" s="155"/>
      <c r="M344" s="160"/>
      <c r="T344" s="161"/>
      <c r="AT344" s="156" t="s">
        <v>186</v>
      </c>
      <c r="AU344" s="156" t="s">
        <v>87</v>
      </c>
      <c r="AV344" s="13" t="s">
        <v>87</v>
      </c>
      <c r="AW344" s="13" t="s">
        <v>31</v>
      </c>
      <c r="AX344" s="13" t="s">
        <v>76</v>
      </c>
      <c r="AY344" s="156" t="s">
        <v>178</v>
      </c>
    </row>
    <row r="345" spans="2:51" s="12" customFormat="1">
      <c r="B345" s="148"/>
      <c r="D345" s="149" t="s">
        <v>186</v>
      </c>
      <c r="E345" s="150" t="s">
        <v>1</v>
      </c>
      <c r="F345" s="151" t="s">
        <v>771</v>
      </c>
      <c r="H345" s="150" t="s">
        <v>1</v>
      </c>
      <c r="I345" s="152"/>
      <c r="L345" s="148"/>
      <c r="M345" s="153"/>
      <c r="T345" s="154"/>
      <c r="AT345" s="150" t="s">
        <v>186</v>
      </c>
      <c r="AU345" s="150" t="s">
        <v>87</v>
      </c>
      <c r="AV345" s="12" t="s">
        <v>84</v>
      </c>
      <c r="AW345" s="12" t="s">
        <v>31</v>
      </c>
      <c r="AX345" s="12" t="s">
        <v>76</v>
      </c>
      <c r="AY345" s="150" t="s">
        <v>178</v>
      </c>
    </row>
    <row r="346" spans="2:51" s="13" customFormat="1">
      <c r="B346" s="155"/>
      <c r="D346" s="149" t="s">
        <v>186</v>
      </c>
      <c r="E346" s="156" t="s">
        <v>1</v>
      </c>
      <c r="F346" s="157" t="s">
        <v>367</v>
      </c>
      <c r="H346" s="158">
        <v>28</v>
      </c>
      <c r="I346" s="159"/>
      <c r="L346" s="155"/>
      <c r="M346" s="160"/>
      <c r="T346" s="161"/>
      <c r="AT346" s="156" t="s">
        <v>186</v>
      </c>
      <c r="AU346" s="156" t="s">
        <v>87</v>
      </c>
      <c r="AV346" s="13" t="s">
        <v>87</v>
      </c>
      <c r="AW346" s="13" t="s">
        <v>31</v>
      </c>
      <c r="AX346" s="13" t="s">
        <v>76</v>
      </c>
      <c r="AY346" s="156" t="s">
        <v>178</v>
      </c>
    </row>
    <row r="347" spans="2:51" s="12" customFormat="1">
      <c r="B347" s="148"/>
      <c r="D347" s="149" t="s">
        <v>186</v>
      </c>
      <c r="E347" s="150" t="s">
        <v>1</v>
      </c>
      <c r="F347" s="151" t="s">
        <v>772</v>
      </c>
      <c r="H347" s="150" t="s">
        <v>1</v>
      </c>
      <c r="I347" s="152"/>
      <c r="L347" s="148"/>
      <c r="M347" s="153"/>
      <c r="T347" s="154"/>
      <c r="AT347" s="150" t="s">
        <v>186</v>
      </c>
      <c r="AU347" s="150" t="s">
        <v>87</v>
      </c>
      <c r="AV347" s="12" t="s">
        <v>84</v>
      </c>
      <c r="AW347" s="12" t="s">
        <v>31</v>
      </c>
      <c r="AX347" s="12" t="s">
        <v>76</v>
      </c>
      <c r="AY347" s="150" t="s">
        <v>178</v>
      </c>
    </row>
    <row r="348" spans="2:51" s="13" customFormat="1">
      <c r="B348" s="155"/>
      <c r="D348" s="149" t="s">
        <v>186</v>
      </c>
      <c r="E348" s="156" t="s">
        <v>1</v>
      </c>
      <c r="F348" s="157" t="s">
        <v>368</v>
      </c>
      <c r="H348" s="158">
        <v>24.5</v>
      </c>
      <c r="I348" s="159"/>
      <c r="L348" s="155"/>
      <c r="M348" s="160"/>
      <c r="T348" s="161"/>
      <c r="AT348" s="156" t="s">
        <v>186</v>
      </c>
      <c r="AU348" s="156" t="s">
        <v>87</v>
      </c>
      <c r="AV348" s="13" t="s">
        <v>87</v>
      </c>
      <c r="AW348" s="13" t="s">
        <v>31</v>
      </c>
      <c r="AX348" s="13" t="s">
        <v>76</v>
      </c>
      <c r="AY348" s="156" t="s">
        <v>178</v>
      </c>
    </row>
    <row r="349" spans="2:51" s="12" customFormat="1">
      <c r="B349" s="148"/>
      <c r="D349" s="149" t="s">
        <v>186</v>
      </c>
      <c r="E349" s="150" t="s">
        <v>1</v>
      </c>
      <c r="F349" s="151" t="s">
        <v>773</v>
      </c>
      <c r="H349" s="150" t="s">
        <v>1</v>
      </c>
      <c r="I349" s="152"/>
      <c r="L349" s="148"/>
      <c r="M349" s="153"/>
      <c r="T349" s="154"/>
      <c r="AT349" s="150" t="s">
        <v>186</v>
      </c>
      <c r="AU349" s="150" t="s">
        <v>87</v>
      </c>
      <c r="AV349" s="12" t="s">
        <v>84</v>
      </c>
      <c r="AW349" s="12" t="s">
        <v>31</v>
      </c>
      <c r="AX349" s="12" t="s">
        <v>76</v>
      </c>
      <c r="AY349" s="150" t="s">
        <v>178</v>
      </c>
    </row>
    <row r="350" spans="2:51" s="13" customFormat="1">
      <c r="B350" s="155"/>
      <c r="D350" s="149" t="s">
        <v>186</v>
      </c>
      <c r="E350" s="156" t="s">
        <v>1</v>
      </c>
      <c r="F350" s="157" t="s">
        <v>362</v>
      </c>
      <c r="H350" s="158">
        <v>14</v>
      </c>
      <c r="I350" s="159"/>
      <c r="L350" s="155"/>
      <c r="M350" s="160"/>
      <c r="T350" s="161"/>
      <c r="AT350" s="156" t="s">
        <v>186</v>
      </c>
      <c r="AU350" s="156" t="s">
        <v>87</v>
      </c>
      <c r="AV350" s="13" t="s">
        <v>87</v>
      </c>
      <c r="AW350" s="13" t="s">
        <v>31</v>
      </c>
      <c r="AX350" s="13" t="s">
        <v>76</v>
      </c>
      <c r="AY350" s="156" t="s">
        <v>178</v>
      </c>
    </row>
    <row r="351" spans="2:51" s="12" customFormat="1">
      <c r="B351" s="148"/>
      <c r="D351" s="149" t="s">
        <v>186</v>
      </c>
      <c r="E351" s="150" t="s">
        <v>1</v>
      </c>
      <c r="F351" s="151" t="s">
        <v>774</v>
      </c>
      <c r="H351" s="150" t="s">
        <v>1</v>
      </c>
      <c r="I351" s="152"/>
      <c r="L351" s="148"/>
      <c r="M351" s="153"/>
      <c r="T351" s="154"/>
      <c r="AT351" s="150" t="s">
        <v>186</v>
      </c>
      <c r="AU351" s="150" t="s">
        <v>87</v>
      </c>
      <c r="AV351" s="12" t="s">
        <v>84</v>
      </c>
      <c r="AW351" s="12" t="s">
        <v>31</v>
      </c>
      <c r="AX351" s="12" t="s">
        <v>76</v>
      </c>
      <c r="AY351" s="150" t="s">
        <v>178</v>
      </c>
    </row>
    <row r="352" spans="2:51" s="13" customFormat="1">
      <c r="B352" s="155"/>
      <c r="D352" s="149" t="s">
        <v>186</v>
      </c>
      <c r="E352" s="156" t="s">
        <v>1</v>
      </c>
      <c r="F352" s="157" t="s">
        <v>363</v>
      </c>
      <c r="H352" s="158">
        <v>21</v>
      </c>
      <c r="I352" s="159"/>
      <c r="L352" s="155"/>
      <c r="M352" s="160"/>
      <c r="T352" s="161"/>
      <c r="AT352" s="156" t="s">
        <v>186</v>
      </c>
      <c r="AU352" s="156" t="s">
        <v>87</v>
      </c>
      <c r="AV352" s="13" t="s">
        <v>87</v>
      </c>
      <c r="AW352" s="13" t="s">
        <v>31</v>
      </c>
      <c r="AX352" s="13" t="s">
        <v>76</v>
      </c>
      <c r="AY352" s="156" t="s">
        <v>178</v>
      </c>
    </row>
    <row r="353" spans="2:65" s="12" customFormat="1">
      <c r="B353" s="148"/>
      <c r="D353" s="149" t="s">
        <v>186</v>
      </c>
      <c r="E353" s="150" t="s">
        <v>1</v>
      </c>
      <c r="F353" s="151" t="s">
        <v>775</v>
      </c>
      <c r="H353" s="150" t="s">
        <v>1</v>
      </c>
      <c r="I353" s="152"/>
      <c r="L353" s="148"/>
      <c r="M353" s="153"/>
      <c r="T353" s="154"/>
      <c r="AT353" s="150" t="s">
        <v>186</v>
      </c>
      <c r="AU353" s="150" t="s">
        <v>87</v>
      </c>
      <c r="AV353" s="12" t="s">
        <v>84</v>
      </c>
      <c r="AW353" s="12" t="s">
        <v>31</v>
      </c>
      <c r="AX353" s="12" t="s">
        <v>76</v>
      </c>
      <c r="AY353" s="150" t="s">
        <v>178</v>
      </c>
    </row>
    <row r="354" spans="2:65" s="13" customFormat="1">
      <c r="B354" s="155"/>
      <c r="D354" s="149" t="s">
        <v>186</v>
      </c>
      <c r="E354" s="156" t="s">
        <v>1</v>
      </c>
      <c r="F354" s="157" t="s">
        <v>362</v>
      </c>
      <c r="H354" s="158">
        <v>14</v>
      </c>
      <c r="I354" s="159"/>
      <c r="L354" s="155"/>
      <c r="M354" s="160"/>
      <c r="T354" s="161"/>
      <c r="AT354" s="156" t="s">
        <v>186</v>
      </c>
      <c r="AU354" s="156" t="s">
        <v>87</v>
      </c>
      <c r="AV354" s="13" t="s">
        <v>87</v>
      </c>
      <c r="AW354" s="13" t="s">
        <v>31</v>
      </c>
      <c r="AX354" s="13" t="s">
        <v>76</v>
      </c>
      <c r="AY354" s="156" t="s">
        <v>178</v>
      </c>
    </row>
    <row r="355" spans="2:65" s="12" customFormat="1">
      <c r="B355" s="148"/>
      <c r="D355" s="149" t="s">
        <v>186</v>
      </c>
      <c r="E355" s="150" t="s">
        <v>1</v>
      </c>
      <c r="F355" s="151" t="s">
        <v>776</v>
      </c>
      <c r="H355" s="150" t="s">
        <v>1</v>
      </c>
      <c r="I355" s="152"/>
      <c r="L355" s="148"/>
      <c r="M355" s="153"/>
      <c r="T355" s="154"/>
      <c r="AT355" s="150" t="s">
        <v>186</v>
      </c>
      <c r="AU355" s="150" t="s">
        <v>87</v>
      </c>
      <c r="AV355" s="12" t="s">
        <v>84</v>
      </c>
      <c r="AW355" s="12" t="s">
        <v>31</v>
      </c>
      <c r="AX355" s="12" t="s">
        <v>76</v>
      </c>
      <c r="AY355" s="150" t="s">
        <v>178</v>
      </c>
    </row>
    <row r="356" spans="2:65" s="13" customFormat="1">
      <c r="B356" s="155"/>
      <c r="D356" s="149" t="s">
        <v>186</v>
      </c>
      <c r="E356" s="156" t="s">
        <v>1</v>
      </c>
      <c r="F356" s="157" t="s">
        <v>359</v>
      </c>
      <c r="H356" s="158">
        <v>17.5</v>
      </c>
      <c r="I356" s="159"/>
      <c r="L356" s="155"/>
      <c r="M356" s="160"/>
      <c r="T356" s="161"/>
      <c r="AT356" s="156" t="s">
        <v>186</v>
      </c>
      <c r="AU356" s="156" t="s">
        <v>87</v>
      </c>
      <c r="AV356" s="13" t="s">
        <v>87</v>
      </c>
      <c r="AW356" s="13" t="s">
        <v>31</v>
      </c>
      <c r="AX356" s="13" t="s">
        <v>76</v>
      </c>
      <c r="AY356" s="156" t="s">
        <v>178</v>
      </c>
    </row>
    <row r="357" spans="2:65" s="12" customFormat="1">
      <c r="B357" s="148"/>
      <c r="D357" s="149" t="s">
        <v>186</v>
      </c>
      <c r="E357" s="150" t="s">
        <v>1</v>
      </c>
      <c r="F357" s="151" t="s">
        <v>788</v>
      </c>
      <c r="H357" s="150" t="s">
        <v>1</v>
      </c>
      <c r="I357" s="152"/>
      <c r="L357" s="148"/>
      <c r="M357" s="153"/>
      <c r="T357" s="154"/>
      <c r="AT357" s="150" t="s">
        <v>186</v>
      </c>
      <c r="AU357" s="150" t="s">
        <v>87</v>
      </c>
      <c r="AV357" s="12" t="s">
        <v>84</v>
      </c>
      <c r="AW357" s="12" t="s">
        <v>31</v>
      </c>
      <c r="AX357" s="12" t="s">
        <v>76</v>
      </c>
      <c r="AY357" s="150" t="s">
        <v>178</v>
      </c>
    </row>
    <row r="358" spans="2:65" s="13" customFormat="1">
      <c r="B358" s="155"/>
      <c r="D358" s="149" t="s">
        <v>186</v>
      </c>
      <c r="E358" s="156" t="s">
        <v>1</v>
      </c>
      <c r="F358" s="157" t="s">
        <v>364</v>
      </c>
      <c r="H358" s="158">
        <v>10.5</v>
      </c>
      <c r="I358" s="159"/>
      <c r="L358" s="155"/>
      <c r="M358" s="160"/>
      <c r="T358" s="161"/>
      <c r="AT358" s="156" t="s">
        <v>186</v>
      </c>
      <c r="AU358" s="156" t="s">
        <v>87</v>
      </c>
      <c r="AV358" s="13" t="s">
        <v>87</v>
      </c>
      <c r="AW358" s="13" t="s">
        <v>31</v>
      </c>
      <c r="AX358" s="13" t="s">
        <v>76</v>
      </c>
      <c r="AY358" s="156" t="s">
        <v>178</v>
      </c>
    </row>
    <row r="359" spans="2:65" s="14" customFormat="1">
      <c r="B359" s="162"/>
      <c r="D359" s="149" t="s">
        <v>186</v>
      </c>
      <c r="E359" s="163" t="s">
        <v>115</v>
      </c>
      <c r="F359" s="164" t="s">
        <v>189</v>
      </c>
      <c r="H359" s="165">
        <v>546</v>
      </c>
      <c r="I359" s="166"/>
      <c r="L359" s="162"/>
      <c r="M359" s="167"/>
      <c r="T359" s="168"/>
      <c r="AT359" s="163" t="s">
        <v>186</v>
      </c>
      <c r="AU359" s="163" t="s">
        <v>87</v>
      </c>
      <c r="AV359" s="14" t="s">
        <v>184</v>
      </c>
      <c r="AW359" s="14" t="s">
        <v>31</v>
      </c>
      <c r="AX359" s="14" t="s">
        <v>84</v>
      </c>
      <c r="AY359" s="163" t="s">
        <v>178</v>
      </c>
    </row>
    <row r="360" spans="2:65" s="1" customFormat="1" ht="24.2" customHeight="1">
      <c r="B360" s="133"/>
      <c r="C360" s="134" t="s">
        <v>7</v>
      </c>
      <c r="D360" s="134" t="s">
        <v>180</v>
      </c>
      <c r="E360" s="135" t="s">
        <v>370</v>
      </c>
      <c r="F360" s="136" t="s">
        <v>371</v>
      </c>
      <c r="G360" s="137" t="s">
        <v>116</v>
      </c>
      <c r="H360" s="138">
        <v>546</v>
      </c>
      <c r="I360" s="139"/>
      <c r="J360" s="140">
        <f>ROUND(I360*H360,2)</f>
        <v>0</v>
      </c>
      <c r="K360" s="141"/>
      <c r="L360" s="31"/>
      <c r="M360" s="142" t="s">
        <v>1</v>
      </c>
      <c r="N360" s="143" t="s">
        <v>41</v>
      </c>
      <c r="P360" s="144">
        <f>O360*H360</f>
        <v>0</v>
      </c>
      <c r="Q360" s="144">
        <v>0</v>
      </c>
      <c r="R360" s="144">
        <f>Q360*H360</f>
        <v>0</v>
      </c>
      <c r="S360" s="144">
        <v>0</v>
      </c>
      <c r="T360" s="145">
        <f>S360*H360</f>
        <v>0</v>
      </c>
      <c r="AR360" s="146" t="s">
        <v>184</v>
      </c>
      <c r="AT360" s="146" t="s">
        <v>180</v>
      </c>
      <c r="AU360" s="146" t="s">
        <v>87</v>
      </c>
      <c r="AY360" s="16" t="s">
        <v>178</v>
      </c>
      <c r="BE360" s="147">
        <f>IF(N360="základní",J360,0)</f>
        <v>0</v>
      </c>
      <c r="BF360" s="147">
        <f>IF(N360="snížená",J360,0)</f>
        <v>0</v>
      </c>
      <c r="BG360" s="147">
        <f>IF(N360="zákl. přenesená",J360,0)</f>
        <v>0</v>
      </c>
      <c r="BH360" s="147">
        <f>IF(N360="sníž. přenesená",J360,0)</f>
        <v>0</v>
      </c>
      <c r="BI360" s="147">
        <f>IF(N360="nulová",J360,0)</f>
        <v>0</v>
      </c>
      <c r="BJ360" s="16" t="s">
        <v>84</v>
      </c>
      <c r="BK360" s="147">
        <f>ROUND(I360*H360,2)</f>
        <v>0</v>
      </c>
      <c r="BL360" s="16" t="s">
        <v>184</v>
      </c>
      <c r="BM360" s="146" t="s">
        <v>372</v>
      </c>
    </row>
    <row r="361" spans="2:65" s="13" customFormat="1">
      <c r="B361" s="155"/>
      <c r="D361" s="149" t="s">
        <v>186</v>
      </c>
      <c r="E361" s="156" t="s">
        <v>1</v>
      </c>
      <c r="F361" s="157" t="s">
        <v>115</v>
      </c>
      <c r="H361" s="158">
        <v>546</v>
      </c>
      <c r="I361" s="159"/>
      <c r="L361" s="155"/>
      <c r="M361" s="160"/>
      <c r="T361" s="161"/>
      <c r="AT361" s="156" t="s">
        <v>186</v>
      </c>
      <c r="AU361" s="156" t="s">
        <v>87</v>
      </c>
      <c r="AV361" s="13" t="s">
        <v>87</v>
      </c>
      <c r="AW361" s="13" t="s">
        <v>31</v>
      </c>
      <c r="AX361" s="13" t="s">
        <v>76</v>
      </c>
      <c r="AY361" s="156" t="s">
        <v>178</v>
      </c>
    </row>
    <row r="362" spans="2:65" s="14" customFormat="1">
      <c r="B362" s="162"/>
      <c r="D362" s="149" t="s">
        <v>186</v>
      </c>
      <c r="E362" s="163" t="s">
        <v>1</v>
      </c>
      <c r="F362" s="164" t="s">
        <v>189</v>
      </c>
      <c r="H362" s="165">
        <v>546</v>
      </c>
      <c r="I362" s="166"/>
      <c r="L362" s="162"/>
      <c r="M362" s="167"/>
      <c r="T362" s="168"/>
      <c r="AT362" s="163" t="s">
        <v>186</v>
      </c>
      <c r="AU362" s="163" t="s">
        <v>87</v>
      </c>
      <c r="AV362" s="14" t="s">
        <v>184</v>
      </c>
      <c r="AW362" s="14" t="s">
        <v>31</v>
      </c>
      <c r="AX362" s="14" t="s">
        <v>84</v>
      </c>
      <c r="AY362" s="163" t="s">
        <v>178</v>
      </c>
    </row>
    <row r="363" spans="2:65" s="1" customFormat="1" ht="21.75" customHeight="1">
      <c r="B363" s="133"/>
      <c r="C363" s="134" t="s">
        <v>373</v>
      </c>
      <c r="D363" s="134" t="s">
        <v>180</v>
      </c>
      <c r="E363" s="135" t="s">
        <v>374</v>
      </c>
      <c r="F363" s="136" t="s">
        <v>375</v>
      </c>
      <c r="G363" s="137" t="s">
        <v>116</v>
      </c>
      <c r="H363" s="138">
        <v>578.34</v>
      </c>
      <c r="I363" s="139"/>
      <c r="J363" s="140">
        <f>ROUND(I363*H363,2)</f>
        <v>0</v>
      </c>
      <c r="K363" s="141"/>
      <c r="L363" s="31"/>
      <c r="M363" s="142" t="s">
        <v>1</v>
      </c>
      <c r="N363" s="143" t="s">
        <v>41</v>
      </c>
      <c r="P363" s="144">
        <f>O363*H363</f>
        <v>0</v>
      </c>
      <c r="Q363" s="144">
        <v>6.9999999999999999E-4</v>
      </c>
      <c r="R363" s="144">
        <f>Q363*H363</f>
        <v>0.40483800000000003</v>
      </c>
      <c r="S363" s="144">
        <v>0</v>
      </c>
      <c r="T363" s="145">
        <f>S363*H363</f>
        <v>0</v>
      </c>
      <c r="AR363" s="146" t="s">
        <v>184</v>
      </c>
      <c r="AT363" s="146" t="s">
        <v>180</v>
      </c>
      <c r="AU363" s="146" t="s">
        <v>87</v>
      </c>
      <c r="AY363" s="16" t="s">
        <v>178</v>
      </c>
      <c r="BE363" s="147">
        <f>IF(N363="základní",J363,0)</f>
        <v>0</v>
      </c>
      <c r="BF363" s="147">
        <f>IF(N363="snížená",J363,0)</f>
        <v>0</v>
      </c>
      <c r="BG363" s="147">
        <f>IF(N363="zákl. přenesená",J363,0)</f>
        <v>0</v>
      </c>
      <c r="BH363" s="147">
        <f>IF(N363="sníž. přenesená",J363,0)</f>
        <v>0</v>
      </c>
      <c r="BI363" s="147">
        <f>IF(N363="nulová",J363,0)</f>
        <v>0</v>
      </c>
      <c r="BJ363" s="16" t="s">
        <v>84</v>
      </c>
      <c r="BK363" s="147">
        <f>ROUND(I363*H363,2)</f>
        <v>0</v>
      </c>
      <c r="BL363" s="16" t="s">
        <v>184</v>
      </c>
      <c r="BM363" s="146" t="s">
        <v>376</v>
      </c>
    </row>
    <row r="364" spans="2:65" s="12" customFormat="1">
      <c r="B364" s="148"/>
      <c r="D364" s="149" t="s">
        <v>186</v>
      </c>
      <c r="E364" s="150" t="s">
        <v>1</v>
      </c>
      <c r="F364" s="151" t="s">
        <v>791</v>
      </c>
      <c r="H364" s="150" t="s">
        <v>1</v>
      </c>
      <c r="I364" s="152"/>
      <c r="L364" s="148"/>
      <c r="M364" s="153"/>
      <c r="T364" s="154"/>
      <c r="AT364" s="150" t="s">
        <v>186</v>
      </c>
      <c r="AU364" s="150" t="s">
        <v>87</v>
      </c>
      <c r="AV364" s="12" t="s">
        <v>84</v>
      </c>
      <c r="AW364" s="12" t="s">
        <v>31</v>
      </c>
      <c r="AX364" s="12" t="s">
        <v>76</v>
      </c>
      <c r="AY364" s="150" t="s">
        <v>178</v>
      </c>
    </row>
    <row r="365" spans="2:65" s="13" customFormat="1">
      <c r="B365" s="155"/>
      <c r="D365" s="149" t="s">
        <v>186</v>
      </c>
      <c r="E365" s="156" t="s">
        <v>1</v>
      </c>
      <c r="F365" s="157" t="s">
        <v>792</v>
      </c>
      <c r="H365" s="158">
        <v>578.34</v>
      </c>
      <c r="I365" s="159"/>
      <c r="L365" s="155"/>
      <c r="M365" s="160"/>
      <c r="T365" s="161"/>
      <c r="AT365" s="156" t="s">
        <v>186</v>
      </c>
      <c r="AU365" s="156" t="s">
        <v>87</v>
      </c>
      <c r="AV365" s="13" t="s">
        <v>87</v>
      </c>
      <c r="AW365" s="13" t="s">
        <v>31</v>
      </c>
      <c r="AX365" s="13" t="s">
        <v>76</v>
      </c>
      <c r="AY365" s="156" t="s">
        <v>178</v>
      </c>
    </row>
    <row r="366" spans="2:65" s="14" customFormat="1">
      <c r="B366" s="162"/>
      <c r="D366" s="149" t="s">
        <v>186</v>
      </c>
      <c r="E366" s="163" t="s">
        <v>118</v>
      </c>
      <c r="F366" s="164" t="s">
        <v>189</v>
      </c>
      <c r="H366" s="165">
        <v>578.34</v>
      </c>
      <c r="I366" s="166"/>
      <c r="L366" s="162"/>
      <c r="M366" s="167"/>
      <c r="T366" s="168"/>
      <c r="AT366" s="163" t="s">
        <v>186</v>
      </c>
      <c r="AU366" s="163" t="s">
        <v>87</v>
      </c>
      <c r="AV366" s="14" t="s">
        <v>184</v>
      </c>
      <c r="AW366" s="14" t="s">
        <v>31</v>
      </c>
      <c r="AX366" s="14" t="s">
        <v>84</v>
      </c>
      <c r="AY366" s="163" t="s">
        <v>178</v>
      </c>
    </row>
    <row r="367" spans="2:65" s="1" customFormat="1" ht="16.5" customHeight="1">
      <c r="B367" s="133"/>
      <c r="C367" s="134" t="s">
        <v>379</v>
      </c>
      <c r="D367" s="134" t="s">
        <v>180</v>
      </c>
      <c r="E367" s="135" t="s">
        <v>380</v>
      </c>
      <c r="F367" s="136" t="s">
        <v>381</v>
      </c>
      <c r="G367" s="137" t="s">
        <v>116</v>
      </c>
      <c r="H367" s="138">
        <v>578.34</v>
      </c>
      <c r="I367" s="139"/>
      <c r="J367" s="140">
        <f>ROUND(I367*H367,2)</f>
        <v>0</v>
      </c>
      <c r="K367" s="141"/>
      <c r="L367" s="31"/>
      <c r="M367" s="142" t="s">
        <v>1</v>
      </c>
      <c r="N367" s="143" t="s">
        <v>41</v>
      </c>
      <c r="P367" s="144">
        <f>O367*H367</f>
        <v>0</v>
      </c>
      <c r="Q367" s="144">
        <v>0</v>
      </c>
      <c r="R367" s="144">
        <f>Q367*H367</f>
        <v>0</v>
      </c>
      <c r="S367" s="144">
        <v>0</v>
      </c>
      <c r="T367" s="145">
        <f>S367*H367</f>
        <v>0</v>
      </c>
      <c r="AR367" s="146" t="s">
        <v>184</v>
      </c>
      <c r="AT367" s="146" t="s">
        <v>180</v>
      </c>
      <c r="AU367" s="146" t="s">
        <v>87</v>
      </c>
      <c r="AY367" s="16" t="s">
        <v>178</v>
      </c>
      <c r="BE367" s="147">
        <f>IF(N367="základní",J367,0)</f>
        <v>0</v>
      </c>
      <c r="BF367" s="147">
        <f>IF(N367="snížená",J367,0)</f>
        <v>0</v>
      </c>
      <c r="BG367" s="147">
        <f>IF(N367="zákl. přenesená",J367,0)</f>
        <v>0</v>
      </c>
      <c r="BH367" s="147">
        <f>IF(N367="sníž. přenesená",J367,0)</f>
        <v>0</v>
      </c>
      <c r="BI367" s="147">
        <f>IF(N367="nulová",J367,0)</f>
        <v>0</v>
      </c>
      <c r="BJ367" s="16" t="s">
        <v>84</v>
      </c>
      <c r="BK367" s="147">
        <f>ROUND(I367*H367,2)</f>
        <v>0</v>
      </c>
      <c r="BL367" s="16" t="s">
        <v>184</v>
      </c>
      <c r="BM367" s="146" t="s">
        <v>382</v>
      </c>
    </row>
    <row r="368" spans="2:65" s="13" customFormat="1">
      <c r="B368" s="155"/>
      <c r="D368" s="149" t="s">
        <v>186</v>
      </c>
      <c r="E368" s="156" t="s">
        <v>1</v>
      </c>
      <c r="F368" s="157" t="s">
        <v>118</v>
      </c>
      <c r="H368" s="158">
        <v>578.34</v>
      </c>
      <c r="I368" s="159"/>
      <c r="L368" s="155"/>
      <c r="M368" s="160"/>
      <c r="T368" s="161"/>
      <c r="AT368" s="156" t="s">
        <v>186</v>
      </c>
      <c r="AU368" s="156" t="s">
        <v>87</v>
      </c>
      <c r="AV368" s="13" t="s">
        <v>87</v>
      </c>
      <c r="AW368" s="13" t="s">
        <v>31</v>
      </c>
      <c r="AX368" s="13" t="s">
        <v>76</v>
      </c>
      <c r="AY368" s="156" t="s">
        <v>178</v>
      </c>
    </row>
    <row r="369" spans="2:65" s="14" customFormat="1">
      <c r="B369" s="162"/>
      <c r="D369" s="149" t="s">
        <v>186</v>
      </c>
      <c r="E369" s="163" t="s">
        <v>1</v>
      </c>
      <c r="F369" s="164" t="s">
        <v>189</v>
      </c>
      <c r="H369" s="165">
        <v>578.34</v>
      </c>
      <c r="I369" s="166"/>
      <c r="L369" s="162"/>
      <c r="M369" s="167"/>
      <c r="T369" s="168"/>
      <c r="AT369" s="163" t="s">
        <v>186</v>
      </c>
      <c r="AU369" s="163" t="s">
        <v>87</v>
      </c>
      <c r="AV369" s="14" t="s">
        <v>184</v>
      </c>
      <c r="AW369" s="14" t="s">
        <v>31</v>
      </c>
      <c r="AX369" s="14" t="s">
        <v>84</v>
      </c>
      <c r="AY369" s="163" t="s">
        <v>178</v>
      </c>
    </row>
    <row r="370" spans="2:65" s="1" customFormat="1" ht="21.75" customHeight="1">
      <c r="B370" s="133"/>
      <c r="C370" s="134" t="s">
        <v>383</v>
      </c>
      <c r="D370" s="134" t="s">
        <v>180</v>
      </c>
      <c r="E370" s="135" t="s">
        <v>384</v>
      </c>
      <c r="F370" s="136" t="s">
        <v>385</v>
      </c>
      <c r="G370" s="137" t="s">
        <v>105</v>
      </c>
      <c r="H370" s="138">
        <v>368.55</v>
      </c>
      <c r="I370" s="139"/>
      <c r="J370" s="140">
        <f>ROUND(I370*H370,2)</f>
        <v>0</v>
      </c>
      <c r="K370" s="141"/>
      <c r="L370" s="31"/>
      <c r="M370" s="142" t="s">
        <v>1</v>
      </c>
      <c r="N370" s="143" t="s">
        <v>41</v>
      </c>
      <c r="P370" s="144">
        <f>O370*H370</f>
        <v>0</v>
      </c>
      <c r="Q370" s="144">
        <v>4.6000000000000001E-4</v>
      </c>
      <c r="R370" s="144">
        <f>Q370*H370</f>
        <v>0.16953300000000002</v>
      </c>
      <c r="S370" s="144">
        <v>0</v>
      </c>
      <c r="T370" s="145">
        <f>S370*H370</f>
        <v>0</v>
      </c>
      <c r="AR370" s="146" t="s">
        <v>184</v>
      </c>
      <c r="AT370" s="146" t="s">
        <v>180</v>
      </c>
      <c r="AU370" s="146" t="s">
        <v>87</v>
      </c>
      <c r="AY370" s="16" t="s">
        <v>178</v>
      </c>
      <c r="BE370" s="147">
        <f>IF(N370="základní",J370,0)</f>
        <v>0</v>
      </c>
      <c r="BF370" s="147">
        <f>IF(N370="snížená",J370,0)</f>
        <v>0</v>
      </c>
      <c r="BG370" s="147">
        <f>IF(N370="zákl. přenesená",J370,0)</f>
        <v>0</v>
      </c>
      <c r="BH370" s="147">
        <f>IF(N370="sníž. přenesená",J370,0)</f>
        <v>0</v>
      </c>
      <c r="BI370" s="147">
        <f>IF(N370="nulová",J370,0)</f>
        <v>0</v>
      </c>
      <c r="BJ370" s="16" t="s">
        <v>84</v>
      </c>
      <c r="BK370" s="147">
        <f>ROUND(I370*H370,2)</f>
        <v>0</v>
      </c>
      <c r="BL370" s="16" t="s">
        <v>184</v>
      </c>
      <c r="BM370" s="146" t="s">
        <v>386</v>
      </c>
    </row>
    <row r="371" spans="2:65" s="12" customFormat="1">
      <c r="B371" s="148"/>
      <c r="D371" s="149" t="s">
        <v>186</v>
      </c>
      <c r="E371" s="150" t="s">
        <v>1</v>
      </c>
      <c r="F371" s="151" t="s">
        <v>791</v>
      </c>
      <c r="H371" s="150" t="s">
        <v>1</v>
      </c>
      <c r="I371" s="152"/>
      <c r="L371" s="148"/>
      <c r="M371" s="153"/>
      <c r="T371" s="154"/>
      <c r="AT371" s="150" t="s">
        <v>186</v>
      </c>
      <c r="AU371" s="150" t="s">
        <v>87</v>
      </c>
      <c r="AV371" s="12" t="s">
        <v>84</v>
      </c>
      <c r="AW371" s="12" t="s">
        <v>31</v>
      </c>
      <c r="AX371" s="12" t="s">
        <v>76</v>
      </c>
      <c r="AY371" s="150" t="s">
        <v>178</v>
      </c>
    </row>
    <row r="372" spans="2:65" s="13" customFormat="1">
      <c r="B372" s="155"/>
      <c r="D372" s="149" t="s">
        <v>186</v>
      </c>
      <c r="E372" s="156" t="s">
        <v>1</v>
      </c>
      <c r="F372" s="157" t="s">
        <v>793</v>
      </c>
      <c r="H372" s="158">
        <v>368.55</v>
      </c>
      <c r="I372" s="159"/>
      <c r="L372" s="155"/>
      <c r="M372" s="160"/>
      <c r="T372" s="161"/>
      <c r="AT372" s="156" t="s">
        <v>186</v>
      </c>
      <c r="AU372" s="156" t="s">
        <v>87</v>
      </c>
      <c r="AV372" s="13" t="s">
        <v>87</v>
      </c>
      <c r="AW372" s="13" t="s">
        <v>31</v>
      </c>
      <c r="AX372" s="13" t="s">
        <v>76</v>
      </c>
      <c r="AY372" s="156" t="s">
        <v>178</v>
      </c>
    </row>
    <row r="373" spans="2:65" s="14" customFormat="1">
      <c r="B373" s="162"/>
      <c r="D373" s="149" t="s">
        <v>186</v>
      </c>
      <c r="E373" s="163" t="s">
        <v>126</v>
      </c>
      <c r="F373" s="164" t="s">
        <v>189</v>
      </c>
      <c r="H373" s="165">
        <v>368.55</v>
      </c>
      <c r="I373" s="166"/>
      <c r="L373" s="162"/>
      <c r="M373" s="167"/>
      <c r="T373" s="168"/>
      <c r="AT373" s="163" t="s">
        <v>186</v>
      </c>
      <c r="AU373" s="163" t="s">
        <v>87</v>
      </c>
      <c r="AV373" s="14" t="s">
        <v>184</v>
      </c>
      <c r="AW373" s="14" t="s">
        <v>31</v>
      </c>
      <c r="AX373" s="14" t="s">
        <v>84</v>
      </c>
      <c r="AY373" s="163" t="s">
        <v>178</v>
      </c>
    </row>
    <row r="374" spans="2:65" s="1" customFormat="1" ht="24.2" customHeight="1">
      <c r="B374" s="133"/>
      <c r="C374" s="134" t="s">
        <v>388</v>
      </c>
      <c r="D374" s="134" t="s">
        <v>180</v>
      </c>
      <c r="E374" s="135" t="s">
        <v>389</v>
      </c>
      <c r="F374" s="136" t="s">
        <v>390</v>
      </c>
      <c r="G374" s="137" t="s">
        <v>105</v>
      </c>
      <c r="H374" s="138">
        <v>368.55</v>
      </c>
      <c r="I374" s="139"/>
      <c r="J374" s="140">
        <f>ROUND(I374*H374,2)</f>
        <v>0</v>
      </c>
      <c r="K374" s="141"/>
      <c r="L374" s="31"/>
      <c r="M374" s="142" t="s">
        <v>1</v>
      </c>
      <c r="N374" s="143" t="s">
        <v>41</v>
      </c>
      <c r="P374" s="144">
        <f>O374*H374</f>
        <v>0</v>
      </c>
      <c r="Q374" s="144">
        <v>0</v>
      </c>
      <c r="R374" s="144">
        <f>Q374*H374</f>
        <v>0</v>
      </c>
      <c r="S374" s="144">
        <v>0</v>
      </c>
      <c r="T374" s="145">
        <f>S374*H374</f>
        <v>0</v>
      </c>
      <c r="AR374" s="146" t="s">
        <v>184</v>
      </c>
      <c r="AT374" s="146" t="s">
        <v>180</v>
      </c>
      <c r="AU374" s="146" t="s">
        <v>87</v>
      </c>
      <c r="AY374" s="16" t="s">
        <v>178</v>
      </c>
      <c r="BE374" s="147">
        <f>IF(N374="základní",J374,0)</f>
        <v>0</v>
      </c>
      <c r="BF374" s="147">
        <f>IF(N374="snížená",J374,0)</f>
        <v>0</v>
      </c>
      <c r="BG374" s="147">
        <f>IF(N374="zákl. přenesená",J374,0)</f>
        <v>0</v>
      </c>
      <c r="BH374" s="147">
        <f>IF(N374="sníž. přenesená",J374,0)</f>
        <v>0</v>
      </c>
      <c r="BI374" s="147">
        <f>IF(N374="nulová",J374,0)</f>
        <v>0</v>
      </c>
      <c r="BJ374" s="16" t="s">
        <v>84</v>
      </c>
      <c r="BK374" s="147">
        <f>ROUND(I374*H374,2)</f>
        <v>0</v>
      </c>
      <c r="BL374" s="16" t="s">
        <v>184</v>
      </c>
      <c r="BM374" s="146" t="s">
        <v>391</v>
      </c>
    </row>
    <row r="375" spans="2:65" s="13" customFormat="1">
      <c r="B375" s="155"/>
      <c r="D375" s="149" t="s">
        <v>186</v>
      </c>
      <c r="E375" s="156" t="s">
        <v>1</v>
      </c>
      <c r="F375" s="157" t="s">
        <v>126</v>
      </c>
      <c r="H375" s="158">
        <v>368.55</v>
      </c>
      <c r="I375" s="159"/>
      <c r="L375" s="155"/>
      <c r="M375" s="160"/>
      <c r="T375" s="161"/>
      <c r="AT375" s="156" t="s">
        <v>186</v>
      </c>
      <c r="AU375" s="156" t="s">
        <v>87</v>
      </c>
      <c r="AV375" s="13" t="s">
        <v>87</v>
      </c>
      <c r="AW375" s="13" t="s">
        <v>31</v>
      </c>
      <c r="AX375" s="13" t="s">
        <v>76</v>
      </c>
      <c r="AY375" s="156" t="s">
        <v>178</v>
      </c>
    </row>
    <row r="376" spans="2:65" s="14" customFormat="1">
      <c r="B376" s="162"/>
      <c r="D376" s="149" t="s">
        <v>186</v>
      </c>
      <c r="E376" s="163" t="s">
        <v>1</v>
      </c>
      <c r="F376" s="164" t="s">
        <v>189</v>
      </c>
      <c r="H376" s="165">
        <v>368.55</v>
      </c>
      <c r="I376" s="166"/>
      <c r="L376" s="162"/>
      <c r="M376" s="167"/>
      <c r="T376" s="168"/>
      <c r="AT376" s="163" t="s">
        <v>186</v>
      </c>
      <c r="AU376" s="163" t="s">
        <v>87</v>
      </c>
      <c r="AV376" s="14" t="s">
        <v>184</v>
      </c>
      <c r="AW376" s="14" t="s">
        <v>31</v>
      </c>
      <c r="AX376" s="14" t="s">
        <v>84</v>
      </c>
      <c r="AY376" s="163" t="s">
        <v>178</v>
      </c>
    </row>
    <row r="377" spans="2:65" s="1" customFormat="1" ht="37.9" customHeight="1">
      <c r="B377" s="133"/>
      <c r="C377" s="134" t="s">
        <v>392</v>
      </c>
      <c r="D377" s="134" t="s">
        <v>180</v>
      </c>
      <c r="E377" s="135" t="s">
        <v>393</v>
      </c>
      <c r="F377" s="136" t="s">
        <v>394</v>
      </c>
      <c r="G377" s="137" t="s">
        <v>105</v>
      </c>
      <c r="H377" s="138">
        <v>774.31500000000005</v>
      </c>
      <c r="I377" s="139"/>
      <c r="J377" s="140">
        <f>ROUND(I377*H377,2)</f>
        <v>0</v>
      </c>
      <c r="K377" s="141"/>
      <c r="L377" s="31"/>
      <c r="M377" s="142" t="s">
        <v>1</v>
      </c>
      <c r="N377" s="143" t="s">
        <v>41</v>
      </c>
      <c r="P377" s="144">
        <f>O377*H377</f>
        <v>0</v>
      </c>
      <c r="Q377" s="144">
        <v>0</v>
      </c>
      <c r="R377" s="144">
        <f>Q377*H377</f>
        <v>0</v>
      </c>
      <c r="S377" s="144">
        <v>0</v>
      </c>
      <c r="T377" s="145">
        <f>S377*H377</f>
        <v>0</v>
      </c>
      <c r="AR377" s="146" t="s">
        <v>184</v>
      </c>
      <c r="AT377" s="146" t="s">
        <v>180</v>
      </c>
      <c r="AU377" s="146" t="s">
        <v>87</v>
      </c>
      <c r="AY377" s="16" t="s">
        <v>178</v>
      </c>
      <c r="BE377" s="147">
        <f>IF(N377="základní",J377,0)</f>
        <v>0</v>
      </c>
      <c r="BF377" s="147">
        <f>IF(N377="snížená",J377,0)</f>
        <v>0</v>
      </c>
      <c r="BG377" s="147">
        <f>IF(N377="zákl. přenesená",J377,0)</f>
        <v>0</v>
      </c>
      <c r="BH377" s="147">
        <f>IF(N377="sníž. přenesená",J377,0)</f>
        <v>0</v>
      </c>
      <c r="BI377" s="147">
        <f>IF(N377="nulová",J377,0)</f>
        <v>0</v>
      </c>
      <c r="BJ377" s="16" t="s">
        <v>84</v>
      </c>
      <c r="BK377" s="147">
        <f>ROUND(I377*H377,2)</f>
        <v>0</v>
      </c>
      <c r="BL377" s="16" t="s">
        <v>184</v>
      </c>
      <c r="BM377" s="146" t="s">
        <v>395</v>
      </c>
    </row>
    <row r="378" spans="2:65" s="12" customFormat="1">
      <c r="B378" s="148"/>
      <c r="D378" s="149" t="s">
        <v>186</v>
      </c>
      <c r="E378" s="150" t="s">
        <v>1</v>
      </c>
      <c r="F378" s="151" t="s">
        <v>396</v>
      </c>
      <c r="H378" s="150" t="s">
        <v>1</v>
      </c>
      <c r="I378" s="152"/>
      <c r="L378" s="148"/>
      <c r="M378" s="153"/>
      <c r="T378" s="154"/>
      <c r="AT378" s="150" t="s">
        <v>186</v>
      </c>
      <c r="AU378" s="150" t="s">
        <v>87</v>
      </c>
      <c r="AV378" s="12" t="s">
        <v>84</v>
      </c>
      <c r="AW378" s="12" t="s">
        <v>31</v>
      </c>
      <c r="AX378" s="12" t="s">
        <v>76</v>
      </c>
      <c r="AY378" s="150" t="s">
        <v>178</v>
      </c>
    </row>
    <row r="379" spans="2:65" s="13" customFormat="1">
      <c r="B379" s="155"/>
      <c r="D379" s="149" t="s">
        <v>186</v>
      </c>
      <c r="E379" s="156" t="s">
        <v>1</v>
      </c>
      <c r="F379" s="157" t="s">
        <v>397</v>
      </c>
      <c r="H379" s="158">
        <v>276.35700000000003</v>
      </c>
      <c r="I379" s="159"/>
      <c r="L379" s="155"/>
      <c r="M379" s="160"/>
      <c r="T379" s="161"/>
      <c r="AT379" s="156" t="s">
        <v>186</v>
      </c>
      <c r="AU379" s="156" t="s">
        <v>87</v>
      </c>
      <c r="AV379" s="13" t="s">
        <v>87</v>
      </c>
      <c r="AW379" s="13" t="s">
        <v>31</v>
      </c>
      <c r="AX379" s="13" t="s">
        <v>76</v>
      </c>
      <c r="AY379" s="156" t="s">
        <v>178</v>
      </c>
    </row>
    <row r="380" spans="2:65" s="12" customFormat="1">
      <c r="B380" s="148"/>
      <c r="D380" s="149" t="s">
        <v>186</v>
      </c>
      <c r="E380" s="150" t="s">
        <v>1</v>
      </c>
      <c r="F380" s="151" t="s">
        <v>398</v>
      </c>
      <c r="H380" s="150" t="s">
        <v>1</v>
      </c>
      <c r="I380" s="152"/>
      <c r="L380" s="148"/>
      <c r="M380" s="153"/>
      <c r="T380" s="154"/>
      <c r="AT380" s="150" t="s">
        <v>186</v>
      </c>
      <c r="AU380" s="150" t="s">
        <v>87</v>
      </c>
      <c r="AV380" s="12" t="s">
        <v>84</v>
      </c>
      <c r="AW380" s="12" t="s">
        <v>31</v>
      </c>
      <c r="AX380" s="12" t="s">
        <v>76</v>
      </c>
      <c r="AY380" s="150" t="s">
        <v>178</v>
      </c>
    </row>
    <row r="381" spans="2:65" s="13" customFormat="1">
      <c r="B381" s="155"/>
      <c r="D381" s="149" t="s">
        <v>186</v>
      </c>
      <c r="E381" s="156" t="s">
        <v>1</v>
      </c>
      <c r="F381" s="157" t="s">
        <v>142</v>
      </c>
      <c r="H381" s="158">
        <v>382.67200000000003</v>
      </c>
      <c r="I381" s="159"/>
      <c r="L381" s="155"/>
      <c r="M381" s="160"/>
      <c r="T381" s="161"/>
      <c r="AT381" s="156" t="s">
        <v>186</v>
      </c>
      <c r="AU381" s="156" t="s">
        <v>87</v>
      </c>
      <c r="AV381" s="13" t="s">
        <v>87</v>
      </c>
      <c r="AW381" s="13" t="s">
        <v>31</v>
      </c>
      <c r="AX381" s="13" t="s">
        <v>76</v>
      </c>
      <c r="AY381" s="156" t="s">
        <v>178</v>
      </c>
    </row>
    <row r="382" spans="2:65" s="12" customFormat="1">
      <c r="B382" s="148"/>
      <c r="D382" s="149" t="s">
        <v>186</v>
      </c>
      <c r="E382" s="150" t="s">
        <v>1</v>
      </c>
      <c r="F382" s="151" t="s">
        <v>399</v>
      </c>
      <c r="H382" s="150" t="s">
        <v>1</v>
      </c>
      <c r="I382" s="152"/>
      <c r="L382" s="148"/>
      <c r="M382" s="153"/>
      <c r="T382" s="154"/>
      <c r="AT382" s="150" t="s">
        <v>186</v>
      </c>
      <c r="AU382" s="150" t="s">
        <v>87</v>
      </c>
      <c r="AV382" s="12" t="s">
        <v>84</v>
      </c>
      <c r="AW382" s="12" t="s">
        <v>31</v>
      </c>
      <c r="AX382" s="12" t="s">
        <v>76</v>
      </c>
      <c r="AY382" s="150" t="s">
        <v>178</v>
      </c>
    </row>
    <row r="383" spans="2:65" s="13" customFormat="1">
      <c r="B383" s="155"/>
      <c r="D383" s="149" t="s">
        <v>186</v>
      </c>
      <c r="E383" s="156" t="s">
        <v>1</v>
      </c>
      <c r="F383" s="157" t="s">
        <v>400</v>
      </c>
      <c r="H383" s="158">
        <v>115.286</v>
      </c>
      <c r="I383" s="159"/>
      <c r="L383" s="155"/>
      <c r="M383" s="160"/>
      <c r="T383" s="161"/>
      <c r="AT383" s="156" t="s">
        <v>186</v>
      </c>
      <c r="AU383" s="156" t="s">
        <v>87</v>
      </c>
      <c r="AV383" s="13" t="s">
        <v>87</v>
      </c>
      <c r="AW383" s="13" t="s">
        <v>31</v>
      </c>
      <c r="AX383" s="13" t="s">
        <v>76</v>
      </c>
      <c r="AY383" s="156" t="s">
        <v>178</v>
      </c>
    </row>
    <row r="384" spans="2:65" s="14" customFormat="1">
      <c r="B384" s="162"/>
      <c r="D384" s="149" t="s">
        <v>186</v>
      </c>
      <c r="E384" s="163" t="s">
        <v>1</v>
      </c>
      <c r="F384" s="164" t="s">
        <v>189</v>
      </c>
      <c r="H384" s="165">
        <v>774.31500000000005</v>
      </c>
      <c r="I384" s="166"/>
      <c r="L384" s="162"/>
      <c r="M384" s="167"/>
      <c r="T384" s="168"/>
      <c r="AT384" s="163" t="s">
        <v>186</v>
      </c>
      <c r="AU384" s="163" t="s">
        <v>87</v>
      </c>
      <c r="AV384" s="14" t="s">
        <v>184</v>
      </c>
      <c r="AW384" s="14" t="s">
        <v>31</v>
      </c>
      <c r="AX384" s="14" t="s">
        <v>84</v>
      </c>
      <c r="AY384" s="163" t="s">
        <v>178</v>
      </c>
    </row>
    <row r="385" spans="2:65" s="1" customFormat="1" ht="37.9" customHeight="1">
      <c r="B385" s="133"/>
      <c r="C385" s="134" t="s">
        <v>401</v>
      </c>
      <c r="D385" s="134" t="s">
        <v>180</v>
      </c>
      <c r="E385" s="135" t="s">
        <v>402</v>
      </c>
      <c r="F385" s="136" t="s">
        <v>403</v>
      </c>
      <c r="G385" s="137" t="s">
        <v>105</v>
      </c>
      <c r="H385" s="138">
        <v>276.35700000000003</v>
      </c>
      <c r="I385" s="139"/>
      <c r="J385" s="140">
        <f>ROUND(I385*H385,2)</f>
        <v>0</v>
      </c>
      <c r="K385" s="141"/>
      <c r="L385" s="31"/>
      <c r="M385" s="142" t="s">
        <v>1</v>
      </c>
      <c r="N385" s="143" t="s">
        <v>41</v>
      </c>
      <c r="P385" s="144">
        <f>O385*H385</f>
        <v>0</v>
      </c>
      <c r="Q385" s="144">
        <v>0</v>
      </c>
      <c r="R385" s="144">
        <f>Q385*H385</f>
        <v>0</v>
      </c>
      <c r="S385" s="144">
        <v>0</v>
      </c>
      <c r="T385" s="145">
        <f>S385*H385</f>
        <v>0</v>
      </c>
      <c r="AR385" s="146" t="s">
        <v>184</v>
      </c>
      <c r="AT385" s="146" t="s">
        <v>180</v>
      </c>
      <c r="AU385" s="146" t="s">
        <v>87</v>
      </c>
      <c r="AY385" s="16" t="s">
        <v>178</v>
      </c>
      <c r="BE385" s="147">
        <f>IF(N385="základní",J385,0)</f>
        <v>0</v>
      </c>
      <c r="BF385" s="147">
        <f>IF(N385="snížená",J385,0)</f>
        <v>0</v>
      </c>
      <c r="BG385" s="147">
        <f>IF(N385="zákl. přenesená",J385,0)</f>
        <v>0</v>
      </c>
      <c r="BH385" s="147">
        <f>IF(N385="sníž. přenesená",J385,0)</f>
        <v>0</v>
      </c>
      <c r="BI385" s="147">
        <f>IF(N385="nulová",J385,0)</f>
        <v>0</v>
      </c>
      <c r="BJ385" s="16" t="s">
        <v>84</v>
      </c>
      <c r="BK385" s="147">
        <f>ROUND(I385*H385,2)</f>
        <v>0</v>
      </c>
      <c r="BL385" s="16" t="s">
        <v>184</v>
      </c>
      <c r="BM385" s="146" t="s">
        <v>404</v>
      </c>
    </row>
    <row r="386" spans="2:65" s="12" customFormat="1">
      <c r="B386" s="148"/>
      <c r="D386" s="149" t="s">
        <v>186</v>
      </c>
      <c r="E386" s="150" t="s">
        <v>1</v>
      </c>
      <c r="F386" s="151" t="s">
        <v>396</v>
      </c>
      <c r="H386" s="150" t="s">
        <v>1</v>
      </c>
      <c r="I386" s="152"/>
      <c r="L386" s="148"/>
      <c r="M386" s="153"/>
      <c r="T386" s="154"/>
      <c r="AT386" s="150" t="s">
        <v>186</v>
      </c>
      <c r="AU386" s="150" t="s">
        <v>87</v>
      </c>
      <c r="AV386" s="12" t="s">
        <v>84</v>
      </c>
      <c r="AW386" s="12" t="s">
        <v>31</v>
      </c>
      <c r="AX386" s="12" t="s">
        <v>76</v>
      </c>
      <c r="AY386" s="150" t="s">
        <v>178</v>
      </c>
    </row>
    <row r="387" spans="2:65" s="13" customFormat="1">
      <c r="B387" s="155"/>
      <c r="D387" s="149" t="s">
        <v>186</v>
      </c>
      <c r="E387" s="156" t="s">
        <v>1</v>
      </c>
      <c r="F387" s="157" t="s">
        <v>405</v>
      </c>
      <c r="H387" s="158">
        <v>276.35700000000003</v>
      </c>
      <c r="I387" s="159"/>
      <c r="L387" s="155"/>
      <c r="M387" s="160"/>
      <c r="T387" s="161"/>
      <c r="AT387" s="156" t="s">
        <v>186</v>
      </c>
      <c r="AU387" s="156" t="s">
        <v>87</v>
      </c>
      <c r="AV387" s="13" t="s">
        <v>87</v>
      </c>
      <c r="AW387" s="13" t="s">
        <v>31</v>
      </c>
      <c r="AX387" s="13" t="s">
        <v>76</v>
      </c>
      <c r="AY387" s="156" t="s">
        <v>178</v>
      </c>
    </row>
    <row r="388" spans="2:65" s="14" customFormat="1">
      <c r="B388" s="162"/>
      <c r="D388" s="149" t="s">
        <v>186</v>
      </c>
      <c r="E388" s="163" t="s">
        <v>1</v>
      </c>
      <c r="F388" s="164" t="s">
        <v>189</v>
      </c>
      <c r="H388" s="165">
        <v>276.35700000000003</v>
      </c>
      <c r="I388" s="166"/>
      <c r="L388" s="162"/>
      <c r="M388" s="167"/>
      <c r="T388" s="168"/>
      <c r="AT388" s="163" t="s">
        <v>186</v>
      </c>
      <c r="AU388" s="163" t="s">
        <v>87</v>
      </c>
      <c r="AV388" s="14" t="s">
        <v>184</v>
      </c>
      <c r="AW388" s="14" t="s">
        <v>31</v>
      </c>
      <c r="AX388" s="14" t="s">
        <v>84</v>
      </c>
      <c r="AY388" s="163" t="s">
        <v>178</v>
      </c>
    </row>
    <row r="389" spans="2:65" s="1" customFormat="1" ht="37.9" customHeight="1">
      <c r="B389" s="133"/>
      <c r="C389" s="134" t="s">
        <v>406</v>
      </c>
      <c r="D389" s="134" t="s">
        <v>180</v>
      </c>
      <c r="E389" s="135" t="s">
        <v>407</v>
      </c>
      <c r="F389" s="136" t="s">
        <v>408</v>
      </c>
      <c r="G389" s="137" t="s">
        <v>105</v>
      </c>
      <c r="H389" s="138">
        <v>85.021000000000001</v>
      </c>
      <c r="I389" s="139"/>
      <c r="J389" s="140">
        <f>ROUND(I389*H389,2)</f>
        <v>0</v>
      </c>
      <c r="K389" s="141"/>
      <c r="L389" s="31"/>
      <c r="M389" s="142" t="s">
        <v>1</v>
      </c>
      <c r="N389" s="143" t="s">
        <v>41</v>
      </c>
      <c r="P389" s="144">
        <f>O389*H389</f>
        <v>0</v>
      </c>
      <c r="Q389" s="144">
        <v>0</v>
      </c>
      <c r="R389" s="144">
        <f>Q389*H389</f>
        <v>0</v>
      </c>
      <c r="S389" s="144">
        <v>0</v>
      </c>
      <c r="T389" s="145">
        <f>S389*H389</f>
        <v>0</v>
      </c>
      <c r="AR389" s="146" t="s">
        <v>184</v>
      </c>
      <c r="AT389" s="146" t="s">
        <v>180</v>
      </c>
      <c r="AU389" s="146" t="s">
        <v>87</v>
      </c>
      <c r="AY389" s="16" t="s">
        <v>178</v>
      </c>
      <c r="BE389" s="147">
        <f>IF(N389="základní",J389,0)</f>
        <v>0</v>
      </c>
      <c r="BF389" s="147">
        <f>IF(N389="snížená",J389,0)</f>
        <v>0</v>
      </c>
      <c r="BG389" s="147">
        <f>IF(N389="zákl. přenesená",J389,0)</f>
        <v>0</v>
      </c>
      <c r="BH389" s="147">
        <f>IF(N389="sníž. přenesená",J389,0)</f>
        <v>0</v>
      </c>
      <c r="BI389" s="147">
        <f>IF(N389="nulová",J389,0)</f>
        <v>0</v>
      </c>
      <c r="BJ389" s="16" t="s">
        <v>84</v>
      </c>
      <c r="BK389" s="147">
        <f>ROUND(I389*H389,2)</f>
        <v>0</v>
      </c>
      <c r="BL389" s="16" t="s">
        <v>184</v>
      </c>
      <c r="BM389" s="146" t="s">
        <v>409</v>
      </c>
    </row>
    <row r="390" spans="2:65" s="12" customFormat="1">
      <c r="B390" s="148"/>
      <c r="D390" s="149" t="s">
        <v>186</v>
      </c>
      <c r="E390" s="150" t="s">
        <v>1</v>
      </c>
      <c r="F390" s="151" t="s">
        <v>410</v>
      </c>
      <c r="H390" s="150" t="s">
        <v>1</v>
      </c>
      <c r="I390" s="152"/>
      <c r="L390" s="148"/>
      <c r="M390" s="153"/>
      <c r="T390" s="154"/>
      <c r="AT390" s="150" t="s">
        <v>186</v>
      </c>
      <c r="AU390" s="150" t="s">
        <v>87</v>
      </c>
      <c r="AV390" s="12" t="s">
        <v>84</v>
      </c>
      <c r="AW390" s="12" t="s">
        <v>31</v>
      </c>
      <c r="AX390" s="12" t="s">
        <v>76</v>
      </c>
      <c r="AY390" s="150" t="s">
        <v>178</v>
      </c>
    </row>
    <row r="391" spans="2:65" s="13" customFormat="1">
      <c r="B391" s="155"/>
      <c r="D391" s="149" t="s">
        <v>186</v>
      </c>
      <c r="E391" s="156" t="s">
        <v>1</v>
      </c>
      <c r="F391" s="157" t="s">
        <v>397</v>
      </c>
      <c r="H391" s="158">
        <v>276.35700000000003</v>
      </c>
      <c r="I391" s="159"/>
      <c r="L391" s="155"/>
      <c r="M391" s="160"/>
      <c r="T391" s="161"/>
      <c r="AT391" s="156" t="s">
        <v>186</v>
      </c>
      <c r="AU391" s="156" t="s">
        <v>87</v>
      </c>
      <c r="AV391" s="13" t="s">
        <v>87</v>
      </c>
      <c r="AW391" s="13" t="s">
        <v>31</v>
      </c>
      <c r="AX391" s="13" t="s">
        <v>76</v>
      </c>
      <c r="AY391" s="156" t="s">
        <v>178</v>
      </c>
    </row>
    <row r="392" spans="2:65" s="13" customFormat="1">
      <c r="B392" s="155"/>
      <c r="D392" s="149" t="s">
        <v>186</v>
      </c>
      <c r="E392" s="156" t="s">
        <v>1</v>
      </c>
      <c r="F392" s="157" t="s">
        <v>411</v>
      </c>
      <c r="H392" s="158">
        <v>-191.33600000000001</v>
      </c>
      <c r="I392" s="159"/>
      <c r="L392" s="155"/>
      <c r="M392" s="160"/>
      <c r="T392" s="161"/>
      <c r="AT392" s="156" t="s">
        <v>186</v>
      </c>
      <c r="AU392" s="156" t="s">
        <v>87</v>
      </c>
      <c r="AV392" s="13" t="s">
        <v>87</v>
      </c>
      <c r="AW392" s="13" t="s">
        <v>31</v>
      </c>
      <c r="AX392" s="13" t="s">
        <v>76</v>
      </c>
      <c r="AY392" s="156" t="s">
        <v>178</v>
      </c>
    </row>
    <row r="393" spans="2:65" s="14" customFormat="1">
      <c r="B393" s="162"/>
      <c r="D393" s="149" t="s">
        <v>186</v>
      </c>
      <c r="E393" s="163" t="s">
        <v>131</v>
      </c>
      <c r="F393" s="164" t="s">
        <v>189</v>
      </c>
      <c r="H393" s="165">
        <v>85.021000000000001</v>
      </c>
      <c r="I393" s="166"/>
      <c r="L393" s="162"/>
      <c r="M393" s="167"/>
      <c r="T393" s="168"/>
      <c r="AT393" s="163" t="s">
        <v>186</v>
      </c>
      <c r="AU393" s="163" t="s">
        <v>87</v>
      </c>
      <c r="AV393" s="14" t="s">
        <v>184</v>
      </c>
      <c r="AW393" s="14" t="s">
        <v>31</v>
      </c>
      <c r="AX393" s="14" t="s">
        <v>84</v>
      </c>
      <c r="AY393" s="163" t="s">
        <v>178</v>
      </c>
    </row>
    <row r="394" spans="2:65" s="1" customFormat="1" ht="37.9" customHeight="1">
      <c r="B394" s="133"/>
      <c r="C394" s="134" t="s">
        <v>412</v>
      </c>
      <c r="D394" s="134" t="s">
        <v>180</v>
      </c>
      <c r="E394" s="135" t="s">
        <v>413</v>
      </c>
      <c r="F394" s="136" t="s">
        <v>414</v>
      </c>
      <c r="G394" s="137" t="s">
        <v>105</v>
      </c>
      <c r="H394" s="138">
        <v>1530.3779999999999</v>
      </c>
      <c r="I394" s="139"/>
      <c r="J394" s="140">
        <f>ROUND(I394*H394,2)</f>
        <v>0</v>
      </c>
      <c r="K394" s="141"/>
      <c r="L394" s="31"/>
      <c r="M394" s="142" t="s">
        <v>1</v>
      </c>
      <c r="N394" s="143" t="s">
        <v>41</v>
      </c>
      <c r="P394" s="144">
        <f>O394*H394</f>
        <v>0</v>
      </c>
      <c r="Q394" s="144">
        <v>0</v>
      </c>
      <c r="R394" s="144">
        <f>Q394*H394</f>
        <v>0</v>
      </c>
      <c r="S394" s="144">
        <v>0</v>
      </c>
      <c r="T394" s="145">
        <f>S394*H394</f>
        <v>0</v>
      </c>
      <c r="AR394" s="146" t="s">
        <v>184</v>
      </c>
      <c r="AT394" s="146" t="s">
        <v>180</v>
      </c>
      <c r="AU394" s="146" t="s">
        <v>87</v>
      </c>
      <c r="AY394" s="16" t="s">
        <v>178</v>
      </c>
      <c r="BE394" s="147">
        <f>IF(N394="základní",J394,0)</f>
        <v>0</v>
      </c>
      <c r="BF394" s="147">
        <f>IF(N394="snížená",J394,0)</f>
        <v>0</v>
      </c>
      <c r="BG394" s="147">
        <f>IF(N394="zákl. přenesená",J394,0)</f>
        <v>0</v>
      </c>
      <c r="BH394" s="147">
        <f>IF(N394="sníž. přenesená",J394,0)</f>
        <v>0</v>
      </c>
      <c r="BI394" s="147">
        <f>IF(N394="nulová",J394,0)</f>
        <v>0</v>
      </c>
      <c r="BJ394" s="16" t="s">
        <v>84</v>
      </c>
      <c r="BK394" s="147">
        <f>ROUND(I394*H394,2)</f>
        <v>0</v>
      </c>
      <c r="BL394" s="16" t="s">
        <v>184</v>
      </c>
      <c r="BM394" s="146" t="s">
        <v>415</v>
      </c>
    </row>
    <row r="395" spans="2:65" s="12" customFormat="1">
      <c r="B395" s="148"/>
      <c r="D395" s="149" t="s">
        <v>186</v>
      </c>
      <c r="E395" s="150" t="s">
        <v>1</v>
      </c>
      <c r="F395" s="151" t="s">
        <v>416</v>
      </c>
      <c r="H395" s="150" t="s">
        <v>1</v>
      </c>
      <c r="I395" s="152"/>
      <c r="L395" s="148"/>
      <c r="M395" s="153"/>
      <c r="T395" s="154"/>
      <c r="AT395" s="150" t="s">
        <v>186</v>
      </c>
      <c r="AU395" s="150" t="s">
        <v>87</v>
      </c>
      <c r="AV395" s="12" t="s">
        <v>84</v>
      </c>
      <c r="AW395" s="12" t="s">
        <v>31</v>
      </c>
      <c r="AX395" s="12" t="s">
        <v>76</v>
      </c>
      <c r="AY395" s="150" t="s">
        <v>178</v>
      </c>
    </row>
    <row r="396" spans="2:65" s="13" customFormat="1">
      <c r="B396" s="155"/>
      <c r="D396" s="149" t="s">
        <v>186</v>
      </c>
      <c r="E396" s="156" t="s">
        <v>1</v>
      </c>
      <c r="F396" s="157" t="s">
        <v>417</v>
      </c>
      <c r="H396" s="158">
        <v>1530.3779999999999</v>
      </c>
      <c r="I396" s="159"/>
      <c r="L396" s="155"/>
      <c r="M396" s="160"/>
      <c r="T396" s="161"/>
      <c r="AT396" s="156" t="s">
        <v>186</v>
      </c>
      <c r="AU396" s="156" t="s">
        <v>87</v>
      </c>
      <c r="AV396" s="13" t="s">
        <v>87</v>
      </c>
      <c r="AW396" s="13" t="s">
        <v>31</v>
      </c>
      <c r="AX396" s="13" t="s">
        <v>76</v>
      </c>
      <c r="AY396" s="156" t="s">
        <v>178</v>
      </c>
    </row>
    <row r="397" spans="2:65" s="14" customFormat="1">
      <c r="B397" s="162"/>
      <c r="D397" s="149" t="s">
        <v>186</v>
      </c>
      <c r="E397" s="163" t="s">
        <v>1</v>
      </c>
      <c r="F397" s="164" t="s">
        <v>189</v>
      </c>
      <c r="H397" s="165">
        <v>1530.3779999999999</v>
      </c>
      <c r="I397" s="166"/>
      <c r="L397" s="162"/>
      <c r="M397" s="167"/>
      <c r="T397" s="168"/>
      <c r="AT397" s="163" t="s">
        <v>186</v>
      </c>
      <c r="AU397" s="163" t="s">
        <v>87</v>
      </c>
      <c r="AV397" s="14" t="s">
        <v>184</v>
      </c>
      <c r="AW397" s="14" t="s">
        <v>31</v>
      </c>
      <c r="AX397" s="14" t="s">
        <v>84</v>
      </c>
      <c r="AY397" s="163" t="s">
        <v>178</v>
      </c>
    </row>
    <row r="398" spans="2:65" s="1" customFormat="1" ht="37.9" customHeight="1">
      <c r="B398" s="133"/>
      <c r="C398" s="134" t="s">
        <v>418</v>
      </c>
      <c r="D398" s="134" t="s">
        <v>180</v>
      </c>
      <c r="E398" s="135" t="s">
        <v>419</v>
      </c>
      <c r="F398" s="136" t="s">
        <v>420</v>
      </c>
      <c r="G398" s="137" t="s">
        <v>105</v>
      </c>
      <c r="H398" s="138">
        <v>85.021000000000001</v>
      </c>
      <c r="I398" s="139"/>
      <c r="J398" s="140">
        <f>ROUND(I398*H398,2)</f>
        <v>0</v>
      </c>
      <c r="K398" s="141"/>
      <c r="L398" s="31"/>
      <c r="M398" s="142" t="s">
        <v>1</v>
      </c>
      <c r="N398" s="143" t="s">
        <v>41</v>
      </c>
      <c r="P398" s="144">
        <f>O398*H398</f>
        <v>0</v>
      </c>
      <c r="Q398" s="144">
        <v>0</v>
      </c>
      <c r="R398" s="144">
        <f>Q398*H398</f>
        <v>0</v>
      </c>
      <c r="S398" s="144">
        <v>0</v>
      </c>
      <c r="T398" s="145">
        <f>S398*H398</f>
        <v>0</v>
      </c>
      <c r="AR398" s="146" t="s">
        <v>184</v>
      </c>
      <c r="AT398" s="146" t="s">
        <v>180</v>
      </c>
      <c r="AU398" s="146" t="s">
        <v>87</v>
      </c>
      <c r="AY398" s="16" t="s">
        <v>178</v>
      </c>
      <c r="BE398" s="147">
        <f>IF(N398="základní",J398,0)</f>
        <v>0</v>
      </c>
      <c r="BF398" s="147">
        <f>IF(N398="snížená",J398,0)</f>
        <v>0</v>
      </c>
      <c r="BG398" s="147">
        <f>IF(N398="zákl. přenesená",J398,0)</f>
        <v>0</v>
      </c>
      <c r="BH398" s="147">
        <f>IF(N398="sníž. přenesená",J398,0)</f>
        <v>0</v>
      </c>
      <c r="BI398" s="147">
        <f>IF(N398="nulová",J398,0)</f>
        <v>0</v>
      </c>
      <c r="BJ398" s="16" t="s">
        <v>84</v>
      </c>
      <c r="BK398" s="147">
        <f>ROUND(I398*H398,2)</f>
        <v>0</v>
      </c>
      <c r="BL398" s="16" t="s">
        <v>184</v>
      </c>
      <c r="BM398" s="146" t="s">
        <v>421</v>
      </c>
    </row>
    <row r="399" spans="2:65" s="12" customFormat="1">
      <c r="B399" s="148"/>
      <c r="D399" s="149" t="s">
        <v>186</v>
      </c>
      <c r="E399" s="150" t="s">
        <v>1</v>
      </c>
      <c r="F399" s="151" t="s">
        <v>410</v>
      </c>
      <c r="H399" s="150" t="s">
        <v>1</v>
      </c>
      <c r="I399" s="152"/>
      <c r="L399" s="148"/>
      <c r="M399" s="153"/>
      <c r="T399" s="154"/>
      <c r="AT399" s="150" t="s">
        <v>186</v>
      </c>
      <c r="AU399" s="150" t="s">
        <v>87</v>
      </c>
      <c r="AV399" s="12" t="s">
        <v>84</v>
      </c>
      <c r="AW399" s="12" t="s">
        <v>31</v>
      </c>
      <c r="AX399" s="12" t="s">
        <v>76</v>
      </c>
      <c r="AY399" s="150" t="s">
        <v>178</v>
      </c>
    </row>
    <row r="400" spans="2:65" s="13" customFormat="1">
      <c r="B400" s="155"/>
      <c r="D400" s="149" t="s">
        <v>186</v>
      </c>
      <c r="E400" s="156" t="s">
        <v>1</v>
      </c>
      <c r="F400" s="157" t="s">
        <v>397</v>
      </c>
      <c r="H400" s="158">
        <v>276.35700000000003</v>
      </c>
      <c r="I400" s="159"/>
      <c r="L400" s="155"/>
      <c r="M400" s="160"/>
      <c r="T400" s="161"/>
      <c r="AT400" s="156" t="s">
        <v>186</v>
      </c>
      <c r="AU400" s="156" t="s">
        <v>87</v>
      </c>
      <c r="AV400" s="13" t="s">
        <v>87</v>
      </c>
      <c r="AW400" s="13" t="s">
        <v>31</v>
      </c>
      <c r="AX400" s="13" t="s">
        <v>76</v>
      </c>
      <c r="AY400" s="156" t="s">
        <v>178</v>
      </c>
    </row>
    <row r="401" spans="2:65" s="13" customFormat="1">
      <c r="B401" s="155"/>
      <c r="D401" s="149" t="s">
        <v>186</v>
      </c>
      <c r="E401" s="156" t="s">
        <v>1</v>
      </c>
      <c r="F401" s="157" t="s">
        <v>411</v>
      </c>
      <c r="H401" s="158">
        <v>-191.33600000000001</v>
      </c>
      <c r="I401" s="159"/>
      <c r="L401" s="155"/>
      <c r="M401" s="160"/>
      <c r="T401" s="161"/>
      <c r="AT401" s="156" t="s">
        <v>186</v>
      </c>
      <c r="AU401" s="156" t="s">
        <v>87</v>
      </c>
      <c r="AV401" s="13" t="s">
        <v>87</v>
      </c>
      <c r="AW401" s="13" t="s">
        <v>31</v>
      </c>
      <c r="AX401" s="13" t="s">
        <v>76</v>
      </c>
      <c r="AY401" s="156" t="s">
        <v>178</v>
      </c>
    </row>
    <row r="402" spans="2:65" s="14" customFormat="1">
      <c r="B402" s="162"/>
      <c r="D402" s="149" t="s">
        <v>186</v>
      </c>
      <c r="E402" s="163" t="s">
        <v>134</v>
      </c>
      <c r="F402" s="164" t="s">
        <v>189</v>
      </c>
      <c r="H402" s="165">
        <v>85.021000000000001</v>
      </c>
      <c r="I402" s="166"/>
      <c r="L402" s="162"/>
      <c r="M402" s="167"/>
      <c r="T402" s="168"/>
      <c r="AT402" s="163" t="s">
        <v>186</v>
      </c>
      <c r="AU402" s="163" t="s">
        <v>87</v>
      </c>
      <c r="AV402" s="14" t="s">
        <v>184</v>
      </c>
      <c r="AW402" s="14" t="s">
        <v>31</v>
      </c>
      <c r="AX402" s="14" t="s">
        <v>84</v>
      </c>
      <c r="AY402" s="163" t="s">
        <v>178</v>
      </c>
    </row>
    <row r="403" spans="2:65" s="1" customFormat="1" ht="37.9" customHeight="1">
      <c r="B403" s="133"/>
      <c r="C403" s="134" t="s">
        <v>422</v>
      </c>
      <c r="D403" s="134" t="s">
        <v>180</v>
      </c>
      <c r="E403" s="135" t="s">
        <v>423</v>
      </c>
      <c r="F403" s="136" t="s">
        <v>424</v>
      </c>
      <c r="G403" s="137" t="s">
        <v>105</v>
      </c>
      <c r="H403" s="138">
        <v>1530.3779999999999</v>
      </c>
      <c r="I403" s="139"/>
      <c r="J403" s="140">
        <f>ROUND(I403*H403,2)</f>
        <v>0</v>
      </c>
      <c r="K403" s="141"/>
      <c r="L403" s="31"/>
      <c r="M403" s="142" t="s">
        <v>1</v>
      </c>
      <c r="N403" s="143" t="s">
        <v>41</v>
      </c>
      <c r="P403" s="144">
        <f>O403*H403</f>
        <v>0</v>
      </c>
      <c r="Q403" s="144">
        <v>0</v>
      </c>
      <c r="R403" s="144">
        <f>Q403*H403</f>
        <v>0</v>
      </c>
      <c r="S403" s="144">
        <v>0</v>
      </c>
      <c r="T403" s="145">
        <f>S403*H403</f>
        <v>0</v>
      </c>
      <c r="AR403" s="146" t="s">
        <v>184</v>
      </c>
      <c r="AT403" s="146" t="s">
        <v>180</v>
      </c>
      <c r="AU403" s="146" t="s">
        <v>87</v>
      </c>
      <c r="AY403" s="16" t="s">
        <v>178</v>
      </c>
      <c r="BE403" s="147">
        <f>IF(N403="základní",J403,0)</f>
        <v>0</v>
      </c>
      <c r="BF403" s="147">
        <f>IF(N403="snížená",J403,0)</f>
        <v>0</v>
      </c>
      <c r="BG403" s="147">
        <f>IF(N403="zákl. přenesená",J403,0)</f>
        <v>0</v>
      </c>
      <c r="BH403" s="147">
        <f>IF(N403="sníž. přenesená",J403,0)</f>
        <v>0</v>
      </c>
      <c r="BI403" s="147">
        <f>IF(N403="nulová",J403,0)</f>
        <v>0</v>
      </c>
      <c r="BJ403" s="16" t="s">
        <v>84</v>
      </c>
      <c r="BK403" s="147">
        <f>ROUND(I403*H403,2)</f>
        <v>0</v>
      </c>
      <c r="BL403" s="16" t="s">
        <v>184</v>
      </c>
      <c r="BM403" s="146" t="s">
        <v>425</v>
      </c>
    </row>
    <row r="404" spans="2:65" s="12" customFormat="1">
      <c r="B404" s="148"/>
      <c r="D404" s="149" t="s">
        <v>186</v>
      </c>
      <c r="E404" s="150" t="s">
        <v>1</v>
      </c>
      <c r="F404" s="151" t="s">
        <v>416</v>
      </c>
      <c r="H404" s="150" t="s">
        <v>1</v>
      </c>
      <c r="I404" s="152"/>
      <c r="L404" s="148"/>
      <c r="M404" s="153"/>
      <c r="T404" s="154"/>
      <c r="AT404" s="150" t="s">
        <v>186</v>
      </c>
      <c r="AU404" s="150" t="s">
        <v>87</v>
      </c>
      <c r="AV404" s="12" t="s">
        <v>84</v>
      </c>
      <c r="AW404" s="12" t="s">
        <v>31</v>
      </c>
      <c r="AX404" s="12" t="s">
        <v>76</v>
      </c>
      <c r="AY404" s="150" t="s">
        <v>178</v>
      </c>
    </row>
    <row r="405" spans="2:65" s="13" customFormat="1">
      <c r="B405" s="155"/>
      <c r="D405" s="149" t="s">
        <v>186</v>
      </c>
      <c r="E405" s="156" t="s">
        <v>1</v>
      </c>
      <c r="F405" s="157" t="s">
        <v>426</v>
      </c>
      <c r="H405" s="158">
        <v>1530.3779999999999</v>
      </c>
      <c r="I405" s="159"/>
      <c r="L405" s="155"/>
      <c r="M405" s="160"/>
      <c r="T405" s="161"/>
      <c r="AT405" s="156" t="s">
        <v>186</v>
      </c>
      <c r="AU405" s="156" t="s">
        <v>87</v>
      </c>
      <c r="AV405" s="13" t="s">
        <v>87</v>
      </c>
      <c r="AW405" s="13" t="s">
        <v>31</v>
      </c>
      <c r="AX405" s="13" t="s">
        <v>76</v>
      </c>
      <c r="AY405" s="156" t="s">
        <v>178</v>
      </c>
    </row>
    <row r="406" spans="2:65" s="14" customFormat="1">
      <c r="B406" s="162"/>
      <c r="D406" s="149" t="s">
        <v>186</v>
      </c>
      <c r="E406" s="163" t="s">
        <v>1</v>
      </c>
      <c r="F406" s="164" t="s">
        <v>189</v>
      </c>
      <c r="H406" s="165">
        <v>1530.3779999999999</v>
      </c>
      <c r="I406" s="166"/>
      <c r="L406" s="162"/>
      <c r="M406" s="167"/>
      <c r="T406" s="168"/>
      <c r="AT406" s="163" t="s">
        <v>186</v>
      </c>
      <c r="AU406" s="163" t="s">
        <v>87</v>
      </c>
      <c r="AV406" s="14" t="s">
        <v>184</v>
      </c>
      <c r="AW406" s="14" t="s">
        <v>31</v>
      </c>
      <c r="AX406" s="14" t="s">
        <v>84</v>
      </c>
      <c r="AY406" s="163" t="s">
        <v>178</v>
      </c>
    </row>
    <row r="407" spans="2:65" s="1" customFormat="1" ht="24.2" customHeight="1">
      <c r="B407" s="133"/>
      <c r="C407" s="134" t="s">
        <v>427</v>
      </c>
      <c r="D407" s="134" t="s">
        <v>180</v>
      </c>
      <c r="E407" s="135" t="s">
        <v>428</v>
      </c>
      <c r="F407" s="136" t="s">
        <v>429</v>
      </c>
      <c r="G407" s="137" t="s">
        <v>105</v>
      </c>
      <c r="H407" s="138">
        <v>391.64299999999997</v>
      </c>
      <c r="I407" s="139"/>
      <c r="J407" s="140">
        <f>ROUND(I407*H407,2)</f>
        <v>0</v>
      </c>
      <c r="K407" s="141"/>
      <c r="L407" s="31"/>
      <c r="M407" s="142" t="s">
        <v>1</v>
      </c>
      <c r="N407" s="143" t="s">
        <v>41</v>
      </c>
      <c r="P407" s="144">
        <f>O407*H407</f>
        <v>0</v>
      </c>
      <c r="Q407" s="144">
        <v>0</v>
      </c>
      <c r="R407" s="144">
        <f>Q407*H407</f>
        <v>0</v>
      </c>
      <c r="S407" s="144">
        <v>0</v>
      </c>
      <c r="T407" s="145">
        <f>S407*H407</f>
        <v>0</v>
      </c>
      <c r="AR407" s="146" t="s">
        <v>184</v>
      </c>
      <c r="AT407" s="146" t="s">
        <v>180</v>
      </c>
      <c r="AU407" s="146" t="s">
        <v>87</v>
      </c>
      <c r="AY407" s="16" t="s">
        <v>178</v>
      </c>
      <c r="BE407" s="147">
        <f>IF(N407="základní",J407,0)</f>
        <v>0</v>
      </c>
      <c r="BF407" s="147">
        <f>IF(N407="snížená",J407,0)</f>
        <v>0</v>
      </c>
      <c r="BG407" s="147">
        <f>IF(N407="zákl. přenesená",J407,0)</f>
        <v>0</v>
      </c>
      <c r="BH407" s="147">
        <f>IF(N407="sníž. přenesená",J407,0)</f>
        <v>0</v>
      </c>
      <c r="BI407" s="147">
        <f>IF(N407="nulová",J407,0)</f>
        <v>0</v>
      </c>
      <c r="BJ407" s="16" t="s">
        <v>84</v>
      </c>
      <c r="BK407" s="147">
        <f>ROUND(I407*H407,2)</f>
        <v>0</v>
      </c>
      <c r="BL407" s="16" t="s">
        <v>184</v>
      </c>
      <c r="BM407" s="146" t="s">
        <v>430</v>
      </c>
    </row>
    <row r="408" spans="2:65" s="12" customFormat="1">
      <c r="B408" s="148"/>
      <c r="D408" s="149" t="s">
        <v>186</v>
      </c>
      <c r="E408" s="150" t="s">
        <v>1</v>
      </c>
      <c r="F408" s="151" t="s">
        <v>396</v>
      </c>
      <c r="H408" s="150" t="s">
        <v>1</v>
      </c>
      <c r="I408" s="152"/>
      <c r="L408" s="148"/>
      <c r="M408" s="153"/>
      <c r="T408" s="154"/>
      <c r="AT408" s="150" t="s">
        <v>186</v>
      </c>
      <c r="AU408" s="150" t="s">
        <v>87</v>
      </c>
      <c r="AV408" s="12" t="s">
        <v>84</v>
      </c>
      <c r="AW408" s="12" t="s">
        <v>31</v>
      </c>
      <c r="AX408" s="12" t="s">
        <v>76</v>
      </c>
      <c r="AY408" s="150" t="s">
        <v>178</v>
      </c>
    </row>
    <row r="409" spans="2:65" s="13" customFormat="1">
      <c r="B409" s="155"/>
      <c r="D409" s="149" t="s">
        <v>186</v>
      </c>
      <c r="E409" s="156" t="s">
        <v>1</v>
      </c>
      <c r="F409" s="157" t="s">
        <v>397</v>
      </c>
      <c r="H409" s="158">
        <v>276.35700000000003</v>
      </c>
      <c r="I409" s="159"/>
      <c r="L409" s="155"/>
      <c r="M409" s="160"/>
      <c r="T409" s="161"/>
      <c r="AT409" s="156" t="s">
        <v>186</v>
      </c>
      <c r="AU409" s="156" t="s">
        <v>87</v>
      </c>
      <c r="AV409" s="13" t="s">
        <v>87</v>
      </c>
      <c r="AW409" s="13" t="s">
        <v>31</v>
      </c>
      <c r="AX409" s="13" t="s">
        <v>76</v>
      </c>
      <c r="AY409" s="156" t="s">
        <v>178</v>
      </c>
    </row>
    <row r="410" spans="2:65" s="12" customFormat="1">
      <c r="B410" s="148"/>
      <c r="D410" s="149" t="s">
        <v>186</v>
      </c>
      <c r="E410" s="150" t="s">
        <v>1</v>
      </c>
      <c r="F410" s="151" t="s">
        <v>399</v>
      </c>
      <c r="H410" s="150" t="s">
        <v>1</v>
      </c>
      <c r="I410" s="152"/>
      <c r="L410" s="148"/>
      <c r="M410" s="153"/>
      <c r="T410" s="154"/>
      <c r="AT410" s="150" t="s">
        <v>186</v>
      </c>
      <c r="AU410" s="150" t="s">
        <v>87</v>
      </c>
      <c r="AV410" s="12" t="s">
        <v>84</v>
      </c>
      <c r="AW410" s="12" t="s">
        <v>31</v>
      </c>
      <c r="AX410" s="12" t="s">
        <v>76</v>
      </c>
      <c r="AY410" s="150" t="s">
        <v>178</v>
      </c>
    </row>
    <row r="411" spans="2:65" s="13" customFormat="1">
      <c r="B411" s="155"/>
      <c r="D411" s="149" t="s">
        <v>186</v>
      </c>
      <c r="E411" s="156" t="s">
        <v>1</v>
      </c>
      <c r="F411" s="157" t="s">
        <v>400</v>
      </c>
      <c r="H411" s="158">
        <v>115.286</v>
      </c>
      <c r="I411" s="159"/>
      <c r="L411" s="155"/>
      <c r="M411" s="160"/>
      <c r="T411" s="161"/>
      <c r="AT411" s="156" t="s">
        <v>186</v>
      </c>
      <c r="AU411" s="156" t="s">
        <v>87</v>
      </c>
      <c r="AV411" s="13" t="s">
        <v>87</v>
      </c>
      <c r="AW411" s="13" t="s">
        <v>31</v>
      </c>
      <c r="AX411" s="13" t="s">
        <v>76</v>
      </c>
      <c r="AY411" s="156" t="s">
        <v>178</v>
      </c>
    </row>
    <row r="412" spans="2:65" s="14" customFormat="1">
      <c r="B412" s="162"/>
      <c r="D412" s="149" t="s">
        <v>186</v>
      </c>
      <c r="E412" s="163" t="s">
        <v>1</v>
      </c>
      <c r="F412" s="164" t="s">
        <v>189</v>
      </c>
      <c r="H412" s="165">
        <v>391.64299999999997</v>
      </c>
      <c r="I412" s="166"/>
      <c r="L412" s="162"/>
      <c r="M412" s="167"/>
      <c r="T412" s="168"/>
      <c r="AT412" s="163" t="s">
        <v>186</v>
      </c>
      <c r="AU412" s="163" t="s">
        <v>87</v>
      </c>
      <c r="AV412" s="14" t="s">
        <v>184</v>
      </c>
      <c r="AW412" s="14" t="s">
        <v>31</v>
      </c>
      <c r="AX412" s="14" t="s">
        <v>84</v>
      </c>
      <c r="AY412" s="163" t="s">
        <v>178</v>
      </c>
    </row>
    <row r="413" spans="2:65" s="1" customFormat="1" ht="24.2" customHeight="1">
      <c r="B413" s="133"/>
      <c r="C413" s="134" t="s">
        <v>431</v>
      </c>
      <c r="D413" s="134" t="s">
        <v>180</v>
      </c>
      <c r="E413" s="135" t="s">
        <v>432</v>
      </c>
      <c r="F413" s="136" t="s">
        <v>433</v>
      </c>
      <c r="G413" s="137" t="s">
        <v>105</v>
      </c>
      <c r="H413" s="138">
        <v>276.35700000000003</v>
      </c>
      <c r="I413" s="139"/>
      <c r="J413" s="140">
        <f>ROUND(I413*H413,2)</f>
        <v>0</v>
      </c>
      <c r="K413" s="141"/>
      <c r="L413" s="31"/>
      <c r="M413" s="142" t="s">
        <v>1</v>
      </c>
      <c r="N413" s="143" t="s">
        <v>41</v>
      </c>
      <c r="P413" s="144">
        <f>O413*H413</f>
        <v>0</v>
      </c>
      <c r="Q413" s="144">
        <v>0</v>
      </c>
      <c r="R413" s="144">
        <f>Q413*H413</f>
        <v>0</v>
      </c>
      <c r="S413" s="144">
        <v>0</v>
      </c>
      <c r="T413" s="145">
        <f>S413*H413</f>
        <v>0</v>
      </c>
      <c r="AR413" s="146" t="s">
        <v>184</v>
      </c>
      <c r="AT413" s="146" t="s">
        <v>180</v>
      </c>
      <c r="AU413" s="146" t="s">
        <v>87</v>
      </c>
      <c r="AY413" s="16" t="s">
        <v>178</v>
      </c>
      <c r="BE413" s="147">
        <f>IF(N413="základní",J413,0)</f>
        <v>0</v>
      </c>
      <c r="BF413" s="147">
        <f>IF(N413="snížená",J413,0)</f>
        <v>0</v>
      </c>
      <c r="BG413" s="147">
        <f>IF(N413="zákl. přenesená",J413,0)</f>
        <v>0</v>
      </c>
      <c r="BH413" s="147">
        <f>IF(N413="sníž. přenesená",J413,0)</f>
        <v>0</v>
      </c>
      <c r="BI413" s="147">
        <f>IF(N413="nulová",J413,0)</f>
        <v>0</v>
      </c>
      <c r="BJ413" s="16" t="s">
        <v>84</v>
      </c>
      <c r="BK413" s="147">
        <f>ROUND(I413*H413,2)</f>
        <v>0</v>
      </c>
      <c r="BL413" s="16" t="s">
        <v>184</v>
      </c>
      <c r="BM413" s="146" t="s">
        <v>434</v>
      </c>
    </row>
    <row r="414" spans="2:65" s="12" customFormat="1">
      <c r="B414" s="148"/>
      <c r="D414" s="149" t="s">
        <v>186</v>
      </c>
      <c r="E414" s="150" t="s">
        <v>1</v>
      </c>
      <c r="F414" s="151" t="s">
        <v>396</v>
      </c>
      <c r="H414" s="150" t="s">
        <v>1</v>
      </c>
      <c r="I414" s="152"/>
      <c r="L414" s="148"/>
      <c r="M414" s="153"/>
      <c r="T414" s="154"/>
      <c r="AT414" s="150" t="s">
        <v>186</v>
      </c>
      <c r="AU414" s="150" t="s">
        <v>87</v>
      </c>
      <c r="AV414" s="12" t="s">
        <v>84</v>
      </c>
      <c r="AW414" s="12" t="s">
        <v>31</v>
      </c>
      <c r="AX414" s="12" t="s">
        <v>76</v>
      </c>
      <c r="AY414" s="150" t="s">
        <v>178</v>
      </c>
    </row>
    <row r="415" spans="2:65" s="13" customFormat="1">
      <c r="B415" s="155"/>
      <c r="D415" s="149" t="s">
        <v>186</v>
      </c>
      <c r="E415" s="156" t="s">
        <v>1</v>
      </c>
      <c r="F415" s="157" t="s">
        <v>397</v>
      </c>
      <c r="H415" s="158">
        <v>276.35700000000003</v>
      </c>
      <c r="I415" s="159"/>
      <c r="L415" s="155"/>
      <c r="M415" s="160"/>
      <c r="T415" s="161"/>
      <c r="AT415" s="156" t="s">
        <v>186</v>
      </c>
      <c r="AU415" s="156" t="s">
        <v>87</v>
      </c>
      <c r="AV415" s="13" t="s">
        <v>87</v>
      </c>
      <c r="AW415" s="13" t="s">
        <v>31</v>
      </c>
      <c r="AX415" s="13" t="s">
        <v>76</v>
      </c>
      <c r="AY415" s="156" t="s">
        <v>178</v>
      </c>
    </row>
    <row r="416" spans="2:65" s="14" customFormat="1">
      <c r="B416" s="162"/>
      <c r="D416" s="149" t="s">
        <v>186</v>
      </c>
      <c r="E416" s="163" t="s">
        <v>1</v>
      </c>
      <c r="F416" s="164" t="s">
        <v>189</v>
      </c>
      <c r="H416" s="165">
        <v>276.35700000000003</v>
      </c>
      <c r="I416" s="166"/>
      <c r="L416" s="162"/>
      <c r="M416" s="167"/>
      <c r="T416" s="168"/>
      <c r="AT416" s="163" t="s">
        <v>186</v>
      </c>
      <c r="AU416" s="163" t="s">
        <v>87</v>
      </c>
      <c r="AV416" s="14" t="s">
        <v>184</v>
      </c>
      <c r="AW416" s="14" t="s">
        <v>31</v>
      </c>
      <c r="AX416" s="14" t="s">
        <v>84</v>
      </c>
      <c r="AY416" s="163" t="s">
        <v>178</v>
      </c>
    </row>
    <row r="417" spans="2:65" s="1" customFormat="1" ht="37.9" customHeight="1">
      <c r="B417" s="133"/>
      <c r="C417" s="169" t="s">
        <v>435</v>
      </c>
      <c r="D417" s="169" t="s">
        <v>436</v>
      </c>
      <c r="E417" s="170" t="s">
        <v>437</v>
      </c>
      <c r="F417" s="171" t="s">
        <v>438</v>
      </c>
      <c r="G417" s="172" t="s">
        <v>439</v>
      </c>
      <c r="H417" s="173">
        <v>340.084</v>
      </c>
      <c r="I417" s="174"/>
      <c r="J417" s="175">
        <f>ROUND(I417*H417,2)</f>
        <v>0</v>
      </c>
      <c r="K417" s="176"/>
      <c r="L417" s="177"/>
      <c r="M417" s="178" t="s">
        <v>1</v>
      </c>
      <c r="N417" s="179" t="s">
        <v>41</v>
      </c>
      <c r="P417" s="144">
        <f>O417*H417</f>
        <v>0</v>
      </c>
      <c r="Q417" s="144">
        <v>0</v>
      </c>
      <c r="R417" s="144">
        <f>Q417*H417</f>
        <v>0</v>
      </c>
      <c r="S417" s="144">
        <v>0</v>
      </c>
      <c r="T417" s="145">
        <f>S417*H417</f>
        <v>0</v>
      </c>
      <c r="AR417" s="146" t="s">
        <v>219</v>
      </c>
      <c r="AT417" s="146" t="s">
        <v>436</v>
      </c>
      <c r="AU417" s="146" t="s">
        <v>87</v>
      </c>
      <c r="AY417" s="16" t="s">
        <v>178</v>
      </c>
      <c r="BE417" s="147">
        <f>IF(N417="základní",J417,0)</f>
        <v>0</v>
      </c>
      <c r="BF417" s="147">
        <f>IF(N417="snížená",J417,0)</f>
        <v>0</v>
      </c>
      <c r="BG417" s="147">
        <f>IF(N417="zákl. přenesená",J417,0)</f>
        <v>0</v>
      </c>
      <c r="BH417" s="147">
        <f>IF(N417="sníž. přenesená",J417,0)</f>
        <v>0</v>
      </c>
      <c r="BI417" s="147">
        <f>IF(N417="nulová",J417,0)</f>
        <v>0</v>
      </c>
      <c r="BJ417" s="16" t="s">
        <v>84</v>
      </c>
      <c r="BK417" s="147">
        <f>ROUND(I417*H417,2)</f>
        <v>0</v>
      </c>
      <c r="BL417" s="16" t="s">
        <v>184</v>
      </c>
      <c r="BM417" s="146" t="s">
        <v>440</v>
      </c>
    </row>
    <row r="418" spans="2:65" s="12" customFormat="1">
      <c r="B418" s="148"/>
      <c r="D418" s="149" t="s">
        <v>186</v>
      </c>
      <c r="E418" s="150" t="s">
        <v>1</v>
      </c>
      <c r="F418" s="151" t="s">
        <v>410</v>
      </c>
      <c r="H418" s="150" t="s">
        <v>1</v>
      </c>
      <c r="I418" s="152"/>
      <c r="L418" s="148"/>
      <c r="M418" s="153"/>
      <c r="T418" s="154"/>
      <c r="AT418" s="150" t="s">
        <v>186</v>
      </c>
      <c r="AU418" s="150" t="s">
        <v>87</v>
      </c>
      <c r="AV418" s="12" t="s">
        <v>84</v>
      </c>
      <c r="AW418" s="12" t="s">
        <v>31</v>
      </c>
      <c r="AX418" s="12" t="s">
        <v>76</v>
      </c>
      <c r="AY418" s="150" t="s">
        <v>178</v>
      </c>
    </row>
    <row r="419" spans="2:65" s="13" customFormat="1">
      <c r="B419" s="155"/>
      <c r="D419" s="149" t="s">
        <v>186</v>
      </c>
      <c r="E419" s="156" t="s">
        <v>1</v>
      </c>
      <c r="F419" s="157" t="s">
        <v>441</v>
      </c>
      <c r="H419" s="158">
        <v>170.042</v>
      </c>
      <c r="I419" s="159"/>
      <c r="L419" s="155"/>
      <c r="M419" s="160"/>
      <c r="T419" s="161"/>
      <c r="AT419" s="156" t="s">
        <v>186</v>
      </c>
      <c r="AU419" s="156" t="s">
        <v>87</v>
      </c>
      <c r="AV419" s="13" t="s">
        <v>87</v>
      </c>
      <c r="AW419" s="13" t="s">
        <v>31</v>
      </c>
      <c r="AX419" s="13" t="s">
        <v>76</v>
      </c>
      <c r="AY419" s="156" t="s">
        <v>178</v>
      </c>
    </row>
    <row r="420" spans="2:65" s="14" customFormat="1">
      <c r="B420" s="162"/>
      <c r="D420" s="149" t="s">
        <v>186</v>
      </c>
      <c r="E420" s="163" t="s">
        <v>1</v>
      </c>
      <c r="F420" s="164" t="s">
        <v>189</v>
      </c>
      <c r="H420" s="165">
        <v>170.042</v>
      </c>
      <c r="I420" s="166"/>
      <c r="L420" s="162"/>
      <c r="M420" s="167"/>
      <c r="T420" s="168"/>
      <c r="AT420" s="163" t="s">
        <v>186</v>
      </c>
      <c r="AU420" s="163" t="s">
        <v>87</v>
      </c>
      <c r="AV420" s="14" t="s">
        <v>184</v>
      </c>
      <c r="AW420" s="14" t="s">
        <v>31</v>
      </c>
      <c r="AX420" s="14" t="s">
        <v>84</v>
      </c>
      <c r="AY420" s="163" t="s">
        <v>178</v>
      </c>
    </row>
    <row r="421" spans="2:65" s="13" customFormat="1">
      <c r="B421" s="155"/>
      <c r="D421" s="149" t="s">
        <v>186</v>
      </c>
      <c r="F421" s="157" t="s">
        <v>794</v>
      </c>
      <c r="H421" s="158">
        <v>340.084</v>
      </c>
      <c r="I421" s="159"/>
      <c r="L421" s="155"/>
      <c r="M421" s="160"/>
      <c r="T421" s="161"/>
      <c r="AT421" s="156" t="s">
        <v>186</v>
      </c>
      <c r="AU421" s="156" t="s">
        <v>87</v>
      </c>
      <c r="AV421" s="13" t="s">
        <v>87</v>
      </c>
      <c r="AW421" s="13" t="s">
        <v>3</v>
      </c>
      <c r="AX421" s="13" t="s">
        <v>84</v>
      </c>
      <c r="AY421" s="156" t="s">
        <v>178</v>
      </c>
    </row>
    <row r="422" spans="2:65" s="1" customFormat="1" ht="16.5" customHeight="1">
      <c r="B422" s="133"/>
      <c r="C422" s="134" t="s">
        <v>443</v>
      </c>
      <c r="D422" s="134" t="s">
        <v>180</v>
      </c>
      <c r="E422" s="135" t="s">
        <v>444</v>
      </c>
      <c r="F422" s="136" t="s">
        <v>445</v>
      </c>
      <c r="G422" s="137" t="s">
        <v>105</v>
      </c>
      <c r="H422" s="138">
        <v>667.99900000000002</v>
      </c>
      <c r="I422" s="139"/>
      <c r="J422" s="140">
        <f>ROUND(I422*H422,2)</f>
        <v>0</v>
      </c>
      <c r="K422" s="141"/>
      <c r="L422" s="31"/>
      <c r="M422" s="142" t="s">
        <v>1</v>
      </c>
      <c r="N422" s="143" t="s">
        <v>41</v>
      </c>
      <c r="P422" s="144">
        <f>O422*H422</f>
        <v>0</v>
      </c>
      <c r="Q422" s="144">
        <v>0</v>
      </c>
      <c r="R422" s="144">
        <f>Q422*H422</f>
        <v>0</v>
      </c>
      <c r="S422" s="144">
        <v>0</v>
      </c>
      <c r="T422" s="145">
        <f>S422*H422</f>
        <v>0</v>
      </c>
      <c r="AR422" s="146" t="s">
        <v>184</v>
      </c>
      <c r="AT422" s="146" t="s">
        <v>180</v>
      </c>
      <c r="AU422" s="146" t="s">
        <v>87</v>
      </c>
      <c r="AY422" s="16" t="s">
        <v>178</v>
      </c>
      <c r="BE422" s="147">
        <f>IF(N422="základní",J422,0)</f>
        <v>0</v>
      </c>
      <c r="BF422" s="147">
        <f>IF(N422="snížená",J422,0)</f>
        <v>0</v>
      </c>
      <c r="BG422" s="147">
        <f>IF(N422="zákl. přenesená",J422,0)</f>
        <v>0</v>
      </c>
      <c r="BH422" s="147">
        <f>IF(N422="sníž. přenesená",J422,0)</f>
        <v>0</v>
      </c>
      <c r="BI422" s="147">
        <f>IF(N422="nulová",J422,0)</f>
        <v>0</v>
      </c>
      <c r="BJ422" s="16" t="s">
        <v>84</v>
      </c>
      <c r="BK422" s="147">
        <f>ROUND(I422*H422,2)</f>
        <v>0</v>
      </c>
      <c r="BL422" s="16" t="s">
        <v>184</v>
      </c>
      <c r="BM422" s="146" t="s">
        <v>446</v>
      </c>
    </row>
    <row r="423" spans="2:65" s="12" customFormat="1">
      <c r="B423" s="148"/>
      <c r="D423" s="149" t="s">
        <v>186</v>
      </c>
      <c r="E423" s="150" t="s">
        <v>1</v>
      </c>
      <c r="F423" s="151" t="s">
        <v>396</v>
      </c>
      <c r="H423" s="150" t="s">
        <v>1</v>
      </c>
      <c r="I423" s="152"/>
      <c r="L423" s="148"/>
      <c r="M423" s="153"/>
      <c r="T423" s="154"/>
      <c r="AT423" s="150" t="s">
        <v>186</v>
      </c>
      <c r="AU423" s="150" t="s">
        <v>87</v>
      </c>
      <c r="AV423" s="12" t="s">
        <v>84</v>
      </c>
      <c r="AW423" s="12" t="s">
        <v>31</v>
      </c>
      <c r="AX423" s="12" t="s">
        <v>76</v>
      </c>
      <c r="AY423" s="150" t="s">
        <v>178</v>
      </c>
    </row>
    <row r="424" spans="2:65" s="13" customFormat="1">
      <c r="B424" s="155"/>
      <c r="D424" s="149" t="s">
        <v>186</v>
      </c>
      <c r="E424" s="156" t="s">
        <v>1</v>
      </c>
      <c r="F424" s="157" t="s">
        <v>447</v>
      </c>
      <c r="H424" s="158">
        <v>552.71299999999997</v>
      </c>
      <c r="I424" s="159"/>
      <c r="L424" s="155"/>
      <c r="M424" s="160"/>
      <c r="T424" s="161"/>
      <c r="AT424" s="156" t="s">
        <v>186</v>
      </c>
      <c r="AU424" s="156" t="s">
        <v>87</v>
      </c>
      <c r="AV424" s="13" t="s">
        <v>87</v>
      </c>
      <c r="AW424" s="13" t="s">
        <v>31</v>
      </c>
      <c r="AX424" s="13" t="s">
        <v>76</v>
      </c>
      <c r="AY424" s="156" t="s">
        <v>178</v>
      </c>
    </row>
    <row r="425" spans="2:65" s="12" customFormat="1">
      <c r="B425" s="148"/>
      <c r="D425" s="149" t="s">
        <v>186</v>
      </c>
      <c r="E425" s="150" t="s">
        <v>1</v>
      </c>
      <c r="F425" s="151" t="s">
        <v>399</v>
      </c>
      <c r="H425" s="150" t="s">
        <v>1</v>
      </c>
      <c r="I425" s="152"/>
      <c r="L425" s="148"/>
      <c r="M425" s="153"/>
      <c r="T425" s="154"/>
      <c r="AT425" s="150" t="s">
        <v>186</v>
      </c>
      <c r="AU425" s="150" t="s">
        <v>87</v>
      </c>
      <c r="AV425" s="12" t="s">
        <v>84</v>
      </c>
      <c r="AW425" s="12" t="s">
        <v>31</v>
      </c>
      <c r="AX425" s="12" t="s">
        <v>76</v>
      </c>
      <c r="AY425" s="150" t="s">
        <v>178</v>
      </c>
    </row>
    <row r="426" spans="2:65" s="13" customFormat="1">
      <c r="B426" s="155"/>
      <c r="D426" s="149" t="s">
        <v>186</v>
      </c>
      <c r="E426" s="156" t="s">
        <v>1</v>
      </c>
      <c r="F426" s="157" t="s">
        <v>400</v>
      </c>
      <c r="H426" s="158">
        <v>115.286</v>
      </c>
      <c r="I426" s="159"/>
      <c r="L426" s="155"/>
      <c r="M426" s="160"/>
      <c r="T426" s="161"/>
      <c r="AT426" s="156" t="s">
        <v>186</v>
      </c>
      <c r="AU426" s="156" t="s">
        <v>87</v>
      </c>
      <c r="AV426" s="13" t="s">
        <v>87</v>
      </c>
      <c r="AW426" s="13" t="s">
        <v>31</v>
      </c>
      <c r="AX426" s="13" t="s">
        <v>76</v>
      </c>
      <c r="AY426" s="156" t="s">
        <v>178</v>
      </c>
    </row>
    <row r="427" spans="2:65" s="14" customFormat="1">
      <c r="B427" s="162"/>
      <c r="D427" s="149" t="s">
        <v>186</v>
      </c>
      <c r="E427" s="163" t="s">
        <v>1</v>
      </c>
      <c r="F427" s="164" t="s">
        <v>189</v>
      </c>
      <c r="H427" s="165">
        <v>667.99900000000002</v>
      </c>
      <c r="I427" s="166"/>
      <c r="L427" s="162"/>
      <c r="M427" s="167"/>
      <c r="T427" s="168"/>
      <c r="AT427" s="163" t="s">
        <v>186</v>
      </c>
      <c r="AU427" s="163" t="s">
        <v>87</v>
      </c>
      <c r="AV427" s="14" t="s">
        <v>184</v>
      </c>
      <c r="AW427" s="14" t="s">
        <v>31</v>
      </c>
      <c r="AX427" s="14" t="s">
        <v>84</v>
      </c>
      <c r="AY427" s="163" t="s">
        <v>178</v>
      </c>
    </row>
    <row r="428" spans="2:65" s="1" customFormat="1" ht="24.2" customHeight="1">
      <c r="B428" s="133"/>
      <c r="C428" s="134" t="s">
        <v>448</v>
      </c>
      <c r="D428" s="134" t="s">
        <v>180</v>
      </c>
      <c r="E428" s="135" t="s">
        <v>449</v>
      </c>
      <c r="F428" s="136" t="s">
        <v>450</v>
      </c>
      <c r="G428" s="137" t="s">
        <v>105</v>
      </c>
      <c r="H428" s="138">
        <v>386.53699999999998</v>
      </c>
      <c r="I428" s="139"/>
      <c r="J428" s="140">
        <f>ROUND(I428*H428,2)</f>
        <v>0</v>
      </c>
      <c r="K428" s="141"/>
      <c r="L428" s="31"/>
      <c r="M428" s="142" t="s">
        <v>1</v>
      </c>
      <c r="N428" s="143" t="s">
        <v>41</v>
      </c>
      <c r="P428" s="144">
        <f>O428*H428</f>
        <v>0</v>
      </c>
      <c r="Q428" s="144">
        <v>0</v>
      </c>
      <c r="R428" s="144">
        <f>Q428*H428</f>
        <v>0</v>
      </c>
      <c r="S428" s="144">
        <v>0</v>
      </c>
      <c r="T428" s="145">
        <f>S428*H428</f>
        <v>0</v>
      </c>
      <c r="AR428" s="146" t="s">
        <v>184</v>
      </c>
      <c r="AT428" s="146" t="s">
        <v>180</v>
      </c>
      <c r="AU428" s="146" t="s">
        <v>87</v>
      </c>
      <c r="AY428" s="16" t="s">
        <v>178</v>
      </c>
      <c r="BE428" s="147">
        <f>IF(N428="základní",J428,0)</f>
        <v>0</v>
      </c>
      <c r="BF428" s="147">
        <f>IF(N428="snížená",J428,0)</f>
        <v>0</v>
      </c>
      <c r="BG428" s="147">
        <f>IF(N428="zákl. přenesená",J428,0)</f>
        <v>0</v>
      </c>
      <c r="BH428" s="147">
        <f>IF(N428="sníž. přenesená",J428,0)</f>
        <v>0</v>
      </c>
      <c r="BI428" s="147">
        <f>IF(N428="nulová",J428,0)</f>
        <v>0</v>
      </c>
      <c r="BJ428" s="16" t="s">
        <v>84</v>
      </c>
      <c r="BK428" s="147">
        <f>ROUND(I428*H428,2)</f>
        <v>0</v>
      </c>
      <c r="BL428" s="16" t="s">
        <v>184</v>
      </c>
      <c r="BM428" s="146" t="s">
        <v>451</v>
      </c>
    </row>
    <row r="429" spans="2:65" s="12" customFormat="1">
      <c r="B429" s="148"/>
      <c r="D429" s="149" t="s">
        <v>186</v>
      </c>
      <c r="E429" s="150" t="s">
        <v>1</v>
      </c>
      <c r="F429" s="151" t="s">
        <v>315</v>
      </c>
      <c r="H429" s="150" t="s">
        <v>1</v>
      </c>
      <c r="I429" s="152"/>
      <c r="L429" s="148"/>
      <c r="M429" s="153"/>
      <c r="T429" s="154"/>
      <c r="AT429" s="150" t="s">
        <v>186</v>
      </c>
      <c r="AU429" s="150" t="s">
        <v>87</v>
      </c>
      <c r="AV429" s="12" t="s">
        <v>84</v>
      </c>
      <c r="AW429" s="12" t="s">
        <v>31</v>
      </c>
      <c r="AX429" s="12" t="s">
        <v>76</v>
      </c>
      <c r="AY429" s="150" t="s">
        <v>178</v>
      </c>
    </row>
    <row r="430" spans="2:65" s="13" customFormat="1">
      <c r="B430" s="155"/>
      <c r="D430" s="149" t="s">
        <v>186</v>
      </c>
      <c r="E430" s="156" t="s">
        <v>1</v>
      </c>
      <c r="F430" s="157" t="s">
        <v>452</v>
      </c>
      <c r="H430" s="158">
        <v>476.08100000000002</v>
      </c>
      <c r="I430" s="159"/>
      <c r="L430" s="155"/>
      <c r="M430" s="160"/>
      <c r="T430" s="161"/>
      <c r="AT430" s="156" t="s">
        <v>186</v>
      </c>
      <c r="AU430" s="156" t="s">
        <v>87</v>
      </c>
      <c r="AV430" s="13" t="s">
        <v>87</v>
      </c>
      <c r="AW430" s="13" t="s">
        <v>31</v>
      </c>
      <c r="AX430" s="13" t="s">
        <v>76</v>
      </c>
      <c r="AY430" s="156" t="s">
        <v>178</v>
      </c>
    </row>
    <row r="431" spans="2:65" s="12" customFormat="1">
      <c r="B431" s="148"/>
      <c r="D431" s="149" t="s">
        <v>186</v>
      </c>
      <c r="E431" s="150" t="s">
        <v>1</v>
      </c>
      <c r="F431" s="151" t="s">
        <v>795</v>
      </c>
      <c r="H431" s="150" t="s">
        <v>1</v>
      </c>
      <c r="I431" s="152"/>
      <c r="L431" s="148"/>
      <c r="M431" s="153"/>
      <c r="T431" s="154"/>
      <c r="AT431" s="150" t="s">
        <v>186</v>
      </c>
      <c r="AU431" s="150" t="s">
        <v>87</v>
      </c>
      <c r="AV431" s="12" t="s">
        <v>84</v>
      </c>
      <c r="AW431" s="12" t="s">
        <v>31</v>
      </c>
      <c r="AX431" s="12" t="s">
        <v>76</v>
      </c>
      <c r="AY431" s="150" t="s">
        <v>178</v>
      </c>
    </row>
    <row r="432" spans="2:65" s="13" customFormat="1">
      <c r="B432" s="155"/>
      <c r="D432" s="149" t="s">
        <v>186</v>
      </c>
      <c r="E432" s="156" t="s">
        <v>1</v>
      </c>
      <c r="F432" s="157" t="s">
        <v>796</v>
      </c>
      <c r="H432" s="158">
        <v>-89.543999999999997</v>
      </c>
      <c r="I432" s="159"/>
      <c r="L432" s="155"/>
      <c r="M432" s="160"/>
      <c r="T432" s="161"/>
      <c r="AT432" s="156" t="s">
        <v>186</v>
      </c>
      <c r="AU432" s="156" t="s">
        <v>87</v>
      </c>
      <c r="AV432" s="13" t="s">
        <v>87</v>
      </c>
      <c r="AW432" s="13" t="s">
        <v>31</v>
      </c>
      <c r="AX432" s="13" t="s">
        <v>76</v>
      </c>
      <c r="AY432" s="156" t="s">
        <v>178</v>
      </c>
    </row>
    <row r="433" spans="2:65" s="14" customFormat="1">
      <c r="B433" s="162"/>
      <c r="D433" s="149" t="s">
        <v>186</v>
      </c>
      <c r="E433" s="163" t="s">
        <v>140</v>
      </c>
      <c r="F433" s="164" t="s">
        <v>189</v>
      </c>
      <c r="H433" s="165">
        <v>386.53699999999998</v>
      </c>
      <c r="I433" s="166"/>
      <c r="L433" s="162"/>
      <c r="M433" s="167"/>
      <c r="T433" s="168"/>
      <c r="AT433" s="163" t="s">
        <v>186</v>
      </c>
      <c r="AU433" s="163" t="s">
        <v>87</v>
      </c>
      <c r="AV433" s="14" t="s">
        <v>184</v>
      </c>
      <c r="AW433" s="14" t="s">
        <v>31</v>
      </c>
      <c r="AX433" s="14" t="s">
        <v>84</v>
      </c>
      <c r="AY433" s="163" t="s">
        <v>178</v>
      </c>
    </row>
    <row r="434" spans="2:65" s="1" customFormat="1" ht="16.5" customHeight="1">
      <c r="B434" s="133"/>
      <c r="C434" s="169" t="s">
        <v>455</v>
      </c>
      <c r="D434" s="169" t="s">
        <v>436</v>
      </c>
      <c r="E434" s="170" t="s">
        <v>456</v>
      </c>
      <c r="F434" s="171" t="s">
        <v>457</v>
      </c>
      <c r="G434" s="172" t="s">
        <v>439</v>
      </c>
      <c r="H434" s="173">
        <v>69.576999999999998</v>
      </c>
      <c r="I434" s="174"/>
      <c r="J434" s="175">
        <f>ROUND(I434*H434,2)</f>
        <v>0</v>
      </c>
      <c r="K434" s="176"/>
      <c r="L434" s="177"/>
      <c r="M434" s="178" t="s">
        <v>1</v>
      </c>
      <c r="N434" s="179" t="s">
        <v>41</v>
      </c>
      <c r="P434" s="144">
        <f>O434*H434</f>
        <v>0</v>
      </c>
      <c r="Q434" s="144">
        <v>0</v>
      </c>
      <c r="R434" s="144">
        <f>Q434*H434</f>
        <v>0</v>
      </c>
      <c r="S434" s="144">
        <v>0</v>
      </c>
      <c r="T434" s="145">
        <f>S434*H434</f>
        <v>0</v>
      </c>
      <c r="AR434" s="146" t="s">
        <v>219</v>
      </c>
      <c r="AT434" s="146" t="s">
        <v>436</v>
      </c>
      <c r="AU434" s="146" t="s">
        <v>87</v>
      </c>
      <c r="AY434" s="16" t="s">
        <v>178</v>
      </c>
      <c r="BE434" s="147">
        <f>IF(N434="základní",J434,0)</f>
        <v>0</v>
      </c>
      <c r="BF434" s="147">
        <f>IF(N434="snížená",J434,0)</f>
        <v>0</v>
      </c>
      <c r="BG434" s="147">
        <f>IF(N434="zákl. přenesená",J434,0)</f>
        <v>0</v>
      </c>
      <c r="BH434" s="147">
        <f>IF(N434="sníž. přenesená",J434,0)</f>
        <v>0</v>
      </c>
      <c r="BI434" s="147">
        <f>IF(N434="nulová",J434,0)</f>
        <v>0</v>
      </c>
      <c r="BJ434" s="16" t="s">
        <v>84</v>
      </c>
      <c r="BK434" s="147">
        <f>ROUND(I434*H434,2)</f>
        <v>0</v>
      </c>
      <c r="BL434" s="16" t="s">
        <v>184</v>
      </c>
      <c r="BM434" s="146" t="s">
        <v>458</v>
      </c>
    </row>
    <row r="435" spans="2:65" s="12" customFormat="1">
      <c r="B435" s="148"/>
      <c r="D435" s="149" t="s">
        <v>186</v>
      </c>
      <c r="E435" s="150" t="s">
        <v>1</v>
      </c>
      <c r="F435" s="151" t="s">
        <v>459</v>
      </c>
      <c r="H435" s="150" t="s">
        <v>1</v>
      </c>
      <c r="I435" s="152"/>
      <c r="L435" s="148"/>
      <c r="M435" s="153"/>
      <c r="T435" s="154"/>
      <c r="AT435" s="150" t="s">
        <v>186</v>
      </c>
      <c r="AU435" s="150" t="s">
        <v>87</v>
      </c>
      <c r="AV435" s="12" t="s">
        <v>84</v>
      </c>
      <c r="AW435" s="12" t="s">
        <v>31</v>
      </c>
      <c r="AX435" s="12" t="s">
        <v>76</v>
      </c>
      <c r="AY435" s="150" t="s">
        <v>178</v>
      </c>
    </row>
    <row r="436" spans="2:65" s="13" customFormat="1">
      <c r="B436" s="155"/>
      <c r="D436" s="149" t="s">
        <v>186</v>
      </c>
      <c r="E436" s="156" t="s">
        <v>1</v>
      </c>
      <c r="F436" s="157" t="s">
        <v>460</v>
      </c>
      <c r="H436" s="158">
        <v>38.654000000000003</v>
      </c>
      <c r="I436" s="159"/>
      <c r="L436" s="155"/>
      <c r="M436" s="160"/>
      <c r="T436" s="161"/>
      <c r="AT436" s="156" t="s">
        <v>186</v>
      </c>
      <c r="AU436" s="156" t="s">
        <v>87</v>
      </c>
      <c r="AV436" s="13" t="s">
        <v>87</v>
      </c>
      <c r="AW436" s="13" t="s">
        <v>31</v>
      </c>
      <c r="AX436" s="13" t="s">
        <v>76</v>
      </c>
      <c r="AY436" s="156" t="s">
        <v>178</v>
      </c>
    </row>
    <row r="437" spans="2:65" s="14" customFormat="1">
      <c r="B437" s="162"/>
      <c r="D437" s="149" t="s">
        <v>186</v>
      </c>
      <c r="E437" s="163" t="s">
        <v>110</v>
      </c>
      <c r="F437" s="164" t="s">
        <v>189</v>
      </c>
      <c r="H437" s="165">
        <v>38.654000000000003</v>
      </c>
      <c r="I437" s="166"/>
      <c r="L437" s="162"/>
      <c r="M437" s="167"/>
      <c r="T437" s="168"/>
      <c r="AT437" s="163" t="s">
        <v>186</v>
      </c>
      <c r="AU437" s="163" t="s">
        <v>87</v>
      </c>
      <c r="AV437" s="14" t="s">
        <v>184</v>
      </c>
      <c r="AW437" s="14" t="s">
        <v>31</v>
      </c>
      <c r="AX437" s="14" t="s">
        <v>84</v>
      </c>
      <c r="AY437" s="163" t="s">
        <v>178</v>
      </c>
    </row>
    <row r="438" spans="2:65" s="13" customFormat="1">
      <c r="B438" s="155"/>
      <c r="D438" s="149" t="s">
        <v>186</v>
      </c>
      <c r="F438" s="157" t="s">
        <v>797</v>
      </c>
      <c r="H438" s="158">
        <v>69.576999999999998</v>
      </c>
      <c r="I438" s="159"/>
      <c r="L438" s="155"/>
      <c r="M438" s="160"/>
      <c r="T438" s="161"/>
      <c r="AT438" s="156" t="s">
        <v>186</v>
      </c>
      <c r="AU438" s="156" t="s">
        <v>87</v>
      </c>
      <c r="AV438" s="13" t="s">
        <v>87</v>
      </c>
      <c r="AW438" s="13" t="s">
        <v>3</v>
      </c>
      <c r="AX438" s="13" t="s">
        <v>84</v>
      </c>
      <c r="AY438" s="156" t="s">
        <v>178</v>
      </c>
    </row>
    <row r="439" spans="2:65" s="1" customFormat="1" ht="16.5" customHeight="1">
      <c r="B439" s="133"/>
      <c r="C439" s="134" t="s">
        <v>462</v>
      </c>
      <c r="D439" s="134" t="s">
        <v>180</v>
      </c>
      <c r="E439" s="135" t="s">
        <v>463</v>
      </c>
      <c r="F439" s="136" t="s">
        <v>464</v>
      </c>
      <c r="G439" s="137" t="s">
        <v>105</v>
      </c>
      <c r="H439" s="138">
        <v>382.67200000000003</v>
      </c>
      <c r="I439" s="139"/>
      <c r="J439" s="140">
        <f>ROUND(I439*H439,2)</f>
        <v>0</v>
      </c>
      <c r="K439" s="141"/>
      <c r="L439" s="31"/>
      <c r="M439" s="142" t="s">
        <v>1</v>
      </c>
      <c r="N439" s="143" t="s">
        <v>41</v>
      </c>
      <c r="P439" s="144">
        <f>O439*H439</f>
        <v>0</v>
      </c>
      <c r="Q439" s="144">
        <v>0</v>
      </c>
      <c r="R439" s="144">
        <f>Q439*H439</f>
        <v>0</v>
      </c>
      <c r="S439" s="144">
        <v>0</v>
      </c>
      <c r="T439" s="145">
        <f>S439*H439</f>
        <v>0</v>
      </c>
      <c r="AR439" s="146" t="s">
        <v>184</v>
      </c>
      <c r="AT439" s="146" t="s">
        <v>180</v>
      </c>
      <c r="AU439" s="146" t="s">
        <v>87</v>
      </c>
      <c r="AY439" s="16" t="s">
        <v>178</v>
      </c>
      <c r="BE439" s="147">
        <f>IF(N439="základní",J439,0)</f>
        <v>0</v>
      </c>
      <c r="BF439" s="147">
        <f>IF(N439="snížená",J439,0)</f>
        <v>0</v>
      </c>
      <c r="BG439" s="147">
        <f>IF(N439="zákl. přenesená",J439,0)</f>
        <v>0</v>
      </c>
      <c r="BH439" s="147">
        <f>IF(N439="sníž. přenesená",J439,0)</f>
        <v>0</v>
      </c>
      <c r="BI439" s="147">
        <f>IF(N439="nulová",J439,0)</f>
        <v>0</v>
      </c>
      <c r="BJ439" s="16" t="s">
        <v>84</v>
      </c>
      <c r="BK439" s="147">
        <f>ROUND(I439*H439,2)</f>
        <v>0</v>
      </c>
      <c r="BL439" s="16" t="s">
        <v>184</v>
      </c>
      <c r="BM439" s="146" t="s">
        <v>465</v>
      </c>
    </row>
    <row r="440" spans="2:65" s="12" customFormat="1" ht="22.5">
      <c r="B440" s="148"/>
      <c r="D440" s="149" t="s">
        <v>186</v>
      </c>
      <c r="E440" s="150" t="s">
        <v>1</v>
      </c>
      <c r="F440" s="151" t="s">
        <v>466</v>
      </c>
      <c r="H440" s="150" t="s">
        <v>1</v>
      </c>
      <c r="I440" s="152"/>
      <c r="L440" s="148"/>
      <c r="M440" s="153"/>
      <c r="T440" s="154"/>
      <c r="AT440" s="150" t="s">
        <v>186</v>
      </c>
      <c r="AU440" s="150" t="s">
        <v>87</v>
      </c>
      <c r="AV440" s="12" t="s">
        <v>84</v>
      </c>
      <c r="AW440" s="12" t="s">
        <v>31</v>
      </c>
      <c r="AX440" s="12" t="s">
        <v>76</v>
      </c>
      <c r="AY440" s="150" t="s">
        <v>178</v>
      </c>
    </row>
    <row r="441" spans="2:65" s="13" customFormat="1">
      <c r="B441" s="155"/>
      <c r="D441" s="149" t="s">
        <v>186</v>
      </c>
      <c r="E441" s="156" t="s">
        <v>1</v>
      </c>
      <c r="F441" s="157" t="s">
        <v>467</v>
      </c>
      <c r="H441" s="158">
        <v>382.67200000000003</v>
      </c>
      <c r="I441" s="159"/>
      <c r="L441" s="155"/>
      <c r="M441" s="160"/>
      <c r="T441" s="161"/>
      <c r="AT441" s="156" t="s">
        <v>186</v>
      </c>
      <c r="AU441" s="156" t="s">
        <v>87</v>
      </c>
      <c r="AV441" s="13" t="s">
        <v>87</v>
      </c>
      <c r="AW441" s="13" t="s">
        <v>31</v>
      </c>
      <c r="AX441" s="13" t="s">
        <v>76</v>
      </c>
      <c r="AY441" s="156" t="s">
        <v>178</v>
      </c>
    </row>
    <row r="442" spans="2:65" s="14" customFormat="1">
      <c r="B442" s="162"/>
      <c r="D442" s="149" t="s">
        <v>186</v>
      </c>
      <c r="E442" s="163" t="s">
        <v>142</v>
      </c>
      <c r="F442" s="164" t="s">
        <v>189</v>
      </c>
      <c r="H442" s="165">
        <v>382.67200000000003</v>
      </c>
      <c r="I442" s="166"/>
      <c r="L442" s="162"/>
      <c r="M442" s="167"/>
      <c r="T442" s="168"/>
      <c r="AT442" s="163" t="s">
        <v>186</v>
      </c>
      <c r="AU442" s="163" t="s">
        <v>87</v>
      </c>
      <c r="AV442" s="14" t="s">
        <v>184</v>
      </c>
      <c r="AW442" s="14" t="s">
        <v>31</v>
      </c>
      <c r="AX442" s="14" t="s">
        <v>84</v>
      </c>
      <c r="AY442" s="163" t="s">
        <v>178</v>
      </c>
    </row>
    <row r="443" spans="2:65" s="1" customFormat="1" ht="24.2" customHeight="1">
      <c r="B443" s="133"/>
      <c r="C443" s="134" t="s">
        <v>468</v>
      </c>
      <c r="D443" s="134" t="s">
        <v>180</v>
      </c>
      <c r="E443" s="135" t="s">
        <v>469</v>
      </c>
      <c r="F443" s="136" t="s">
        <v>470</v>
      </c>
      <c r="G443" s="137" t="s">
        <v>105</v>
      </c>
      <c r="H443" s="138">
        <v>53.231999999999999</v>
      </c>
      <c r="I443" s="139"/>
      <c r="J443" s="140">
        <f>ROUND(I443*H443,2)</f>
        <v>0</v>
      </c>
      <c r="K443" s="141"/>
      <c r="L443" s="31"/>
      <c r="M443" s="142" t="s">
        <v>1</v>
      </c>
      <c r="N443" s="143" t="s">
        <v>41</v>
      </c>
      <c r="P443" s="144">
        <f>O443*H443</f>
        <v>0</v>
      </c>
      <c r="Q443" s="144">
        <v>0</v>
      </c>
      <c r="R443" s="144">
        <f>Q443*H443</f>
        <v>0</v>
      </c>
      <c r="S443" s="144">
        <v>0</v>
      </c>
      <c r="T443" s="145">
        <f>S443*H443</f>
        <v>0</v>
      </c>
      <c r="AR443" s="146" t="s">
        <v>184</v>
      </c>
      <c r="AT443" s="146" t="s">
        <v>180</v>
      </c>
      <c r="AU443" s="146" t="s">
        <v>87</v>
      </c>
      <c r="AY443" s="16" t="s">
        <v>178</v>
      </c>
      <c r="BE443" s="147">
        <f>IF(N443="základní",J443,0)</f>
        <v>0</v>
      </c>
      <c r="BF443" s="147">
        <f>IF(N443="snížená",J443,0)</f>
        <v>0</v>
      </c>
      <c r="BG443" s="147">
        <f>IF(N443="zákl. přenesená",J443,0)</f>
        <v>0</v>
      </c>
      <c r="BH443" s="147">
        <f>IF(N443="sníž. přenesená",J443,0)</f>
        <v>0</v>
      </c>
      <c r="BI443" s="147">
        <f>IF(N443="nulová",J443,0)</f>
        <v>0</v>
      </c>
      <c r="BJ443" s="16" t="s">
        <v>84</v>
      </c>
      <c r="BK443" s="147">
        <f>ROUND(I443*H443,2)</f>
        <v>0</v>
      </c>
      <c r="BL443" s="16" t="s">
        <v>184</v>
      </c>
      <c r="BM443" s="146" t="s">
        <v>471</v>
      </c>
    </row>
    <row r="444" spans="2:65" s="12" customFormat="1">
      <c r="B444" s="148"/>
      <c r="D444" s="149" t="s">
        <v>186</v>
      </c>
      <c r="E444" s="150" t="s">
        <v>1</v>
      </c>
      <c r="F444" s="151" t="s">
        <v>315</v>
      </c>
      <c r="H444" s="150" t="s">
        <v>1</v>
      </c>
      <c r="I444" s="152"/>
      <c r="L444" s="148"/>
      <c r="M444" s="153"/>
      <c r="T444" s="154"/>
      <c r="AT444" s="150" t="s">
        <v>186</v>
      </c>
      <c r="AU444" s="150" t="s">
        <v>87</v>
      </c>
      <c r="AV444" s="12" t="s">
        <v>84</v>
      </c>
      <c r="AW444" s="12" t="s">
        <v>31</v>
      </c>
      <c r="AX444" s="12" t="s">
        <v>76</v>
      </c>
      <c r="AY444" s="150" t="s">
        <v>178</v>
      </c>
    </row>
    <row r="445" spans="2:65" s="12" customFormat="1">
      <c r="B445" s="148"/>
      <c r="D445" s="149" t="s">
        <v>186</v>
      </c>
      <c r="E445" s="150" t="s">
        <v>1</v>
      </c>
      <c r="F445" s="151" t="s">
        <v>751</v>
      </c>
      <c r="H445" s="150" t="s">
        <v>1</v>
      </c>
      <c r="I445" s="152"/>
      <c r="L445" s="148"/>
      <c r="M445" s="153"/>
      <c r="T445" s="154"/>
      <c r="AT445" s="150" t="s">
        <v>186</v>
      </c>
      <c r="AU445" s="150" t="s">
        <v>87</v>
      </c>
      <c r="AV445" s="12" t="s">
        <v>84</v>
      </c>
      <c r="AW445" s="12" t="s">
        <v>31</v>
      </c>
      <c r="AX445" s="12" t="s">
        <v>76</v>
      </c>
      <c r="AY445" s="150" t="s">
        <v>178</v>
      </c>
    </row>
    <row r="446" spans="2:65" s="13" customFormat="1">
      <c r="B446" s="155"/>
      <c r="D446" s="149" t="s">
        <v>186</v>
      </c>
      <c r="E446" s="156" t="s">
        <v>1</v>
      </c>
      <c r="F446" s="157" t="s">
        <v>473</v>
      </c>
      <c r="H446" s="158">
        <v>2.988</v>
      </c>
      <c r="I446" s="159"/>
      <c r="L446" s="155"/>
      <c r="M446" s="160"/>
      <c r="T446" s="161"/>
      <c r="AT446" s="156" t="s">
        <v>186</v>
      </c>
      <c r="AU446" s="156" t="s">
        <v>87</v>
      </c>
      <c r="AV446" s="13" t="s">
        <v>87</v>
      </c>
      <c r="AW446" s="13" t="s">
        <v>31</v>
      </c>
      <c r="AX446" s="13" t="s">
        <v>76</v>
      </c>
      <c r="AY446" s="156" t="s">
        <v>178</v>
      </c>
    </row>
    <row r="447" spans="2:65" s="12" customFormat="1">
      <c r="B447" s="148"/>
      <c r="D447" s="149" t="s">
        <v>186</v>
      </c>
      <c r="E447" s="150" t="s">
        <v>1</v>
      </c>
      <c r="F447" s="151" t="s">
        <v>752</v>
      </c>
      <c r="H447" s="150" t="s">
        <v>1</v>
      </c>
      <c r="I447" s="152"/>
      <c r="L447" s="148"/>
      <c r="M447" s="153"/>
      <c r="T447" s="154"/>
      <c r="AT447" s="150" t="s">
        <v>186</v>
      </c>
      <c r="AU447" s="150" t="s">
        <v>87</v>
      </c>
      <c r="AV447" s="12" t="s">
        <v>84</v>
      </c>
      <c r="AW447" s="12" t="s">
        <v>31</v>
      </c>
      <c r="AX447" s="12" t="s">
        <v>76</v>
      </c>
      <c r="AY447" s="150" t="s">
        <v>178</v>
      </c>
    </row>
    <row r="448" spans="2:65" s="13" customFormat="1">
      <c r="B448" s="155"/>
      <c r="D448" s="149" t="s">
        <v>186</v>
      </c>
      <c r="E448" s="156" t="s">
        <v>1</v>
      </c>
      <c r="F448" s="157" t="s">
        <v>482</v>
      </c>
      <c r="H448" s="158">
        <v>2.3239999999999998</v>
      </c>
      <c r="I448" s="159"/>
      <c r="L448" s="155"/>
      <c r="M448" s="160"/>
      <c r="T448" s="161"/>
      <c r="AT448" s="156" t="s">
        <v>186</v>
      </c>
      <c r="AU448" s="156" t="s">
        <v>87</v>
      </c>
      <c r="AV448" s="13" t="s">
        <v>87</v>
      </c>
      <c r="AW448" s="13" t="s">
        <v>31</v>
      </c>
      <c r="AX448" s="13" t="s">
        <v>76</v>
      </c>
      <c r="AY448" s="156" t="s">
        <v>178</v>
      </c>
    </row>
    <row r="449" spans="2:51" s="12" customFormat="1">
      <c r="B449" s="148"/>
      <c r="D449" s="149" t="s">
        <v>186</v>
      </c>
      <c r="E449" s="150" t="s">
        <v>1</v>
      </c>
      <c r="F449" s="151" t="s">
        <v>753</v>
      </c>
      <c r="H449" s="150" t="s">
        <v>1</v>
      </c>
      <c r="I449" s="152"/>
      <c r="L449" s="148"/>
      <c r="M449" s="153"/>
      <c r="T449" s="154"/>
      <c r="AT449" s="150" t="s">
        <v>186</v>
      </c>
      <c r="AU449" s="150" t="s">
        <v>87</v>
      </c>
      <c r="AV449" s="12" t="s">
        <v>84</v>
      </c>
      <c r="AW449" s="12" t="s">
        <v>31</v>
      </c>
      <c r="AX449" s="12" t="s">
        <v>76</v>
      </c>
      <c r="AY449" s="150" t="s">
        <v>178</v>
      </c>
    </row>
    <row r="450" spans="2:51" s="13" customFormat="1">
      <c r="B450" s="155"/>
      <c r="D450" s="149" t="s">
        <v>186</v>
      </c>
      <c r="E450" s="156" t="s">
        <v>1</v>
      </c>
      <c r="F450" s="157" t="s">
        <v>478</v>
      </c>
      <c r="H450" s="158">
        <v>0.996</v>
      </c>
      <c r="I450" s="159"/>
      <c r="L450" s="155"/>
      <c r="M450" s="160"/>
      <c r="T450" s="161"/>
      <c r="AT450" s="156" t="s">
        <v>186</v>
      </c>
      <c r="AU450" s="156" t="s">
        <v>87</v>
      </c>
      <c r="AV450" s="13" t="s">
        <v>87</v>
      </c>
      <c r="AW450" s="13" t="s">
        <v>31</v>
      </c>
      <c r="AX450" s="13" t="s">
        <v>76</v>
      </c>
      <c r="AY450" s="156" t="s">
        <v>178</v>
      </c>
    </row>
    <row r="451" spans="2:51" s="12" customFormat="1">
      <c r="B451" s="148"/>
      <c r="D451" s="149" t="s">
        <v>186</v>
      </c>
      <c r="E451" s="150" t="s">
        <v>1</v>
      </c>
      <c r="F451" s="151" t="s">
        <v>754</v>
      </c>
      <c r="H451" s="150" t="s">
        <v>1</v>
      </c>
      <c r="I451" s="152"/>
      <c r="L451" s="148"/>
      <c r="M451" s="153"/>
      <c r="T451" s="154"/>
      <c r="AT451" s="150" t="s">
        <v>186</v>
      </c>
      <c r="AU451" s="150" t="s">
        <v>87</v>
      </c>
      <c r="AV451" s="12" t="s">
        <v>84</v>
      </c>
      <c r="AW451" s="12" t="s">
        <v>31</v>
      </c>
      <c r="AX451" s="12" t="s">
        <v>76</v>
      </c>
      <c r="AY451" s="150" t="s">
        <v>178</v>
      </c>
    </row>
    <row r="452" spans="2:51" s="13" customFormat="1">
      <c r="B452" s="155"/>
      <c r="D452" s="149" t="s">
        <v>186</v>
      </c>
      <c r="E452" s="156" t="s">
        <v>1</v>
      </c>
      <c r="F452" s="157" t="s">
        <v>798</v>
      </c>
      <c r="H452" s="158">
        <v>3.1</v>
      </c>
      <c r="I452" s="159"/>
      <c r="L452" s="155"/>
      <c r="M452" s="160"/>
      <c r="T452" s="161"/>
      <c r="AT452" s="156" t="s">
        <v>186</v>
      </c>
      <c r="AU452" s="156" t="s">
        <v>87</v>
      </c>
      <c r="AV452" s="13" t="s">
        <v>87</v>
      </c>
      <c r="AW452" s="13" t="s">
        <v>31</v>
      </c>
      <c r="AX452" s="13" t="s">
        <v>76</v>
      </c>
      <c r="AY452" s="156" t="s">
        <v>178</v>
      </c>
    </row>
    <row r="453" spans="2:51" s="12" customFormat="1">
      <c r="B453" s="148"/>
      <c r="D453" s="149" t="s">
        <v>186</v>
      </c>
      <c r="E453" s="150" t="s">
        <v>1</v>
      </c>
      <c r="F453" s="151" t="s">
        <v>755</v>
      </c>
      <c r="H453" s="150" t="s">
        <v>1</v>
      </c>
      <c r="I453" s="152"/>
      <c r="L453" s="148"/>
      <c r="M453" s="153"/>
      <c r="T453" s="154"/>
      <c r="AT453" s="150" t="s">
        <v>186</v>
      </c>
      <c r="AU453" s="150" t="s">
        <v>87</v>
      </c>
      <c r="AV453" s="12" t="s">
        <v>84</v>
      </c>
      <c r="AW453" s="12" t="s">
        <v>31</v>
      </c>
      <c r="AX453" s="12" t="s">
        <v>76</v>
      </c>
      <c r="AY453" s="150" t="s">
        <v>178</v>
      </c>
    </row>
    <row r="454" spans="2:51" s="13" customFormat="1">
      <c r="B454" s="155"/>
      <c r="D454" s="149" t="s">
        <v>186</v>
      </c>
      <c r="E454" s="156" t="s">
        <v>1</v>
      </c>
      <c r="F454" s="157" t="s">
        <v>482</v>
      </c>
      <c r="H454" s="158">
        <v>2.3239999999999998</v>
      </c>
      <c r="I454" s="159"/>
      <c r="L454" s="155"/>
      <c r="M454" s="160"/>
      <c r="T454" s="161"/>
      <c r="AT454" s="156" t="s">
        <v>186</v>
      </c>
      <c r="AU454" s="156" t="s">
        <v>87</v>
      </c>
      <c r="AV454" s="13" t="s">
        <v>87</v>
      </c>
      <c r="AW454" s="13" t="s">
        <v>31</v>
      </c>
      <c r="AX454" s="13" t="s">
        <v>76</v>
      </c>
      <c r="AY454" s="156" t="s">
        <v>178</v>
      </c>
    </row>
    <row r="455" spans="2:51" s="12" customFormat="1">
      <c r="B455" s="148"/>
      <c r="D455" s="149" t="s">
        <v>186</v>
      </c>
      <c r="E455" s="150" t="s">
        <v>1</v>
      </c>
      <c r="F455" s="151" t="s">
        <v>756</v>
      </c>
      <c r="H455" s="150" t="s">
        <v>1</v>
      </c>
      <c r="I455" s="152"/>
      <c r="L455" s="148"/>
      <c r="M455" s="153"/>
      <c r="T455" s="154"/>
      <c r="AT455" s="150" t="s">
        <v>186</v>
      </c>
      <c r="AU455" s="150" t="s">
        <v>87</v>
      </c>
      <c r="AV455" s="12" t="s">
        <v>84</v>
      </c>
      <c r="AW455" s="12" t="s">
        <v>31</v>
      </c>
      <c r="AX455" s="12" t="s">
        <v>76</v>
      </c>
      <c r="AY455" s="150" t="s">
        <v>178</v>
      </c>
    </row>
    <row r="456" spans="2:51" s="13" customFormat="1">
      <c r="B456" s="155"/>
      <c r="D456" s="149" t="s">
        <v>186</v>
      </c>
      <c r="E456" s="156" t="s">
        <v>1</v>
      </c>
      <c r="F456" s="157" t="s">
        <v>475</v>
      </c>
      <c r="H456" s="158">
        <v>1.3280000000000001</v>
      </c>
      <c r="I456" s="159"/>
      <c r="L456" s="155"/>
      <c r="M456" s="160"/>
      <c r="T456" s="161"/>
      <c r="AT456" s="156" t="s">
        <v>186</v>
      </c>
      <c r="AU456" s="156" t="s">
        <v>87</v>
      </c>
      <c r="AV456" s="13" t="s">
        <v>87</v>
      </c>
      <c r="AW456" s="13" t="s">
        <v>31</v>
      </c>
      <c r="AX456" s="13" t="s">
        <v>76</v>
      </c>
      <c r="AY456" s="156" t="s">
        <v>178</v>
      </c>
    </row>
    <row r="457" spans="2:51" s="12" customFormat="1">
      <c r="B457" s="148"/>
      <c r="D457" s="149" t="s">
        <v>186</v>
      </c>
      <c r="E457" s="150" t="s">
        <v>1</v>
      </c>
      <c r="F457" s="151" t="s">
        <v>757</v>
      </c>
      <c r="H457" s="150" t="s">
        <v>1</v>
      </c>
      <c r="I457" s="152"/>
      <c r="L457" s="148"/>
      <c r="M457" s="153"/>
      <c r="T457" s="154"/>
      <c r="AT457" s="150" t="s">
        <v>186</v>
      </c>
      <c r="AU457" s="150" t="s">
        <v>87</v>
      </c>
      <c r="AV457" s="12" t="s">
        <v>84</v>
      </c>
      <c r="AW457" s="12" t="s">
        <v>31</v>
      </c>
      <c r="AX457" s="12" t="s">
        <v>76</v>
      </c>
      <c r="AY457" s="150" t="s">
        <v>178</v>
      </c>
    </row>
    <row r="458" spans="2:51" s="13" customFormat="1">
      <c r="B458" s="155"/>
      <c r="D458" s="149" t="s">
        <v>186</v>
      </c>
      <c r="E458" s="156" t="s">
        <v>1</v>
      </c>
      <c r="F458" s="157" t="s">
        <v>482</v>
      </c>
      <c r="H458" s="158">
        <v>2.3239999999999998</v>
      </c>
      <c r="I458" s="159"/>
      <c r="L458" s="155"/>
      <c r="M458" s="160"/>
      <c r="T458" s="161"/>
      <c r="AT458" s="156" t="s">
        <v>186</v>
      </c>
      <c r="AU458" s="156" t="s">
        <v>87</v>
      </c>
      <c r="AV458" s="13" t="s">
        <v>87</v>
      </c>
      <c r="AW458" s="13" t="s">
        <v>31</v>
      </c>
      <c r="AX458" s="13" t="s">
        <v>76</v>
      </c>
      <c r="AY458" s="156" t="s">
        <v>178</v>
      </c>
    </row>
    <row r="459" spans="2:51" s="12" customFormat="1">
      <c r="B459" s="148"/>
      <c r="D459" s="149" t="s">
        <v>186</v>
      </c>
      <c r="E459" s="150" t="s">
        <v>1</v>
      </c>
      <c r="F459" s="151" t="s">
        <v>758</v>
      </c>
      <c r="H459" s="150" t="s">
        <v>1</v>
      </c>
      <c r="I459" s="152"/>
      <c r="L459" s="148"/>
      <c r="M459" s="153"/>
      <c r="T459" s="154"/>
      <c r="AT459" s="150" t="s">
        <v>186</v>
      </c>
      <c r="AU459" s="150" t="s">
        <v>87</v>
      </c>
      <c r="AV459" s="12" t="s">
        <v>84</v>
      </c>
      <c r="AW459" s="12" t="s">
        <v>31</v>
      </c>
      <c r="AX459" s="12" t="s">
        <v>76</v>
      </c>
      <c r="AY459" s="150" t="s">
        <v>178</v>
      </c>
    </row>
    <row r="460" spans="2:51" s="13" customFormat="1">
      <c r="B460" s="155"/>
      <c r="D460" s="149" t="s">
        <v>186</v>
      </c>
      <c r="E460" s="156" t="s">
        <v>1</v>
      </c>
      <c r="F460" s="157" t="s">
        <v>482</v>
      </c>
      <c r="H460" s="158">
        <v>2.3239999999999998</v>
      </c>
      <c r="I460" s="159"/>
      <c r="L460" s="155"/>
      <c r="M460" s="160"/>
      <c r="T460" s="161"/>
      <c r="AT460" s="156" t="s">
        <v>186</v>
      </c>
      <c r="AU460" s="156" t="s">
        <v>87</v>
      </c>
      <c r="AV460" s="13" t="s">
        <v>87</v>
      </c>
      <c r="AW460" s="13" t="s">
        <v>31</v>
      </c>
      <c r="AX460" s="13" t="s">
        <v>76</v>
      </c>
      <c r="AY460" s="156" t="s">
        <v>178</v>
      </c>
    </row>
    <row r="461" spans="2:51" s="12" customFormat="1">
      <c r="B461" s="148"/>
      <c r="D461" s="149" t="s">
        <v>186</v>
      </c>
      <c r="E461" s="150" t="s">
        <v>1</v>
      </c>
      <c r="F461" s="151" t="s">
        <v>759</v>
      </c>
      <c r="H461" s="150" t="s">
        <v>1</v>
      </c>
      <c r="I461" s="152"/>
      <c r="L461" s="148"/>
      <c r="M461" s="153"/>
      <c r="T461" s="154"/>
      <c r="AT461" s="150" t="s">
        <v>186</v>
      </c>
      <c r="AU461" s="150" t="s">
        <v>87</v>
      </c>
      <c r="AV461" s="12" t="s">
        <v>84</v>
      </c>
      <c r="AW461" s="12" t="s">
        <v>31</v>
      </c>
      <c r="AX461" s="12" t="s">
        <v>76</v>
      </c>
      <c r="AY461" s="150" t="s">
        <v>178</v>
      </c>
    </row>
    <row r="462" spans="2:51" s="13" customFormat="1">
      <c r="B462" s="155"/>
      <c r="D462" s="149" t="s">
        <v>186</v>
      </c>
      <c r="E462" s="156" t="s">
        <v>1</v>
      </c>
      <c r="F462" s="157" t="s">
        <v>477</v>
      </c>
      <c r="H462" s="158">
        <v>1.992</v>
      </c>
      <c r="I462" s="159"/>
      <c r="L462" s="155"/>
      <c r="M462" s="160"/>
      <c r="T462" s="161"/>
      <c r="AT462" s="156" t="s">
        <v>186</v>
      </c>
      <c r="AU462" s="156" t="s">
        <v>87</v>
      </c>
      <c r="AV462" s="13" t="s">
        <v>87</v>
      </c>
      <c r="AW462" s="13" t="s">
        <v>31</v>
      </c>
      <c r="AX462" s="13" t="s">
        <v>76</v>
      </c>
      <c r="AY462" s="156" t="s">
        <v>178</v>
      </c>
    </row>
    <row r="463" spans="2:51" s="12" customFormat="1">
      <c r="B463" s="148"/>
      <c r="D463" s="149" t="s">
        <v>186</v>
      </c>
      <c r="E463" s="150" t="s">
        <v>1</v>
      </c>
      <c r="F463" s="151" t="s">
        <v>760</v>
      </c>
      <c r="H463" s="150" t="s">
        <v>1</v>
      </c>
      <c r="I463" s="152"/>
      <c r="L463" s="148"/>
      <c r="M463" s="153"/>
      <c r="T463" s="154"/>
      <c r="AT463" s="150" t="s">
        <v>186</v>
      </c>
      <c r="AU463" s="150" t="s">
        <v>87</v>
      </c>
      <c r="AV463" s="12" t="s">
        <v>84</v>
      </c>
      <c r="AW463" s="12" t="s">
        <v>31</v>
      </c>
      <c r="AX463" s="12" t="s">
        <v>76</v>
      </c>
      <c r="AY463" s="150" t="s">
        <v>178</v>
      </c>
    </row>
    <row r="464" spans="2:51" s="13" customFormat="1">
      <c r="B464" s="155"/>
      <c r="D464" s="149" t="s">
        <v>186</v>
      </c>
      <c r="E464" s="156" t="s">
        <v>1</v>
      </c>
      <c r="F464" s="157" t="s">
        <v>472</v>
      </c>
      <c r="H464" s="158">
        <v>1.66</v>
      </c>
      <c r="I464" s="159"/>
      <c r="L464" s="155"/>
      <c r="M464" s="160"/>
      <c r="T464" s="161"/>
      <c r="AT464" s="156" t="s">
        <v>186</v>
      </c>
      <c r="AU464" s="156" t="s">
        <v>87</v>
      </c>
      <c r="AV464" s="13" t="s">
        <v>87</v>
      </c>
      <c r="AW464" s="13" t="s">
        <v>31</v>
      </c>
      <c r="AX464" s="13" t="s">
        <v>76</v>
      </c>
      <c r="AY464" s="156" t="s">
        <v>178</v>
      </c>
    </row>
    <row r="465" spans="2:51" s="12" customFormat="1">
      <c r="B465" s="148"/>
      <c r="D465" s="149" t="s">
        <v>186</v>
      </c>
      <c r="E465" s="150" t="s">
        <v>1</v>
      </c>
      <c r="F465" s="151" t="s">
        <v>761</v>
      </c>
      <c r="H465" s="150" t="s">
        <v>1</v>
      </c>
      <c r="I465" s="152"/>
      <c r="L465" s="148"/>
      <c r="M465" s="153"/>
      <c r="T465" s="154"/>
      <c r="AT465" s="150" t="s">
        <v>186</v>
      </c>
      <c r="AU465" s="150" t="s">
        <v>87</v>
      </c>
      <c r="AV465" s="12" t="s">
        <v>84</v>
      </c>
      <c r="AW465" s="12" t="s">
        <v>31</v>
      </c>
      <c r="AX465" s="12" t="s">
        <v>76</v>
      </c>
      <c r="AY465" s="150" t="s">
        <v>178</v>
      </c>
    </row>
    <row r="466" spans="2:51" s="13" customFormat="1">
      <c r="B466" s="155"/>
      <c r="D466" s="149" t="s">
        <v>186</v>
      </c>
      <c r="E466" s="156" t="s">
        <v>1</v>
      </c>
      <c r="F466" s="157" t="s">
        <v>472</v>
      </c>
      <c r="H466" s="158">
        <v>1.66</v>
      </c>
      <c r="I466" s="159"/>
      <c r="L466" s="155"/>
      <c r="M466" s="160"/>
      <c r="T466" s="161"/>
      <c r="AT466" s="156" t="s">
        <v>186</v>
      </c>
      <c r="AU466" s="156" t="s">
        <v>87</v>
      </c>
      <c r="AV466" s="13" t="s">
        <v>87</v>
      </c>
      <c r="AW466" s="13" t="s">
        <v>31</v>
      </c>
      <c r="AX466" s="13" t="s">
        <v>76</v>
      </c>
      <c r="AY466" s="156" t="s">
        <v>178</v>
      </c>
    </row>
    <row r="467" spans="2:51" s="12" customFormat="1">
      <c r="B467" s="148"/>
      <c r="D467" s="149" t="s">
        <v>186</v>
      </c>
      <c r="E467" s="150" t="s">
        <v>1</v>
      </c>
      <c r="F467" s="151" t="s">
        <v>762</v>
      </c>
      <c r="H467" s="150" t="s">
        <v>1</v>
      </c>
      <c r="I467" s="152"/>
      <c r="L467" s="148"/>
      <c r="M467" s="153"/>
      <c r="T467" s="154"/>
      <c r="AT467" s="150" t="s">
        <v>186</v>
      </c>
      <c r="AU467" s="150" t="s">
        <v>87</v>
      </c>
      <c r="AV467" s="12" t="s">
        <v>84</v>
      </c>
      <c r="AW467" s="12" t="s">
        <v>31</v>
      </c>
      <c r="AX467" s="12" t="s">
        <v>76</v>
      </c>
      <c r="AY467" s="150" t="s">
        <v>178</v>
      </c>
    </row>
    <row r="468" spans="2:51" s="13" customFormat="1">
      <c r="B468" s="155"/>
      <c r="D468" s="149" t="s">
        <v>186</v>
      </c>
      <c r="E468" s="156" t="s">
        <v>1</v>
      </c>
      <c r="F468" s="157" t="s">
        <v>472</v>
      </c>
      <c r="H468" s="158">
        <v>1.66</v>
      </c>
      <c r="I468" s="159"/>
      <c r="L468" s="155"/>
      <c r="M468" s="160"/>
      <c r="T468" s="161"/>
      <c r="AT468" s="156" t="s">
        <v>186</v>
      </c>
      <c r="AU468" s="156" t="s">
        <v>87</v>
      </c>
      <c r="AV468" s="13" t="s">
        <v>87</v>
      </c>
      <c r="AW468" s="13" t="s">
        <v>31</v>
      </c>
      <c r="AX468" s="13" t="s">
        <v>76</v>
      </c>
      <c r="AY468" s="156" t="s">
        <v>178</v>
      </c>
    </row>
    <row r="469" spans="2:51" s="12" customFormat="1">
      <c r="B469" s="148"/>
      <c r="D469" s="149" t="s">
        <v>186</v>
      </c>
      <c r="E469" s="150" t="s">
        <v>1</v>
      </c>
      <c r="F469" s="151" t="s">
        <v>763</v>
      </c>
      <c r="H469" s="150" t="s">
        <v>1</v>
      </c>
      <c r="I469" s="152"/>
      <c r="L469" s="148"/>
      <c r="M469" s="153"/>
      <c r="T469" s="154"/>
      <c r="AT469" s="150" t="s">
        <v>186</v>
      </c>
      <c r="AU469" s="150" t="s">
        <v>87</v>
      </c>
      <c r="AV469" s="12" t="s">
        <v>84</v>
      </c>
      <c r="AW469" s="12" t="s">
        <v>31</v>
      </c>
      <c r="AX469" s="12" t="s">
        <v>76</v>
      </c>
      <c r="AY469" s="150" t="s">
        <v>178</v>
      </c>
    </row>
    <row r="470" spans="2:51" s="13" customFormat="1">
      <c r="B470" s="155"/>
      <c r="D470" s="149" t="s">
        <v>186</v>
      </c>
      <c r="E470" s="156" t="s">
        <v>1</v>
      </c>
      <c r="F470" s="157" t="s">
        <v>478</v>
      </c>
      <c r="H470" s="158">
        <v>0.996</v>
      </c>
      <c r="I470" s="159"/>
      <c r="L470" s="155"/>
      <c r="M470" s="160"/>
      <c r="T470" s="161"/>
      <c r="AT470" s="156" t="s">
        <v>186</v>
      </c>
      <c r="AU470" s="156" t="s">
        <v>87</v>
      </c>
      <c r="AV470" s="13" t="s">
        <v>87</v>
      </c>
      <c r="AW470" s="13" t="s">
        <v>31</v>
      </c>
      <c r="AX470" s="13" t="s">
        <v>76</v>
      </c>
      <c r="AY470" s="156" t="s">
        <v>178</v>
      </c>
    </row>
    <row r="471" spans="2:51" s="12" customFormat="1">
      <c r="B471" s="148"/>
      <c r="D471" s="149" t="s">
        <v>186</v>
      </c>
      <c r="E471" s="150" t="s">
        <v>1</v>
      </c>
      <c r="F471" s="151" t="s">
        <v>764</v>
      </c>
      <c r="H471" s="150" t="s">
        <v>1</v>
      </c>
      <c r="I471" s="152"/>
      <c r="L471" s="148"/>
      <c r="M471" s="153"/>
      <c r="T471" s="154"/>
      <c r="AT471" s="150" t="s">
        <v>186</v>
      </c>
      <c r="AU471" s="150" t="s">
        <v>87</v>
      </c>
      <c r="AV471" s="12" t="s">
        <v>84</v>
      </c>
      <c r="AW471" s="12" t="s">
        <v>31</v>
      </c>
      <c r="AX471" s="12" t="s">
        <v>76</v>
      </c>
      <c r="AY471" s="150" t="s">
        <v>178</v>
      </c>
    </row>
    <row r="472" spans="2:51" s="13" customFormat="1">
      <c r="B472" s="155"/>
      <c r="D472" s="149" t="s">
        <v>186</v>
      </c>
      <c r="E472" s="156" t="s">
        <v>1</v>
      </c>
      <c r="F472" s="157" t="s">
        <v>799</v>
      </c>
      <c r="H472" s="158">
        <v>3.32</v>
      </c>
      <c r="I472" s="159"/>
      <c r="L472" s="155"/>
      <c r="M472" s="160"/>
      <c r="T472" s="161"/>
      <c r="AT472" s="156" t="s">
        <v>186</v>
      </c>
      <c r="AU472" s="156" t="s">
        <v>87</v>
      </c>
      <c r="AV472" s="13" t="s">
        <v>87</v>
      </c>
      <c r="AW472" s="13" t="s">
        <v>31</v>
      </c>
      <c r="AX472" s="13" t="s">
        <v>76</v>
      </c>
      <c r="AY472" s="156" t="s">
        <v>178</v>
      </c>
    </row>
    <row r="473" spans="2:51" s="12" customFormat="1">
      <c r="B473" s="148"/>
      <c r="D473" s="149" t="s">
        <v>186</v>
      </c>
      <c r="E473" s="150" t="s">
        <v>1</v>
      </c>
      <c r="F473" s="151" t="s">
        <v>765</v>
      </c>
      <c r="H473" s="150" t="s">
        <v>1</v>
      </c>
      <c r="I473" s="152"/>
      <c r="L473" s="148"/>
      <c r="M473" s="153"/>
      <c r="T473" s="154"/>
      <c r="AT473" s="150" t="s">
        <v>186</v>
      </c>
      <c r="AU473" s="150" t="s">
        <v>87</v>
      </c>
      <c r="AV473" s="12" t="s">
        <v>84</v>
      </c>
      <c r="AW473" s="12" t="s">
        <v>31</v>
      </c>
      <c r="AX473" s="12" t="s">
        <v>76</v>
      </c>
      <c r="AY473" s="150" t="s">
        <v>178</v>
      </c>
    </row>
    <row r="474" spans="2:51" s="13" customFormat="1">
      <c r="B474" s="155"/>
      <c r="D474" s="149" t="s">
        <v>186</v>
      </c>
      <c r="E474" s="156" t="s">
        <v>1</v>
      </c>
      <c r="F474" s="157" t="s">
        <v>482</v>
      </c>
      <c r="H474" s="158">
        <v>2.3239999999999998</v>
      </c>
      <c r="I474" s="159"/>
      <c r="L474" s="155"/>
      <c r="M474" s="160"/>
      <c r="T474" s="161"/>
      <c r="AT474" s="156" t="s">
        <v>186</v>
      </c>
      <c r="AU474" s="156" t="s">
        <v>87</v>
      </c>
      <c r="AV474" s="13" t="s">
        <v>87</v>
      </c>
      <c r="AW474" s="13" t="s">
        <v>31</v>
      </c>
      <c r="AX474" s="13" t="s">
        <v>76</v>
      </c>
      <c r="AY474" s="156" t="s">
        <v>178</v>
      </c>
    </row>
    <row r="475" spans="2:51" s="12" customFormat="1">
      <c r="B475" s="148"/>
      <c r="D475" s="149" t="s">
        <v>186</v>
      </c>
      <c r="E475" s="150" t="s">
        <v>1</v>
      </c>
      <c r="F475" s="151" t="s">
        <v>766</v>
      </c>
      <c r="H475" s="150" t="s">
        <v>1</v>
      </c>
      <c r="I475" s="152"/>
      <c r="L475" s="148"/>
      <c r="M475" s="153"/>
      <c r="T475" s="154"/>
      <c r="AT475" s="150" t="s">
        <v>186</v>
      </c>
      <c r="AU475" s="150" t="s">
        <v>87</v>
      </c>
      <c r="AV475" s="12" t="s">
        <v>84</v>
      </c>
      <c r="AW475" s="12" t="s">
        <v>31</v>
      </c>
      <c r="AX475" s="12" t="s">
        <v>76</v>
      </c>
      <c r="AY475" s="150" t="s">
        <v>178</v>
      </c>
    </row>
    <row r="476" spans="2:51" s="13" customFormat="1">
      <c r="B476" s="155"/>
      <c r="D476" s="149" t="s">
        <v>186</v>
      </c>
      <c r="E476" s="156" t="s">
        <v>1</v>
      </c>
      <c r="F476" s="157" t="s">
        <v>472</v>
      </c>
      <c r="H476" s="158">
        <v>1.66</v>
      </c>
      <c r="I476" s="159"/>
      <c r="L476" s="155"/>
      <c r="M476" s="160"/>
      <c r="T476" s="161"/>
      <c r="AT476" s="156" t="s">
        <v>186</v>
      </c>
      <c r="AU476" s="156" t="s">
        <v>87</v>
      </c>
      <c r="AV476" s="13" t="s">
        <v>87</v>
      </c>
      <c r="AW476" s="13" t="s">
        <v>31</v>
      </c>
      <c r="AX476" s="13" t="s">
        <v>76</v>
      </c>
      <c r="AY476" s="156" t="s">
        <v>178</v>
      </c>
    </row>
    <row r="477" spans="2:51" s="12" customFormat="1">
      <c r="B477" s="148"/>
      <c r="D477" s="149" t="s">
        <v>186</v>
      </c>
      <c r="E477" s="150" t="s">
        <v>1</v>
      </c>
      <c r="F477" s="151" t="s">
        <v>767</v>
      </c>
      <c r="H477" s="150" t="s">
        <v>1</v>
      </c>
      <c r="I477" s="152"/>
      <c r="L477" s="148"/>
      <c r="M477" s="153"/>
      <c r="T477" s="154"/>
      <c r="AT477" s="150" t="s">
        <v>186</v>
      </c>
      <c r="AU477" s="150" t="s">
        <v>87</v>
      </c>
      <c r="AV477" s="12" t="s">
        <v>84</v>
      </c>
      <c r="AW477" s="12" t="s">
        <v>31</v>
      </c>
      <c r="AX477" s="12" t="s">
        <v>76</v>
      </c>
      <c r="AY477" s="150" t="s">
        <v>178</v>
      </c>
    </row>
    <row r="478" spans="2:51" s="13" customFormat="1">
      <c r="B478" s="155"/>
      <c r="D478" s="149" t="s">
        <v>186</v>
      </c>
      <c r="E478" s="156" t="s">
        <v>1</v>
      </c>
      <c r="F478" s="157" t="s">
        <v>475</v>
      </c>
      <c r="H478" s="158">
        <v>1.3280000000000001</v>
      </c>
      <c r="I478" s="159"/>
      <c r="L478" s="155"/>
      <c r="M478" s="160"/>
      <c r="T478" s="161"/>
      <c r="AT478" s="156" t="s">
        <v>186</v>
      </c>
      <c r="AU478" s="156" t="s">
        <v>87</v>
      </c>
      <c r="AV478" s="13" t="s">
        <v>87</v>
      </c>
      <c r="AW478" s="13" t="s">
        <v>31</v>
      </c>
      <c r="AX478" s="13" t="s">
        <v>76</v>
      </c>
      <c r="AY478" s="156" t="s">
        <v>178</v>
      </c>
    </row>
    <row r="479" spans="2:51" s="12" customFormat="1">
      <c r="B479" s="148"/>
      <c r="D479" s="149" t="s">
        <v>186</v>
      </c>
      <c r="E479" s="150" t="s">
        <v>1</v>
      </c>
      <c r="F479" s="151" t="s">
        <v>768</v>
      </c>
      <c r="H479" s="150" t="s">
        <v>1</v>
      </c>
      <c r="I479" s="152"/>
      <c r="L479" s="148"/>
      <c r="M479" s="153"/>
      <c r="T479" s="154"/>
      <c r="AT479" s="150" t="s">
        <v>186</v>
      </c>
      <c r="AU479" s="150" t="s">
        <v>87</v>
      </c>
      <c r="AV479" s="12" t="s">
        <v>84</v>
      </c>
      <c r="AW479" s="12" t="s">
        <v>31</v>
      </c>
      <c r="AX479" s="12" t="s">
        <v>76</v>
      </c>
      <c r="AY479" s="150" t="s">
        <v>178</v>
      </c>
    </row>
    <row r="480" spans="2:51" s="13" customFormat="1">
      <c r="B480" s="155"/>
      <c r="D480" s="149" t="s">
        <v>186</v>
      </c>
      <c r="E480" s="156" t="s">
        <v>1</v>
      </c>
      <c r="F480" s="157" t="s">
        <v>472</v>
      </c>
      <c r="H480" s="158">
        <v>1.66</v>
      </c>
      <c r="I480" s="159"/>
      <c r="L480" s="155"/>
      <c r="M480" s="160"/>
      <c r="T480" s="161"/>
      <c r="AT480" s="156" t="s">
        <v>186</v>
      </c>
      <c r="AU480" s="156" t="s">
        <v>87</v>
      </c>
      <c r="AV480" s="13" t="s">
        <v>87</v>
      </c>
      <c r="AW480" s="13" t="s">
        <v>31</v>
      </c>
      <c r="AX480" s="13" t="s">
        <v>76</v>
      </c>
      <c r="AY480" s="156" t="s">
        <v>178</v>
      </c>
    </row>
    <row r="481" spans="2:51" s="12" customFormat="1">
      <c r="B481" s="148"/>
      <c r="D481" s="149" t="s">
        <v>186</v>
      </c>
      <c r="E481" s="150" t="s">
        <v>1</v>
      </c>
      <c r="F481" s="151" t="s">
        <v>769</v>
      </c>
      <c r="H481" s="150" t="s">
        <v>1</v>
      </c>
      <c r="I481" s="152"/>
      <c r="L481" s="148"/>
      <c r="M481" s="153"/>
      <c r="T481" s="154"/>
      <c r="AT481" s="150" t="s">
        <v>186</v>
      </c>
      <c r="AU481" s="150" t="s">
        <v>87</v>
      </c>
      <c r="AV481" s="12" t="s">
        <v>84</v>
      </c>
      <c r="AW481" s="12" t="s">
        <v>31</v>
      </c>
      <c r="AX481" s="12" t="s">
        <v>76</v>
      </c>
      <c r="AY481" s="150" t="s">
        <v>178</v>
      </c>
    </row>
    <row r="482" spans="2:51" s="13" customFormat="1">
      <c r="B482" s="155"/>
      <c r="D482" s="149" t="s">
        <v>186</v>
      </c>
      <c r="E482" s="156" t="s">
        <v>1</v>
      </c>
      <c r="F482" s="157" t="s">
        <v>477</v>
      </c>
      <c r="H482" s="158">
        <v>1.992</v>
      </c>
      <c r="I482" s="159"/>
      <c r="L482" s="155"/>
      <c r="M482" s="160"/>
      <c r="T482" s="161"/>
      <c r="AT482" s="156" t="s">
        <v>186</v>
      </c>
      <c r="AU482" s="156" t="s">
        <v>87</v>
      </c>
      <c r="AV482" s="13" t="s">
        <v>87</v>
      </c>
      <c r="AW482" s="13" t="s">
        <v>31</v>
      </c>
      <c r="AX482" s="13" t="s">
        <v>76</v>
      </c>
      <c r="AY482" s="156" t="s">
        <v>178</v>
      </c>
    </row>
    <row r="483" spans="2:51" s="12" customFormat="1">
      <c r="B483" s="148"/>
      <c r="D483" s="149" t="s">
        <v>186</v>
      </c>
      <c r="E483" s="150" t="s">
        <v>1</v>
      </c>
      <c r="F483" s="151" t="s">
        <v>770</v>
      </c>
      <c r="H483" s="150" t="s">
        <v>1</v>
      </c>
      <c r="I483" s="152"/>
      <c r="L483" s="148"/>
      <c r="M483" s="153"/>
      <c r="T483" s="154"/>
      <c r="AT483" s="150" t="s">
        <v>186</v>
      </c>
      <c r="AU483" s="150" t="s">
        <v>87</v>
      </c>
      <c r="AV483" s="12" t="s">
        <v>84</v>
      </c>
      <c r="AW483" s="12" t="s">
        <v>31</v>
      </c>
      <c r="AX483" s="12" t="s">
        <v>76</v>
      </c>
      <c r="AY483" s="150" t="s">
        <v>178</v>
      </c>
    </row>
    <row r="484" spans="2:51" s="13" customFormat="1">
      <c r="B484" s="155"/>
      <c r="D484" s="149" t="s">
        <v>186</v>
      </c>
      <c r="E484" s="156" t="s">
        <v>1</v>
      </c>
      <c r="F484" s="157" t="s">
        <v>473</v>
      </c>
      <c r="H484" s="158">
        <v>2.988</v>
      </c>
      <c r="I484" s="159"/>
      <c r="L484" s="155"/>
      <c r="M484" s="160"/>
      <c r="T484" s="161"/>
      <c r="AT484" s="156" t="s">
        <v>186</v>
      </c>
      <c r="AU484" s="156" t="s">
        <v>87</v>
      </c>
      <c r="AV484" s="13" t="s">
        <v>87</v>
      </c>
      <c r="AW484" s="13" t="s">
        <v>31</v>
      </c>
      <c r="AX484" s="13" t="s">
        <v>76</v>
      </c>
      <c r="AY484" s="156" t="s">
        <v>178</v>
      </c>
    </row>
    <row r="485" spans="2:51" s="12" customFormat="1">
      <c r="B485" s="148"/>
      <c r="D485" s="149" t="s">
        <v>186</v>
      </c>
      <c r="E485" s="150" t="s">
        <v>1</v>
      </c>
      <c r="F485" s="151" t="s">
        <v>771</v>
      </c>
      <c r="H485" s="150" t="s">
        <v>1</v>
      </c>
      <c r="I485" s="152"/>
      <c r="L485" s="148"/>
      <c r="M485" s="153"/>
      <c r="T485" s="154"/>
      <c r="AT485" s="150" t="s">
        <v>186</v>
      </c>
      <c r="AU485" s="150" t="s">
        <v>87</v>
      </c>
      <c r="AV485" s="12" t="s">
        <v>84</v>
      </c>
      <c r="AW485" s="12" t="s">
        <v>31</v>
      </c>
      <c r="AX485" s="12" t="s">
        <v>76</v>
      </c>
      <c r="AY485" s="150" t="s">
        <v>178</v>
      </c>
    </row>
    <row r="486" spans="2:51" s="13" customFormat="1">
      <c r="B486" s="155"/>
      <c r="D486" s="149" t="s">
        <v>186</v>
      </c>
      <c r="E486" s="156" t="s">
        <v>1</v>
      </c>
      <c r="F486" s="157" t="s">
        <v>481</v>
      </c>
      <c r="H486" s="158">
        <v>2.6560000000000001</v>
      </c>
      <c r="I486" s="159"/>
      <c r="L486" s="155"/>
      <c r="M486" s="160"/>
      <c r="T486" s="161"/>
      <c r="AT486" s="156" t="s">
        <v>186</v>
      </c>
      <c r="AU486" s="156" t="s">
        <v>87</v>
      </c>
      <c r="AV486" s="13" t="s">
        <v>87</v>
      </c>
      <c r="AW486" s="13" t="s">
        <v>31</v>
      </c>
      <c r="AX486" s="13" t="s">
        <v>76</v>
      </c>
      <c r="AY486" s="156" t="s">
        <v>178</v>
      </c>
    </row>
    <row r="487" spans="2:51" s="12" customFormat="1">
      <c r="B487" s="148"/>
      <c r="D487" s="149" t="s">
        <v>186</v>
      </c>
      <c r="E487" s="150" t="s">
        <v>1</v>
      </c>
      <c r="F487" s="151" t="s">
        <v>772</v>
      </c>
      <c r="H487" s="150" t="s">
        <v>1</v>
      </c>
      <c r="I487" s="152"/>
      <c r="L487" s="148"/>
      <c r="M487" s="153"/>
      <c r="T487" s="154"/>
      <c r="AT487" s="150" t="s">
        <v>186</v>
      </c>
      <c r="AU487" s="150" t="s">
        <v>87</v>
      </c>
      <c r="AV487" s="12" t="s">
        <v>84</v>
      </c>
      <c r="AW487" s="12" t="s">
        <v>31</v>
      </c>
      <c r="AX487" s="12" t="s">
        <v>76</v>
      </c>
      <c r="AY487" s="150" t="s">
        <v>178</v>
      </c>
    </row>
    <row r="488" spans="2:51" s="13" customFormat="1">
      <c r="B488" s="155"/>
      <c r="D488" s="149" t="s">
        <v>186</v>
      </c>
      <c r="E488" s="156" t="s">
        <v>1</v>
      </c>
      <c r="F488" s="157" t="s">
        <v>482</v>
      </c>
      <c r="H488" s="158">
        <v>2.3239999999999998</v>
      </c>
      <c r="I488" s="159"/>
      <c r="L488" s="155"/>
      <c r="M488" s="160"/>
      <c r="T488" s="161"/>
      <c r="AT488" s="156" t="s">
        <v>186</v>
      </c>
      <c r="AU488" s="156" t="s">
        <v>87</v>
      </c>
      <c r="AV488" s="13" t="s">
        <v>87</v>
      </c>
      <c r="AW488" s="13" t="s">
        <v>31</v>
      </c>
      <c r="AX488" s="13" t="s">
        <v>76</v>
      </c>
      <c r="AY488" s="156" t="s">
        <v>178</v>
      </c>
    </row>
    <row r="489" spans="2:51" s="12" customFormat="1">
      <c r="B489" s="148"/>
      <c r="D489" s="149" t="s">
        <v>186</v>
      </c>
      <c r="E489" s="150" t="s">
        <v>1</v>
      </c>
      <c r="F489" s="151" t="s">
        <v>773</v>
      </c>
      <c r="H489" s="150" t="s">
        <v>1</v>
      </c>
      <c r="I489" s="152"/>
      <c r="L489" s="148"/>
      <c r="M489" s="153"/>
      <c r="T489" s="154"/>
      <c r="AT489" s="150" t="s">
        <v>186</v>
      </c>
      <c r="AU489" s="150" t="s">
        <v>87</v>
      </c>
      <c r="AV489" s="12" t="s">
        <v>84</v>
      </c>
      <c r="AW489" s="12" t="s">
        <v>31</v>
      </c>
      <c r="AX489" s="12" t="s">
        <v>76</v>
      </c>
      <c r="AY489" s="150" t="s">
        <v>178</v>
      </c>
    </row>
    <row r="490" spans="2:51" s="13" customFormat="1">
      <c r="B490" s="155"/>
      <c r="D490" s="149" t="s">
        <v>186</v>
      </c>
      <c r="E490" s="156" t="s">
        <v>1</v>
      </c>
      <c r="F490" s="157" t="s">
        <v>475</v>
      </c>
      <c r="H490" s="158">
        <v>1.3280000000000001</v>
      </c>
      <c r="I490" s="159"/>
      <c r="L490" s="155"/>
      <c r="M490" s="160"/>
      <c r="T490" s="161"/>
      <c r="AT490" s="156" t="s">
        <v>186</v>
      </c>
      <c r="AU490" s="156" t="s">
        <v>87</v>
      </c>
      <c r="AV490" s="13" t="s">
        <v>87</v>
      </c>
      <c r="AW490" s="13" t="s">
        <v>31</v>
      </c>
      <c r="AX490" s="13" t="s">
        <v>76</v>
      </c>
      <c r="AY490" s="156" t="s">
        <v>178</v>
      </c>
    </row>
    <row r="491" spans="2:51" s="12" customFormat="1">
      <c r="B491" s="148"/>
      <c r="D491" s="149" t="s">
        <v>186</v>
      </c>
      <c r="E491" s="150" t="s">
        <v>1</v>
      </c>
      <c r="F491" s="151" t="s">
        <v>774</v>
      </c>
      <c r="H491" s="150" t="s">
        <v>1</v>
      </c>
      <c r="I491" s="152"/>
      <c r="L491" s="148"/>
      <c r="M491" s="153"/>
      <c r="T491" s="154"/>
      <c r="AT491" s="150" t="s">
        <v>186</v>
      </c>
      <c r="AU491" s="150" t="s">
        <v>87</v>
      </c>
      <c r="AV491" s="12" t="s">
        <v>84</v>
      </c>
      <c r="AW491" s="12" t="s">
        <v>31</v>
      </c>
      <c r="AX491" s="12" t="s">
        <v>76</v>
      </c>
      <c r="AY491" s="150" t="s">
        <v>178</v>
      </c>
    </row>
    <row r="492" spans="2:51" s="13" customFormat="1">
      <c r="B492" s="155"/>
      <c r="D492" s="149" t="s">
        <v>186</v>
      </c>
      <c r="E492" s="156" t="s">
        <v>1</v>
      </c>
      <c r="F492" s="157" t="s">
        <v>477</v>
      </c>
      <c r="H492" s="158">
        <v>1.992</v>
      </c>
      <c r="I492" s="159"/>
      <c r="L492" s="155"/>
      <c r="M492" s="160"/>
      <c r="T492" s="161"/>
      <c r="AT492" s="156" t="s">
        <v>186</v>
      </c>
      <c r="AU492" s="156" t="s">
        <v>87</v>
      </c>
      <c r="AV492" s="13" t="s">
        <v>87</v>
      </c>
      <c r="AW492" s="13" t="s">
        <v>31</v>
      </c>
      <c r="AX492" s="13" t="s">
        <v>76</v>
      </c>
      <c r="AY492" s="156" t="s">
        <v>178</v>
      </c>
    </row>
    <row r="493" spans="2:51" s="12" customFormat="1">
      <c r="B493" s="148"/>
      <c r="D493" s="149" t="s">
        <v>186</v>
      </c>
      <c r="E493" s="150" t="s">
        <v>1</v>
      </c>
      <c r="F493" s="151" t="s">
        <v>775</v>
      </c>
      <c r="H493" s="150" t="s">
        <v>1</v>
      </c>
      <c r="I493" s="152"/>
      <c r="L493" s="148"/>
      <c r="M493" s="153"/>
      <c r="T493" s="154"/>
      <c r="AT493" s="150" t="s">
        <v>186</v>
      </c>
      <c r="AU493" s="150" t="s">
        <v>87</v>
      </c>
      <c r="AV493" s="12" t="s">
        <v>84</v>
      </c>
      <c r="AW493" s="12" t="s">
        <v>31</v>
      </c>
      <c r="AX493" s="12" t="s">
        <v>76</v>
      </c>
      <c r="AY493" s="150" t="s">
        <v>178</v>
      </c>
    </row>
    <row r="494" spans="2:51" s="13" customFormat="1">
      <c r="B494" s="155"/>
      <c r="D494" s="149" t="s">
        <v>186</v>
      </c>
      <c r="E494" s="156" t="s">
        <v>1</v>
      </c>
      <c r="F494" s="157" t="s">
        <v>475</v>
      </c>
      <c r="H494" s="158">
        <v>1.3280000000000001</v>
      </c>
      <c r="I494" s="159"/>
      <c r="L494" s="155"/>
      <c r="M494" s="160"/>
      <c r="T494" s="161"/>
      <c r="AT494" s="156" t="s">
        <v>186</v>
      </c>
      <c r="AU494" s="156" t="s">
        <v>87</v>
      </c>
      <c r="AV494" s="13" t="s">
        <v>87</v>
      </c>
      <c r="AW494" s="13" t="s">
        <v>31</v>
      </c>
      <c r="AX494" s="13" t="s">
        <v>76</v>
      </c>
      <c r="AY494" s="156" t="s">
        <v>178</v>
      </c>
    </row>
    <row r="495" spans="2:51" s="12" customFormat="1">
      <c r="B495" s="148"/>
      <c r="D495" s="149" t="s">
        <v>186</v>
      </c>
      <c r="E495" s="150" t="s">
        <v>1</v>
      </c>
      <c r="F495" s="151" t="s">
        <v>776</v>
      </c>
      <c r="H495" s="150" t="s">
        <v>1</v>
      </c>
      <c r="I495" s="152"/>
      <c r="L495" s="148"/>
      <c r="M495" s="153"/>
      <c r="T495" s="154"/>
      <c r="AT495" s="150" t="s">
        <v>186</v>
      </c>
      <c r="AU495" s="150" t="s">
        <v>87</v>
      </c>
      <c r="AV495" s="12" t="s">
        <v>84</v>
      </c>
      <c r="AW495" s="12" t="s">
        <v>31</v>
      </c>
      <c r="AX495" s="12" t="s">
        <v>76</v>
      </c>
      <c r="AY495" s="150" t="s">
        <v>178</v>
      </c>
    </row>
    <row r="496" spans="2:51" s="13" customFormat="1">
      <c r="B496" s="155"/>
      <c r="D496" s="149" t="s">
        <v>186</v>
      </c>
      <c r="E496" s="156" t="s">
        <v>1</v>
      </c>
      <c r="F496" s="157" t="s">
        <v>472</v>
      </c>
      <c r="H496" s="158">
        <v>1.66</v>
      </c>
      <c r="I496" s="159"/>
      <c r="L496" s="155"/>
      <c r="M496" s="160"/>
      <c r="T496" s="161"/>
      <c r="AT496" s="156" t="s">
        <v>186</v>
      </c>
      <c r="AU496" s="156" t="s">
        <v>87</v>
      </c>
      <c r="AV496" s="13" t="s">
        <v>87</v>
      </c>
      <c r="AW496" s="13" t="s">
        <v>31</v>
      </c>
      <c r="AX496" s="13" t="s">
        <v>76</v>
      </c>
      <c r="AY496" s="156" t="s">
        <v>178</v>
      </c>
    </row>
    <row r="497" spans="2:65" s="12" customFormat="1">
      <c r="B497" s="148"/>
      <c r="D497" s="149" t="s">
        <v>186</v>
      </c>
      <c r="E497" s="150" t="s">
        <v>1</v>
      </c>
      <c r="F497" s="151" t="s">
        <v>788</v>
      </c>
      <c r="H497" s="150" t="s">
        <v>1</v>
      </c>
      <c r="I497" s="152"/>
      <c r="L497" s="148"/>
      <c r="M497" s="153"/>
      <c r="T497" s="154"/>
      <c r="AT497" s="150" t="s">
        <v>186</v>
      </c>
      <c r="AU497" s="150" t="s">
        <v>87</v>
      </c>
      <c r="AV497" s="12" t="s">
        <v>84</v>
      </c>
      <c r="AW497" s="12" t="s">
        <v>31</v>
      </c>
      <c r="AX497" s="12" t="s">
        <v>76</v>
      </c>
      <c r="AY497" s="150" t="s">
        <v>178</v>
      </c>
    </row>
    <row r="498" spans="2:65" s="13" customFormat="1">
      <c r="B498" s="155"/>
      <c r="D498" s="149" t="s">
        <v>186</v>
      </c>
      <c r="E498" s="156" t="s">
        <v>1</v>
      </c>
      <c r="F498" s="157" t="s">
        <v>478</v>
      </c>
      <c r="H498" s="158">
        <v>0.996</v>
      </c>
      <c r="I498" s="159"/>
      <c r="L498" s="155"/>
      <c r="M498" s="160"/>
      <c r="T498" s="161"/>
      <c r="AT498" s="156" t="s">
        <v>186</v>
      </c>
      <c r="AU498" s="156" t="s">
        <v>87</v>
      </c>
      <c r="AV498" s="13" t="s">
        <v>87</v>
      </c>
      <c r="AW498" s="13" t="s">
        <v>31</v>
      </c>
      <c r="AX498" s="13" t="s">
        <v>76</v>
      </c>
      <c r="AY498" s="156" t="s">
        <v>178</v>
      </c>
    </row>
    <row r="499" spans="2:65" s="14" customFormat="1">
      <c r="B499" s="162"/>
      <c r="D499" s="149" t="s">
        <v>186</v>
      </c>
      <c r="E499" s="163" t="s">
        <v>113</v>
      </c>
      <c r="F499" s="164" t="s">
        <v>189</v>
      </c>
      <c r="H499" s="165">
        <v>53.231999999999999</v>
      </c>
      <c r="I499" s="166"/>
      <c r="L499" s="162"/>
      <c r="M499" s="167"/>
      <c r="T499" s="168"/>
      <c r="AT499" s="163" t="s">
        <v>186</v>
      </c>
      <c r="AU499" s="163" t="s">
        <v>87</v>
      </c>
      <c r="AV499" s="14" t="s">
        <v>184</v>
      </c>
      <c r="AW499" s="14" t="s">
        <v>31</v>
      </c>
      <c r="AX499" s="14" t="s">
        <v>84</v>
      </c>
      <c r="AY499" s="163" t="s">
        <v>178</v>
      </c>
    </row>
    <row r="500" spans="2:65" s="1" customFormat="1" ht="16.5" customHeight="1">
      <c r="B500" s="133"/>
      <c r="C500" s="169" t="s">
        <v>484</v>
      </c>
      <c r="D500" s="169" t="s">
        <v>436</v>
      </c>
      <c r="E500" s="170" t="s">
        <v>485</v>
      </c>
      <c r="F500" s="171" t="s">
        <v>486</v>
      </c>
      <c r="G500" s="172" t="s">
        <v>439</v>
      </c>
      <c r="H500" s="173">
        <v>95.817999999999998</v>
      </c>
      <c r="I500" s="174"/>
      <c r="J500" s="175">
        <f>ROUND(I500*H500,2)</f>
        <v>0</v>
      </c>
      <c r="K500" s="176"/>
      <c r="L500" s="177"/>
      <c r="M500" s="178" t="s">
        <v>1</v>
      </c>
      <c r="N500" s="179" t="s">
        <v>41</v>
      </c>
      <c r="P500" s="144">
        <f>O500*H500</f>
        <v>0</v>
      </c>
      <c r="Q500" s="144">
        <v>0</v>
      </c>
      <c r="R500" s="144">
        <f>Q500*H500</f>
        <v>0</v>
      </c>
      <c r="S500" s="144">
        <v>0</v>
      </c>
      <c r="T500" s="145">
        <f>S500*H500</f>
        <v>0</v>
      </c>
      <c r="AR500" s="146" t="s">
        <v>219</v>
      </c>
      <c r="AT500" s="146" t="s">
        <v>436</v>
      </c>
      <c r="AU500" s="146" t="s">
        <v>87</v>
      </c>
      <c r="AY500" s="16" t="s">
        <v>178</v>
      </c>
      <c r="BE500" s="147">
        <f>IF(N500="základní",J500,0)</f>
        <v>0</v>
      </c>
      <c r="BF500" s="147">
        <f>IF(N500="snížená",J500,0)</f>
        <v>0</v>
      </c>
      <c r="BG500" s="147">
        <f>IF(N500="zákl. přenesená",J500,0)</f>
        <v>0</v>
      </c>
      <c r="BH500" s="147">
        <f>IF(N500="sníž. přenesená",J500,0)</f>
        <v>0</v>
      </c>
      <c r="BI500" s="147">
        <f>IF(N500="nulová",J500,0)</f>
        <v>0</v>
      </c>
      <c r="BJ500" s="16" t="s">
        <v>84</v>
      </c>
      <c r="BK500" s="147">
        <f>ROUND(I500*H500,2)</f>
        <v>0</v>
      </c>
      <c r="BL500" s="16" t="s">
        <v>184</v>
      </c>
      <c r="BM500" s="146" t="s">
        <v>487</v>
      </c>
    </row>
    <row r="501" spans="2:65" s="13" customFormat="1">
      <c r="B501" s="155"/>
      <c r="D501" s="149" t="s">
        <v>186</v>
      </c>
      <c r="E501" s="156" t="s">
        <v>1</v>
      </c>
      <c r="F501" s="157" t="s">
        <v>488</v>
      </c>
      <c r="H501" s="158">
        <v>95.817999999999998</v>
      </c>
      <c r="I501" s="159"/>
      <c r="L501" s="155"/>
      <c r="M501" s="160"/>
      <c r="T501" s="161"/>
      <c r="AT501" s="156" t="s">
        <v>186</v>
      </c>
      <c r="AU501" s="156" t="s">
        <v>87</v>
      </c>
      <c r="AV501" s="13" t="s">
        <v>87</v>
      </c>
      <c r="AW501" s="13" t="s">
        <v>31</v>
      </c>
      <c r="AX501" s="13" t="s">
        <v>76</v>
      </c>
      <c r="AY501" s="156" t="s">
        <v>178</v>
      </c>
    </row>
    <row r="502" spans="2:65" s="14" customFormat="1">
      <c r="B502" s="162"/>
      <c r="D502" s="149" t="s">
        <v>186</v>
      </c>
      <c r="E502" s="163" t="s">
        <v>1</v>
      </c>
      <c r="F502" s="164" t="s">
        <v>189</v>
      </c>
      <c r="H502" s="165">
        <v>95.817999999999998</v>
      </c>
      <c r="I502" s="166"/>
      <c r="L502" s="162"/>
      <c r="M502" s="167"/>
      <c r="T502" s="168"/>
      <c r="AT502" s="163" t="s">
        <v>186</v>
      </c>
      <c r="AU502" s="163" t="s">
        <v>87</v>
      </c>
      <c r="AV502" s="14" t="s">
        <v>184</v>
      </c>
      <c r="AW502" s="14" t="s">
        <v>31</v>
      </c>
      <c r="AX502" s="14" t="s">
        <v>84</v>
      </c>
      <c r="AY502" s="163" t="s">
        <v>178</v>
      </c>
    </row>
    <row r="503" spans="2:65" s="11" customFormat="1" ht="22.9" customHeight="1">
      <c r="B503" s="121"/>
      <c r="D503" s="122" t="s">
        <v>75</v>
      </c>
      <c r="E503" s="131" t="s">
        <v>196</v>
      </c>
      <c r="F503" s="131" t="s">
        <v>489</v>
      </c>
      <c r="I503" s="124"/>
      <c r="J503" s="132">
        <f>BK503</f>
        <v>0</v>
      </c>
      <c r="L503" s="121"/>
      <c r="M503" s="126"/>
      <c r="P503" s="127">
        <f>SUM(P504:P531)</f>
        <v>0</v>
      </c>
      <c r="R503" s="127">
        <f>SUM(R504:R531)</f>
        <v>0</v>
      </c>
      <c r="T503" s="128">
        <f>SUM(T504:T531)</f>
        <v>0</v>
      </c>
      <c r="AR503" s="122" t="s">
        <v>84</v>
      </c>
      <c r="AT503" s="129" t="s">
        <v>75</v>
      </c>
      <c r="AU503" s="129" t="s">
        <v>84</v>
      </c>
      <c r="AY503" s="122" t="s">
        <v>178</v>
      </c>
      <c r="BK503" s="130">
        <f>SUM(BK504:BK531)</f>
        <v>0</v>
      </c>
    </row>
    <row r="504" spans="2:65" s="1" customFormat="1" ht="33" customHeight="1">
      <c r="B504" s="133"/>
      <c r="C504" s="134" t="s">
        <v>490</v>
      </c>
      <c r="D504" s="134" t="s">
        <v>180</v>
      </c>
      <c r="E504" s="135" t="s">
        <v>491</v>
      </c>
      <c r="F504" s="136" t="s">
        <v>492</v>
      </c>
      <c r="G504" s="137" t="s">
        <v>146</v>
      </c>
      <c r="H504" s="138">
        <v>4</v>
      </c>
      <c r="I504" s="139"/>
      <c r="J504" s="140">
        <f>ROUND(I504*H504,2)</f>
        <v>0</v>
      </c>
      <c r="K504" s="141"/>
      <c r="L504" s="31"/>
      <c r="M504" s="142" t="s">
        <v>1</v>
      </c>
      <c r="N504" s="143" t="s">
        <v>41</v>
      </c>
      <c r="P504" s="144">
        <f>O504*H504</f>
        <v>0</v>
      </c>
      <c r="Q504" s="144">
        <v>0</v>
      </c>
      <c r="R504" s="144">
        <f>Q504*H504</f>
        <v>0</v>
      </c>
      <c r="S504" s="144">
        <v>0</v>
      </c>
      <c r="T504" s="145">
        <f>S504*H504</f>
        <v>0</v>
      </c>
      <c r="AR504" s="146" t="s">
        <v>184</v>
      </c>
      <c r="AT504" s="146" t="s">
        <v>180</v>
      </c>
      <c r="AU504" s="146" t="s">
        <v>87</v>
      </c>
      <c r="AY504" s="16" t="s">
        <v>178</v>
      </c>
      <c r="BE504" s="147">
        <f>IF(N504="základní",J504,0)</f>
        <v>0</v>
      </c>
      <c r="BF504" s="147">
        <f>IF(N504="snížená",J504,0)</f>
        <v>0</v>
      </c>
      <c r="BG504" s="147">
        <f>IF(N504="zákl. přenesená",J504,0)</f>
        <v>0</v>
      </c>
      <c r="BH504" s="147">
        <f>IF(N504="sníž. přenesená",J504,0)</f>
        <v>0</v>
      </c>
      <c r="BI504" s="147">
        <f>IF(N504="nulová",J504,0)</f>
        <v>0</v>
      </c>
      <c r="BJ504" s="16" t="s">
        <v>84</v>
      </c>
      <c r="BK504" s="147">
        <f>ROUND(I504*H504,2)</f>
        <v>0</v>
      </c>
      <c r="BL504" s="16" t="s">
        <v>184</v>
      </c>
      <c r="BM504" s="146" t="s">
        <v>493</v>
      </c>
    </row>
    <row r="505" spans="2:65" s="12" customFormat="1">
      <c r="B505" s="148"/>
      <c r="D505" s="149" t="s">
        <v>186</v>
      </c>
      <c r="E505" s="150" t="s">
        <v>1</v>
      </c>
      <c r="F505" s="151" t="s">
        <v>762</v>
      </c>
      <c r="H505" s="150" t="s">
        <v>1</v>
      </c>
      <c r="I505" s="152"/>
      <c r="L505" s="148"/>
      <c r="M505" s="153"/>
      <c r="T505" s="154"/>
      <c r="AT505" s="150" t="s">
        <v>186</v>
      </c>
      <c r="AU505" s="150" t="s">
        <v>87</v>
      </c>
      <c r="AV505" s="12" t="s">
        <v>84</v>
      </c>
      <c r="AW505" s="12" t="s">
        <v>31</v>
      </c>
      <c r="AX505" s="12" t="s">
        <v>76</v>
      </c>
      <c r="AY505" s="150" t="s">
        <v>178</v>
      </c>
    </row>
    <row r="506" spans="2:65" s="13" customFormat="1">
      <c r="B506" s="155"/>
      <c r="D506" s="149" t="s">
        <v>186</v>
      </c>
      <c r="E506" s="156" t="s">
        <v>1</v>
      </c>
      <c r="F506" s="157" t="s">
        <v>495</v>
      </c>
      <c r="H506" s="158">
        <v>2</v>
      </c>
      <c r="I506" s="159"/>
      <c r="L506" s="155"/>
      <c r="M506" s="160"/>
      <c r="T506" s="161"/>
      <c r="AT506" s="156" t="s">
        <v>186</v>
      </c>
      <c r="AU506" s="156" t="s">
        <v>87</v>
      </c>
      <c r="AV506" s="13" t="s">
        <v>87</v>
      </c>
      <c r="AW506" s="13" t="s">
        <v>31</v>
      </c>
      <c r="AX506" s="13" t="s">
        <v>76</v>
      </c>
      <c r="AY506" s="156" t="s">
        <v>178</v>
      </c>
    </row>
    <row r="507" spans="2:65" s="12" customFormat="1">
      <c r="B507" s="148"/>
      <c r="D507" s="149" t="s">
        <v>186</v>
      </c>
      <c r="E507" s="150" t="s">
        <v>1</v>
      </c>
      <c r="F507" s="151" t="s">
        <v>771</v>
      </c>
      <c r="H507" s="150" t="s">
        <v>1</v>
      </c>
      <c r="I507" s="152"/>
      <c r="L507" s="148"/>
      <c r="M507" s="153"/>
      <c r="T507" s="154"/>
      <c r="AT507" s="150" t="s">
        <v>186</v>
      </c>
      <c r="AU507" s="150" t="s">
        <v>87</v>
      </c>
      <c r="AV507" s="12" t="s">
        <v>84</v>
      </c>
      <c r="AW507" s="12" t="s">
        <v>31</v>
      </c>
      <c r="AX507" s="12" t="s">
        <v>76</v>
      </c>
      <c r="AY507" s="150" t="s">
        <v>178</v>
      </c>
    </row>
    <row r="508" spans="2:65" s="13" customFormat="1">
      <c r="B508" s="155"/>
      <c r="D508" s="149" t="s">
        <v>186</v>
      </c>
      <c r="E508" s="156" t="s">
        <v>1</v>
      </c>
      <c r="F508" s="157" t="s">
        <v>495</v>
      </c>
      <c r="H508" s="158">
        <v>2</v>
      </c>
      <c r="I508" s="159"/>
      <c r="L508" s="155"/>
      <c r="M508" s="160"/>
      <c r="T508" s="161"/>
      <c r="AT508" s="156" t="s">
        <v>186</v>
      </c>
      <c r="AU508" s="156" t="s">
        <v>87</v>
      </c>
      <c r="AV508" s="13" t="s">
        <v>87</v>
      </c>
      <c r="AW508" s="13" t="s">
        <v>31</v>
      </c>
      <c r="AX508" s="13" t="s">
        <v>76</v>
      </c>
      <c r="AY508" s="156" t="s">
        <v>178</v>
      </c>
    </row>
    <row r="509" spans="2:65" s="14" customFormat="1">
      <c r="B509" s="162"/>
      <c r="D509" s="149" t="s">
        <v>186</v>
      </c>
      <c r="E509" s="163" t="s">
        <v>1</v>
      </c>
      <c r="F509" s="164" t="s">
        <v>189</v>
      </c>
      <c r="H509" s="165">
        <v>4</v>
      </c>
      <c r="I509" s="166"/>
      <c r="L509" s="162"/>
      <c r="M509" s="167"/>
      <c r="T509" s="168"/>
      <c r="AT509" s="163" t="s">
        <v>186</v>
      </c>
      <c r="AU509" s="163" t="s">
        <v>87</v>
      </c>
      <c r="AV509" s="14" t="s">
        <v>184</v>
      </c>
      <c r="AW509" s="14" t="s">
        <v>31</v>
      </c>
      <c r="AX509" s="14" t="s">
        <v>84</v>
      </c>
      <c r="AY509" s="163" t="s">
        <v>178</v>
      </c>
    </row>
    <row r="510" spans="2:65" s="1" customFormat="1" ht="33" customHeight="1">
      <c r="B510" s="133"/>
      <c r="C510" s="134" t="s">
        <v>195</v>
      </c>
      <c r="D510" s="134" t="s">
        <v>180</v>
      </c>
      <c r="E510" s="135" t="s">
        <v>496</v>
      </c>
      <c r="F510" s="136" t="s">
        <v>497</v>
      </c>
      <c r="G510" s="137" t="s">
        <v>146</v>
      </c>
      <c r="H510" s="138">
        <v>2</v>
      </c>
      <c r="I510" s="139"/>
      <c r="J510" s="140">
        <f>ROUND(I510*H510,2)</f>
        <v>0</v>
      </c>
      <c r="K510" s="141"/>
      <c r="L510" s="31"/>
      <c r="M510" s="142" t="s">
        <v>1</v>
      </c>
      <c r="N510" s="143" t="s">
        <v>41</v>
      </c>
      <c r="P510" s="144">
        <f>O510*H510</f>
        <v>0</v>
      </c>
      <c r="Q510" s="144">
        <v>0</v>
      </c>
      <c r="R510" s="144">
        <f>Q510*H510</f>
        <v>0</v>
      </c>
      <c r="S510" s="144">
        <v>0</v>
      </c>
      <c r="T510" s="145">
        <f>S510*H510</f>
        <v>0</v>
      </c>
      <c r="AR510" s="146" t="s">
        <v>184</v>
      </c>
      <c r="AT510" s="146" t="s">
        <v>180</v>
      </c>
      <c r="AU510" s="146" t="s">
        <v>87</v>
      </c>
      <c r="AY510" s="16" t="s">
        <v>178</v>
      </c>
      <c r="BE510" s="147">
        <f>IF(N510="základní",J510,0)</f>
        <v>0</v>
      </c>
      <c r="BF510" s="147">
        <f>IF(N510="snížená",J510,0)</f>
        <v>0</v>
      </c>
      <c r="BG510" s="147">
        <f>IF(N510="zákl. přenesená",J510,0)</f>
        <v>0</v>
      </c>
      <c r="BH510" s="147">
        <f>IF(N510="sníž. přenesená",J510,0)</f>
        <v>0</v>
      </c>
      <c r="BI510" s="147">
        <f>IF(N510="nulová",J510,0)</f>
        <v>0</v>
      </c>
      <c r="BJ510" s="16" t="s">
        <v>84</v>
      </c>
      <c r="BK510" s="147">
        <f>ROUND(I510*H510,2)</f>
        <v>0</v>
      </c>
      <c r="BL510" s="16" t="s">
        <v>184</v>
      </c>
      <c r="BM510" s="146" t="s">
        <v>498</v>
      </c>
    </row>
    <row r="511" spans="2:65" s="12" customFormat="1">
      <c r="B511" s="148"/>
      <c r="D511" s="149" t="s">
        <v>186</v>
      </c>
      <c r="E511" s="150" t="s">
        <v>1</v>
      </c>
      <c r="F511" s="151" t="s">
        <v>763</v>
      </c>
      <c r="H511" s="150" t="s">
        <v>1</v>
      </c>
      <c r="I511" s="152"/>
      <c r="L511" s="148"/>
      <c r="M511" s="153"/>
      <c r="T511" s="154"/>
      <c r="AT511" s="150" t="s">
        <v>186</v>
      </c>
      <c r="AU511" s="150" t="s">
        <v>87</v>
      </c>
      <c r="AV511" s="12" t="s">
        <v>84</v>
      </c>
      <c r="AW511" s="12" t="s">
        <v>31</v>
      </c>
      <c r="AX511" s="12" t="s">
        <v>76</v>
      </c>
      <c r="AY511" s="150" t="s">
        <v>178</v>
      </c>
    </row>
    <row r="512" spans="2:65" s="13" customFormat="1">
      <c r="B512" s="155"/>
      <c r="D512" s="149" t="s">
        <v>186</v>
      </c>
      <c r="E512" s="156" t="s">
        <v>1</v>
      </c>
      <c r="F512" s="157" t="s">
        <v>495</v>
      </c>
      <c r="H512" s="158">
        <v>2</v>
      </c>
      <c r="I512" s="159"/>
      <c r="L512" s="155"/>
      <c r="M512" s="160"/>
      <c r="T512" s="161"/>
      <c r="AT512" s="156" t="s">
        <v>186</v>
      </c>
      <c r="AU512" s="156" t="s">
        <v>87</v>
      </c>
      <c r="AV512" s="13" t="s">
        <v>87</v>
      </c>
      <c r="AW512" s="13" t="s">
        <v>31</v>
      </c>
      <c r="AX512" s="13" t="s">
        <v>76</v>
      </c>
      <c r="AY512" s="156" t="s">
        <v>178</v>
      </c>
    </row>
    <row r="513" spans="2:65" s="14" customFormat="1">
      <c r="B513" s="162"/>
      <c r="D513" s="149" t="s">
        <v>186</v>
      </c>
      <c r="E513" s="163" t="s">
        <v>1</v>
      </c>
      <c r="F513" s="164" t="s">
        <v>189</v>
      </c>
      <c r="H513" s="165">
        <v>2</v>
      </c>
      <c r="I513" s="166"/>
      <c r="L513" s="162"/>
      <c r="M513" s="167"/>
      <c r="T513" s="168"/>
      <c r="AT513" s="163" t="s">
        <v>186</v>
      </c>
      <c r="AU513" s="163" t="s">
        <v>87</v>
      </c>
      <c r="AV513" s="14" t="s">
        <v>184</v>
      </c>
      <c r="AW513" s="14" t="s">
        <v>31</v>
      </c>
      <c r="AX513" s="14" t="s">
        <v>84</v>
      </c>
      <c r="AY513" s="163" t="s">
        <v>178</v>
      </c>
    </row>
    <row r="514" spans="2:65" s="1" customFormat="1" ht="16.5" customHeight="1">
      <c r="B514" s="133"/>
      <c r="C514" s="134" t="s">
        <v>499</v>
      </c>
      <c r="D514" s="134" t="s">
        <v>180</v>
      </c>
      <c r="E514" s="135" t="s">
        <v>800</v>
      </c>
      <c r="F514" s="136" t="s">
        <v>801</v>
      </c>
      <c r="G514" s="137" t="s">
        <v>146</v>
      </c>
      <c r="H514" s="138">
        <v>2</v>
      </c>
      <c r="I514" s="139"/>
      <c r="J514" s="140">
        <f>ROUND(I514*H514,2)</f>
        <v>0</v>
      </c>
      <c r="K514" s="141"/>
      <c r="L514" s="31"/>
      <c r="M514" s="142" t="s">
        <v>1</v>
      </c>
      <c r="N514" s="143" t="s">
        <v>41</v>
      </c>
      <c r="P514" s="144">
        <f>O514*H514</f>
        <v>0</v>
      </c>
      <c r="Q514" s="144">
        <v>0</v>
      </c>
      <c r="R514" s="144">
        <f>Q514*H514</f>
        <v>0</v>
      </c>
      <c r="S514" s="144">
        <v>0</v>
      </c>
      <c r="T514" s="145">
        <f>S514*H514</f>
        <v>0</v>
      </c>
      <c r="AR514" s="146" t="s">
        <v>184</v>
      </c>
      <c r="AT514" s="146" t="s">
        <v>180</v>
      </c>
      <c r="AU514" s="146" t="s">
        <v>87</v>
      </c>
      <c r="AY514" s="16" t="s">
        <v>178</v>
      </c>
      <c r="BE514" s="147">
        <f>IF(N514="základní",J514,0)</f>
        <v>0</v>
      </c>
      <c r="BF514" s="147">
        <f>IF(N514="snížená",J514,0)</f>
        <v>0</v>
      </c>
      <c r="BG514" s="147">
        <f>IF(N514="zákl. přenesená",J514,0)</f>
        <v>0</v>
      </c>
      <c r="BH514" s="147">
        <f>IF(N514="sníž. přenesená",J514,0)</f>
        <v>0</v>
      </c>
      <c r="BI514" s="147">
        <f>IF(N514="nulová",J514,0)</f>
        <v>0</v>
      </c>
      <c r="BJ514" s="16" t="s">
        <v>84</v>
      </c>
      <c r="BK514" s="147">
        <f>ROUND(I514*H514,2)</f>
        <v>0</v>
      </c>
      <c r="BL514" s="16" t="s">
        <v>184</v>
      </c>
      <c r="BM514" s="146" t="s">
        <v>802</v>
      </c>
    </row>
    <row r="515" spans="2:65" s="12" customFormat="1">
      <c r="B515" s="148"/>
      <c r="D515" s="149" t="s">
        <v>186</v>
      </c>
      <c r="E515" s="150" t="s">
        <v>1</v>
      </c>
      <c r="F515" s="151" t="s">
        <v>768</v>
      </c>
      <c r="H515" s="150" t="s">
        <v>1</v>
      </c>
      <c r="I515" s="152"/>
      <c r="L515" s="148"/>
      <c r="M515" s="153"/>
      <c r="T515" s="154"/>
      <c r="AT515" s="150" t="s">
        <v>186</v>
      </c>
      <c r="AU515" s="150" t="s">
        <v>87</v>
      </c>
      <c r="AV515" s="12" t="s">
        <v>84</v>
      </c>
      <c r="AW515" s="12" t="s">
        <v>31</v>
      </c>
      <c r="AX515" s="12" t="s">
        <v>76</v>
      </c>
      <c r="AY515" s="150" t="s">
        <v>178</v>
      </c>
    </row>
    <row r="516" spans="2:65" s="13" customFormat="1">
      <c r="B516" s="155"/>
      <c r="D516" s="149" t="s">
        <v>186</v>
      </c>
      <c r="E516" s="156" t="s">
        <v>1</v>
      </c>
      <c r="F516" s="157" t="s">
        <v>495</v>
      </c>
      <c r="H516" s="158">
        <v>2</v>
      </c>
      <c r="I516" s="159"/>
      <c r="L516" s="155"/>
      <c r="M516" s="160"/>
      <c r="T516" s="161"/>
      <c r="AT516" s="156" t="s">
        <v>186</v>
      </c>
      <c r="AU516" s="156" t="s">
        <v>87</v>
      </c>
      <c r="AV516" s="13" t="s">
        <v>87</v>
      </c>
      <c r="AW516" s="13" t="s">
        <v>31</v>
      </c>
      <c r="AX516" s="13" t="s">
        <v>76</v>
      </c>
      <c r="AY516" s="156" t="s">
        <v>178</v>
      </c>
    </row>
    <row r="517" spans="2:65" s="14" customFormat="1">
      <c r="B517" s="162"/>
      <c r="D517" s="149" t="s">
        <v>186</v>
      </c>
      <c r="E517" s="163" t="s">
        <v>1</v>
      </c>
      <c r="F517" s="164" t="s">
        <v>189</v>
      </c>
      <c r="H517" s="165">
        <v>2</v>
      </c>
      <c r="I517" s="166"/>
      <c r="L517" s="162"/>
      <c r="M517" s="167"/>
      <c r="T517" s="168"/>
      <c r="AT517" s="163" t="s">
        <v>186</v>
      </c>
      <c r="AU517" s="163" t="s">
        <v>87</v>
      </c>
      <c r="AV517" s="14" t="s">
        <v>184</v>
      </c>
      <c r="AW517" s="14" t="s">
        <v>31</v>
      </c>
      <c r="AX517" s="14" t="s">
        <v>84</v>
      </c>
      <c r="AY517" s="163" t="s">
        <v>178</v>
      </c>
    </row>
    <row r="518" spans="2:65" s="1" customFormat="1" ht="24.2" customHeight="1">
      <c r="B518" s="133"/>
      <c r="C518" s="134" t="s">
        <v>503</v>
      </c>
      <c r="D518" s="134" t="s">
        <v>180</v>
      </c>
      <c r="E518" s="135" t="s">
        <v>508</v>
      </c>
      <c r="F518" s="136" t="s">
        <v>509</v>
      </c>
      <c r="G518" s="137" t="s">
        <v>146</v>
      </c>
      <c r="H518" s="138">
        <v>12</v>
      </c>
      <c r="I518" s="139"/>
      <c r="J518" s="140">
        <f>ROUND(I518*H518,2)</f>
        <v>0</v>
      </c>
      <c r="K518" s="141"/>
      <c r="L518" s="31"/>
      <c r="M518" s="142" t="s">
        <v>1</v>
      </c>
      <c r="N518" s="143" t="s">
        <v>41</v>
      </c>
      <c r="P518" s="144">
        <f>O518*H518</f>
        <v>0</v>
      </c>
      <c r="Q518" s="144">
        <v>0</v>
      </c>
      <c r="R518" s="144">
        <f>Q518*H518</f>
        <v>0</v>
      </c>
      <c r="S518" s="144">
        <v>0</v>
      </c>
      <c r="T518" s="145">
        <f>S518*H518</f>
        <v>0</v>
      </c>
      <c r="AR518" s="146" t="s">
        <v>184</v>
      </c>
      <c r="AT518" s="146" t="s">
        <v>180</v>
      </c>
      <c r="AU518" s="146" t="s">
        <v>87</v>
      </c>
      <c r="AY518" s="16" t="s">
        <v>178</v>
      </c>
      <c r="BE518" s="147">
        <f>IF(N518="základní",J518,0)</f>
        <v>0</v>
      </c>
      <c r="BF518" s="147">
        <f>IF(N518="snížená",J518,0)</f>
        <v>0</v>
      </c>
      <c r="BG518" s="147">
        <f>IF(N518="zákl. přenesená",J518,0)</f>
        <v>0</v>
      </c>
      <c r="BH518" s="147">
        <f>IF(N518="sníž. přenesená",J518,0)</f>
        <v>0</v>
      </c>
      <c r="BI518" s="147">
        <f>IF(N518="nulová",J518,0)</f>
        <v>0</v>
      </c>
      <c r="BJ518" s="16" t="s">
        <v>84</v>
      </c>
      <c r="BK518" s="147">
        <f>ROUND(I518*H518,2)</f>
        <v>0</v>
      </c>
      <c r="BL518" s="16" t="s">
        <v>184</v>
      </c>
      <c r="BM518" s="146" t="s">
        <v>510</v>
      </c>
    </row>
    <row r="519" spans="2:65" s="12" customFormat="1">
      <c r="B519" s="148"/>
      <c r="D519" s="149" t="s">
        <v>186</v>
      </c>
      <c r="E519" s="150" t="s">
        <v>1</v>
      </c>
      <c r="F519" s="151" t="s">
        <v>753</v>
      </c>
      <c r="H519" s="150" t="s">
        <v>1</v>
      </c>
      <c r="I519" s="152"/>
      <c r="L519" s="148"/>
      <c r="M519" s="153"/>
      <c r="T519" s="154"/>
      <c r="AT519" s="150" t="s">
        <v>186</v>
      </c>
      <c r="AU519" s="150" t="s">
        <v>87</v>
      </c>
      <c r="AV519" s="12" t="s">
        <v>84</v>
      </c>
      <c r="AW519" s="12" t="s">
        <v>31</v>
      </c>
      <c r="AX519" s="12" t="s">
        <v>76</v>
      </c>
      <c r="AY519" s="150" t="s">
        <v>178</v>
      </c>
    </row>
    <row r="520" spans="2:65" s="13" customFormat="1">
      <c r="B520" s="155"/>
      <c r="D520" s="149" t="s">
        <v>186</v>
      </c>
      <c r="E520" s="156" t="s">
        <v>1</v>
      </c>
      <c r="F520" s="157" t="s">
        <v>495</v>
      </c>
      <c r="H520" s="158">
        <v>2</v>
      </c>
      <c r="I520" s="159"/>
      <c r="L520" s="155"/>
      <c r="M520" s="160"/>
      <c r="T520" s="161"/>
      <c r="AT520" s="156" t="s">
        <v>186</v>
      </c>
      <c r="AU520" s="156" t="s">
        <v>87</v>
      </c>
      <c r="AV520" s="13" t="s">
        <v>87</v>
      </c>
      <c r="AW520" s="13" t="s">
        <v>31</v>
      </c>
      <c r="AX520" s="13" t="s">
        <v>76</v>
      </c>
      <c r="AY520" s="156" t="s">
        <v>178</v>
      </c>
    </row>
    <row r="521" spans="2:65" s="12" customFormat="1">
      <c r="B521" s="148"/>
      <c r="D521" s="149" t="s">
        <v>186</v>
      </c>
      <c r="E521" s="150" t="s">
        <v>1</v>
      </c>
      <c r="F521" s="151" t="s">
        <v>754</v>
      </c>
      <c r="H521" s="150" t="s">
        <v>1</v>
      </c>
      <c r="I521" s="152"/>
      <c r="L521" s="148"/>
      <c r="M521" s="153"/>
      <c r="T521" s="154"/>
      <c r="AT521" s="150" t="s">
        <v>186</v>
      </c>
      <c r="AU521" s="150" t="s">
        <v>87</v>
      </c>
      <c r="AV521" s="12" t="s">
        <v>84</v>
      </c>
      <c r="AW521" s="12" t="s">
        <v>31</v>
      </c>
      <c r="AX521" s="12" t="s">
        <v>76</v>
      </c>
      <c r="AY521" s="150" t="s">
        <v>178</v>
      </c>
    </row>
    <row r="522" spans="2:65" s="13" customFormat="1">
      <c r="B522" s="155"/>
      <c r="D522" s="149" t="s">
        <v>186</v>
      </c>
      <c r="E522" s="156" t="s">
        <v>1</v>
      </c>
      <c r="F522" s="157" t="s">
        <v>495</v>
      </c>
      <c r="H522" s="158">
        <v>2</v>
      </c>
      <c r="I522" s="159"/>
      <c r="L522" s="155"/>
      <c r="M522" s="160"/>
      <c r="T522" s="161"/>
      <c r="AT522" s="156" t="s">
        <v>186</v>
      </c>
      <c r="AU522" s="156" t="s">
        <v>87</v>
      </c>
      <c r="AV522" s="13" t="s">
        <v>87</v>
      </c>
      <c r="AW522" s="13" t="s">
        <v>31</v>
      </c>
      <c r="AX522" s="13" t="s">
        <v>76</v>
      </c>
      <c r="AY522" s="156" t="s">
        <v>178</v>
      </c>
    </row>
    <row r="523" spans="2:65" s="12" customFormat="1">
      <c r="B523" s="148"/>
      <c r="D523" s="149" t="s">
        <v>186</v>
      </c>
      <c r="E523" s="150" t="s">
        <v>1</v>
      </c>
      <c r="F523" s="151" t="s">
        <v>765</v>
      </c>
      <c r="H523" s="150" t="s">
        <v>1</v>
      </c>
      <c r="I523" s="152"/>
      <c r="L523" s="148"/>
      <c r="M523" s="153"/>
      <c r="T523" s="154"/>
      <c r="AT523" s="150" t="s">
        <v>186</v>
      </c>
      <c r="AU523" s="150" t="s">
        <v>87</v>
      </c>
      <c r="AV523" s="12" t="s">
        <v>84</v>
      </c>
      <c r="AW523" s="12" t="s">
        <v>31</v>
      </c>
      <c r="AX523" s="12" t="s">
        <v>76</v>
      </c>
      <c r="AY523" s="150" t="s">
        <v>178</v>
      </c>
    </row>
    <row r="524" spans="2:65" s="13" customFormat="1">
      <c r="B524" s="155"/>
      <c r="D524" s="149" t="s">
        <v>186</v>
      </c>
      <c r="E524" s="156" t="s">
        <v>1</v>
      </c>
      <c r="F524" s="157" t="s">
        <v>495</v>
      </c>
      <c r="H524" s="158">
        <v>2</v>
      </c>
      <c r="I524" s="159"/>
      <c r="L524" s="155"/>
      <c r="M524" s="160"/>
      <c r="T524" s="161"/>
      <c r="AT524" s="156" t="s">
        <v>186</v>
      </c>
      <c r="AU524" s="156" t="s">
        <v>87</v>
      </c>
      <c r="AV524" s="13" t="s">
        <v>87</v>
      </c>
      <c r="AW524" s="13" t="s">
        <v>31</v>
      </c>
      <c r="AX524" s="13" t="s">
        <v>76</v>
      </c>
      <c r="AY524" s="156" t="s">
        <v>178</v>
      </c>
    </row>
    <row r="525" spans="2:65" s="12" customFormat="1">
      <c r="B525" s="148"/>
      <c r="D525" s="149" t="s">
        <v>186</v>
      </c>
      <c r="E525" s="150" t="s">
        <v>1</v>
      </c>
      <c r="F525" s="151" t="s">
        <v>766</v>
      </c>
      <c r="H525" s="150" t="s">
        <v>1</v>
      </c>
      <c r="I525" s="152"/>
      <c r="L525" s="148"/>
      <c r="M525" s="153"/>
      <c r="T525" s="154"/>
      <c r="AT525" s="150" t="s">
        <v>186</v>
      </c>
      <c r="AU525" s="150" t="s">
        <v>87</v>
      </c>
      <c r="AV525" s="12" t="s">
        <v>84</v>
      </c>
      <c r="AW525" s="12" t="s">
        <v>31</v>
      </c>
      <c r="AX525" s="12" t="s">
        <v>76</v>
      </c>
      <c r="AY525" s="150" t="s">
        <v>178</v>
      </c>
    </row>
    <row r="526" spans="2:65" s="13" customFormat="1">
      <c r="B526" s="155"/>
      <c r="D526" s="149" t="s">
        <v>186</v>
      </c>
      <c r="E526" s="156" t="s">
        <v>1</v>
      </c>
      <c r="F526" s="157" t="s">
        <v>495</v>
      </c>
      <c r="H526" s="158">
        <v>2</v>
      </c>
      <c r="I526" s="159"/>
      <c r="L526" s="155"/>
      <c r="M526" s="160"/>
      <c r="T526" s="161"/>
      <c r="AT526" s="156" t="s">
        <v>186</v>
      </c>
      <c r="AU526" s="156" t="s">
        <v>87</v>
      </c>
      <c r="AV526" s="13" t="s">
        <v>87</v>
      </c>
      <c r="AW526" s="13" t="s">
        <v>31</v>
      </c>
      <c r="AX526" s="13" t="s">
        <v>76</v>
      </c>
      <c r="AY526" s="156" t="s">
        <v>178</v>
      </c>
    </row>
    <row r="527" spans="2:65" s="12" customFormat="1">
      <c r="B527" s="148"/>
      <c r="D527" s="149" t="s">
        <v>186</v>
      </c>
      <c r="E527" s="150" t="s">
        <v>1</v>
      </c>
      <c r="F527" s="151" t="s">
        <v>767</v>
      </c>
      <c r="H527" s="150" t="s">
        <v>1</v>
      </c>
      <c r="I527" s="152"/>
      <c r="L527" s="148"/>
      <c r="M527" s="153"/>
      <c r="T527" s="154"/>
      <c r="AT527" s="150" t="s">
        <v>186</v>
      </c>
      <c r="AU527" s="150" t="s">
        <v>87</v>
      </c>
      <c r="AV527" s="12" t="s">
        <v>84</v>
      </c>
      <c r="AW527" s="12" t="s">
        <v>31</v>
      </c>
      <c r="AX527" s="12" t="s">
        <v>76</v>
      </c>
      <c r="AY527" s="150" t="s">
        <v>178</v>
      </c>
    </row>
    <row r="528" spans="2:65" s="13" customFormat="1">
      <c r="B528" s="155"/>
      <c r="D528" s="149" t="s">
        <v>186</v>
      </c>
      <c r="E528" s="156" t="s">
        <v>1</v>
      </c>
      <c r="F528" s="157" t="s">
        <v>495</v>
      </c>
      <c r="H528" s="158">
        <v>2</v>
      </c>
      <c r="I528" s="159"/>
      <c r="L528" s="155"/>
      <c r="M528" s="160"/>
      <c r="T528" s="161"/>
      <c r="AT528" s="156" t="s">
        <v>186</v>
      </c>
      <c r="AU528" s="156" t="s">
        <v>87</v>
      </c>
      <c r="AV528" s="13" t="s">
        <v>87</v>
      </c>
      <c r="AW528" s="13" t="s">
        <v>31</v>
      </c>
      <c r="AX528" s="13" t="s">
        <v>76</v>
      </c>
      <c r="AY528" s="156" t="s">
        <v>178</v>
      </c>
    </row>
    <row r="529" spans="2:65" s="12" customFormat="1">
      <c r="B529" s="148"/>
      <c r="D529" s="149" t="s">
        <v>186</v>
      </c>
      <c r="E529" s="150" t="s">
        <v>1</v>
      </c>
      <c r="F529" s="151" t="s">
        <v>775</v>
      </c>
      <c r="H529" s="150" t="s">
        <v>1</v>
      </c>
      <c r="I529" s="152"/>
      <c r="L529" s="148"/>
      <c r="M529" s="153"/>
      <c r="T529" s="154"/>
      <c r="AT529" s="150" t="s">
        <v>186</v>
      </c>
      <c r="AU529" s="150" t="s">
        <v>87</v>
      </c>
      <c r="AV529" s="12" t="s">
        <v>84</v>
      </c>
      <c r="AW529" s="12" t="s">
        <v>31</v>
      </c>
      <c r="AX529" s="12" t="s">
        <v>76</v>
      </c>
      <c r="AY529" s="150" t="s">
        <v>178</v>
      </c>
    </row>
    <row r="530" spans="2:65" s="13" customFormat="1">
      <c r="B530" s="155"/>
      <c r="D530" s="149" t="s">
        <v>186</v>
      </c>
      <c r="E530" s="156" t="s">
        <v>1</v>
      </c>
      <c r="F530" s="157" t="s">
        <v>495</v>
      </c>
      <c r="H530" s="158">
        <v>2</v>
      </c>
      <c r="I530" s="159"/>
      <c r="L530" s="155"/>
      <c r="M530" s="160"/>
      <c r="T530" s="161"/>
      <c r="AT530" s="156" t="s">
        <v>186</v>
      </c>
      <c r="AU530" s="156" t="s">
        <v>87</v>
      </c>
      <c r="AV530" s="13" t="s">
        <v>87</v>
      </c>
      <c r="AW530" s="13" t="s">
        <v>31</v>
      </c>
      <c r="AX530" s="13" t="s">
        <v>76</v>
      </c>
      <c r="AY530" s="156" t="s">
        <v>178</v>
      </c>
    </row>
    <row r="531" spans="2:65" s="14" customFormat="1">
      <c r="B531" s="162"/>
      <c r="D531" s="149" t="s">
        <v>186</v>
      </c>
      <c r="E531" s="163" t="s">
        <v>1</v>
      </c>
      <c r="F531" s="164" t="s">
        <v>189</v>
      </c>
      <c r="H531" s="165">
        <v>12</v>
      </c>
      <c r="I531" s="166"/>
      <c r="L531" s="162"/>
      <c r="M531" s="167"/>
      <c r="T531" s="168"/>
      <c r="AT531" s="163" t="s">
        <v>186</v>
      </c>
      <c r="AU531" s="163" t="s">
        <v>87</v>
      </c>
      <c r="AV531" s="14" t="s">
        <v>184</v>
      </c>
      <c r="AW531" s="14" t="s">
        <v>31</v>
      </c>
      <c r="AX531" s="14" t="s">
        <v>84</v>
      </c>
      <c r="AY531" s="163" t="s">
        <v>178</v>
      </c>
    </row>
    <row r="532" spans="2:65" s="11" customFormat="1" ht="22.9" customHeight="1">
      <c r="B532" s="121"/>
      <c r="D532" s="122" t="s">
        <v>75</v>
      </c>
      <c r="E532" s="131" t="s">
        <v>184</v>
      </c>
      <c r="F532" s="131" t="s">
        <v>520</v>
      </c>
      <c r="I532" s="124"/>
      <c r="J532" s="132">
        <f>BK532</f>
        <v>0</v>
      </c>
      <c r="L532" s="121"/>
      <c r="M532" s="126"/>
      <c r="P532" s="127">
        <f>SUM(P533:P613)</f>
        <v>0</v>
      </c>
      <c r="R532" s="127">
        <f>SUM(R533:R613)</f>
        <v>0.33871392</v>
      </c>
      <c r="T532" s="128">
        <f>SUM(T533:T613)</f>
        <v>0</v>
      </c>
      <c r="AR532" s="122" t="s">
        <v>84</v>
      </c>
      <c r="AT532" s="129" t="s">
        <v>75</v>
      </c>
      <c r="AU532" s="129" t="s">
        <v>84</v>
      </c>
      <c r="AY532" s="122" t="s">
        <v>178</v>
      </c>
      <c r="BK532" s="130">
        <f>SUM(BK533:BK613)</f>
        <v>0</v>
      </c>
    </row>
    <row r="533" spans="2:65" s="1" customFormat="1" ht="24.2" customHeight="1">
      <c r="B533" s="133"/>
      <c r="C533" s="134" t="s">
        <v>507</v>
      </c>
      <c r="D533" s="134" t="s">
        <v>180</v>
      </c>
      <c r="E533" s="135" t="s">
        <v>522</v>
      </c>
      <c r="F533" s="136" t="s">
        <v>523</v>
      </c>
      <c r="G533" s="137" t="s">
        <v>105</v>
      </c>
      <c r="H533" s="138">
        <v>23.4</v>
      </c>
      <c r="I533" s="139"/>
      <c r="J533" s="140">
        <f>ROUND(I533*H533,2)</f>
        <v>0</v>
      </c>
      <c r="K533" s="141"/>
      <c r="L533" s="31"/>
      <c r="M533" s="142" t="s">
        <v>1</v>
      </c>
      <c r="N533" s="143" t="s">
        <v>41</v>
      </c>
      <c r="P533" s="144">
        <f>O533*H533</f>
        <v>0</v>
      </c>
      <c r="Q533" s="144">
        <v>0</v>
      </c>
      <c r="R533" s="144">
        <f>Q533*H533</f>
        <v>0</v>
      </c>
      <c r="S533" s="144">
        <v>0</v>
      </c>
      <c r="T533" s="145">
        <f>S533*H533</f>
        <v>0</v>
      </c>
      <c r="AR533" s="146" t="s">
        <v>184</v>
      </c>
      <c r="AT533" s="146" t="s">
        <v>180</v>
      </c>
      <c r="AU533" s="146" t="s">
        <v>87</v>
      </c>
      <c r="AY533" s="16" t="s">
        <v>178</v>
      </c>
      <c r="BE533" s="147">
        <f>IF(N533="základní",J533,0)</f>
        <v>0</v>
      </c>
      <c r="BF533" s="147">
        <f>IF(N533="snížená",J533,0)</f>
        <v>0</v>
      </c>
      <c r="BG533" s="147">
        <f>IF(N533="zákl. přenesená",J533,0)</f>
        <v>0</v>
      </c>
      <c r="BH533" s="147">
        <f>IF(N533="sníž. přenesená",J533,0)</f>
        <v>0</v>
      </c>
      <c r="BI533" s="147">
        <f>IF(N533="nulová",J533,0)</f>
        <v>0</v>
      </c>
      <c r="BJ533" s="16" t="s">
        <v>84</v>
      </c>
      <c r="BK533" s="147">
        <f>ROUND(I533*H533,2)</f>
        <v>0</v>
      </c>
      <c r="BL533" s="16" t="s">
        <v>184</v>
      </c>
      <c r="BM533" s="146" t="s">
        <v>524</v>
      </c>
    </row>
    <row r="534" spans="2:65" s="12" customFormat="1">
      <c r="B534" s="148"/>
      <c r="D534" s="149" t="s">
        <v>186</v>
      </c>
      <c r="E534" s="150" t="s">
        <v>1</v>
      </c>
      <c r="F534" s="151" t="s">
        <v>315</v>
      </c>
      <c r="H534" s="150" t="s">
        <v>1</v>
      </c>
      <c r="I534" s="152"/>
      <c r="L534" s="148"/>
      <c r="M534" s="153"/>
      <c r="T534" s="154"/>
      <c r="AT534" s="150" t="s">
        <v>186</v>
      </c>
      <c r="AU534" s="150" t="s">
        <v>87</v>
      </c>
      <c r="AV534" s="12" t="s">
        <v>84</v>
      </c>
      <c r="AW534" s="12" t="s">
        <v>31</v>
      </c>
      <c r="AX534" s="12" t="s">
        <v>76</v>
      </c>
      <c r="AY534" s="150" t="s">
        <v>178</v>
      </c>
    </row>
    <row r="535" spans="2:65" s="12" customFormat="1">
      <c r="B535" s="148"/>
      <c r="D535" s="149" t="s">
        <v>186</v>
      </c>
      <c r="E535" s="150" t="s">
        <v>1</v>
      </c>
      <c r="F535" s="151" t="s">
        <v>751</v>
      </c>
      <c r="H535" s="150" t="s">
        <v>1</v>
      </c>
      <c r="I535" s="152"/>
      <c r="L535" s="148"/>
      <c r="M535" s="153"/>
      <c r="T535" s="154"/>
      <c r="AT535" s="150" t="s">
        <v>186</v>
      </c>
      <c r="AU535" s="150" t="s">
        <v>87</v>
      </c>
      <c r="AV535" s="12" t="s">
        <v>84</v>
      </c>
      <c r="AW535" s="12" t="s">
        <v>31</v>
      </c>
      <c r="AX535" s="12" t="s">
        <v>76</v>
      </c>
      <c r="AY535" s="150" t="s">
        <v>178</v>
      </c>
    </row>
    <row r="536" spans="2:65" s="13" customFormat="1">
      <c r="B536" s="155"/>
      <c r="D536" s="149" t="s">
        <v>186</v>
      </c>
      <c r="E536" s="156" t="s">
        <v>1</v>
      </c>
      <c r="F536" s="157" t="s">
        <v>526</v>
      </c>
      <c r="H536" s="158">
        <v>1.35</v>
      </c>
      <c r="I536" s="159"/>
      <c r="L536" s="155"/>
      <c r="M536" s="160"/>
      <c r="T536" s="161"/>
      <c r="AT536" s="156" t="s">
        <v>186</v>
      </c>
      <c r="AU536" s="156" t="s">
        <v>87</v>
      </c>
      <c r="AV536" s="13" t="s">
        <v>87</v>
      </c>
      <c r="AW536" s="13" t="s">
        <v>31</v>
      </c>
      <c r="AX536" s="13" t="s">
        <v>76</v>
      </c>
      <c r="AY536" s="156" t="s">
        <v>178</v>
      </c>
    </row>
    <row r="537" spans="2:65" s="12" customFormat="1">
      <c r="B537" s="148"/>
      <c r="D537" s="149" t="s">
        <v>186</v>
      </c>
      <c r="E537" s="150" t="s">
        <v>1</v>
      </c>
      <c r="F537" s="151" t="s">
        <v>752</v>
      </c>
      <c r="H537" s="150" t="s">
        <v>1</v>
      </c>
      <c r="I537" s="152"/>
      <c r="L537" s="148"/>
      <c r="M537" s="153"/>
      <c r="T537" s="154"/>
      <c r="AT537" s="150" t="s">
        <v>186</v>
      </c>
      <c r="AU537" s="150" t="s">
        <v>87</v>
      </c>
      <c r="AV537" s="12" t="s">
        <v>84</v>
      </c>
      <c r="AW537" s="12" t="s">
        <v>31</v>
      </c>
      <c r="AX537" s="12" t="s">
        <v>76</v>
      </c>
      <c r="AY537" s="150" t="s">
        <v>178</v>
      </c>
    </row>
    <row r="538" spans="2:65" s="13" customFormat="1">
      <c r="B538" s="155"/>
      <c r="D538" s="149" t="s">
        <v>186</v>
      </c>
      <c r="E538" s="156" t="s">
        <v>1</v>
      </c>
      <c r="F538" s="157" t="s">
        <v>534</v>
      </c>
      <c r="H538" s="158">
        <v>1.05</v>
      </c>
      <c r="I538" s="159"/>
      <c r="L538" s="155"/>
      <c r="M538" s="160"/>
      <c r="T538" s="161"/>
      <c r="AT538" s="156" t="s">
        <v>186</v>
      </c>
      <c r="AU538" s="156" t="s">
        <v>87</v>
      </c>
      <c r="AV538" s="13" t="s">
        <v>87</v>
      </c>
      <c r="AW538" s="13" t="s">
        <v>31</v>
      </c>
      <c r="AX538" s="13" t="s">
        <v>76</v>
      </c>
      <c r="AY538" s="156" t="s">
        <v>178</v>
      </c>
    </row>
    <row r="539" spans="2:65" s="12" customFormat="1">
      <c r="B539" s="148"/>
      <c r="D539" s="149" t="s">
        <v>186</v>
      </c>
      <c r="E539" s="150" t="s">
        <v>1</v>
      </c>
      <c r="F539" s="151" t="s">
        <v>753</v>
      </c>
      <c r="H539" s="150" t="s">
        <v>1</v>
      </c>
      <c r="I539" s="152"/>
      <c r="L539" s="148"/>
      <c r="M539" s="153"/>
      <c r="T539" s="154"/>
      <c r="AT539" s="150" t="s">
        <v>186</v>
      </c>
      <c r="AU539" s="150" t="s">
        <v>87</v>
      </c>
      <c r="AV539" s="12" t="s">
        <v>84</v>
      </c>
      <c r="AW539" s="12" t="s">
        <v>31</v>
      </c>
      <c r="AX539" s="12" t="s">
        <v>76</v>
      </c>
      <c r="AY539" s="150" t="s">
        <v>178</v>
      </c>
    </row>
    <row r="540" spans="2:65" s="13" customFormat="1">
      <c r="B540" s="155"/>
      <c r="D540" s="149" t="s">
        <v>186</v>
      </c>
      <c r="E540" s="156" t="s">
        <v>1</v>
      </c>
      <c r="F540" s="157" t="s">
        <v>530</v>
      </c>
      <c r="H540" s="158">
        <v>0.45</v>
      </c>
      <c r="I540" s="159"/>
      <c r="L540" s="155"/>
      <c r="M540" s="160"/>
      <c r="T540" s="161"/>
      <c r="AT540" s="156" t="s">
        <v>186</v>
      </c>
      <c r="AU540" s="156" t="s">
        <v>87</v>
      </c>
      <c r="AV540" s="13" t="s">
        <v>87</v>
      </c>
      <c r="AW540" s="13" t="s">
        <v>31</v>
      </c>
      <c r="AX540" s="13" t="s">
        <v>76</v>
      </c>
      <c r="AY540" s="156" t="s">
        <v>178</v>
      </c>
    </row>
    <row r="541" spans="2:65" s="12" customFormat="1">
      <c r="B541" s="148"/>
      <c r="D541" s="149" t="s">
        <v>186</v>
      </c>
      <c r="E541" s="150" t="s">
        <v>1</v>
      </c>
      <c r="F541" s="151" t="s">
        <v>754</v>
      </c>
      <c r="H541" s="150" t="s">
        <v>1</v>
      </c>
      <c r="I541" s="152"/>
      <c r="L541" s="148"/>
      <c r="M541" s="153"/>
      <c r="T541" s="154"/>
      <c r="AT541" s="150" t="s">
        <v>186</v>
      </c>
      <c r="AU541" s="150" t="s">
        <v>87</v>
      </c>
      <c r="AV541" s="12" t="s">
        <v>84</v>
      </c>
      <c r="AW541" s="12" t="s">
        <v>31</v>
      </c>
      <c r="AX541" s="12" t="s">
        <v>76</v>
      </c>
      <c r="AY541" s="150" t="s">
        <v>178</v>
      </c>
    </row>
    <row r="542" spans="2:65" s="13" customFormat="1">
      <c r="B542" s="155"/>
      <c r="D542" s="149" t="s">
        <v>186</v>
      </c>
      <c r="E542" s="156" t="s">
        <v>1</v>
      </c>
      <c r="F542" s="157" t="s">
        <v>525</v>
      </c>
      <c r="H542" s="158">
        <v>0.75</v>
      </c>
      <c r="I542" s="159"/>
      <c r="L542" s="155"/>
      <c r="M542" s="160"/>
      <c r="T542" s="161"/>
      <c r="AT542" s="156" t="s">
        <v>186</v>
      </c>
      <c r="AU542" s="156" t="s">
        <v>87</v>
      </c>
      <c r="AV542" s="13" t="s">
        <v>87</v>
      </c>
      <c r="AW542" s="13" t="s">
        <v>31</v>
      </c>
      <c r="AX542" s="13" t="s">
        <v>76</v>
      </c>
      <c r="AY542" s="156" t="s">
        <v>178</v>
      </c>
    </row>
    <row r="543" spans="2:65" s="12" customFormat="1">
      <c r="B543" s="148"/>
      <c r="D543" s="149" t="s">
        <v>186</v>
      </c>
      <c r="E543" s="150" t="s">
        <v>1</v>
      </c>
      <c r="F543" s="151" t="s">
        <v>755</v>
      </c>
      <c r="H543" s="150" t="s">
        <v>1</v>
      </c>
      <c r="I543" s="152"/>
      <c r="L543" s="148"/>
      <c r="M543" s="153"/>
      <c r="T543" s="154"/>
      <c r="AT543" s="150" t="s">
        <v>186</v>
      </c>
      <c r="AU543" s="150" t="s">
        <v>87</v>
      </c>
      <c r="AV543" s="12" t="s">
        <v>84</v>
      </c>
      <c r="AW543" s="12" t="s">
        <v>31</v>
      </c>
      <c r="AX543" s="12" t="s">
        <v>76</v>
      </c>
      <c r="AY543" s="150" t="s">
        <v>178</v>
      </c>
    </row>
    <row r="544" spans="2:65" s="13" customFormat="1">
      <c r="B544" s="155"/>
      <c r="D544" s="149" t="s">
        <v>186</v>
      </c>
      <c r="E544" s="156" t="s">
        <v>1</v>
      </c>
      <c r="F544" s="157" t="s">
        <v>534</v>
      </c>
      <c r="H544" s="158">
        <v>1.05</v>
      </c>
      <c r="I544" s="159"/>
      <c r="L544" s="155"/>
      <c r="M544" s="160"/>
      <c r="T544" s="161"/>
      <c r="AT544" s="156" t="s">
        <v>186</v>
      </c>
      <c r="AU544" s="156" t="s">
        <v>87</v>
      </c>
      <c r="AV544" s="13" t="s">
        <v>87</v>
      </c>
      <c r="AW544" s="13" t="s">
        <v>31</v>
      </c>
      <c r="AX544" s="13" t="s">
        <v>76</v>
      </c>
      <c r="AY544" s="156" t="s">
        <v>178</v>
      </c>
    </row>
    <row r="545" spans="2:51" s="12" customFormat="1">
      <c r="B545" s="148"/>
      <c r="D545" s="149" t="s">
        <v>186</v>
      </c>
      <c r="E545" s="150" t="s">
        <v>1</v>
      </c>
      <c r="F545" s="151" t="s">
        <v>756</v>
      </c>
      <c r="H545" s="150" t="s">
        <v>1</v>
      </c>
      <c r="I545" s="152"/>
      <c r="L545" s="148"/>
      <c r="M545" s="153"/>
      <c r="T545" s="154"/>
      <c r="AT545" s="150" t="s">
        <v>186</v>
      </c>
      <c r="AU545" s="150" t="s">
        <v>87</v>
      </c>
      <c r="AV545" s="12" t="s">
        <v>84</v>
      </c>
      <c r="AW545" s="12" t="s">
        <v>31</v>
      </c>
      <c r="AX545" s="12" t="s">
        <v>76</v>
      </c>
      <c r="AY545" s="150" t="s">
        <v>178</v>
      </c>
    </row>
    <row r="546" spans="2:51" s="13" customFormat="1">
      <c r="B546" s="155"/>
      <c r="D546" s="149" t="s">
        <v>186</v>
      </c>
      <c r="E546" s="156" t="s">
        <v>1</v>
      </c>
      <c r="F546" s="157" t="s">
        <v>528</v>
      </c>
      <c r="H546" s="158">
        <v>0.6</v>
      </c>
      <c r="I546" s="159"/>
      <c r="L546" s="155"/>
      <c r="M546" s="160"/>
      <c r="T546" s="161"/>
      <c r="AT546" s="156" t="s">
        <v>186</v>
      </c>
      <c r="AU546" s="156" t="s">
        <v>87</v>
      </c>
      <c r="AV546" s="13" t="s">
        <v>87</v>
      </c>
      <c r="AW546" s="13" t="s">
        <v>31</v>
      </c>
      <c r="AX546" s="13" t="s">
        <v>76</v>
      </c>
      <c r="AY546" s="156" t="s">
        <v>178</v>
      </c>
    </row>
    <row r="547" spans="2:51" s="12" customFormat="1">
      <c r="B547" s="148"/>
      <c r="D547" s="149" t="s">
        <v>186</v>
      </c>
      <c r="E547" s="150" t="s">
        <v>1</v>
      </c>
      <c r="F547" s="151" t="s">
        <v>757</v>
      </c>
      <c r="H547" s="150" t="s">
        <v>1</v>
      </c>
      <c r="I547" s="152"/>
      <c r="L547" s="148"/>
      <c r="M547" s="153"/>
      <c r="T547" s="154"/>
      <c r="AT547" s="150" t="s">
        <v>186</v>
      </c>
      <c r="AU547" s="150" t="s">
        <v>87</v>
      </c>
      <c r="AV547" s="12" t="s">
        <v>84</v>
      </c>
      <c r="AW547" s="12" t="s">
        <v>31</v>
      </c>
      <c r="AX547" s="12" t="s">
        <v>76</v>
      </c>
      <c r="AY547" s="150" t="s">
        <v>178</v>
      </c>
    </row>
    <row r="548" spans="2:51" s="13" customFormat="1">
      <c r="B548" s="155"/>
      <c r="D548" s="149" t="s">
        <v>186</v>
      </c>
      <c r="E548" s="156" t="s">
        <v>1</v>
      </c>
      <c r="F548" s="157" t="s">
        <v>534</v>
      </c>
      <c r="H548" s="158">
        <v>1.05</v>
      </c>
      <c r="I548" s="159"/>
      <c r="L548" s="155"/>
      <c r="M548" s="160"/>
      <c r="T548" s="161"/>
      <c r="AT548" s="156" t="s">
        <v>186</v>
      </c>
      <c r="AU548" s="156" t="s">
        <v>87</v>
      </c>
      <c r="AV548" s="13" t="s">
        <v>87</v>
      </c>
      <c r="AW548" s="13" t="s">
        <v>31</v>
      </c>
      <c r="AX548" s="13" t="s">
        <v>76</v>
      </c>
      <c r="AY548" s="156" t="s">
        <v>178</v>
      </c>
    </row>
    <row r="549" spans="2:51" s="12" customFormat="1">
      <c r="B549" s="148"/>
      <c r="D549" s="149" t="s">
        <v>186</v>
      </c>
      <c r="E549" s="150" t="s">
        <v>1</v>
      </c>
      <c r="F549" s="151" t="s">
        <v>758</v>
      </c>
      <c r="H549" s="150" t="s">
        <v>1</v>
      </c>
      <c r="I549" s="152"/>
      <c r="L549" s="148"/>
      <c r="M549" s="153"/>
      <c r="T549" s="154"/>
      <c r="AT549" s="150" t="s">
        <v>186</v>
      </c>
      <c r="AU549" s="150" t="s">
        <v>87</v>
      </c>
      <c r="AV549" s="12" t="s">
        <v>84</v>
      </c>
      <c r="AW549" s="12" t="s">
        <v>31</v>
      </c>
      <c r="AX549" s="12" t="s">
        <v>76</v>
      </c>
      <c r="AY549" s="150" t="s">
        <v>178</v>
      </c>
    </row>
    <row r="550" spans="2:51" s="13" customFormat="1">
      <c r="B550" s="155"/>
      <c r="D550" s="149" t="s">
        <v>186</v>
      </c>
      <c r="E550" s="156" t="s">
        <v>1</v>
      </c>
      <c r="F550" s="157" t="s">
        <v>534</v>
      </c>
      <c r="H550" s="158">
        <v>1.05</v>
      </c>
      <c r="I550" s="159"/>
      <c r="L550" s="155"/>
      <c r="M550" s="160"/>
      <c r="T550" s="161"/>
      <c r="AT550" s="156" t="s">
        <v>186</v>
      </c>
      <c r="AU550" s="156" t="s">
        <v>87</v>
      </c>
      <c r="AV550" s="13" t="s">
        <v>87</v>
      </c>
      <c r="AW550" s="13" t="s">
        <v>31</v>
      </c>
      <c r="AX550" s="13" t="s">
        <v>76</v>
      </c>
      <c r="AY550" s="156" t="s">
        <v>178</v>
      </c>
    </row>
    <row r="551" spans="2:51" s="12" customFormat="1">
      <c r="B551" s="148"/>
      <c r="D551" s="149" t="s">
        <v>186</v>
      </c>
      <c r="E551" s="150" t="s">
        <v>1</v>
      </c>
      <c r="F551" s="151" t="s">
        <v>759</v>
      </c>
      <c r="H551" s="150" t="s">
        <v>1</v>
      </c>
      <c r="I551" s="152"/>
      <c r="L551" s="148"/>
      <c r="M551" s="153"/>
      <c r="T551" s="154"/>
      <c r="AT551" s="150" t="s">
        <v>186</v>
      </c>
      <c r="AU551" s="150" t="s">
        <v>87</v>
      </c>
      <c r="AV551" s="12" t="s">
        <v>84</v>
      </c>
      <c r="AW551" s="12" t="s">
        <v>31</v>
      </c>
      <c r="AX551" s="12" t="s">
        <v>76</v>
      </c>
      <c r="AY551" s="150" t="s">
        <v>178</v>
      </c>
    </row>
    <row r="552" spans="2:51" s="13" customFormat="1">
      <c r="B552" s="155"/>
      <c r="D552" s="149" t="s">
        <v>186</v>
      </c>
      <c r="E552" s="156" t="s">
        <v>1</v>
      </c>
      <c r="F552" s="157" t="s">
        <v>529</v>
      </c>
      <c r="H552" s="158">
        <v>0.9</v>
      </c>
      <c r="I552" s="159"/>
      <c r="L552" s="155"/>
      <c r="M552" s="160"/>
      <c r="T552" s="161"/>
      <c r="AT552" s="156" t="s">
        <v>186</v>
      </c>
      <c r="AU552" s="156" t="s">
        <v>87</v>
      </c>
      <c r="AV552" s="13" t="s">
        <v>87</v>
      </c>
      <c r="AW552" s="13" t="s">
        <v>31</v>
      </c>
      <c r="AX552" s="13" t="s">
        <v>76</v>
      </c>
      <c r="AY552" s="156" t="s">
        <v>178</v>
      </c>
    </row>
    <row r="553" spans="2:51" s="12" customFormat="1">
      <c r="B553" s="148"/>
      <c r="D553" s="149" t="s">
        <v>186</v>
      </c>
      <c r="E553" s="150" t="s">
        <v>1</v>
      </c>
      <c r="F553" s="151" t="s">
        <v>760</v>
      </c>
      <c r="H553" s="150" t="s">
        <v>1</v>
      </c>
      <c r="I553" s="152"/>
      <c r="L553" s="148"/>
      <c r="M553" s="153"/>
      <c r="T553" s="154"/>
      <c r="AT553" s="150" t="s">
        <v>186</v>
      </c>
      <c r="AU553" s="150" t="s">
        <v>87</v>
      </c>
      <c r="AV553" s="12" t="s">
        <v>84</v>
      </c>
      <c r="AW553" s="12" t="s">
        <v>31</v>
      </c>
      <c r="AX553" s="12" t="s">
        <v>76</v>
      </c>
      <c r="AY553" s="150" t="s">
        <v>178</v>
      </c>
    </row>
    <row r="554" spans="2:51" s="13" customFormat="1">
      <c r="B554" s="155"/>
      <c r="D554" s="149" t="s">
        <v>186</v>
      </c>
      <c r="E554" s="156" t="s">
        <v>1</v>
      </c>
      <c r="F554" s="157" t="s">
        <v>525</v>
      </c>
      <c r="H554" s="158">
        <v>0.75</v>
      </c>
      <c r="I554" s="159"/>
      <c r="L554" s="155"/>
      <c r="M554" s="160"/>
      <c r="T554" s="161"/>
      <c r="AT554" s="156" t="s">
        <v>186</v>
      </c>
      <c r="AU554" s="156" t="s">
        <v>87</v>
      </c>
      <c r="AV554" s="13" t="s">
        <v>87</v>
      </c>
      <c r="AW554" s="13" t="s">
        <v>31</v>
      </c>
      <c r="AX554" s="13" t="s">
        <v>76</v>
      </c>
      <c r="AY554" s="156" t="s">
        <v>178</v>
      </c>
    </row>
    <row r="555" spans="2:51" s="12" customFormat="1">
      <c r="B555" s="148"/>
      <c r="D555" s="149" t="s">
        <v>186</v>
      </c>
      <c r="E555" s="150" t="s">
        <v>1</v>
      </c>
      <c r="F555" s="151" t="s">
        <v>761</v>
      </c>
      <c r="H555" s="150" t="s">
        <v>1</v>
      </c>
      <c r="I555" s="152"/>
      <c r="L555" s="148"/>
      <c r="M555" s="153"/>
      <c r="T555" s="154"/>
      <c r="AT555" s="150" t="s">
        <v>186</v>
      </c>
      <c r="AU555" s="150" t="s">
        <v>87</v>
      </c>
      <c r="AV555" s="12" t="s">
        <v>84</v>
      </c>
      <c r="AW555" s="12" t="s">
        <v>31</v>
      </c>
      <c r="AX555" s="12" t="s">
        <v>76</v>
      </c>
      <c r="AY555" s="150" t="s">
        <v>178</v>
      </c>
    </row>
    <row r="556" spans="2:51" s="13" customFormat="1">
      <c r="B556" s="155"/>
      <c r="D556" s="149" t="s">
        <v>186</v>
      </c>
      <c r="E556" s="156" t="s">
        <v>1</v>
      </c>
      <c r="F556" s="157" t="s">
        <v>525</v>
      </c>
      <c r="H556" s="158">
        <v>0.75</v>
      </c>
      <c r="I556" s="159"/>
      <c r="L556" s="155"/>
      <c r="M556" s="160"/>
      <c r="T556" s="161"/>
      <c r="AT556" s="156" t="s">
        <v>186</v>
      </c>
      <c r="AU556" s="156" t="s">
        <v>87</v>
      </c>
      <c r="AV556" s="13" t="s">
        <v>87</v>
      </c>
      <c r="AW556" s="13" t="s">
        <v>31</v>
      </c>
      <c r="AX556" s="13" t="s">
        <v>76</v>
      </c>
      <c r="AY556" s="156" t="s">
        <v>178</v>
      </c>
    </row>
    <row r="557" spans="2:51" s="12" customFormat="1">
      <c r="B557" s="148"/>
      <c r="D557" s="149" t="s">
        <v>186</v>
      </c>
      <c r="E557" s="150" t="s">
        <v>1</v>
      </c>
      <c r="F557" s="151" t="s">
        <v>762</v>
      </c>
      <c r="H557" s="150" t="s">
        <v>1</v>
      </c>
      <c r="I557" s="152"/>
      <c r="L557" s="148"/>
      <c r="M557" s="153"/>
      <c r="T557" s="154"/>
      <c r="AT557" s="150" t="s">
        <v>186</v>
      </c>
      <c r="AU557" s="150" t="s">
        <v>87</v>
      </c>
      <c r="AV557" s="12" t="s">
        <v>84</v>
      </c>
      <c r="AW557" s="12" t="s">
        <v>31</v>
      </c>
      <c r="AX557" s="12" t="s">
        <v>76</v>
      </c>
      <c r="AY557" s="150" t="s">
        <v>178</v>
      </c>
    </row>
    <row r="558" spans="2:51" s="13" customFormat="1">
      <c r="B558" s="155"/>
      <c r="D558" s="149" t="s">
        <v>186</v>
      </c>
      <c r="E558" s="156" t="s">
        <v>1</v>
      </c>
      <c r="F558" s="157" t="s">
        <v>525</v>
      </c>
      <c r="H558" s="158">
        <v>0.75</v>
      </c>
      <c r="I558" s="159"/>
      <c r="L558" s="155"/>
      <c r="M558" s="160"/>
      <c r="T558" s="161"/>
      <c r="AT558" s="156" t="s">
        <v>186</v>
      </c>
      <c r="AU558" s="156" t="s">
        <v>87</v>
      </c>
      <c r="AV558" s="13" t="s">
        <v>87</v>
      </c>
      <c r="AW558" s="13" t="s">
        <v>31</v>
      </c>
      <c r="AX558" s="13" t="s">
        <v>76</v>
      </c>
      <c r="AY558" s="156" t="s">
        <v>178</v>
      </c>
    </row>
    <row r="559" spans="2:51" s="12" customFormat="1">
      <c r="B559" s="148"/>
      <c r="D559" s="149" t="s">
        <v>186</v>
      </c>
      <c r="E559" s="150" t="s">
        <v>1</v>
      </c>
      <c r="F559" s="151" t="s">
        <v>763</v>
      </c>
      <c r="H559" s="150" t="s">
        <v>1</v>
      </c>
      <c r="I559" s="152"/>
      <c r="L559" s="148"/>
      <c r="M559" s="153"/>
      <c r="T559" s="154"/>
      <c r="AT559" s="150" t="s">
        <v>186</v>
      </c>
      <c r="AU559" s="150" t="s">
        <v>87</v>
      </c>
      <c r="AV559" s="12" t="s">
        <v>84</v>
      </c>
      <c r="AW559" s="12" t="s">
        <v>31</v>
      </c>
      <c r="AX559" s="12" t="s">
        <v>76</v>
      </c>
      <c r="AY559" s="150" t="s">
        <v>178</v>
      </c>
    </row>
    <row r="560" spans="2:51" s="13" customFormat="1">
      <c r="B560" s="155"/>
      <c r="D560" s="149" t="s">
        <v>186</v>
      </c>
      <c r="E560" s="156" t="s">
        <v>1</v>
      </c>
      <c r="F560" s="157" t="s">
        <v>530</v>
      </c>
      <c r="H560" s="158">
        <v>0.45</v>
      </c>
      <c r="I560" s="159"/>
      <c r="L560" s="155"/>
      <c r="M560" s="160"/>
      <c r="T560" s="161"/>
      <c r="AT560" s="156" t="s">
        <v>186</v>
      </c>
      <c r="AU560" s="156" t="s">
        <v>87</v>
      </c>
      <c r="AV560" s="13" t="s">
        <v>87</v>
      </c>
      <c r="AW560" s="13" t="s">
        <v>31</v>
      </c>
      <c r="AX560" s="13" t="s">
        <v>76</v>
      </c>
      <c r="AY560" s="156" t="s">
        <v>178</v>
      </c>
    </row>
    <row r="561" spans="2:51" s="12" customFormat="1">
      <c r="B561" s="148"/>
      <c r="D561" s="149" t="s">
        <v>186</v>
      </c>
      <c r="E561" s="150" t="s">
        <v>1</v>
      </c>
      <c r="F561" s="151" t="s">
        <v>764</v>
      </c>
      <c r="H561" s="150" t="s">
        <v>1</v>
      </c>
      <c r="I561" s="152"/>
      <c r="L561" s="148"/>
      <c r="M561" s="153"/>
      <c r="T561" s="154"/>
      <c r="AT561" s="150" t="s">
        <v>186</v>
      </c>
      <c r="AU561" s="150" t="s">
        <v>87</v>
      </c>
      <c r="AV561" s="12" t="s">
        <v>84</v>
      </c>
      <c r="AW561" s="12" t="s">
        <v>31</v>
      </c>
      <c r="AX561" s="12" t="s">
        <v>76</v>
      </c>
      <c r="AY561" s="150" t="s">
        <v>178</v>
      </c>
    </row>
    <row r="562" spans="2:51" s="13" customFormat="1">
      <c r="B562" s="155"/>
      <c r="D562" s="149" t="s">
        <v>186</v>
      </c>
      <c r="E562" s="156" t="s">
        <v>1</v>
      </c>
      <c r="F562" s="157" t="s">
        <v>803</v>
      </c>
      <c r="H562" s="158">
        <v>1.5</v>
      </c>
      <c r="I562" s="159"/>
      <c r="L562" s="155"/>
      <c r="M562" s="160"/>
      <c r="T562" s="161"/>
      <c r="AT562" s="156" t="s">
        <v>186</v>
      </c>
      <c r="AU562" s="156" t="s">
        <v>87</v>
      </c>
      <c r="AV562" s="13" t="s">
        <v>87</v>
      </c>
      <c r="AW562" s="13" t="s">
        <v>31</v>
      </c>
      <c r="AX562" s="13" t="s">
        <v>76</v>
      </c>
      <c r="AY562" s="156" t="s">
        <v>178</v>
      </c>
    </row>
    <row r="563" spans="2:51" s="12" customFormat="1">
      <c r="B563" s="148"/>
      <c r="D563" s="149" t="s">
        <v>186</v>
      </c>
      <c r="E563" s="150" t="s">
        <v>1</v>
      </c>
      <c r="F563" s="151" t="s">
        <v>765</v>
      </c>
      <c r="H563" s="150" t="s">
        <v>1</v>
      </c>
      <c r="I563" s="152"/>
      <c r="L563" s="148"/>
      <c r="M563" s="153"/>
      <c r="T563" s="154"/>
      <c r="AT563" s="150" t="s">
        <v>186</v>
      </c>
      <c r="AU563" s="150" t="s">
        <v>87</v>
      </c>
      <c r="AV563" s="12" t="s">
        <v>84</v>
      </c>
      <c r="AW563" s="12" t="s">
        <v>31</v>
      </c>
      <c r="AX563" s="12" t="s">
        <v>76</v>
      </c>
      <c r="AY563" s="150" t="s">
        <v>178</v>
      </c>
    </row>
    <row r="564" spans="2:51" s="13" customFormat="1">
      <c r="B564" s="155"/>
      <c r="D564" s="149" t="s">
        <v>186</v>
      </c>
      <c r="E564" s="156" t="s">
        <v>1</v>
      </c>
      <c r="F564" s="157" t="s">
        <v>534</v>
      </c>
      <c r="H564" s="158">
        <v>1.05</v>
      </c>
      <c r="I564" s="159"/>
      <c r="L564" s="155"/>
      <c r="M564" s="160"/>
      <c r="T564" s="161"/>
      <c r="AT564" s="156" t="s">
        <v>186</v>
      </c>
      <c r="AU564" s="156" t="s">
        <v>87</v>
      </c>
      <c r="AV564" s="13" t="s">
        <v>87</v>
      </c>
      <c r="AW564" s="13" t="s">
        <v>31</v>
      </c>
      <c r="AX564" s="13" t="s">
        <v>76</v>
      </c>
      <c r="AY564" s="156" t="s">
        <v>178</v>
      </c>
    </row>
    <row r="565" spans="2:51" s="12" customFormat="1">
      <c r="B565" s="148"/>
      <c r="D565" s="149" t="s">
        <v>186</v>
      </c>
      <c r="E565" s="150" t="s">
        <v>1</v>
      </c>
      <c r="F565" s="151" t="s">
        <v>766</v>
      </c>
      <c r="H565" s="150" t="s">
        <v>1</v>
      </c>
      <c r="I565" s="152"/>
      <c r="L565" s="148"/>
      <c r="M565" s="153"/>
      <c r="T565" s="154"/>
      <c r="AT565" s="150" t="s">
        <v>186</v>
      </c>
      <c r="AU565" s="150" t="s">
        <v>87</v>
      </c>
      <c r="AV565" s="12" t="s">
        <v>84</v>
      </c>
      <c r="AW565" s="12" t="s">
        <v>31</v>
      </c>
      <c r="AX565" s="12" t="s">
        <v>76</v>
      </c>
      <c r="AY565" s="150" t="s">
        <v>178</v>
      </c>
    </row>
    <row r="566" spans="2:51" s="13" customFormat="1">
      <c r="B566" s="155"/>
      <c r="D566" s="149" t="s">
        <v>186</v>
      </c>
      <c r="E566" s="156" t="s">
        <v>1</v>
      </c>
      <c r="F566" s="157" t="s">
        <v>525</v>
      </c>
      <c r="H566" s="158">
        <v>0.75</v>
      </c>
      <c r="I566" s="159"/>
      <c r="L566" s="155"/>
      <c r="M566" s="160"/>
      <c r="T566" s="161"/>
      <c r="AT566" s="156" t="s">
        <v>186</v>
      </c>
      <c r="AU566" s="156" t="s">
        <v>87</v>
      </c>
      <c r="AV566" s="13" t="s">
        <v>87</v>
      </c>
      <c r="AW566" s="13" t="s">
        <v>31</v>
      </c>
      <c r="AX566" s="13" t="s">
        <v>76</v>
      </c>
      <c r="AY566" s="156" t="s">
        <v>178</v>
      </c>
    </row>
    <row r="567" spans="2:51" s="12" customFormat="1">
      <c r="B567" s="148"/>
      <c r="D567" s="149" t="s">
        <v>186</v>
      </c>
      <c r="E567" s="150" t="s">
        <v>1</v>
      </c>
      <c r="F567" s="151" t="s">
        <v>767</v>
      </c>
      <c r="H567" s="150" t="s">
        <v>1</v>
      </c>
      <c r="I567" s="152"/>
      <c r="L567" s="148"/>
      <c r="M567" s="153"/>
      <c r="T567" s="154"/>
      <c r="AT567" s="150" t="s">
        <v>186</v>
      </c>
      <c r="AU567" s="150" t="s">
        <v>87</v>
      </c>
      <c r="AV567" s="12" t="s">
        <v>84</v>
      </c>
      <c r="AW567" s="12" t="s">
        <v>31</v>
      </c>
      <c r="AX567" s="12" t="s">
        <v>76</v>
      </c>
      <c r="AY567" s="150" t="s">
        <v>178</v>
      </c>
    </row>
    <row r="568" spans="2:51" s="13" customFormat="1">
      <c r="B568" s="155"/>
      <c r="D568" s="149" t="s">
        <v>186</v>
      </c>
      <c r="E568" s="156" t="s">
        <v>1</v>
      </c>
      <c r="F568" s="157" t="s">
        <v>528</v>
      </c>
      <c r="H568" s="158">
        <v>0.6</v>
      </c>
      <c r="I568" s="159"/>
      <c r="L568" s="155"/>
      <c r="M568" s="160"/>
      <c r="T568" s="161"/>
      <c r="AT568" s="156" t="s">
        <v>186</v>
      </c>
      <c r="AU568" s="156" t="s">
        <v>87</v>
      </c>
      <c r="AV568" s="13" t="s">
        <v>87</v>
      </c>
      <c r="AW568" s="13" t="s">
        <v>31</v>
      </c>
      <c r="AX568" s="13" t="s">
        <v>76</v>
      </c>
      <c r="AY568" s="156" t="s">
        <v>178</v>
      </c>
    </row>
    <row r="569" spans="2:51" s="12" customFormat="1">
      <c r="B569" s="148"/>
      <c r="D569" s="149" t="s">
        <v>186</v>
      </c>
      <c r="E569" s="150" t="s">
        <v>1</v>
      </c>
      <c r="F569" s="151" t="s">
        <v>768</v>
      </c>
      <c r="H569" s="150" t="s">
        <v>1</v>
      </c>
      <c r="I569" s="152"/>
      <c r="L569" s="148"/>
      <c r="M569" s="153"/>
      <c r="T569" s="154"/>
      <c r="AT569" s="150" t="s">
        <v>186</v>
      </c>
      <c r="AU569" s="150" t="s">
        <v>87</v>
      </c>
      <c r="AV569" s="12" t="s">
        <v>84</v>
      </c>
      <c r="AW569" s="12" t="s">
        <v>31</v>
      </c>
      <c r="AX569" s="12" t="s">
        <v>76</v>
      </c>
      <c r="AY569" s="150" t="s">
        <v>178</v>
      </c>
    </row>
    <row r="570" spans="2:51" s="13" customFormat="1">
      <c r="B570" s="155"/>
      <c r="D570" s="149" t="s">
        <v>186</v>
      </c>
      <c r="E570" s="156" t="s">
        <v>1</v>
      </c>
      <c r="F570" s="157" t="s">
        <v>525</v>
      </c>
      <c r="H570" s="158">
        <v>0.75</v>
      </c>
      <c r="I570" s="159"/>
      <c r="L570" s="155"/>
      <c r="M570" s="160"/>
      <c r="T570" s="161"/>
      <c r="AT570" s="156" t="s">
        <v>186</v>
      </c>
      <c r="AU570" s="156" t="s">
        <v>87</v>
      </c>
      <c r="AV570" s="13" t="s">
        <v>87</v>
      </c>
      <c r="AW570" s="13" t="s">
        <v>31</v>
      </c>
      <c r="AX570" s="13" t="s">
        <v>76</v>
      </c>
      <c r="AY570" s="156" t="s">
        <v>178</v>
      </c>
    </row>
    <row r="571" spans="2:51" s="12" customFormat="1">
      <c r="B571" s="148"/>
      <c r="D571" s="149" t="s">
        <v>186</v>
      </c>
      <c r="E571" s="150" t="s">
        <v>1</v>
      </c>
      <c r="F571" s="151" t="s">
        <v>804</v>
      </c>
      <c r="H571" s="150" t="s">
        <v>1</v>
      </c>
      <c r="I571" s="152"/>
      <c r="L571" s="148"/>
      <c r="M571" s="153"/>
      <c r="T571" s="154"/>
      <c r="AT571" s="150" t="s">
        <v>186</v>
      </c>
      <c r="AU571" s="150" t="s">
        <v>87</v>
      </c>
      <c r="AV571" s="12" t="s">
        <v>84</v>
      </c>
      <c r="AW571" s="12" t="s">
        <v>31</v>
      </c>
      <c r="AX571" s="12" t="s">
        <v>76</v>
      </c>
      <c r="AY571" s="150" t="s">
        <v>178</v>
      </c>
    </row>
    <row r="572" spans="2:51" s="13" customFormat="1">
      <c r="B572" s="155"/>
      <c r="D572" s="149" t="s">
        <v>186</v>
      </c>
      <c r="E572" s="156" t="s">
        <v>1</v>
      </c>
      <c r="F572" s="157" t="s">
        <v>529</v>
      </c>
      <c r="H572" s="158">
        <v>0.9</v>
      </c>
      <c r="I572" s="159"/>
      <c r="L572" s="155"/>
      <c r="M572" s="160"/>
      <c r="T572" s="161"/>
      <c r="AT572" s="156" t="s">
        <v>186</v>
      </c>
      <c r="AU572" s="156" t="s">
        <v>87</v>
      </c>
      <c r="AV572" s="13" t="s">
        <v>87</v>
      </c>
      <c r="AW572" s="13" t="s">
        <v>31</v>
      </c>
      <c r="AX572" s="13" t="s">
        <v>76</v>
      </c>
      <c r="AY572" s="156" t="s">
        <v>178</v>
      </c>
    </row>
    <row r="573" spans="2:51" s="12" customFormat="1">
      <c r="B573" s="148"/>
      <c r="D573" s="149" t="s">
        <v>186</v>
      </c>
      <c r="E573" s="150" t="s">
        <v>1</v>
      </c>
      <c r="F573" s="151" t="s">
        <v>770</v>
      </c>
      <c r="H573" s="150" t="s">
        <v>1</v>
      </c>
      <c r="I573" s="152"/>
      <c r="L573" s="148"/>
      <c r="M573" s="153"/>
      <c r="T573" s="154"/>
      <c r="AT573" s="150" t="s">
        <v>186</v>
      </c>
      <c r="AU573" s="150" t="s">
        <v>87</v>
      </c>
      <c r="AV573" s="12" t="s">
        <v>84</v>
      </c>
      <c r="AW573" s="12" t="s">
        <v>31</v>
      </c>
      <c r="AX573" s="12" t="s">
        <v>76</v>
      </c>
      <c r="AY573" s="150" t="s">
        <v>178</v>
      </c>
    </row>
    <row r="574" spans="2:51" s="13" customFormat="1">
      <c r="B574" s="155"/>
      <c r="D574" s="149" t="s">
        <v>186</v>
      </c>
      <c r="E574" s="156" t="s">
        <v>1</v>
      </c>
      <c r="F574" s="157" t="s">
        <v>526</v>
      </c>
      <c r="H574" s="158">
        <v>1.35</v>
      </c>
      <c r="I574" s="159"/>
      <c r="L574" s="155"/>
      <c r="M574" s="160"/>
      <c r="T574" s="161"/>
      <c r="AT574" s="156" t="s">
        <v>186</v>
      </c>
      <c r="AU574" s="156" t="s">
        <v>87</v>
      </c>
      <c r="AV574" s="13" t="s">
        <v>87</v>
      </c>
      <c r="AW574" s="13" t="s">
        <v>31</v>
      </c>
      <c r="AX574" s="13" t="s">
        <v>76</v>
      </c>
      <c r="AY574" s="156" t="s">
        <v>178</v>
      </c>
    </row>
    <row r="575" spans="2:51" s="12" customFormat="1">
      <c r="B575" s="148"/>
      <c r="D575" s="149" t="s">
        <v>186</v>
      </c>
      <c r="E575" s="150" t="s">
        <v>1</v>
      </c>
      <c r="F575" s="151" t="s">
        <v>771</v>
      </c>
      <c r="H575" s="150" t="s">
        <v>1</v>
      </c>
      <c r="I575" s="152"/>
      <c r="L575" s="148"/>
      <c r="M575" s="153"/>
      <c r="T575" s="154"/>
      <c r="AT575" s="150" t="s">
        <v>186</v>
      </c>
      <c r="AU575" s="150" t="s">
        <v>87</v>
      </c>
      <c r="AV575" s="12" t="s">
        <v>84</v>
      </c>
      <c r="AW575" s="12" t="s">
        <v>31</v>
      </c>
      <c r="AX575" s="12" t="s">
        <v>76</v>
      </c>
      <c r="AY575" s="150" t="s">
        <v>178</v>
      </c>
    </row>
    <row r="576" spans="2:51" s="13" customFormat="1">
      <c r="B576" s="155"/>
      <c r="D576" s="149" t="s">
        <v>186</v>
      </c>
      <c r="E576" s="156" t="s">
        <v>1</v>
      </c>
      <c r="F576" s="157" t="s">
        <v>533</v>
      </c>
      <c r="H576" s="158">
        <v>1.2</v>
      </c>
      <c r="I576" s="159"/>
      <c r="L576" s="155"/>
      <c r="M576" s="160"/>
      <c r="T576" s="161"/>
      <c r="AT576" s="156" t="s">
        <v>186</v>
      </c>
      <c r="AU576" s="156" t="s">
        <v>87</v>
      </c>
      <c r="AV576" s="13" t="s">
        <v>87</v>
      </c>
      <c r="AW576" s="13" t="s">
        <v>31</v>
      </c>
      <c r="AX576" s="13" t="s">
        <v>76</v>
      </c>
      <c r="AY576" s="156" t="s">
        <v>178</v>
      </c>
    </row>
    <row r="577" spans="2:65" s="12" customFormat="1">
      <c r="B577" s="148"/>
      <c r="D577" s="149" t="s">
        <v>186</v>
      </c>
      <c r="E577" s="150" t="s">
        <v>1</v>
      </c>
      <c r="F577" s="151" t="s">
        <v>772</v>
      </c>
      <c r="H577" s="150" t="s">
        <v>1</v>
      </c>
      <c r="I577" s="152"/>
      <c r="L577" s="148"/>
      <c r="M577" s="153"/>
      <c r="T577" s="154"/>
      <c r="AT577" s="150" t="s">
        <v>186</v>
      </c>
      <c r="AU577" s="150" t="s">
        <v>87</v>
      </c>
      <c r="AV577" s="12" t="s">
        <v>84</v>
      </c>
      <c r="AW577" s="12" t="s">
        <v>31</v>
      </c>
      <c r="AX577" s="12" t="s">
        <v>76</v>
      </c>
      <c r="AY577" s="150" t="s">
        <v>178</v>
      </c>
    </row>
    <row r="578" spans="2:65" s="13" customFormat="1">
      <c r="B578" s="155"/>
      <c r="D578" s="149" t="s">
        <v>186</v>
      </c>
      <c r="E578" s="156" t="s">
        <v>1</v>
      </c>
      <c r="F578" s="157" t="s">
        <v>534</v>
      </c>
      <c r="H578" s="158">
        <v>1.05</v>
      </c>
      <c r="I578" s="159"/>
      <c r="L578" s="155"/>
      <c r="M578" s="160"/>
      <c r="T578" s="161"/>
      <c r="AT578" s="156" t="s">
        <v>186</v>
      </c>
      <c r="AU578" s="156" t="s">
        <v>87</v>
      </c>
      <c r="AV578" s="13" t="s">
        <v>87</v>
      </c>
      <c r="AW578" s="13" t="s">
        <v>31</v>
      </c>
      <c r="AX578" s="13" t="s">
        <v>76</v>
      </c>
      <c r="AY578" s="156" t="s">
        <v>178</v>
      </c>
    </row>
    <row r="579" spans="2:65" s="12" customFormat="1">
      <c r="B579" s="148"/>
      <c r="D579" s="149" t="s">
        <v>186</v>
      </c>
      <c r="E579" s="150" t="s">
        <v>1</v>
      </c>
      <c r="F579" s="151" t="s">
        <v>773</v>
      </c>
      <c r="H579" s="150" t="s">
        <v>1</v>
      </c>
      <c r="I579" s="152"/>
      <c r="L579" s="148"/>
      <c r="M579" s="153"/>
      <c r="T579" s="154"/>
      <c r="AT579" s="150" t="s">
        <v>186</v>
      </c>
      <c r="AU579" s="150" t="s">
        <v>87</v>
      </c>
      <c r="AV579" s="12" t="s">
        <v>84</v>
      </c>
      <c r="AW579" s="12" t="s">
        <v>31</v>
      </c>
      <c r="AX579" s="12" t="s">
        <v>76</v>
      </c>
      <c r="AY579" s="150" t="s">
        <v>178</v>
      </c>
    </row>
    <row r="580" spans="2:65" s="13" customFormat="1">
      <c r="B580" s="155"/>
      <c r="D580" s="149" t="s">
        <v>186</v>
      </c>
      <c r="E580" s="156" t="s">
        <v>1</v>
      </c>
      <c r="F580" s="157" t="s">
        <v>528</v>
      </c>
      <c r="H580" s="158">
        <v>0.6</v>
      </c>
      <c r="I580" s="159"/>
      <c r="L580" s="155"/>
      <c r="M580" s="160"/>
      <c r="T580" s="161"/>
      <c r="AT580" s="156" t="s">
        <v>186</v>
      </c>
      <c r="AU580" s="156" t="s">
        <v>87</v>
      </c>
      <c r="AV580" s="13" t="s">
        <v>87</v>
      </c>
      <c r="AW580" s="13" t="s">
        <v>31</v>
      </c>
      <c r="AX580" s="13" t="s">
        <v>76</v>
      </c>
      <c r="AY580" s="156" t="s">
        <v>178</v>
      </c>
    </row>
    <row r="581" spans="2:65" s="12" customFormat="1">
      <c r="B581" s="148"/>
      <c r="D581" s="149" t="s">
        <v>186</v>
      </c>
      <c r="E581" s="150" t="s">
        <v>1</v>
      </c>
      <c r="F581" s="151" t="s">
        <v>774</v>
      </c>
      <c r="H581" s="150" t="s">
        <v>1</v>
      </c>
      <c r="I581" s="152"/>
      <c r="L581" s="148"/>
      <c r="M581" s="153"/>
      <c r="T581" s="154"/>
      <c r="AT581" s="150" t="s">
        <v>186</v>
      </c>
      <c r="AU581" s="150" t="s">
        <v>87</v>
      </c>
      <c r="AV581" s="12" t="s">
        <v>84</v>
      </c>
      <c r="AW581" s="12" t="s">
        <v>31</v>
      </c>
      <c r="AX581" s="12" t="s">
        <v>76</v>
      </c>
      <c r="AY581" s="150" t="s">
        <v>178</v>
      </c>
    </row>
    <row r="582" spans="2:65" s="13" customFormat="1">
      <c r="B582" s="155"/>
      <c r="D582" s="149" t="s">
        <v>186</v>
      </c>
      <c r="E582" s="156" t="s">
        <v>1</v>
      </c>
      <c r="F582" s="157" t="s">
        <v>529</v>
      </c>
      <c r="H582" s="158">
        <v>0.9</v>
      </c>
      <c r="I582" s="159"/>
      <c r="L582" s="155"/>
      <c r="M582" s="160"/>
      <c r="T582" s="161"/>
      <c r="AT582" s="156" t="s">
        <v>186</v>
      </c>
      <c r="AU582" s="156" t="s">
        <v>87</v>
      </c>
      <c r="AV582" s="13" t="s">
        <v>87</v>
      </c>
      <c r="AW582" s="13" t="s">
        <v>31</v>
      </c>
      <c r="AX582" s="13" t="s">
        <v>76</v>
      </c>
      <c r="AY582" s="156" t="s">
        <v>178</v>
      </c>
    </row>
    <row r="583" spans="2:65" s="12" customFormat="1">
      <c r="B583" s="148"/>
      <c r="D583" s="149" t="s">
        <v>186</v>
      </c>
      <c r="E583" s="150" t="s">
        <v>1</v>
      </c>
      <c r="F583" s="151" t="s">
        <v>775</v>
      </c>
      <c r="H583" s="150" t="s">
        <v>1</v>
      </c>
      <c r="I583" s="152"/>
      <c r="L583" s="148"/>
      <c r="M583" s="153"/>
      <c r="T583" s="154"/>
      <c r="AT583" s="150" t="s">
        <v>186</v>
      </c>
      <c r="AU583" s="150" t="s">
        <v>87</v>
      </c>
      <c r="AV583" s="12" t="s">
        <v>84</v>
      </c>
      <c r="AW583" s="12" t="s">
        <v>31</v>
      </c>
      <c r="AX583" s="12" t="s">
        <v>76</v>
      </c>
      <c r="AY583" s="150" t="s">
        <v>178</v>
      </c>
    </row>
    <row r="584" spans="2:65" s="13" customFormat="1">
      <c r="B584" s="155"/>
      <c r="D584" s="149" t="s">
        <v>186</v>
      </c>
      <c r="E584" s="156" t="s">
        <v>1</v>
      </c>
      <c r="F584" s="157" t="s">
        <v>528</v>
      </c>
      <c r="H584" s="158">
        <v>0.6</v>
      </c>
      <c r="I584" s="159"/>
      <c r="L584" s="155"/>
      <c r="M584" s="160"/>
      <c r="T584" s="161"/>
      <c r="AT584" s="156" t="s">
        <v>186</v>
      </c>
      <c r="AU584" s="156" t="s">
        <v>87</v>
      </c>
      <c r="AV584" s="13" t="s">
        <v>87</v>
      </c>
      <c r="AW584" s="13" t="s">
        <v>31</v>
      </c>
      <c r="AX584" s="13" t="s">
        <v>76</v>
      </c>
      <c r="AY584" s="156" t="s">
        <v>178</v>
      </c>
    </row>
    <row r="585" spans="2:65" s="12" customFormat="1">
      <c r="B585" s="148"/>
      <c r="D585" s="149" t="s">
        <v>186</v>
      </c>
      <c r="E585" s="150" t="s">
        <v>1</v>
      </c>
      <c r="F585" s="151" t="s">
        <v>776</v>
      </c>
      <c r="H585" s="150" t="s">
        <v>1</v>
      </c>
      <c r="I585" s="152"/>
      <c r="L585" s="148"/>
      <c r="M585" s="153"/>
      <c r="T585" s="154"/>
      <c r="AT585" s="150" t="s">
        <v>186</v>
      </c>
      <c r="AU585" s="150" t="s">
        <v>87</v>
      </c>
      <c r="AV585" s="12" t="s">
        <v>84</v>
      </c>
      <c r="AW585" s="12" t="s">
        <v>31</v>
      </c>
      <c r="AX585" s="12" t="s">
        <v>76</v>
      </c>
      <c r="AY585" s="150" t="s">
        <v>178</v>
      </c>
    </row>
    <row r="586" spans="2:65" s="13" customFormat="1">
      <c r="B586" s="155"/>
      <c r="D586" s="149" t="s">
        <v>186</v>
      </c>
      <c r="E586" s="156" t="s">
        <v>1</v>
      </c>
      <c r="F586" s="157" t="s">
        <v>525</v>
      </c>
      <c r="H586" s="158">
        <v>0.75</v>
      </c>
      <c r="I586" s="159"/>
      <c r="L586" s="155"/>
      <c r="M586" s="160"/>
      <c r="T586" s="161"/>
      <c r="AT586" s="156" t="s">
        <v>186</v>
      </c>
      <c r="AU586" s="156" t="s">
        <v>87</v>
      </c>
      <c r="AV586" s="13" t="s">
        <v>87</v>
      </c>
      <c r="AW586" s="13" t="s">
        <v>31</v>
      </c>
      <c r="AX586" s="13" t="s">
        <v>76</v>
      </c>
      <c r="AY586" s="156" t="s">
        <v>178</v>
      </c>
    </row>
    <row r="587" spans="2:65" s="12" customFormat="1">
      <c r="B587" s="148"/>
      <c r="D587" s="149" t="s">
        <v>186</v>
      </c>
      <c r="E587" s="150" t="s">
        <v>1</v>
      </c>
      <c r="F587" s="151" t="s">
        <v>788</v>
      </c>
      <c r="H587" s="150" t="s">
        <v>1</v>
      </c>
      <c r="I587" s="152"/>
      <c r="L587" s="148"/>
      <c r="M587" s="153"/>
      <c r="T587" s="154"/>
      <c r="AT587" s="150" t="s">
        <v>186</v>
      </c>
      <c r="AU587" s="150" t="s">
        <v>87</v>
      </c>
      <c r="AV587" s="12" t="s">
        <v>84</v>
      </c>
      <c r="AW587" s="12" t="s">
        <v>31</v>
      </c>
      <c r="AX587" s="12" t="s">
        <v>76</v>
      </c>
      <c r="AY587" s="150" t="s">
        <v>178</v>
      </c>
    </row>
    <row r="588" spans="2:65" s="13" customFormat="1">
      <c r="B588" s="155"/>
      <c r="D588" s="149" t="s">
        <v>186</v>
      </c>
      <c r="E588" s="156" t="s">
        <v>1</v>
      </c>
      <c r="F588" s="157" t="s">
        <v>530</v>
      </c>
      <c r="H588" s="158">
        <v>0.45</v>
      </c>
      <c r="I588" s="159"/>
      <c r="L588" s="155"/>
      <c r="M588" s="160"/>
      <c r="T588" s="161"/>
      <c r="AT588" s="156" t="s">
        <v>186</v>
      </c>
      <c r="AU588" s="156" t="s">
        <v>87</v>
      </c>
      <c r="AV588" s="13" t="s">
        <v>87</v>
      </c>
      <c r="AW588" s="13" t="s">
        <v>31</v>
      </c>
      <c r="AX588" s="13" t="s">
        <v>76</v>
      </c>
      <c r="AY588" s="156" t="s">
        <v>178</v>
      </c>
    </row>
    <row r="589" spans="2:65" s="14" customFormat="1">
      <c r="B589" s="162"/>
      <c r="D589" s="149" t="s">
        <v>186</v>
      </c>
      <c r="E589" s="163" t="s">
        <v>107</v>
      </c>
      <c r="F589" s="164" t="s">
        <v>189</v>
      </c>
      <c r="H589" s="165">
        <v>23.4</v>
      </c>
      <c r="I589" s="166"/>
      <c r="L589" s="162"/>
      <c r="M589" s="167"/>
      <c r="T589" s="168"/>
      <c r="AT589" s="163" t="s">
        <v>186</v>
      </c>
      <c r="AU589" s="163" t="s">
        <v>87</v>
      </c>
      <c r="AV589" s="14" t="s">
        <v>184</v>
      </c>
      <c r="AW589" s="14" t="s">
        <v>31</v>
      </c>
      <c r="AX589" s="14" t="s">
        <v>84</v>
      </c>
      <c r="AY589" s="163" t="s">
        <v>178</v>
      </c>
    </row>
    <row r="590" spans="2:65" s="1" customFormat="1" ht="33" customHeight="1">
      <c r="B590" s="133"/>
      <c r="C590" s="134" t="s">
        <v>512</v>
      </c>
      <c r="D590" s="134" t="s">
        <v>180</v>
      </c>
      <c r="E590" s="135" t="s">
        <v>537</v>
      </c>
      <c r="F590" s="136" t="s">
        <v>538</v>
      </c>
      <c r="G590" s="137" t="s">
        <v>105</v>
      </c>
      <c r="H590" s="138">
        <v>5.7279999999999998</v>
      </c>
      <c r="I590" s="139"/>
      <c r="J590" s="140">
        <f>ROUND(I590*H590,2)</f>
        <v>0</v>
      </c>
      <c r="K590" s="141"/>
      <c r="L590" s="31"/>
      <c r="M590" s="142" t="s">
        <v>1</v>
      </c>
      <c r="N590" s="143" t="s">
        <v>41</v>
      </c>
      <c r="P590" s="144">
        <f>O590*H590</f>
        <v>0</v>
      </c>
      <c r="Q590" s="144">
        <v>0</v>
      </c>
      <c r="R590" s="144">
        <f>Q590*H590</f>
        <v>0</v>
      </c>
      <c r="S590" s="144">
        <v>0</v>
      </c>
      <c r="T590" s="145">
        <f>S590*H590</f>
        <v>0</v>
      </c>
      <c r="AR590" s="146" t="s">
        <v>184</v>
      </c>
      <c r="AT590" s="146" t="s">
        <v>180</v>
      </c>
      <c r="AU590" s="146" t="s">
        <v>87</v>
      </c>
      <c r="AY590" s="16" t="s">
        <v>178</v>
      </c>
      <c r="BE590" s="147">
        <f>IF(N590="základní",J590,0)</f>
        <v>0</v>
      </c>
      <c r="BF590" s="147">
        <f>IF(N590="snížená",J590,0)</f>
        <v>0</v>
      </c>
      <c r="BG590" s="147">
        <f>IF(N590="zákl. přenesená",J590,0)</f>
        <v>0</v>
      </c>
      <c r="BH590" s="147">
        <f>IF(N590="sníž. přenesená",J590,0)</f>
        <v>0</v>
      </c>
      <c r="BI590" s="147">
        <f>IF(N590="nulová",J590,0)</f>
        <v>0</v>
      </c>
      <c r="BJ590" s="16" t="s">
        <v>84</v>
      </c>
      <c r="BK590" s="147">
        <f>ROUND(I590*H590,2)</f>
        <v>0</v>
      </c>
      <c r="BL590" s="16" t="s">
        <v>184</v>
      </c>
      <c r="BM590" s="146" t="s">
        <v>539</v>
      </c>
    </row>
    <row r="591" spans="2:65" s="12" customFormat="1">
      <c r="B591" s="148"/>
      <c r="D591" s="149" t="s">
        <v>186</v>
      </c>
      <c r="E591" s="150" t="s">
        <v>1</v>
      </c>
      <c r="F591" s="151" t="s">
        <v>540</v>
      </c>
      <c r="H591" s="150" t="s">
        <v>1</v>
      </c>
      <c r="I591" s="152"/>
      <c r="L591" s="148"/>
      <c r="M591" s="153"/>
      <c r="T591" s="154"/>
      <c r="AT591" s="150" t="s">
        <v>186</v>
      </c>
      <c r="AU591" s="150" t="s">
        <v>87</v>
      </c>
      <c r="AV591" s="12" t="s">
        <v>84</v>
      </c>
      <c r="AW591" s="12" t="s">
        <v>31</v>
      </c>
      <c r="AX591" s="12" t="s">
        <v>76</v>
      </c>
      <c r="AY591" s="150" t="s">
        <v>178</v>
      </c>
    </row>
    <row r="592" spans="2:65" s="12" customFormat="1">
      <c r="B592" s="148"/>
      <c r="D592" s="149" t="s">
        <v>186</v>
      </c>
      <c r="E592" s="150" t="s">
        <v>1</v>
      </c>
      <c r="F592" s="151" t="s">
        <v>805</v>
      </c>
      <c r="H592" s="150" t="s">
        <v>1</v>
      </c>
      <c r="I592" s="152"/>
      <c r="L592" s="148"/>
      <c r="M592" s="153"/>
      <c r="T592" s="154"/>
      <c r="AT592" s="150" t="s">
        <v>186</v>
      </c>
      <c r="AU592" s="150" t="s">
        <v>87</v>
      </c>
      <c r="AV592" s="12" t="s">
        <v>84</v>
      </c>
      <c r="AW592" s="12" t="s">
        <v>31</v>
      </c>
      <c r="AX592" s="12" t="s">
        <v>76</v>
      </c>
      <c r="AY592" s="150" t="s">
        <v>178</v>
      </c>
    </row>
    <row r="593" spans="2:65" s="13" customFormat="1">
      <c r="B593" s="155"/>
      <c r="D593" s="149" t="s">
        <v>186</v>
      </c>
      <c r="E593" s="156" t="s">
        <v>1</v>
      </c>
      <c r="F593" s="157" t="s">
        <v>806</v>
      </c>
      <c r="H593" s="158">
        <v>5.7279999999999998</v>
      </c>
      <c r="I593" s="159"/>
      <c r="L593" s="155"/>
      <c r="M593" s="160"/>
      <c r="T593" s="161"/>
      <c r="AT593" s="156" t="s">
        <v>186</v>
      </c>
      <c r="AU593" s="156" t="s">
        <v>87</v>
      </c>
      <c r="AV593" s="13" t="s">
        <v>87</v>
      </c>
      <c r="AW593" s="13" t="s">
        <v>31</v>
      </c>
      <c r="AX593" s="13" t="s">
        <v>76</v>
      </c>
      <c r="AY593" s="156" t="s">
        <v>178</v>
      </c>
    </row>
    <row r="594" spans="2:65" s="14" customFormat="1">
      <c r="B594" s="162"/>
      <c r="D594" s="149" t="s">
        <v>186</v>
      </c>
      <c r="E594" s="163" t="s">
        <v>1</v>
      </c>
      <c r="F594" s="164" t="s">
        <v>189</v>
      </c>
      <c r="H594" s="165">
        <v>5.7279999999999998</v>
      </c>
      <c r="I594" s="166"/>
      <c r="L594" s="162"/>
      <c r="M594" s="167"/>
      <c r="T594" s="168"/>
      <c r="AT594" s="163" t="s">
        <v>186</v>
      </c>
      <c r="AU594" s="163" t="s">
        <v>87</v>
      </c>
      <c r="AV594" s="14" t="s">
        <v>184</v>
      </c>
      <c r="AW594" s="14" t="s">
        <v>31</v>
      </c>
      <c r="AX594" s="14" t="s">
        <v>84</v>
      </c>
      <c r="AY594" s="163" t="s">
        <v>178</v>
      </c>
    </row>
    <row r="595" spans="2:65" s="1" customFormat="1" ht="33" customHeight="1">
      <c r="B595" s="133"/>
      <c r="C595" s="134" t="s">
        <v>516</v>
      </c>
      <c r="D595" s="134" t="s">
        <v>180</v>
      </c>
      <c r="E595" s="135" t="s">
        <v>543</v>
      </c>
      <c r="F595" s="136" t="s">
        <v>544</v>
      </c>
      <c r="G595" s="137" t="s">
        <v>105</v>
      </c>
      <c r="H595" s="138">
        <v>1.361</v>
      </c>
      <c r="I595" s="139"/>
      <c r="J595" s="140">
        <f>ROUND(I595*H595,2)</f>
        <v>0</v>
      </c>
      <c r="K595" s="141"/>
      <c r="L595" s="31"/>
      <c r="M595" s="142" t="s">
        <v>1</v>
      </c>
      <c r="N595" s="143" t="s">
        <v>41</v>
      </c>
      <c r="P595" s="144">
        <f>O595*H595</f>
        <v>0</v>
      </c>
      <c r="Q595" s="144">
        <v>0</v>
      </c>
      <c r="R595" s="144">
        <f>Q595*H595</f>
        <v>0</v>
      </c>
      <c r="S595" s="144">
        <v>0</v>
      </c>
      <c r="T595" s="145">
        <f>S595*H595</f>
        <v>0</v>
      </c>
      <c r="AR595" s="146" t="s">
        <v>184</v>
      </c>
      <c r="AT595" s="146" t="s">
        <v>180</v>
      </c>
      <c r="AU595" s="146" t="s">
        <v>87</v>
      </c>
      <c r="AY595" s="16" t="s">
        <v>178</v>
      </c>
      <c r="BE595" s="147">
        <f>IF(N595="základní",J595,0)</f>
        <v>0</v>
      </c>
      <c r="BF595" s="147">
        <f>IF(N595="snížená",J595,0)</f>
        <v>0</v>
      </c>
      <c r="BG595" s="147">
        <f>IF(N595="zákl. přenesená",J595,0)</f>
        <v>0</v>
      </c>
      <c r="BH595" s="147">
        <f>IF(N595="sníž. přenesená",J595,0)</f>
        <v>0</v>
      </c>
      <c r="BI595" s="147">
        <f>IF(N595="nulová",J595,0)</f>
        <v>0</v>
      </c>
      <c r="BJ595" s="16" t="s">
        <v>84</v>
      </c>
      <c r="BK595" s="147">
        <f>ROUND(I595*H595,2)</f>
        <v>0</v>
      </c>
      <c r="BL595" s="16" t="s">
        <v>184</v>
      </c>
      <c r="BM595" s="146" t="s">
        <v>545</v>
      </c>
    </row>
    <row r="596" spans="2:65" s="12" customFormat="1">
      <c r="B596" s="148"/>
      <c r="D596" s="149" t="s">
        <v>186</v>
      </c>
      <c r="E596" s="150" t="s">
        <v>1</v>
      </c>
      <c r="F596" s="151" t="s">
        <v>540</v>
      </c>
      <c r="H596" s="150" t="s">
        <v>1</v>
      </c>
      <c r="I596" s="152"/>
      <c r="L596" s="148"/>
      <c r="M596" s="153"/>
      <c r="T596" s="154"/>
      <c r="AT596" s="150" t="s">
        <v>186</v>
      </c>
      <c r="AU596" s="150" t="s">
        <v>87</v>
      </c>
      <c r="AV596" s="12" t="s">
        <v>84</v>
      </c>
      <c r="AW596" s="12" t="s">
        <v>31</v>
      </c>
      <c r="AX596" s="12" t="s">
        <v>76</v>
      </c>
      <c r="AY596" s="150" t="s">
        <v>178</v>
      </c>
    </row>
    <row r="597" spans="2:65" s="12" customFormat="1">
      <c r="B597" s="148"/>
      <c r="D597" s="149" t="s">
        <v>186</v>
      </c>
      <c r="E597" s="150" t="s">
        <v>1</v>
      </c>
      <c r="F597" s="151" t="s">
        <v>807</v>
      </c>
      <c r="H597" s="150" t="s">
        <v>1</v>
      </c>
      <c r="I597" s="152"/>
      <c r="L597" s="148"/>
      <c r="M597" s="153"/>
      <c r="T597" s="154"/>
      <c r="AT597" s="150" t="s">
        <v>186</v>
      </c>
      <c r="AU597" s="150" t="s">
        <v>87</v>
      </c>
      <c r="AV597" s="12" t="s">
        <v>84</v>
      </c>
      <c r="AW597" s="12" t="s">
        <v>31</v>
      </c>
      <c r="AX597" s="12" t="s">
        <v>76</v>
      </c>
      <c r="AY597" s="150" t="s">
        <v>178</v>
      </c>
    </row>
    <row r="598" spans="2:65" s="13" customFormat="1">
      <c r="B598" s="155"/>
      <c r="D598" s="149" t="s">
        <v>186</v>
      </c>
      <c r="E598" s="156" t="s">
        <v>1</v>
      </c>
      <c r="F598" s="157" t="s">
        <v>808</v>
      </c>
      <c r="H598" s="158">
        <v>1.361</v>
      </c>
      <c r="I598" s="159"/>
      <c r="L598" s="155"/>
      <c r="M598" s="160"/>
      <c r="T598" s="161"/>
      <c r="AT598" s="156" t="s">
        <v>186</v>
      </c>
      <c r="AU598" s="156" t="s">
        <v>87</v>
      </c>
      <c r="AV598" s="13" t="s">
        <v>87</v>
      </c>
      <c r="AW598" s="13" t="s">
        <v>31</v>
      </c>
      <c r="AX598" s="13" t="s">
        <v>76</v>
      </c>
      <c r="AY598" s="156" t="s">
        <v>178</v>
      </c>
    </row>
    <row r="599" spans="2:65" s="14" customFormat="1">
      <c r="B599" s="162"/>
      <c r="D599" s="149" t="s">
        <v>186</v>
      </c>
      <c r="E599" s="163" t="s">
        <v>1</v>
      </c>
      <c r="F599" s="164" t="s">
        <v>189</v>
      </c>
      <c r="H599" s="165">
        <v>1.361</v>
      </c>
      <c r="I599" s="166"/>
      <c r="L599" s="162"/>
      <c r="M599" s="167"/>
      <c r="T599" s="168"/>
      <c r="AT599" s="163" t="s">
        <v>186</v>
      </c>
      <c r="AU599" s="163" t="s">
        <v>87</v>
      </c>
      <c r="AV599" s="14" t="s">
        <v>184</v>
      </c>
      <c r="AW599" s="14" t="s">
        <v>31</v>
      </c>
      <c r="AX599" s="14" t="s">
        <v>84</v>
      </c>
      <c r="AY599" s="163" t="s">
        <v>178</v>
      </c>
    </row>
    <row r="600" spans="2:65" s="1" customFormat="1" ht="33" customHeight="1">
      <c r="B600" s="133"/>
      <c r="C600" s="134" t="s">
        <v>521</v>
      </c>
      <c r="D600" s="134" t="s">
        <v>180</v>
      </c>
      <c r="E600" s="135" t="s">
        <v>549</v>
      </c>
      <c r="F600" s="136" t="s">
        <v>550</v>
      </c>
      <c r="G600" s="137" t="s">
        <v>116</v>
      </c>
      <c r="H600" s="138">
        <v>42.984000000000002</v>
      </c>
      <c r="I600" s="139"/>
      <c r="J600" s="140">
        <f>ROUND(I600*H600,2)</f>
        <v>0</v>
      </c>
      <c r="K600" s="141"/>
      <c r="L600" s="31"/>
      <c r="M600" s="142" t="s">
        <v>1</v>
      </c>
      <c r="N600" s="143" t="s">
        <v>41</v>
      </c>
      <c r="P600" s="144">
        <f>O600*H600</f>
        <v>0</v>
      </c>
      <c r="Q600" s="144">
        <v>7.8799999999999999E-3</v>
      </c>
      <c r="R600" s="144">
        <f>Q600*H600</f>
        <v>0.33871392</v>
      </c>
      <c r="S600" s="144">
        <v>0</v>
      </c>
      <c r="T600" s="145">
        <f>S600*H600</f>
        <v>0</v>
      </c>
      <c r="AR600" s="146" t="s">
        <v>184</v>
      </c>
      <c r="AT600" s="146" t="s">
        <v>180</v>
      </c>
      <c r="AU600" s="146" t="s">
        <v>87</v>
      </c>
      <c r="AY600" s="16" t="s">
        <v>178</v>
      </c>
      <c r="BE600" s="147">
        <f>IF(N600="základní",J600,0)</f>
        <v>0</v>
      </c>
      <c r="BF600" s="147">
        <f>IF(N600="snížená",J600,0)</f>
        <v>0</v>
      </c>
      <c r="BG600" s="147">
        <f>IF(N600="zákl. přenesená",J600,0)</f>
        <v>0</v>
      </c>
      <c r="BH600" s="147">
        <f>IF(N600="sníž. přenesená",J600,0)</f>
        <v>0</v>
      </c>
      <c r="BI600" s="147">
        <f>IF(N600="nulová",J600,0)</f>
        <v>0</v>
      </c>
      <c r="BJ600" s="16" t="s">
        <v>84</v>
      </c>
      <c r="BK600" s="147">
        <f>ROUND(I600*H600,2)</f>
        <v>0</v>
      </c>
      <c r="BL600" s="16" t="s">
        <v>184</v>
      </c>
      <c r="BM600" s="146" t="s">
        <v>551</v>
      </c>
    </row>
    <row r="601" spans="2:65" s="12" customFormat="1">
      <c r="B601" s="148"/>
      <c r="D601" s="149" t="s">
        <v>186</v>
      </c>
      <c r="E601" s="150" t="s">
        <v>1</v>
      </c>
      <c r="F601" s="151" t="s">
        <v>540</v>
      </c>
      <c r="H601" s="150" t="s">
        <v>1</v>
      </c>
      <c r="I601" s="152"/>
      <c r="L601" s="148"/>
      <c r="M601" s="153"/>
      <c r="T601" s="154"/>
      <c r="AT601" s="150" t="s">
        <v>186</v>
      </c>
      <c r="AU601" s="150" t="s">
        <v>87</v>
      </c>
      <c r="AV601" s="12" t="s">
        <v>84</v>
      </c>
      <c r="AW601" s="12" t="s">
        <v>31</v>
      </c>
      <c r="AX601" s="12" t="s">
        <v>76</v>
      </c>
      <c r="AY601" s="150" t="s">
        <v>178</v>
      </c>
    </row>
    <row r="602" spans="2:65" s="12" customFormat="1">
      <c r="B602" s="148"/>
      <c r="D602" s="149" t="s">
        <v>186</v>
      </c>
      <c r="E602" s="150" t="s">
        <v>1</v>
      </c>
      <c r="F602" s="151" t="s">
        <v>805</v>
      </c>
      <c r="H602" s="150" t="s">
        <v>1</v>
      </c>
      <c r="I602" s="152"/>
      <c r="L602" s="148"/>
      <c r="M602" s="153"/>
      <c r="T602" s="154"/>
      <c r="AT602" s="150" t="s">
        <v>186</v>
      </c>
      <c r="AU602" s="150" t="s">
        <v>87</v>
      </c>
      <c r="AV602" s="12" t="s">
        <v>84</v>
      </c>
      <c r="AW602" s="12" t="s">
        <v>31</v>
      </c>
      <c r="AX602" s="12" t="s">
        <v>76</v>
      </c>
      <c r="AY602" s="150" t="s">
        <v>178</v>
      </c>
    </row>
    <row r="603" spans="2:65" s="13" customFormat="1">
      <c r="B603" s="155"/>
      <c r="D603" s="149" t="s">
        <v>186</v>
      </c>
      <c r="E603" s="156" t="s">
        <v>1</v>
      </c>
      <c r="F603" s="157" t="s">
        <v>809</v>
      </c>
      <c r="H603" s="158">
        <v>15.768000000000001</v>
      </c>
      <c r="I603" s="159"/>
      <c r="L603" s="155"/>
      <c r="M603" s="160"/>
      <c r="T603" s="161"/>
      <c r="AT603" s="156" t="s">
        <v>186</v>
      </c>
      <c r="AU603" s="156" t="s">
        <v>87</v>
      </c>
      <c r="AV603" s="13" t="s">
        <v>87</v>
      </c>
      <c r="AW603" s="13" t="s">
        <v>31</v>
      </c>
      <c r="AX603" s="13" t="s">
        <v>76</v>
      </c>
      <c r="AY603" s="156" t="s">
        <v>178</v>
      </c>
    </row>
    <row r="604" spans="2:65" s="12" customFormat="1">
      <c r="B604" s="148"/>
      <c r="D604" s="149" t="s">
        <v>186</v>
      </c>
      <c r="E604" s="150" t="s">
        <v>1</v>
      </c>
      <c r="F604" s="151" t="s">
        <v>810</v>
      </c>
      <c r="H604" s="150" t="s">
        <v>1</v>
      </c>
      <c r="I604" s="152"/>
      <c r="L604" s="148"/>
      <c r="M604" s="153"/>
      <c r="T604" s="154"/>
      <c r="AT604" s="150" t="s">
        <v>186</v>
      </c>
      <c r="AU604" s="150" t="s">
        <v>87</v>
      </c>
      <c r="AV604" s="12" t="s">
        <v>84</v>
      </c>
      <c r="AW604" s="12" t="s">
        <v>31</v>
      </c>
      <c r="AX604" s="12" t="s">
        <v>76</v>
      </c>
      <c r="AY604" s="150" t="s">
        <v>178</v>
      </c>
    </row>
    <row r="605" spans="2:65" s="13" customFormat="1">
      <c r="B605" s="155"/>
      <c r="D605" s="149" t="s">
        <v>186</v>
      </c>
      <c r="E605" s="156" t="s">
        <v>1</v>
      </c>
      <c r="F605" s="157" t="s">
        <v>811</v>
      </c>
      <c r="H605" s="158">
        <v>27.216000000000001</v>
      </c>
      <c r="I605" s="159"/>
      <c r="L605" s="155"/>
      <c r="M605" s="160"/>
      <c r="T605" s="161"/>
      <c r="AT605" s="156" t="s">
        <v>186</v>
      </c>
      <c r="AU605" s="156" t="s">
        <v>87</v>
      </c>
      <c r="AV605" s="13" t="s">
        <v>87</v>
      </c>
      <c r="AW605" s="13" t="s">
        <v>31</v>
      </c>
      <c r="AX605" s="13" t="s">
        <v>76</v>
      </c>
      <c r="AY605" s="156" t="s">
        <v>178</v>
      </c>
    </row>
    <row r="606" spans="2:65" s="14" customFormat="1">
      <c r="B606" s="162"/>
      <c r="D606" s="149" t="s">
        <v>186</v>
      </c>
      <c r="E606" s="163" t="s">
        <v>1</v>
      </c>
      <c r="F606" s="164" t="s">
        <v>189</v>
      </c>
      <c r="H606" s="165">
        <v>42.984000000000002</v>
      </c>
      <c r="I606" s="166"/>
      <c r="L606" s="162"/>
      <c r="M606" s="167"/>
      <c r="T606" s="168"/>
      <c r="AT606" s="163" t="s">
        <v>186</v>
      </c>
      <c r="AU606" s="163" t="s">
        <v>87</v>
      </c>
      <c r="AV606" s="14" t="s">
        <v>184</v>
      </c>
      <c r="AW606" s="14" t="s">
        <v>31</v>
      </c>
      <c r="AX606" s="14" t="s">
        <v>84</v>
      </c>
      <c r="AY606" s="163" t="s">
        <v>178</v>
      </c>
    </row>
    <row r="607" spans="2:65" s="1" customFormat="1" ht="37.9" customHeight="1">
      <c r="B607" s="133"/>
      <c r="C607" s="134" t="s">
        <v>536</v>
      </c>
      <c r="D607" s="134" t="s">
        <v>180</v>
      </c>
      <c r="E607" s="135" t="s">
        <v>556</v>
      </c>
      <c r="F607" s="136" t="s">
        <v>557</v>
      </c>
      <c r="G607" s="137" t="s">
        <v>116</v>
      </c>
      <c r="H607" s="138">
        <v>42.984000000000002</v>
      </c>
      <c r="I607" s="139"/>
      <c r="J607" s="140">
        <f>ROUND(I607*H607,2)</f>
        <v>0</v>
      </c>
      <c r="K607" s="141"/>
      <c r="L607" s="31"/>
      <c r="M607" s="142" t="s">
        <v>1</v>
      </c>
      <c r="N607" s="143" t="s">
        <v>41</v>
      </c>
      <c r="P607" s="144">
        <f>O607*H607</f>
        <v>0</v>
      </c>
      <c r="Q607" s="144">
        <v>0</v>
      </c>
      <c r="R607" s="144">
        <f>Q607*H607</f>
        <v>0</v>
      </c>
      <c r="S607" s="144">
        <v>0</v>
      </c>
      <c r="T607" s="145">
        <f>S607*H607</f>
        <v>0</v>
      </c>
      <c r="AR607" s="146" t="s">
        <v>184</v>
      </c>
      <c r="AT607" s="146" t="s">
        <v>180</v>
      </c>
      <c r="AU607" s="146" t="s">
        <v>87</v>
      </c>
      <c r="AY607" s="16" t="s">
        <v>178</v>
      </c>
      <c r="BE607" s="147">
        <f>IF(N607="základní",J607,0)</f>
        <v>0</v>
      </c>
      <c r="BF607" s="147">
        <f>IF(N607="snížená",J607,0)</f>
        <v>0</v>
      </c>
      <c r="BG607" s="147">
        <f>IF(N607="zákl. přenesená",J607,0)</f>
        <v>0</v>
      </c>
      <c r="BH607" s="147">
        <f>IF(N607="sníž. přenesená",J607,0)</f>
        <v>0</v>
      </c>
      <c r="BI607" s="147">
        <f>IF(N607="nulová",J607,0)</f>
        <v>0</v>
      </c>
      <c r="BJ607" s="16" t="s">
        <v>84</v>
      </c>
      <c r="BK607" s="147">
        <f>ROUND(I607*H607,2)</f>
        <v>0</v>
      </c>
      <c r="BL607" s="16" t="s">
        <v>184</v>
      </c>
      <c r="BM607" s="146" t="s">
        <v>558</v>
      </c>
    </row>
    <row r="608" spans="2:65" s="12" customFormat="1">
      <c r="B608" s="148"/>
      <c r="D608" s="149" t="s">
        <v>186</v>
      </c>
      <c r="E608" s="150" t="s">
        <v>1</v>
      </c>
      <c r="F608" s="151" t="s">
        <v>540</v>
      </c>
      <c r="H608" s="150" t="s">
        <v>1</v>
      </c>
      <c r="I608" s="152"/>
      <c r="L608" s="148"/>
      <c r="M608" s="153"/>
      <c r="T608" s="154"/>
      <c r="AT608" s="150" t="s">
        <v>186</v>
      </c>
      <c r="AU608" s="150" t="s">
        <v>87</v>
      </c>
      <c r="AV608" s="12" t="s">
        <v>84</v>
      </c>
      <c r="AW608" s="12" t="s">
        <v>31</v>
      </c>
      <c r="AX608" s="12" t="s">
        <v>76</v>
      </c>
      <c r="AY608" s="150" t="s">
        <v>178</v>
      </c>
    </row>
    <row r="609" spans="2:65" s="12" customFormat="1">
      <c r="B609" s="148"/>
      <c r="D609" s="149" t="s">
        <v>186</v>
      </c>
      <c r="E609" s="150" t="s">
        <v>1</v>
      </c>
      <c r="F609" s="151" t="s">
        <v>805</v>
      </c>
      <c r="H609" s="150" t="s">
        <v>1</v>
      </c>
      <c r="I609" s="152"/>
      <c r="L609" s="148"/>
      <c r="M609" s="153"/>
      <c r="T609" s="154"/>
      <c r="AT609" s="150" t="s">
        <v>186</v>
      </c>
      <c r="AU609" s="150" t="s">
        <v>87</v>
      </c>
      <c r="AV609" s="12" t="s">
        <v>84</v>
      </c>
      <c r="AW609" s="12" t="s">
        <v>31</v>
      </c>
      <c r="AX609" s="12" t="s">
        <v>76</v>
      </c>
      <c r="AY609" s="150" t="s">
        <v>178</v>
      </c>
    </row>
    <row r="610" spans="2:65" s="13" customFormat="1">
      <c r="B610" s="155"/>
      <c r="D610" s="149" t="s">
        <v>186</v>
      </c>
      <c r="E610" s="156" t="s">
        <v>1</v>
      </c>
      <c r="F610" s="157" t="s">
        <v>809</v>
      </c>
      <c r="H610" s="158">
        <v>15.768000000000001</v>
      </c>
      <c r="I610" s="159"/>
      <c r="L610" s="155"/>
      <c r="M610" s="160"/>
      <c r="T610" s="161"/>
      <c r="AT610" s="156" t="s">
        <v>186</v>
      </c>
      <c r="AU610" s="156" t="s">
        <v>87</v>
      </c>
      <c r="AV610" s="13" t="s">
        <v>87</v>
      </c>
      <c r="AW610" s="13" t="s">
        <v>31</v>
      </c>
      <c r="AX610" s="13" t="s">
        <v>76</v>
      </c>
      <c r="AY610" s="156" t="s">
        <v>178</v>
      </c>
    </row>
    <row r="611" spans="2:65" s="12" customFormat="1">
      <c r="B611" s="148"/>
      <c r="D611" s="149" t="s">
        <v>186</v>
      </c>
      <c r="E611" s="150" t="s">
        <v>1</v>
      </c>
      <c r="F611" s="151" t="s">
        <v>810</v>
      </c>
      <c r="H611" s="150" t="s">
        <v>1</v>
      </c>
      <c r="I611" s="152"/>
      <c r="L611" s="148"/>
      <c r="M611" s="153"/>
      <c r="T611" s="154"/>
      <c r="AT611" s="150" t="s">
        <v>186</v>
      </c>
      <c r="AU611" s="150" t="s">
        <v>87</v>
      </c>
      <c r="AV611" s="12" t="s">
        <v>84</v>
      </c>
      <c r="AW611" s="12" t="s">
        <v>31</v>
      </c>
      <c r="AX611" s="12" t="s">
        <v>76</v>
      </c>
      <c r="AY611" s="150" t="s">
        <v>178</v>
      </c>
    </row>
    <row r="612" spans="2:65" s="13" customFormat="1">
      <c r="B612" s="155"/>
      <c r="D612" s="149" t="s">
        <v>186</v>
      </c>
      <c r="E612" s="156" t="s">
        <v>1</v>
      </c>
      <c r="F612" s="157" t="s">
        <v>811</v>
      </c>
      <c r="H612" s="158">
        <v>27.216000000000001</v>
      </c>
      <c r="I612" s="159"/>
      <c r="L612" s="155"/>
      <c r="M612" s="160"/>
      <c r="T612" s="161"/>
      <c r="AT612" s="156" t="s">
        <v>186</v>
      </c>
      <c r="AU612" s="156" t="s">
        <v>87</v>
      </c>
      <c r="AV612" s="13" t="s">
        <v>87</v>
      </c>
      <c r="AW612" s="13" t="s">
        <v>31</v>
      </c>
      <c r="AX612" s="13" t="s">
        <v>76</v>
      </c>
      <c r="AY612" s="156" t="s">
        <v>178</v>
      </c>
    </row>
    <row r="613" spans="2:65" s="14" customFormat="1">
      <c r="B613" s="162"/>
      <c r="D613" s="149" t="s">
        <v>186</v>
      </c>
      <c r="E613" s="163" t="s">
        <v>1</v>
      </c>
      <c r="F613" s="164" t="s">
        <v>189</v>
      </c>
      <c r="H613" s="165">
        <v>42.984000000000002</v>
      </c>
      <c r="I613" s="166"/>
      <c r="L613" s="162"/>
      <c r="M613" s="167"/>
      <c r="T613" s="168"/>
      <c r="AT613" s="163" t="s">
        <v>186</v>
      </c>
      <c r="AU613" s="163" t="s">
        <v>87</v>
      </c>
      <c r="AV613" s="14" t="s">
        <v>184</v>
      </c>
      <c r="AW613" s="14" t="s">
        <v>31</v>
      </c>
      <c r="AX613" s="14" t="s">
        <v>84</v>
      </c>
      <c r="AY613" s="163" t="s">
        <v>178</v>
      </c>
    </row>
    <row r="614" spans="2:65" s="11" customFormat="1" ht="22.9" customHeight="1">
      <c r="B614" s="121"/>
      <c r="D614" s="122" t="s">
        <v>75</v>
      </c>
      <c r="E614" s="131" t="s">
        <v>210</v>
      </c>
      <c r="F614" s="131" t="s">
        <v>559</v>
      </c>
      <c r="I614" s="124"/>
      <c r="J614" s="132">
        <f>BK614</f>
        <v>0</v>
      </c>
      <c r="L614" s="121"/>
      <c r="M614" s="126"/>
      <c r="P614" s="127">
        <f>SUM(P615:P619)</f>
        <v>0</v>
      </c>
      <c r="R614" s="127">
        <f>SUM(R615:R619)</f>
        <v>14.910609600000001</v>
      </c>
      <c r="T614" s="128">
        <f>SUM(T615:T619)</f>
        <v>0</v>
      </c>
      <c r="AR614" s="122" t="s">
        <v>84</v>
      </c>
      <c r="AT614" s="129" t="s">
        <v>75</v>
      </c>
      <c r="AU614" s="129" t="s">
        <v>84</v>
      </c>
      <c r="AY614" s="122" t="s">
        <v>178</v>
      </c>
      <c r="BK614" s="130">
        <f>SUM(BK615:BK619)</f>
        <v>0</v>
      </c>
    </row>
    <row r="615" spans="2:65" s="1" customFormat="1" ht="33" customHeight="1">
      <c r="B615" s="133"/>
      <c r="C615" s="134" t="s">
        <v>542</v>
      </c>
      <c r="D615" s="134" t="s">
        <v>180</v>
      </c>
      <c r="E615" s="135" t="s">
        <v>561</v>
      </c>
      <c r="F615" s="136" t="s">
        <v>562</v>
      </c>
      <c r="G615" s="137" t="s">
        <v>105</v>
      </c>
      <c r="H615" s="138">
        <v>6.48</v>
      </c>
      <c r="I615" s="139"/>
      <c r="J615" s="140">
        <f>ROUND(I615*H615,2)</f>
        <v>0</v>
      </c>
      <c r="K615" s="141"/>
      <c r="L615" s="31"/>
      <c r="M615" s="142" t="s">
        <v>1</v>
      </c>
      <c r="N615" s="143" t="s">
        <v>41</v>
      </c>
      <c r="P615" s="144">
        <f>O615*H615</f>
        <v>0</v>
      </c>
      <c r="Q615" s="144">
        <v>2.3010199999999998</v>
      </c>
      <c r="R615" s="144">
        <f>Q615*H615</f>
        <v>14.910609600000001</v>
      </c>
      <c r="S615" s="144">
        <v>0</v>
      </c>
      <c r="T615" s="145">
        <f>S615*H615</f>
        <v>0</v>
      </c>
      <c r="AR615" s="146" t="s">
        <v>184</v>
      </c>
      <c r="AT615" s="146" t="s">
        <v>180</v>
      </c>
      <c r="AU615" s="146" t="s">
        <v>87</v>
      </c>
      <c r="AY615" s="16" t="s">
        <v>178</v>
      </c>
      <c r="BE615" s="147">
        <f>IF(N615="základní",J615,0)</f>
        <v>0</v>
      </c>
      <c r="BF615" s="147">
        <f>IF(N615="snížená",J615,0)</f>
        <v>0</v>
      </c>
      <c r="BG615" s="147">
        <f>IF(N615="zákl. přenesená",J615,0)</f>
        <v>0</v>
      </c>
      <c r="BH615" s="147">
        <f>IF(N615="sníž. přenesená",J615,0)</f>
        <v>0</v>
      </c>
      <c r="BI615" s="147">
        <f>IF(N615="nulová",J615,0)</f>
        <v>0</v>
      </c>
      <c r="BJ615" s="16" t="s">
        <v>84</v>
      </c>
      <c r="BK615" s="147">
        <f>ROUND(I615*H615,2)</f>
        <v>0</v>
      </c>
      <c r="BL615" s="16" t="s">
        <v>184</v>
      </c>
      <c r="BM615" s="146" t="s">
        <v>563</v>
      </c>
    </row>
    <row r="616" spans="2:65" s="12" customFormat="1">
      <c r="B616" s="148"/>
      <c r="D616" s="149" t="s">
        <v>186</v>
      </c>
      <c r="E616" s="150" t="s">
        <v>1</v>
      </c>
      <c r="F616" s="151" t="s">
        <v>540</v>
      </c>
      <c r="H616" s="150" t="s">
        <v>1</v>
      </c>
      <c r="I616" s="152"/>
      <c r="L616" s="148"/>
      <c r="M616" s="153"/>
      <c r="T616" s="154"/>
      <c r="AT616" s="150" t="s">
        <v>186</v>
      </c>
      <c r="AU616" s="150" t="s">
        <v>87</v>
      </c>
      <c r="AV616" s="12" t="s">
        <v>84</v>
      </c>
      <c r="AW616" s="12" t="s">
        <v>31</v>
      </c>
      <c r="AX616" s="12" t="s">
        <v>76</v>
      </c>
      <c r="AY616" s="150" t="s">
        <v>178</v>
      </c>
    </row>
    <row r="617" spans="2:65" s="12" customFormat="1">
      <c r="B617" s="148"/>
      <c r="D617" s="149" t="s">
        <v>186</v>
      </c>
      <c r="E617" s="150" t="s">
        <v>1</v>
      </c>
      <c r="F617" s="151" t="s">
        <v>805</v>
      </c>
      <c r="H617" s="150" t="s">
        <v>1</v>
      </c>
      <c r="I617" s="152"/>
      <c r="L617" s="148"/>
      <c r="M617" s="153"/>
      <c r="T617" s="154"/>
      <c r="AT617" s="150" t="s">
        <v>186</v>
      </c>
      <c r="AU617" s="150" t="s">
        <v>87</v>
      </c>
      <c r="AV617" s="12" t="s">
        <v>84</v>
      </c>
      <c r="AW617" s="12" t="s">
        <v>31</v>
      </c>
      <c r="AX617" s="12" t="s">
        <v>76</v>
      </c>
      <c r="AY617" s="150" t="s">
        <v>178</v>
      </c>
    </row>
    <row r="618" spans="2:65" s="13" customFormat="1">
      <c r="B618" s="155"/>
      <c r="D618" s="149" t="s">
        <v>186</v>
      </c>
      <c r="E618" s="156" t="s">
        <v>1</v>
      </c>
      <c r="F618" s="157" t="s">
        <v>812</v>
      </c>
      <c r="H618" s="158">
        <v>6.48</v>
      </c>
      <c r="I618" s="159"/>
      <c r="L618" s="155"/>
      <c r="M618" s="160"/>
      <c r="T618" s="161"/>
      <c r="AT618" s="156" t="s">
        <v>186</v>
      </c>
      <c r="AU618" s="156" t="s">
        <v>87</v>
      </c>
      <c r="AV618" s="13" t="s">
        <v>87</v>
      </c>
      <c r="AW618" s="13" t="s">
        <v>31</v>
      </c>
      <c r="AX618" s="13" t="s">
        <v>76</v>
      </c>
      <c r="AY618" s="156" t="s">
        <v>178</v>
      </c>
    </row>
    <row r="619" spans="2:65" s="14" customFormat="1">
      <c r="B619" s="162"/>
      <c r="D619" s="149" t="s">
        <v>186</v>
      </c>
      <c r="E619" s="163" t="s">
        <v>1</v>
      </c>
      <c r="F619" s="164" t="s">
        <v>189</v>
      </c>
      <c r="H619" s="165">
        <v>6.48</v>
      </c>
      <c r="I619" s="166"/>
      <c r="L619" s="162"/>
      <c r="M619" s="167"/>
      <c r="T619" s="168"/>
      <c r="AT619" s="163" t="s">
        <v>186</v>
      </c>
      <c r="AU619" s="163" t="s">
        <v>87</v>
      </c>
      <c r="AV619" s="14" t="s">
        <v>184</v>
      </c>
      <c r="AW619" s="14" t="s">
        <v>31</v>
      </c>
      <c r="AX619" s="14" t="s">
        <v>84</v>
      </c>
      <c r="AY619" s="163" t="s">
        <v>178</v>
      </c>
    </row>
    <row r="620" spans="2:65" s="11" customFormat="1" ht="22.9" customHeight="1">
      <c r="B620" s="121"/>
      <c r="D620" s="122" t="s">
        <v>75</v>
      </c>
      <c r="E620" s="131" t="s">
        <v>219</v>
      </c>
      <c r="F620" s="131" t="s">
        <v>565</v>
      </c>
      <c r="I620" s="124"/>
      <c r="J620" s="132">
        <f>BK620</f>
        <v>0</v>
      </c>
      <c r="L620" s="121"/>
      <c r="M620" s="126"/>
      <c r="P620" s="127">
        <f>SUM(P621:P741)</f>
        <v>0</v>
      </c>
      <c r="R620" s="127">
        <f>SUM(R621:R741)</f>
        <v>69.185595199999995</v>
      </c>
      <c r="T620" s="128">
        <f>SUM(T621:T741)</f>
        <v>0</v>
      </c>
      <c r="AR620" s="122" t="s">
        <v>84</v>
      </c>
      <c r="AT620" s="129" t="s">
        <v>75</v>
      </c>
      <c r="AU620" s="129" t="s">
        <v>84</v>
      </c>
      <c r="AY620" s="122" t="s">
        <v>178</v>
      </c>
      <c r="BK620" s="130">
        <f>SUM(BK621:BK741)</f>
        <v>0</v>
      </c>
    </row>
    <row r="621" spans="2:65" s="1" customFormat="1" ht="33" customHeight="1">
      <c r="B621" s="133"/>
      <c r="C621" s="134" t="s">
        <v>548</v>
      </c>
      <c r="D621" s="134" t="s">
        <v>180</v>
      </c>
      <c r="E621" s="135" t="s">
        <v>567</v>
      </c>
      <c r="F621" s="136" t="s">
        <v>568</v>
      </c>
      <c r="G621" s="137" t="s">
        <v>146</v>
      </c>
      <c r="H621" s="138">
        <v>156</v>
      </c>
      <c r="I621" s="139"/>
      <c r="J621" s="140">
        <f>ROUND(I621*H621,2)</f>
        <v>0</v>
      </c>
      <c r="K621" s="141"/>
      <c r="L621" s="31"/>
      <c r="M621" s="142" t="s">
        <v>1</v>
      </c>
      <c r="N621" s="143" t="s">
        <v>41</v>
      </c>
      <c r="P621" s="144">
        <f>O621*H621</f>
        <v>0</v>
      </c>
      <c r="Q621" s="144">
        <v>0</v>
      </c>
      <c r="R621" s="144">
        <f>Q621*H621</f>
        <v>0</v>
      </c>
      <c r="S621" s="144">
        <v>0</v>
      </c>
      <c r="T621" s="145">
        <f>S621*H621</f>
        <v>0</v>
      </c>
      <c r="AR621" s="146" t="s">
        <v>184</v>
      </c>
      <c r="AT621" s="146" t="s">
        <v>180</v>
      </c>
      <c r="AU621" s="146" t="s">
        <v>87</v>
      </c>
      <c r="AY621" s="16" t="s">
        <v>178</v>
      </c>
      <c r="BE621" s="147">
        <f>IF(N621="základní",J621,0)</f>
        <v>0</v>
      </c>
      <c r="BF621" s="147">
        <f>IF(N621="snížená",J621,0)</f>
        <v>0</v>
      </c>
      <c r="BG621" s="147">
        <f>IF(N621="zákl. přenesená",J621,0)</f>
        <v>0</v>
      </c>
      <c r="BH621" s="147">
        <f>IF(N621="sníž. přenesená",J621,0)</f>
        <v>0</v>
      </c>
      <c r="BI621" s="147">
        <f>IF(N621="nulová",J621,0)</f>
        <v>0</v>
      </c>
      <c r="BJ621" s="16" t="s">
        <v>84</v>
      </c>
      <c r="BK621" s="147">
        <f>ROUND(I621*H621,2)</f>
        <v>0</v>
      </c>
      <c r="BL621" s="16" t="s">
        <v>184</v>
      </c>
      <c r="BM621" s="146" t="s">
        <v>569</v>
      </c>
    </row>
    <row r="622" spans="2:65" s="12" customFormat="1">
      <c r="B622" s="148"/>
      <c r="D622" s="149" t="s">
        <v>186</v>
      </c>
      <c r="E622" s="150" t="s">
        <v>1</v>
      </c>
      <c r="F622" s="151" t="s">
        <v>570</v>
      </c>
      <c r="H622" s="150" t="s">
        <v>1</v>
      </c>
      <c r="I622" s="152"/>
      <c r="L622" s="148"/>
      <c r="M622" s="153"/>
      <c r="T622" s="154"/>
      <c r="AT622" s="150" t="s">
        <v>186</v>
      </c>
      <c r="AU622" s="150" t="s">
        <v>87</v>
      </c>
      <c r="AV622" s="12" t="s">
        <v>84</v>
      </c>
      <c r="AW622" s="12" t="s">
        <v>31</v>
      </c>
      <c r="AX622" s="12" t="s">
        <v>76</v>
      </c>
      <c r="AY622" s="150" t="s">
        <v>178</v>
      </c>
    </row>
    <row r="623" spans="2:65" s="13" customFormat="1">
      <c r="B623" s="155"/>
      <c r="D623" s="149" t="s">
        <v>186</v>
      </c>
      <c r="E623" s="156" t="s">
        <v>1</v>
      </c>
      <c r="F623" s="157" t="s">
        <v>813</v>
      </c>
      <c r="H623" s="158">
        <v>156</v>
      </c>
      <c r="I623" s="159"/>
      <c r="L623" s="155"/>
      <c r="M623" s="160"/>
      <c r="T623" s="161"/>
      <c r="AT623" s="156" t="s">
        <v>186</v>
      </c>
      <c r="AU623" s="156" t="s">
        <v>87</v>
      </c>
      <c r="AV623" s="13" t="s">
        <v>87</v>
      </c>
      <c r="AW623" s="13" t="s">
        <v>31</v>
      </c>
      <c r="AX623" s="13" t="s">
        <v>76</v>
      </c>
      <c r="AY623" s="156" t="s">
        <v>178</v>
      </c>
    </row>
    <row r="624" spans="2:65" s="14" customFormat="1">
      <c r="B624" s="162"/>
      <c r="D624" s="149" t="s">
        <v>186</v>
      </c>
      <c r="E624" s="163" t="s">
        <v>1</v>
      </c>
      <c r="F624" s="164" t="s">
        <v>189</v>
      </c>
      <c r="H624" s="165">
        <v>156</v>
      </c>
      <c r="I624" s="166"/>
      <c r="L624" s="162"/>
      <c r="M624" s="167"/>
      <c r="T624" s="168"/>
      <c r="AT624" s="163" t="s">
        <v>186</v>
      </c>
      <c r="AU624" s="163" t="s">
        <v>87</v>
      </c>
      <c r="AV624" s="14" t="s">
        <v>184</v>
      </c>
      <c r="AW624" s="14" t="s">
        <v>31</v>
      </c>
      <c r="AX624" s="14" t="s">
        <v>84</v>
      </c>
      <c r="AY624" s="163" t="s">
        <v>178</v>
      </c>
    </row>
    <row r="625" spans="2:65" s="1" customFormat="1" ht="24.2" customHeight="1">
      <c r="B625" s="133"/>
      <c r="C625" s="169" t="s">
        <v>555</v>
      </c>
      <c r="D625" s="169" t="s">
        <v>436</v>
      </c>
      <c r="E625" s="170" t="s">
        <v>573</v>
      </c>
      <c r="F625" s="171" t="s">
        <v>574</v>
      </c>
      <c r="G625" s="172" t="s">
        <v>146</v>
      </c>
      <c r="H625" s="173">
        <v>158.34</v>
      </c>
      <c r="I625" s="174"/>
      <c r="J625" s="175">
        <f>ROUND(I625*H625,2)</f>
        <v>0</v>
      </c>
      <c r="K625" s="176"/>
      <c r="L625" s="177"/>
      <c r="M625" s="178" t="s">
        <v>1</v>
      </c>
      <c r="N625" s="179" t="s">
        <v>41</v>
      </c>
      <c r="P625" s="144">
        <f>O625*H625</f>
        <v>0</v>
      </c>
      <c r="Q625" s="144">
        <v>2.7999999999999998E-4</v>
      </c>
      <c r="R625" s="144">
        <f>Q625*H625</f>
        <v>4.4335199999999998E-2</v>
      </c>
      <c r="S625" s="144">
        <v>0</v>
      </c>
      <c r="T625" s="145">
        <f>S625*H625</f>
        <v>0</v>
      </c>
      <c r="AR625" s="146" t="s">
        <v>219</v>
      </c>
      <c r="AT625" s="146" t="s">
        <v>436</v>
      </c>
      <c r="AU625" s="146" t="s">
        <v>87</v>
      </c>
      <c r="AY625" s="16" t="s">
        <v>178</v>
      </c>
      <c r="BE625" s="147">
        <f>IF(N625="základní",J625,0)</f>
        <v>0</v>
      </c>
      <c r="BF625" s="147">
        <f>IF(N625="snížená",J625,0)</f>
        <v>0</v>
      </c>
      <c r="BG625" s="147">
        <f>IF(N625="zákl. přenesená",J625,0)</f>
        <v>0</v>
      </c>
      <c r="BH625" s="147">
        <f>IF(N625="sníž. přenesená",J625,0)</f>
        <v>0</v>
      </c>
      <c r="BI625" s="147">
        <f>IF(N625="nulová",J625,0)</f>
        <v>0</v>
      </c>
      <c r="BJ625" s="16" t="s">
        <v>84</v>
      </c>
      <c r="BK625" s="147">
        <f>ROUND(I625*H625,2)</f>
        <v>0</v>
      </c>
      <c r="BL625" s="16" t="s">
        <v>184</v>
      </c>
      <c r="BM625" s="146" t="s">
        <v>575</v>
      </c>
    </row>
    <row r="626" spans="2:65" s="13" customFormat="1">
      <c r="B626" s="155"/>
      <c r="D626" s="149" t="s">
        <v>186</v>
      </c>
      <c r="E626" s="156" t="s">
        <v>1</v>
      </c>
      <c r="F626" s="157" t="s">
        <v>813</v>
      </c>
      <c r="H626" s="158">
        <v>156</v>
      </c>
      <c r="I626" s="159"/>
      <c r="L626" s="155"/>
      <c r="M626" s="160"/>
      <c r="T626" s="161"/>
      <c r="AT626" s="156" t="s">
        <v>186</v>
      </c>
      <c r="AU626" s="156" t="s">
        <v>87</v>
      </c>
      <c r="AV626" s="13" t="s">
        <v>87</v>
      </c>
      <c r="AW626" s="13" t="s">
        <v>31</v>
      </c>
      <c r="AX626" s="13" t="s">
        <v>76</v>
      </c>
      <c r="AY626" s="156" t="s">
        <v>178</v>
      </c>
    </row>
    <row r="627" spans="2:65" s="14" customFormat="1">
      <c r="B627" s="162"/>
      <c r="D627" s="149" t="s">
        <v>186</v>
      </c>
      <c r="E627" s="163" t="s">
        <v>1</v>
      </c>
      <c r="F627" s="164" t="s">
        <v>189</v>
      </c>
      <c r="H627" s="165">
        <v>156</v>
      </c>
      <c r="I627" s="166"/>
      <c r="L627" s="162"/>
      <c r="M627" s="167"/>
      <c r="T627" s="168"/>
      <c r="AT627" s="163" t="s">
        <v>186</v>
      </c>
      <c r="AU627" s="163" t="s">
        <v>87</v>
      </c>
      <c r="AV627" s="14" t="s">
        <v>184</v>
      </c>
      <c r="AW627" s="14" t="s">
        <v>31</v>
      </c>
      <c r="AX627" s="14" t="s">
        <v>84</v>
      </c>
      <c r="AY627" s="163" t="s">
        <v>178</v>
      </c>
    </row>
    <row r="628" spans="2:65" s="13" customFormat="1">
      <c r="B628" s="155"/>
      <c r="D628" s="149" t="s">
        <v>186</v>
      </c>
      <c r="F628" s="157" t="s">
        <v>814</v>
      </c>
      <c r="H628" s="158">
        <v>158.34</v>
      </c>
      <c r="I628" s="159"/>
      <c r="L628" s="155"/>
      <c r="M628" s="160"/>
      <c r="T628" s="161"/>
      <c r="AT628" s="156" t="s">
        <v>186</v>
      </c>
      <c r="AU628" s="156" t="s">
        <v>87</v>
      </c>
      <c r="AV628" s="13" t="s">
        <v>87</v>
      </c>
      <c r="AW628" s="13" t="s">
        <v>3</v>
      </c>
      <c r="AX628" s="13" t="s">
        <v>84</v>
      </c>
      <c r="AY628" s="156" t="s">
        <v>178</v>
      </c>
    </row>
    <row r="629" spans="2:65" s="1" customFormat="1" ht="16.5" customHeight="1">
      <c r="B629" s="133"/>
      <c r="C629" s="134" t="s">
        <v>560</v>
      </c>
      <c r="D629" s="134" t="s">
        <v>180</v>
      </c>
      <c r="E629" s="135" t="s">
        <v>578</v>
      </c>
      <c r="F629" s="136" t="s">
        <v>579</v>
      </c>
      <c r="G629" s="137" t="s">
        <v>580</v>
      </c>
      <c r="H629" s="138">
        <v>27</v>
      </c>
      <c r="I629" s="139"/>
      <c r="J629" s="140">
        <f>ROUND(I629*H629,2)</f>
        <v>0</v>
      </c>
      <c r="K629" s="141"/>
      <c r="L629" s="31"/>
      <c r="M629" s="142" t="s">
        <v>1</v>
      </c>
      <c r="N629" s="143" t="s">
        <v>41</v>
      </c>
      <c r="P629" s="144">
        <f>O629*H629</f>
        <v>0</v>
      </c>
      <c r="Q629" s="144">
        <v>0</v>
      </c>
      <c r="R629" s="144">
        <f>Q629*H629</f>
        <v>0</v>
      </c>
      <c r="S629" s="144">
        <v>0</v>
      </c>
      <c r="T629" s="145">
        <f>S629*H629</f>
        <v>0</v>
      </c>
      <c r="AR629" s="146" t="s">
        <v>184</v>
      </c>
      <c r="AT629" s="146" t="s">
        <v>180</v>
      </c>
      <c r="AU629" s="146" t="s">
        <v>87</v>
      </c>
      <c r="AY629" s="16" t="s">
        <v>178</v>
      </c>
      <c r="BE629" s="147">
        <f>IF(N629="základní",J629,0)</f>
        <v>0</v>
      </c>
      <c r="BF629" s="147">
        <f>IF(N629="snížená",J629,0)</f>
        <v>0</v>
      </c>
      <c r="BG629" s="147">
        <f>IF(N629="zákl. přenesená",J629,0)</f>
        <v>0</v>
      </c>
      <c r="BH629" s="147">
        <f>IF(N629="sníž. přenesená",J629,0)</f>
        <v>0</v>
      </c>
      <c r="BI629" s="147">
        <f>IF(N629="nulová",J629,0)</f>
        <v>0</v>
      </c>
      <c r="BJ629" s="16" t="s">
        <v>84</v>
      </c>
      <c r="BK629" s="147">
        <f>ROUND(I629*H629,2)</f>
        <v>0</v>
      </c>
      <c r="BL629" s="16" t="s">
        <v>184</v>
      </c>
      <c r="BM629" s="146" t="s">
        <v>581</v>
      </c>
    </row>
    <row r="630" spans="2:65" s="12" customFormat="1">
      <c r="B630" s="148"/>
      <c r="D630" s="149" t="s">
        <v>186</v>
      </c>
      <c r="E630" s="150" t="s">
        <v>1</v>
      </c>
      <c r="F630" s="151" t="s">
        <v>570</v>
      </c>
      <c r="H630" s="150" t="s">
        <v>1</v>
      </c>
      <c r="I630" s="152"/>
      <c r="L630" s="148"/>
      <c r="M630" s="153"/>
      <c r="T630" s="154"/>
      <c r="AT630" s="150" t="s">
        <v>186</v>
      </c>
      <c r="AU630" s="150" t="s">
        <v>87</v>
      </c>
      <c r="AV630" s="12" t="s">
        <v>84</v>
      </c>
      <c r="AW630" s="12" t="s">
        <v>31</v>
      </c>
      <c r="AX630" s="12" t="s">
        <v>76</v>
      </c>
      <c r="AY630" s="150" t="s">
        <v>178</v>
      </c>
    </row>
    <row r="631" spans="2:65" s="13" customFormat="1">
      <c r="B631" s="155"/>
      <c r="D631" s="149" t="s">
        <v>186</v>
      </c>
      <c r="E631" s="156" t="s">
        <v>1</v>
      </c>
      <c r="F631" s="157" t="s">
        <v>401</v>
      </c>
      <c r="H631" s="158">
        <v>27</v>
      </c>
      <c r="I631" s="159"/>
      <c r="L631" s="155"/>
      <c r="M631" s="160"/>
      <c r="T631" s="161"/>
      <c r="AT631" s="156" t="s">
        <v>186</v>
      </c>
      <c r="AU631" s="156" t="s">
        <v>87</v>
      </c>
      <c r="AV631" s="13" t="s">
        <v>87</v>
      </c>
      <c r="AW631" s="13" t="s">
        <v>31</v>
      </c>
      <c r="AX631" s="13" t="s">
        <v>76</v>
      </c>
      <c r="AY631" s="156" t="s">
        <v>178</v>
      </c>
    </row>
    <row r="632" spans="2:65" s="14" customFormat="1">
      <c r="B632" s="162"/>
      <c r="D632" s="149" t="s">
        <v>186</v>
      </c>
      <c r="E632" s="163" t="s">
        <v>1</v>
      </c>
      <c r="F632" s="164" t="s">
        <v>189</v>
      </c>
      <c r="H632" s="165">
        <v>27</v>
      </c>
      <c r="I632" s="166"/>
      <c r="L632" s="162"/>
      <c r="M632" s="167"/>
      <c r="T632" s="168"/>
      <c r="AT632" s="163" t="s">
        <v>186</v>
      </c>
      <c r="AU632" s="163" t="s">
        <v>87</v>
      </c>
      <c r="AV632" s="14" t="s">
        <v>184</v>
      </c>
      <c r="AW632" s="14" t="s">
        <v>31</v>
      </c>
      <c r="AX632" s="14" t="s">
        <v>84</v>
      </c>
      <c r="AY632" s="163" t="s">
        <v>178</v>
      </c>
    </row>
    <row r="633" spans="2:65" s="1" customFormat="1" ht="24.2" customHeight="1">
      <c r="B633" s="133"/>
      <c r="C633" s="169" t="s">
        <v>566</v>
      </c>
      <c r="D633" s="169" t="s">
        <v>436</v>
      </c>
      <c r="E633" s="170" t="s">
        <v>583</v>
      </c>
      <c r="F633" s="171" t="s">
        <v>584</v>
      </c>
      <c r="G633" s="172" t="s">
        <v>580</v>
      </c>
      <c r="H633" s="173">
        <v>27</v>
      </c>
      <c r="I633" s="174"/>
      <c r="J633" s="175">
        <f>ROUND(I633*H633,2)</f>
        <v>0</v>
      </c>
      <c r="K633" s="176"/>
      <c r="L633" s="177"/>
      <c r="M633" s="178" t="s">
        <v>1</v>
      </c>
      <c r="N633" s="179" t="s">
        <v>41</v>
      </c>
      <c r="P633" s="144">
        <f>O633*H633</f>
        <v>0</v>
      </c>
      <c r="Q633" s="144">
        <v>1.6000000000000001E-4</v>
      </c>
      <c r="R633" s="144">
        <f>Q633*H633</f>
        <v>4.3200000000000001E-3</v>
      </c>
      <c r="S633" s="144">
        <v>0</v>
      </c>
      <c r="T633" s="145">
        <f>S633*H633</f>
        <v>0</v>
      </c>
      <c r="AR633" s="146" t="s">
        <v>219</v>
      </c>
      <c r="AT633" s="146" t="s">
        <v>436</v>
      </c>
      <c r="AU633" s="146" t="s">
        <v>87</v>
      </c>
      <c r="AY633" s="16" t="s">
        <v>178</v>
      </c>
      <c r="BE633" s="147">
        <f>IF(N633="základní",J633,0)</f>
        <v>0</v>
      </c>
      <c r="BF633" s="147">
        <f>IF(N633="snížená",J633,0)</f>
        <v>0</v>
      </c>
      <c r="BG633" s="147">
        <f>IF(N633="zákl. přenesená",J633,0)</f>
        <v>0</v>
      </c>
      <c r="BH633" s="147">
        <f>IF(N633="sníž. přenesená",J633,0)</f>
        <v>0</v>
      </c>
      <c r="BI633" s="147">
        <f>IF(N633="nulová",J633,0)</f>
        <v>0</v>
      </c>
      <c r="BJ633" s="16" t="s">
        <v>84</v>
      </c>
      <c r="BK633" s="147">
        <f>ROUND(I633*H633,2)</f>
        <v>0</v>
      </c>
      <c r="BL633" s="16" t="s">
        <v>184</v>
      </c>
      <c r="BM633" s="146" t="s">
        <v>585</v>
      </c>
    </row>
    <row r="634" spans="2:65" s="13" customFormat="1">
      <c r="B634" s="155"/>
      <c r="D634" s="149" t="s">
        <v>186</v>
      </c>
      <c r="E634" s="156" t="s">
        <v>1</v>
      </c>
      <c r="F634" s="157" t="s">
        <v>401</v>
      </c>
      <c r="H634" s="158">
        <v>27</v>
      </c>
      <c r="I634" s="159"/>
      <c r="L634" s="155"/>
      <c r="M634" s="160"/>
      <c r="T634" s="161"/>
      <c r="AT634" s="156" t="s">
        <v>186</v>
      </c>
      <c r="AU634" s="156" t="s">
        <v>87</v>
      </c>
      <c r="AV634" s="13" t="s">
        <v>87</v>
      </c>
      <c r="AW634" s="13" t="s">
        <v>31</v>
      </c>
      <c r="AX634" s="13" t="s">
        <v>76</v>
      </c>
      <c r="AY634" s="156" t="s">
        <v>178</v>
      </c>
    </row>
    <row r="635" spans="2:65" s="14" customFormat="1">
      <c r="B635" s="162"/>
      <c r="D635" s="149" t="s">
        <v>186</v>
      </c>
      <c r="E635" s="163" t="s">
        <v>1</v>
      </c>
      <c r="F635" s="164" t="s">
        <v>189</v>
      </c>
      <c r="H635" s="165">
        <v>27</v>
      </c>
      <c r="I635" s="166"/>
      <c r="L635" s="162"/>
      <c r="M635" s="167"/>
      <c r="T635" s="168"/>
      <c r="AT635" s="163" t="s">
        <v>186</v>
      </c>
      <c r="AU635" s="163" t="s">
        <v>87</v>
      </c>
      <c r="AV635" s="14" t="s">
        <v>184</v>
      </c>
      <c r="AW635" s="14" t="s">
        <v>31</v>
      </c>
      <c r="AX635" s="14" t="s">
        <v>84</v>
      </c>
      <c r="AY635" s="163" t="s">
        <v>178</v>
      </c>
    </row>
    <row r="636" spans="2:65" s="1" customFormat="1" ht="21.75" customHeight="1">
      <c r="B636" s="133"/>
      <c r="C636" s="169" t="s">
        <v>572</v>
      </c>
      <c r="D636" s="169" t="s">
        <v>436</v>
      </c>
      <c r="E636" s="170" t="s">
        <v>587</v>
      </c>
      <c r="F636" s="171" t="s">
        <v>588</v>
      </c>
      <c r="G636" s="172" t="s">
        <v>580</v>
      </c>
      <c r="H636" s="173">
        <v>54</v>
      </c>
      <c r="I636" s="174"/>
      <c r="J636" s="175">
        <f>ROUND(I636*H636,2)</f>
        <v>0</v>
      </c>
      <c r="K636" s="176"/>
      <c r="L636" s="177"/>
      <c r="M636" s="178" t="s">
        <v>1</v>
      </c>
      <c r="N636" s="179" t="s">
        <v>41</v>
      </c>
      <c r="P636" s="144">
        <f>O636*H636</f>
        <v>0</v>
      </c>
      <c r="Q636" s="144">
        <v>1.0000000000000001E-5</v>
      </c>
      <c r="R636" s="144">
        <f>Q636*H636</f>
        <v>5.4000000000000001E-4</v>
      </c>
      <c r="S636" s="144">
        <v>0</v>
      </c>
      <c r="T636" s="145">
        <f>S636*H636</f>
        <v>0</v>
      </c>
      <c r="AR636" s="146" t="s">
        <v>219</v>
      </c>
      <c r="AT636" s="146" t="s">
        <v>436</v>
      </c>
      <c r="AU636" s="146" t="s">
        <v>87</v>
      </c>
      <c r="AY636" s="16" t="s">
        <v>178</v>
      </c>
      <c r="BE636" s="147">
        <f>IF(N636="základní",J636,0)</f>
        <v>0</v>
      </c>
      <c r="BF636" s="147">
        <f>IF(N636="snížená",J636,0)</f>
        <v>0</v>
      </c>
      <c r="BG636" s="147">
        <f>IF(N636="zákl. přenesená",J636,0)</f>
        <v>0</v>
      </c>
      <c r="BH636" s="147">
        <f>IF(N636="sníž. přenesená",J636,0)</f>
        <v>0</v>
      </c>
      <c r="BI636" s="147">
        <f>IF(N636="nulová",J636,0)</f>
        <v>0</v>
      </c>
      <c r="BJ636" s="16" t="s">
        <v>84</v>
      </c>
      <c r="BK636" s="147">
        <f>ROUND(I636*H636,2)</f>
        <v>0</v>
      </c>
      <c r="BL636" s="16" t="s">
        <v>184</v>
      </c>
      <c r="BM636" s="146" t="s">
        <v>589</v>
      </c>
    </row>
    <row r="637" spans="2:65" s="13" customFormat="1">
      <c r="B637" s="155"/>
      <c r="D637" s="149" t="s">
        <v>186</v>
      </c>
      <c r="E637" s="156" t="s">
        <v>1</v>
      </c>
      <c r="F637" s="157" t="s">
        <v>815</v>
      </c>
      <c r="H637" s="158">
        <v>54</v>
      </c>
      <c r="I637" s="159"/>
      <c r="L637" s="155"/>
      <c r="M637" s="160"/>
      <c r="T637" s="161"/>
      <c r="AT637" s="156" t="s">
        <v>186</v>
      </c>
      <c r="AU637" s="156" t="s">
        <v>87</v>
      </c>
      <c r="AV637" s="13" t="s">
        <v>87</v>
      </c>
      <c r="AW637" s="13" t="s">
        <v>31</v>
      </c>
      <c r="AX637" s="13" t="s">
        <v>76</v>
      </c>
      <c r="AY637" s="156" t="s">
        <v>178</v>
      </c>
    </row>
    <row r="638" spans="2:65" s="14" customFormat="1">
      <c r="B638" s="162"/>
      <c r="D638" s="149" t="s">
        <v>186</v>
      </c>
      <c r="E638" s="163" t="s">
        <v>1</v>
      </c>
      <c r="F638" s="164" t="s">
        <v>189</v>
      </c>
      <c r="H638" s="165">
        <v>54</v>
      </c>
      <c r="I638" s="166"/>
      <c r="L638" s="162"/>
      <c r="M638" s="167"/>
      <c r="T638" s="168"/>
      <c r="AT638" s="163" t="s">
        <v>186</v>
      </c>
      <c r="AU638" s="163" t="s">
        <v>87</v>
      </c>
      <c r="AV638" s="14" t="s">
        <v>184</v>
      </c>
      <c r="AW638" s="14" t="s">
        <v>31</v>
      </c>
      <c r="AX638" s="14" t="s">
        <v>84</v>
      </c>
      <c r="AY638" s="163" t="s">
        <v>178</v>
      </c>
    </row>
    <row r="639" spans="2:65" s="1" customFormat="1" ht="16.5" customHeight="1">
      <c r="B639" s="133"/>
      <c r="C639" s="134" t="s">
        <v>577</v>
      </c>
      <c r="D639" s="134" t="s">
        <v>180</v>
      </c>
      <c r="E639" s="135" t="s">
        <v>578</v>
      </c>
      <c r="F639" s="136" t="s">
        <v>579</v>
      </c>
      <c r="G639" s="137" t="s">
        <v>580</v>
      </c>
      <c r="H639" s="138">
        <v>27</v>
      </c>
      <c r="I639" s="139"/>
      <c r="J639" s="140">
        <f>ROUND(I639*H639,2)</f>
        <v>0</v>
      </c>
      <c r="K639" s="141"/>
      <c r="L639" s="31"/>
      <c r="M639" s="142" t="s">
        <v>1</v>
      </c>
      <c r="N639" s="143" t="s">
        <v>41</v>
      </c>
      <c r="P639" s="144">
        <f>O639*H639</f>
        <v>0</v>
      </c>
      <c r="Q639" s="144">
        <v>0</v>
      </c>
      <c r="R639" s="144">
        <f>Q639*H639</f>
        <v>0</v>
      </c>
      <c r="S639" s="144">
        <v>0</v>
      </c>
      <c r="T639" s="145">
        <f>S639*H639</f>
        <v>0</v>
      </c>
      <c r="AR639" s="146" t="s">
        <v>184</v>
      </c>
      <c r="AT639" s="146" t="s">
        <v>180</v>
      </c>
      <c r="AU639" s="146" t="s">
        <v>87</v>
      </c>
      <c r="AY639" s="16" t="s">
        <v>178</v>
      </c>
      <c r="BE639" s="147">
        <f>IF(N639="základní",J639,0)</f>
        <v>0</v>
      </c>
      <c r="BF639" s="147">
        <f>IF(N639="snížená",J639,0)</f>
        <v>0</v>
      </c>
      <c r="BG639" s="147">
        <f>IF(N639="zákl. přenesená",J639,0)</f>
        <v>0</v>
      </c>
      <c r="BH639" s="147">
        <f>IF(N639="sníž. přenesená",J639,0)</f>
        <v>0</v>
      </c>
      <c r="BI639" s="147">
        <f>IF(N639="nulová",J639,0)</f>
        <v>0</v>
      </c>
      <c r="BJ639" s="16" t="s">
        <v>84</v>
      </c>
      <c r="BK639" s="147">
        <f>ROUND(I639*H639,2)</f>
        <v>0</v>
      </c>
      <c r="BL639" s="16" t="s">
        <v>184</v>
      </c>
      <c r="BM639" s="146" t="s">
        <v>592</v>
      </c>
    </row>
    <row r="640" spans="2:65" s="12" customFormat="1">
      <c r="B640" s="148"/>
      <c r="D640" s="149" t="s">
        <v>186</v>
      </c>
      <c r="E640" s="150" t="s">
        <v>1</v>
      </c>
      <c r="F640" s="151" t="s">
        <v>570</v>
      </c>
      <c r="H640" s="150" t="s">
        <v>1</v>
      </c>
      <c r="I640" s="152"/>
      <c r="L640" s="148"/>
      <c r="M640" s="153"/>
      <c r="T640" s="154"/>
      <c r="AT640" s="150" t="s">
        <v>186</v>
      </c>
      <c r="AU640" s="150" t="s">
        <v>87</v>
      </c>
      <c r="AV640" s="12" t="s">
        <v>84</v>
      </c>
      <c r="AW640" s="12" t="s">
        <v>31</v>
      </c>
      <c r="AX640" s="12" t="s">
        <v>76</v>
      </c>
      <c r="AY640" s="150" t="s">
        <v>178</v>
      </c>
    </row>
    <row r="641" spans="2:65" s="13" customFormat="1">
      <c r="B641" s="155"/>
      <c r="D641" s="149" t="s">
        <v>186</v>
      </c>
      <c r="E641" s="156" t="s">
        <v>1</v>
      </c>
      <c r="F641" s="157" t="s">
        <v>401</v>
      </c>
      <c r="H641" s="158">
        <v>27</v>
      </c>
      <c r="I641" s="159"/>
      <c r="L641" s="155"/>
      <c r="M641" s="160"/>
      <c r="T641" s="161"/>
      <c r="AT641" s="156" t="s">
        <v>186</v>
      </c>
      <c r="AU641" s="156" t="s">
        <v>87</v>
      </c>
      <c r="AV641" s="13" t="s">
        <v>87</v>
      </c>
      <c r="AW641" s="13" t="s">
        <v>31</v>
      </c>
      <c r="AX641" s="13" t="s">
        <v>76</v>
      </c>
      <c r="AY641" s="156" t="s">
        <v>178</v>
      </c>
    </row>
    <row r="642" spans="2:65" s="14" customFormat="1">
      <c r="B642" s="162"/>
      <c r="D642" s="149" t="s">
        <v>186</v>
      </c>
      <c r="E642" s="163" t="s">
        <v>1</v>
      </c>
      <c r="F642" s="164" t="s">
        <v>189</v>
      </c>
      <c r="H642" s="165">
        <v>27</v>
      </c>
      <c r="I642" s="166"/>
      <c r="L642" s="162"/>
      <c r="M642" s="167"/>
      <c r="T642" s="168"/>
      <c r="AT642" s="163" t="s">
        <v>186</v>
      </c>
      <c r="AU642" s="163" t="s">
        <v>87</v>
      </c>
      <c r="AV642" s="14" t="s">
        <v>184</v>
      </c>
      <c r="AW642" s="14" t="s">
        <v>31</v>
      </c>
      <c r="AX642" s="14" t="s">
        <v>84</v>
      </c>
      <c r="AY642" s="163" t="s">
        <v>178</v>
      </c>
    </row>
    <row r="643" spans="2:65" s="1" customFormat="1" ht="24.2" customHeight="1">
      <c r="B643" s="133"/>
      <c r="C643" s="169" t="s">
        <v>582</v>
      </c>
      <c r="D643" s="169" t="s">
        <v>436</v>
      </c>
      <c r="E643" s="170" t="s">
        <v>594</v>
      </c>
      <c r="F643" s="171" t="s">
        <v>595</v>
      </c>
      <c r="G643" s="172" t="s">
        <v>580</v>
      </c>
      <c r="H643" s="173">
        <v>27</v>
      </c>
      <c r="I643" s="174"/>
      <c r="J643" s="175">
        <f>ROUND(I643*H643,2)</f>
        <v>0</v>
      </c>
      <c r="K643" s="176"/>
      <c r="L643" s="177"/>
      <c r="M643" s="178" t="s">
        <v>1</v>
      </c>
      <c r="N643" s="179" t="s">
        <v>41</v>
      </c>
      <c r="P643" s="144">
        <f>O643*H643</f>
        <v>0</v>
      </c>
      <c r="Q643" s="144">
        <v>7.3999999999999999E-4</v>
      </c>
      <c r="R643" s="144">
        <f>Q643*H643</f>
        <v>1.9980000000000001E-2</v>
      </c>
      <c r="S643" s="144">
        <v>0</v>
      </c>
      <c r="T643" s="145">
        <f>S643*H643</f>
        <v>0</v>
      </c>
      <c r="AR643" s="146" t="s">
        <v>219</v>
      </c>
      <c r="AT643" s="146" t="s">
        <v>436</v>
      </c>
      <c r="AU643" s="146" t="s">
        <v>87</v>
      </c>
      <c r="AY643" s="16" t="s">
        <v>178</v>
      </c>
      <c r="BE643" s="147">
        <f>IF(N643="základní",J643,0)</f>
        <v>0</v>
      </c>
      <c r="BF643" s="147">
        <f>IF(N643="snížená",J643,0)</f>
        <v>0</v>
      </c>
      <c r="BG643" s="147">
        <f>IF(N643="zákl. přenesená",J643,0)</f>
        <v>0</v>
      </c>
      <c r="BH643" s="147">
        <f>IF(N643="sníž. přenesená",J643,0)</f>
        <v>0</v>
      </c>
      <c r="BI643" s="147">
        <f>IF(N643="nulová",J643,0)</f>
        <v>0</v>
      </c>
      <c r="BJ643" s="16" t="s">
        <v>84</v>
      </c>
      <c r="BK643" s="147">
        <f>ROUND(I643*H643,2)</f>
        <v>0</v>
      </c>
      <c r="BL643" s="16" t="s">
        <v>184</v>
      </c>
      <c r="BM643" s="146" t="s">
        <v>596</v>
      </c>
    </row>
    <row r="644" spans="2:65" s="13" customFormat="1">
      <c r="B644" s="155"/>
      <c r="D644" s="149" t="s">
        <v>186</v>
      </c>
      <c r="E644" s="156" t="s">
        <v>1</v>
      </c>
      <c r="F644" s="157" t="s">
        <v>401</v>
      </c>
      <c r="H644" s="158">
        <v>27</v>
      </c>
      <c r="I644" s="159"/>
      <c r="L644" s="155"/>
      <c r="M644" s="160"/>
      <c r="T644" s="161"/>
      <c r="AT644" s="156" t="s">
        <v>186</v>
      </c>
      <c r="AU644" s="156" t="s">
        <v>87</v>
      </c>
      <c r="AV644" s="13" t="s">
        <v>87</v>
      </c>
      <c r="AW644" s="13" t="s">
        <v>31</v>
      </c>
      <c r="AX644" s="13" t="s">
        <v>76</v>
      </c>
      <c r="AY644" s="156" t="s">
        <v>178</v>
      </c>
    </row>
    <row r="645" spans="2:65" s="14" customFormat="1">
      <c r="B645" s="162"/>
      <c r="D645" s="149" t="s">
        <v>186</v>
      </c>
      <c r="E645" s="163" t="s">
        <v>1</v>
      </c>
      <c r="F645" s="164" t="s">
        <v>189</v>
      </c>
      <c r="H645" s="165">
        <v>27</v>
      </c>
      <c r="I645" s="166"/>
      <c r="L645" s="162"/>
      <c r="M645" s="167"/>
      <c r="T645" s="168"/>
      <c r="AT645" s="163" t="s">
        <v>186</v>
      </c>
      <c r="AU645" s="163" t="s">
        <v>87</v>
      </c>
      <c r="AV645" s="14" t="s">
        <v>184</v>
      </c>
      <c r="AW645" s="14" t="s">
        <v>31</v>
      </c>
      <c r="AX645" s="14" t="s">
        <v>84</v>
      </c>
      <c r="AY645" s="163" t="s">
        <v>178</v>
      </c>
    </row>
    <row r="646" spans="2:65" s="1" customFormat="1" ht="16.5" customHeight="1">
      <c r="B646" s="133"/>
      <c r="C646" s="134" t="s">
        <v>586</v>
      </c>
      <c r="D646" s="134" t="s">
        <v>180</v>
      </c>
      <c r="E646" s="135" t="s">
        <v>578</v>
      </c>
      <c r="F646" s="136" t="s">
        <v>579</v>
      </c>
      <c r="G646" s="137" t="s">
        <v>580</v>
      </c>
      <c r="H646" s="138">
        <v>27</v>
      </c>
      <c r="I646" s="139"/>
      <c r="J646" s="140">
        <f>ROUND(I646*H646,2)</f>
        <v>0</v>
      </c>
      <c r="K646" s="141"/>
      <c r="L646" s="31"/>
      <c r="M646" s="142" t="s">
        <v>1</v>
      </c>
      <c r="N646" s="143" t="s">
        <v>41</v>
      </c>
      <c r="P646" s="144">
        <f>O646*H646</f>
        <v>0</v>
      </c>
      <c r="Q646" s="144">
        <v>0</v>
      </c>
      <c r="R646" s="144">
        <f>Q646*H646</f>
        <v>0</v>
      </c>
      <c r="S646" s="144">
        <v>0</v>
      </c>
      <c r="T646" s="145">
        <f>S646*H646</f>
        <v>0</v>
      </c>
      <c r="AR646" s="146" t="s">
        <v>184</v>
      </c>
      <c r="AT646" s="146" t="s">
        <v>180</v>
      </c>
      <c r="AU646" s="146" t="s">
        <v>87</v>
      </c>
      <c r="AY646" s="16" t="s">
        <v>178</v>
      </c>
      <c r="BE646" s="147">
        <f>IF(N646="základní",J646,0)</f>
        <v>0</v>
      </c>
      <c r="BF646" s="147">
        <f>IF(N646="snížená",J646,0)</f>
        <v>0</v>
      </c>
      <c r="BG646" s="147">
        <f>IF(N646="zákl. přenesená",J646,0)</f>
        <v>0</v>
      </c>
      <c r="BH646" s="147">
        <f>IF(N646="sníž. přenesená",J646,0)</f>
        <v>0</v>
      </c>
      <c r="BI646" s="147">
        <f>IF(N646="nulová",J646,0)</f>
        <v>0</v>
      </c>
      <c r="BJ646" s="16" t="s">
        <v>84</v>
      </c>
      <c r="BK646" s="147">
        <f>ROUND(I646*H646,2)</f>
        <v>0</v>
      </c>
      <c r="BL646" s="16" t="s">
        <v>184</v>
      </c>
      <c r="BM646" s="146" t="s">
        <v>598</v>
      </c>
    </row>
    <row r="647" spans="2:65" s="12" customFormat="1">
      <c r="B647" s="148"/>
      <c r="D647" s="149" t="s">
        <v>186</v>
      </c>
      <c r="E647" s="150" t="s">
        <v>1</v>
      </c>
      <c r="F647" s="151" t="s">
        <v>570</v>
      </c>
      <c r="H647" s="150" t="s">
        <v>1</v>
      </c>
      <c r="I647" s="152"/>
      <c r="L647" s="148"/>
      <c r="M647" s="153"/>
      <c r="T647" s="154"/>
      <c r="AT647" s="150" t="s">
        <v>186</v>
      </c>
      <c r="AU647" s="150" t="s">
        <v>87</v>
      </c>
      <c r="AV647" s="12" t="s">
        <v>84</v>
      </c>
      <c r="AW647" s="12" t="s">
        <v>31</v>
      </c>
      <c r="AX647" s="12" t="s">
        <v>76</v>
      </c>
      <c r="AY647" s="150" t="s">
        <v>178</v>
      </c>
    </row>
    <row r="648" spans="2:65" s="13" customFormat="1">
      <c r="B648" s="155"/>
      <c r="D648" s="149" t="s">
        <v>186</v>
      </c>
      <c r="E648" s="156" t="s">
        <v>1</v>
      </c>
      <c r="F648" s="157" t="s">
        <v>401</v>
      </c>
      <c r="H648" s="158">
        <v>27</v>
      </c>
      <c r="I648" s="159"/>
      <c r="L648" s="155"/>
      <c r="M648" s="160"/>
      <c r="T648" s="161"/>
      <c r="AT648" s="156" t="s">
        <v>186</v>
      </c>
      <c r="AU648" s="156" t="s">
        <v>87</v>
      </c>
      <c r="AV648" s="13" t="s">
        <v>87</v>
      </c>
      <c r="AW648" s="13" t="s">
        <v>31</v>
      </c>
      <c r="AX648" s="13" t="s">
        <v>76</v>
      </c>
      <c r="AY648" s="156" t="s">
        <v>178</v>
      </c>
    </row>
    <row r="649" spans="2:65" s="14" customFormat="1">
      <c r="B649" s="162"/>
      <c r="D649" s="149" t="s">
        <v>186</v>
      </c>
      <c r="E649" s="163" t="s">
        <v>1</v>
      </c>
      <c r="F649" s="164" t="s">
        <v>189</v>
      </c>
      <c r="H649" s="165">
        <v>27</v>
      </c>
      <c r="I649" s="166"/>
      <c r="L649" s="162"/>
      <c r="M649" s="167"/>
      <c r="T649" s="168"/>
      <c r="AT649" s="163" t="s">
        <v>186</v>
      </c>
      <c r="AU649" s="163" t="s">
        <v>87</v>
      </c>
      <c r="AV649" s="14" t="s">
        <v>184</v>
      </c>
      <c r="AW649" s="14" t="s">
        <v>31</v>
      </c>
      <c r="AX649" s="14" t="s">
        <v>84</v>
      </c>
      <c r="AY649" s="163" t="s">
        <v>178</v>
      </c>
    </row>
    <row r="650" spans="2:65" s="1" customFormat="1" ht="24.2" customHeight="1">
      <c r="B650" s="133"/>
      <c r="C650" s="169" t="s">
        <v>591</v>
      </c>
      <c r="D650" s="169" t="s">
        <v>436</v>
      </c>
      <c r="E650" s="170" t="s">
        <v>600</v>
      </c>
      <c r="F650" s="171" t="s">
        <v>584</v>
      </c>
      <c r="G650" s="172" t="s">
        <v>580</v>
      </c>
      <c r="H650" s="173">
        <v>27</v>
      </c>
      <c r="I650" s="174"/>
      <c r="J650" s="175">
        <f>ROUND(I650*H650,2)</f>
        <v>0</v>
      </c>
      <c r="K650" s="176"/>
      <c r="L650" s="177"/>
      <c r="M650" s="178" t="s">
        <v>1</v>
      </c>
      <c r="N650" s="179" t="s">
        <v>41</v>
      </c>
      <c r="P650" s="144">
        <f>O650*H650</f>
        <v>0</v>
      </c>
      <c r="Q650" s="144">
        <v>1.6000000000000001E-4</v>
      </c>
      <c r="R650" s="144">
        <f>Q650*H650</f>
        <v>4.3200000000000001E-3</v>
      </c>
      <c r="S650" s="144">
        <v>0</v>
      </c>
      <c r="T650" s="145">
        <f>S650*H650</f>
        <v>0</v>
      </c>
      <c r="AR650" s="146" t="s">
        <v>219</v>
      </c>
      <c r="AT650" s="146" t="s">
        <v>436</v>
      </c>
      <c r="AU650" s="146" t="s">
        <v>87</v>
      </c>
      <c r="AY650" s="16" t="s">
        <v>178</v>
      </c>
      <c r="BE650" s="147">
        <f>IF(N650="základní",J650,0)</f>
        <v>0</v>
      </c>
      <c r="BF650" s="147">
        <f>IF(N650="snížená",J650,0)</f>
        <v>0</v>
      </c>
      <c r="BG650" s="147">
        <f>IF(N650="zákl. přenesená",J650,0)</f>
        <v>0</v>
      </c>
      <c r="BH650" s="147">
        <f>IF(N650="sníž. přenesená",J650,0)</f>
        <v>0</v>
      </c>
      <c r="BI650" s="147">
        <f>IF(N650="nulová",J650,0)</f>
        <v>0</v>
      </c>
      <c r="BJ650" s="16" t="s">
        <v>84</v>
      </c>
      <c r="BK650" s="147">
        <f>ROUND(I650*H650,2)</f>
        <v>0</v>
      </c>
      <c r="BL650" s="16" t="s">
        <v>184</v>
      </c>
      <c r="BM650" s="146" t="s">
        <v>601</v>
      </c>
    </row>
    <row r="651" spans="2:65" s="13" customFormat="1">
      <c r="B651" s="155"/>
      <c r="D651" s="149" t="s">
        <v>186</v>
      </c>
      <c r="E651" s="156" t="s">
        <v>1</v>
      </c>
      <c r="F651" s="157" t="s">
        <v>401</v>
      </c>
      <c r="H651" s="158">
        <v>27</v>
      </c>
      <c r="I651" s="159"/>
      <c r="L651" s="155"/>
      <c r="M651" s="160"/>
      <c r="T651" s="161"/>
      <c r="AT651" s="156" t="s">
        <v>186</v>
      </c>
      <c r="AU651" s="156" t="s">
        <v>87</v>
      </c>
      <c r="AV651" s="13" t="s">
        <v>87</v>
      </c>
      <c r="AW651" s="13" t="s">
        <v>31</v>
      </c>
      <c r="AX651" s="13" t="s">
        <v>76</v>
      </c>
      <c r="AY651" s="156" t="s">
        <v>178</v>
      </c>
    </row>
    <row r="652" spans="2:65" s="14" customFormat="1">
      <c r="B652" s="162"/>
      <c r="D652" s="149" t="s">
        <v>186</v>
      </c>
      <c r="E652" s="163" t="s">
        <v>1</v>
      </c>
      <c r="F652" s="164" t="s">
        <v>189</v>
      </c>
      <c r="H652" s="165">
        <v>27</v>
      </c>
      <c r="I652" s="166"/>
      <c r="L652" s="162"/>
      <c r="M652" s="167"/>
      <c r="T652" s="168"/>
      <c r="AT652" s="163" t="s">
        <v>186</v>
      </c>
      <c r="AU652" s="163" t="s">
        <v>87</v>
      </c>
      <c r="AV652" s="14" t="s">
        <v>184</v>
      </c>
      <c r="AW652" s="14" t="s">
        <v>31</v>
      </c>
      <c r="AX652" s="14" t="s">
        <v>84</v>
      </c>
      <c r="AY652" s="163" t="s">
        <v>178</v>
      </c>
    </row>
    <row r="653" spans="2:65" s="1" customFormat="1" ht="24.2" customHeight="1">
      <c r="B653" s="133"/>
      <c r="C653" s="134" t="s">
        <v>593</v>
      </c>
      <c r="D653" s="134" t="s">
        <v>180</v>
      </c>
      <c r="E653" s="135" t="s">
        <v>603</v>
      </c>
      <c r="F653" s="136" t="s">
        <v>604</v>
      </c>
      <c r="G653" s="137" t="s">
        <v>580</v>
      </c>
      <c r="H653" s="138">
        <v>4</v>
      </c>
      <c r="I653" s="139"/>
      <c r="J653" s="140">
        <f>ROUND(I653*H653,2)</f>
        <v>0</v>
      </c>
      <c r="K653" s="141"/>
      <c r="L653" s="31"/>
      <c r="M653" s="142" t="s">
        <v>1</v>
      </c>
      <c r="N653" s="143" t="s">
        <v>41</v>
      </c>
      <c r="P653" s="144">
        <f>O653*H653</f>
        <v>0</v>
      </c>
      <c r="Q653" s="144">
        <v>0</v>
      </c>
      <c r="R653" s="144">
        <f>Q653*H653</f>
        <v>0</v>
      </c>
      <c r="S653" s="144">
        <v>0</v>
      </c>
      <c r="T653" s="145">
        <f>S653*H653</f>
        <v>0</v>
      </c>
      <c r="AR653" s="146" t="s">
        <v>184</v>
      </c>
      <c r="AT653" s="146" t="s">
        <v>180</v>
      </c>
      <c r="AU653" s="146" t="s">
        <v>87</v>
      </c>
      <c r="AY653" s="16" t="s">
        <v>178</v>
      </c>
      <c r="BE653" s="147">
        <f>IF(N653="základní",J653,0)</f>
        <v>0</v>
      </c>
      <c r="BF653" s="147">
        <f>IF(N653="snížená",J653,0)</f>
        <v>0</v>
      </c>
      <c r="BG653" s="147">
        <f>IF(N653="zákl. přenesená",J653,0)</f>
        <v>0</v>
      </c>
      <c r="BH653" s="147">
        <f>IF(N653="sníž. přenesená",J653,0)</f>
        <v>0</v>
      </c>
      <c r="BI653" s="147">
        <f>IF(N653="nulová",J653,0)</f>
        <v>0</v>
      </c>
      <c r="BJ653" s="16" t="s">
        <v>84</v>
      </c>
      <c r="BK653" s="147">
        <f>ROUND(I653*H653,2)</f>
        <v>0</v>
      </c>
      <c r="BL653" s="16" t="s">
        <v>184</v>
      </c>
      <c r="BM653" s="146" t="s">
        <v>605</v>
      </c>
    </row>
    <row r="654" spans="2:65" s="12" customFormat="1">
      <c r="B654" s="148"/>
      <c r="D654" s="149" t="s">
        <v>186</v>
      </c>
      <c r="E654" s="150" t="s">
        <v>1</v>
      </c>
      <c r="F654" s="151" t="s">
        <v>570</v>
      </c>
      <c r="H654" s="150" t="s">
        <v>1</v>
      </c>
      <c r="I654" s="152"/>
      <c r="L654" s="148"/>
      <c r="M654" s="153"/>
      <c r="T654" s="154"/>
      <c r="AT654" s="150" t="s">
        <v>186</v>
      </c>
      <c r="AU654" s="150" t="s">
        <v>87</v>
      </c>
      <c r="AV654" s="12" t="s">
        <v>84</v>
      </c>
      <c r="AW654" s="12" t="s">
        <v>31</v>
      </c>
      <c r="AX654" s="12" t="s">
        <v>76</v>
      </c>
      <c r="AY654" s="150" t="s">
        <v>178</v>
      </c>
    </row>
    <row r="655" spans="2:65" s="13" customFormat="1">
      <c r="B655" s="155"/>
      <c r="D655" s="149" t="s">
        <v>186</v>
      </c>
      <c r="E655" s="156" t="s">
        <v>1</v>
      </c>
      <c r="F655" s="157" t="s">
        <v>184</v>
      </c>
      <c r="H655" s="158">
        <v>4</v>
      </c>
      <c r="I655" s="159"/>
      <c r="L655" s="155"/>
      <c r="M655" s="160"/>
      <c r="T655" s="161"/>
      <c r="AT655" s="156" t="s">
        <v>186</v>
      </c>
      <c r="AU655" s="156" t="s">
        <v>87</v>
      </c>
      <c r="AV655" s="13" t="s">
        <v>87</v>
      </c>
      <c r="AW655" s="13" t="s">
        <v>31</v>
      </c>
      <c r="AX655" s="13" t="s">
        <v>76</v>
      </c>
      <c r="AY655" s="156" t="s">
        <v>178</v>
      </c>
    </row>
    <row r="656" spans="2:65" s="14" customFormat="1">
      <c r="B656" s="162"/>
      <c r="D656" s="149" t="s">
        <v>186</v>
      </c>
      <c r="E656" s="163" t="s">
        <v>1</v>
      </c>
      <c r="F656" s="164" t="s">
        <v>189</v>
      </c>
      <c r="H656" s="165">
        <v>4</v>
      </c>
      <c r="I656" s="166"/>
      <c r="L656" s="162"/>
      <c r="M656" s="167"/>
      <c r="T656" s="168"/>
      <c r="AT656" s="163" t="s">
        <v>186</v>
      </c>
      <c r="AU656" s="163" t="s">
        <v>87</v>
      </c>
      <c r="AV656" s="14" t="s">
        <v>184</v>
      </c>
      <c r="AW656" s="14" t="s">
        <v>31</v>
      </c>
      <c r="AX656" s="14" t="s">
        <v>84</v>
      </c>
      <c r="AY656" s="163" t="s">
        <v>178</v>
      </c>
    </row>
    <row r="657" spans="2:65" s="1" customFormat="1" ht="24.2" customHeight="1">
      <c r="B657" s="133"/>
      <c r="C657" s="169" t="s">
        <v>597</v>
      </c>
      <c r="D657" s="169" t="s">
        <v>436</v>
      </c>
      <c r="E657" s="170" t="s">
        <v>607</v>
      </c>
      <c r="F657" s="171" t="s">
        <v>608</v>
      </c>
      <c r="G657" s="172" t="s">
        <v>580</v>
      </c>
      <c r="H657" s="173">
        <v>4</v>
      </c>
      <c r="I657" s="174"/>
      <c r="J657" s="175">
        <f>ROUND(I657*H657,2)</f>
        <v>0</v>
      </c>
      <c r="K657" s="176"/>
      <c r="L657" s="177"/>
      <c r="M657" s="178" t="s">
        <v>1</v>
      </c>
      <c r="N657" s="179" t="s">
        <v>41</v>
      </c>
      <c r="P657" s="144">
        <f>O657*H657</f>
        <v>0</v>
      </c>
      <c r="Q657" s="144">
        <v>8.0000000000000007E-5</v>
      </c>
      <c r="R657" s="144">
        <f>Q657*H657</f>
        <v>3.2000000000000003E-4</v>
      </c>
      <c r="S657" s="144">
        <v>0</v>
      </c>
      <c r="T657" s="145">
        <f>S657*H657</f>
        <v>0</v>
      </c>
      <c r="AR657" s="146" t="s">
        <v>219</v>
      </c>
      <c r="AT657" s="146" t="s">
        <v>436</v>
      </c>
      <c r="AU657" s="146" t="s">
        <v>87</v>
      </c>
      <c r="AY657" s="16" t="s">
        <v>178</v>
      </c>
      <c r="BE657" s="147">
        <f>IF(N657="základní",J657,0)</f>
        <v>0</v>
      </c>
      <c r="BF657" s="147">
        <f>IF(N657="snížená",J657,0)</f>
        <v>0</v>
      </c>
      <c r="BG657" s="147">
        <f>IF(N657="zákl. přenesená",J657,0)</f>
        <v>0</v>
      </c>
      <c r="BH657" s="147">
        <f>IF(N657="sníž. přenesená",J657,0)</f>
        <v>0</v>
      </c>
      <c r="BI657" s="147">
        <f>IF(N657="nulová",J657,0)</f>
        <v>0</v>
      </c>
      <c r="BJ657" s="16" t="s">
        <v>84</v>
      </c>
      <c r="BK657" s="147">
        <f>ROUND(I657*H657,2)</f>
        <v>0</v>
      </c>
      <c r="BL657" s="16" t="s">
        <v>184</v>
      </c>
      <c r="BM657" s="146" t="s">
        <v>609</v>
      </c>
    </row>
    <row r="658" spans="2:65" s="13" customFormat="1">
      <c r="B658" s="155"/>
      <c r="D658" s="149" t="s">
        <v>186</v>
      </c>
      <c r="E658" s="156" t="s">
        <v>1</v>
      </c>
      <c r="F658" s="157" t="s">
        <v>184</v>
      </c>
      <c r="H658" s="158">
        <v>4</v>
      </c>
      <c r="I658" s="159"/>
      <c r="L658" s="155"/>
      <c r="M658" s="160"/>
      <c r="T658" s="161"/>
      <c r="AT658" s="156" t="s">
        <v>186</v>
      </c>
      <c r="AU658" s="156" t="s">
        <v>87</v>
      </c>
      <c r="AV658" s="13" t="s">
        <v>87</v>
      </c>
      <c r="AW658" s="13" t="s">
        <v>31</v>
      </c>
      <c r="AX658" s="13" t="s">
        <v>76</v>
      </c>
      <c r="AY658" s="156" t="s">
        <v>178</v>
      </c>
    </row>
    <row r="659" spans="2:65" s="14" customFormat="1">
      <c r="B659" s="162"/>
      <c r="D659" s="149" t="s">
        <v>186</v>
      </c>
      <c r="E659" s="163" t="s">
        <v>1</v>
      </c>
      <c r="F659" s="164" t="s">
        <v>189</v>
      </c>
      <c r="H659" s="165">
        <v>4</v>
      </c>
      <c r="I659" s="166"/>
      <c r="L659" s="162"/>
      <c r="M659" s="167"/>
      <c r="T659" s="168"/>
      <c r="AT659" s="163" t="s">
        <v>186</v>
      </c>
      <c r="AU659" s="163" t="s">
        <v>87</v>
      </c>
      <c r="AV659" s="14" t="s">
        <v>184</v>
      </c>
      <c r="AW659" s="14" t="s">
        <v>31</v>
      </c>
      <c r="AX659" s="14" t="s">
        <v>84</v>
      </c>
      <c r="AY659" s="163" t="s">
        <v>178</v>
      </c>
    </row>
    <row r="660" spans="2:65" s="1" customFormat="1" ht="33" customHeight="1">
      <c r="B660" s="133"/>
      <c r="C660" s="134" t="s">
        <v>599</v>
      </c>
      <c r="D660" s="134" t="s">
        <v>180</v>
      </c>
      <c r="E660" s="135" t="s">
        <v>619</v>
      </c>
      <c r="F660" s="136" t="s">
        <v>620</v>
      </c>
      <c r="G660" s="137" t="s">
        <v>580</v>
      </c>
      <c r="H660" s="138">
        <v>6</v>
      </c>
      <c r="I660" s="139"/>
      <c r="J660" s="140">
        <f>ROUND(I660*H660,2)</f>
        <v>0</v>
      </c>
      <c r="K660" s="141"/>
      <c r="L660" s="31"/>
      <c r="M660" s="142" t="s">
        <v>1</v>
      </c>
      <c r="N660" s="143" t="s">
        <v>41</v>
      </c>
      <c r="P660" s="144">
        <f>O660*H660</f>
        <v>0</v>
      </c>
      <c r="Q660" s="144">
        <v>0</v>
      </c>
      <c r="R660" s="144">
        <f>Q660*H660</f>
        <v>0</v>
      </c>
      <c r="S660" s="144">
        <v>0</v>
      </c>
      <c r="T660" s="145">
        <f>S660*H660</f>
        <v>0</v>
      </c>
      <c r="AR660" s="146" t="s">
        <v>184</v>
      </c>
      <c r="AT660" s="146" t="s">
        <v>180</v>
      </c>
      <c r="AU660" s="146" t="s">
        <v>87</v>
      </c>
      <c r="AY660" s="16" t="s">
        <v>178</v>
      </c>
      <c r="BE660" s="147">
        <f>IF(N660="základní",J660,0)</f>
        <v>0</v>
      </c>
      <c r="BF660" s="147">
        <f>IF(N660="snížená",J660,0)</f>
        <v>0</v>
      </c>
      <c r="BG660" s="147">
        <f>IF(N660="zákl. přenesená",J660,0)</f>
        <v>0</v>
      </c>
      <c r="BH660" s="147">
        <f>IF(N660="sníž. přenesená",J660,0)</f>
        <v>0</v>
      </c>
      <c r="BI660" s="147">
        <f>IF(N660="nulová",J660,0)</f>
        <v>0</v>
      </c>
      <c r="BJ660" s="16" t="s">
        <v>84</v>
      </c>
      <c r="BK660" s="147">
        <f>ROUND(I660*H660,2)</f>
        <v>0</v>
      </c>
      <c r="BL660" s="16" t="s">
        <v>184</v>
      </c>
      <c r="BM660" s="146" t="s">
        <v>621</v>
      </c>
    </row>
    <row r="661" spans="2:65" s="12" customFormat="1">
      <c r="B661" s="148"/>
      <c r="D661" s="149" t="s">
        <v>186</v>
      </c>
      <c r="E661" s="150" t="s">
        <v>1</v>
      </c>
      <c r="F661" s="151" t="s">
        <v>570</v>
      </c>
      <c r="H661" s="150" t="s">
        <v>1</v>
      </c>
      <c r="I661" s="152"/>
      <c r="L661" s="148"/>
      <c r="M661" s="153"/>
      <c r="T661" s="154"/>
      <c r="AT661" s="150" t="s">
        <v>186</v>
      </c>
      <c r="AU661" s="150" t="s">
        <v>87</v>
      </c>
      <c r="AV661" s="12" t="s">
        <v>84</v>
      </c>
      <c r="AW661" s="12" t="s">
        <v>31</v>
      </c>
      <c r="AX661" s="12" t="s">
        <v>76</v>
      </c>
      <c r="AY661" s="150" t="s">
        <v>178</v>
      </c>
    </row>
    <row r="662" spans="2:65" s="13" customFormat="1">
      <c r="B662" s="155"/>
      <c r="D662" s="149" t="s">
        <v>186</v>
      </c>
      <c r="E662" s="156" t="s">
        <v>1</v>
      </c>
      <c r="F662" s="157" t="s">
        <v>210</v>
      </c>
      <c r="H662" s="158">
        <v>6</v>
      </c>
      <c r="I662" s="159"/>
      <c r="L662" s="155"/>
      <c r="M662" s="160"/>
      <c r="T662" s="161"/>
      <c r="AT662" s="156" t="s">
        <v>186</v>
      </c>
      <c r="AU662" s="156" t="s">
        <v>87</v>
      </c>
      <c r="AV662" s="13" t="s">
        <v>87</v>
      </c>
      <c r="AW662" s="13" t="s">
        <v>31</v>
      </c>
      <c r="AX662" s="13" t="s">
        <v>76</v>
      </c>
      <c r="AY662" s="156" t="s">
        <v>178</v>
      </c>
    </row>
    <row r="663" spans="2:65" s="14" customFormat="1">
      <c r="B663" s="162"/>
      <c r="D663" s="149" t="s">
        <v>186</v>
      </c>
      <c r="E663" s="163" t="s">
        <v>1</v>
      </c>
      <c r="F663" s="164" t="s">
        <v>189</v>
      </c>
      <c r="H663" s="165">
        <v>6</v>
      </c>
      <c r="I663" s="166"/>
      <c r="L663" s="162"/>
      <c r="M663" s="167"/>
      <c r="T663" s="168"/>
      <c r="AT663" s="163" t="s">
        <v>186</v>
      </c>
      <c r="AU663" s="163" t="s">
        <v>87</v>
      </c>
      <c r="AV663" s="14" t="s">
        <v>184</v>
      </c>
      <c r="AW663" s="14" t="s">
        <v>31</v>
      </c>
      <c r="AX663" s="14" t="s">
        <v>84</v>
      </c>
      <c r="AY663" s="163" t="s">
        <v>178</v>
      </c>
    </row>
    <row r="664" spans="2:65" s="1" customFormat="1" ht="37.9" customHeight="1">
      <c r="B664" s="133"/>
      <c r="C664" s="169" t="s">
        <v>602</v>
      </c>
      <c r="D664" s="169" t="s">
        <v>436</v>
      </c>
      <c r="E664" s="170" t="s">
        <v>623</v>
      </c>
      <c r="F664" s="171" t="s">
        <v>624</v>
      </c>
      <c r="G664" s="172" t="s">
        <v>580</v>
      </c>
      <c r="H664" s="173">
        <v>6</v>
      </c>
      <c r="I664" s="174"/>
      <c r="J664" s="175">
        <f>ROUND(I664*H664,2)</f>
        <v>0</v>
      </c>
      <c r="K664" s="176"/>
      <c r="L664" s="177"/>
      <c r="M664" s="178" t="s">
        <v>1</v>
      </c>
      <c r="N664" s="179" t="s">
        <v>41</v>
      </c>
      <c r="P664" s="144">
        <f>O664*H664</f>
        <v>0</v>
      </c>
      <c r="Q664" s="144">
        <v>1.1000000000000001E-3</v>
      </c>
      <c r="R664" s="144">
        <f>Q664*H664</f>
        <v>6.6E-3</v>
      </c>
      <c r="S664" s="144">
        <v>0</v>
      </c>
      <c r="T664" s="145">
        <f>S664*H664</f>
        <v>0</v>
      </c>
      <c r="AR664" s="146" t="s">
        <v>219</v>
      </c>
      <c r="AT664" s="146" t="s">
        <v>436</v>
      </c>
      <c r="AU664" s="146" t="s">
        <v>87</v>
      </c>
      <c r="AY664" s="16" t="s">
        <v>178</v>
      </c>
      <c r="BE664" s="147">
        <f>IF(N664="základní",J664,0)</f>
        <v>0</v>
      </c>
      <c r="BF664" s="147">
        <f>IF(N664="snížená",J664,0)</f>
        <v>0</v>
      </c>
      <c r="BG664" s="147">
        <f>IF(N664="zákl. přenesená",J664,0)</f>
        <v>0</v>
      </c>
      <c r="BH664" s="147">
        <f>IF(N664="sníž. přenesená",J664,0)</f>
        <v>0</v>
      </c>
      <c r="BI664" s="147">
        <f>IF(N664="nulová",J664,0)</f>
        <v>0</v>
      </c>
      <c r="BJ664" s="16" t="s">
        <v>84</v>
      </c>
      <c r="BK664" s="147">
        <f>ROUND(I664*H664,2)</f>
        <v>0</v>
      </c>
      <c r="BL664" s="16" t="s">
        <v>184</v>
      </c>
      <c r="BM664" s="146" t="s">
        <v>625</v>
      </c>
    </row>
    <row r="665" spans="2:65" s="13" customFormat="1">
      <c r="B665" s="155"/>
      <c r="D665" s="149" t="s">
        <v>186</v>
      </c>
      <c r="E665" s="156" t="s">
        <v>1</v>
      </c>
      <c r="F665" s="157" t="s">
        <v>210</v>
      </c>
      <c r="H665" s="158">
        <v>6</v>
      </c>
      <c r="I665" s="159"/>
      <c r="L665" s="155"/>
      <c r="M665" s="160"/>
      <c r="T665" s="161"/>
      <c r="AT665" s="156" t="s">
        <v>186</v>
      </c>
      <c r="AU665" s="156" t="s">
        <v>87</v>
      </c>
      <c r="AV665" s="13" t="s">
        <v>87</v>
      </c>
      <c r="AW665" s="13" t="s">
        <v>31</v>
      </c>
      <c r="AX665" s="13" t="s">
        <v>76</v>
      </c>
      <c r="AY665" s="156" t="s">
        <v>178</v>
      </c>
    </row>
    <row r="666" spans="2:65" s="14" customFormat="1">
      <c r="B666" s="162"/>
      <c r="D666" s="149" t="s">
        <v>186</v>
      </c>
      <c r="E666" s="163" t="s">
        <v>1</v>
      </c>
      <c r="F666" s="164" t="s">
        <v>189</v>
      </c>
      <c r="H666" s="165">
        <v>6</v>
      </c>
      <c r="I666" s="166"/>
      <c r="L666" s="162"/>
      <c r="M666" s="167"/>
      <c r="T666" s="168"/>
      <c r="AT666" s="163" t="s">
        <v>186</v>
      </c>
      <c r="AU666" s="163" t="s">
        <v>87</v>
      </c>
      <c r="AV666" s="14" t="s">
        <v>184</v>
      </c>
      <c r="AW666" s="14" t="s">
        <v>31</v>
      </c>
      <c r="AX666" s="14" t="s">
        <v>84</v>
      </c>
      <c r="AY666" s="163" t="s">
        <v>178</v>
      </c>
    </row>
    <row r="667" spans="2:65" s="1" customFormat="1" ht="24.2" customHeight="1">
      <c r="B667" s="133"/>
      <c r="C667" s="169" t="s">
        <v>606</v>
      </c>
      <c r="D667" s="169" t="s">
        <v>436</v>
      </c>
      <c r="E667" s="170" t="s">
        <v>627</v>
      </c>
      <c r="F667" s="171" t="s">
        <v>628</v>
      </c>
      <c r="G667" s="172" t="s">
        <v>580</v>
      </c>
      <c r="H667" s="173">
        <v>6</v>
      </c>
      <c r="I667" s="174"/>
      <c r="J667" s="175">
        <f>ROUND(I667*H667,2)</f>
        <v>0</v>
      </c>
      <c r="K667" s="176"/>
      <c r="L667" s="177"/>
      <c r="M667" s="178" t="s">
        <v>1</v>
      </c>
      <c r="N667" s="179" t="s">
        <v>41</v>
      </c>
      <c r="P667" s="144">
        <f>O667*H667</f>
        <v>0</v>
      </c>
      <c r="Q667" s="144">
        <v>3.3999999999999998E-3</v>
      </c>
      <c r="R667" s="144">
        <f>Q667*H667</f>
        <v>2.0399999999999998E-2</v>
      </c>
      <c r="S667" s="144">
        <v>0</v>
      </c>
      <c r="T667" s="145">
        <f>S667*H667</f>
        <v>0</v>
      </c>
      <c r="AR667" s="146" t="s">
        <v>219</v>
      </c>
      <c r="AT667" s="146" t="s">
        <v>436</v>
      </c>
      <c r="AU667" s="146" t="s">
        <v>87</v>
      </c>
      <c r="AY667" s="16" t="s">
        <v>178</v>
      </c>
      <c r="BE667" s="147">
        <f>IF(N667="základní",J667,0)</f>
        <v>0</v>
      </c>
      <c r="BF667" s="147">
        <f>IF(N667="snížená",J667,0)</f>
        <v>0</v>
      </c>
      <c r="BG667" s="147">
        <f>IF(N667="zákl. přenesená",J667,0)</f>
        <v>0</v>
      </c>
      <c r="BH667" s="147">
        <f>IF(N667="sníž. přenesená",J667,0)</f>
        <v>0</v>
      </c>
      <c r="BI667" s="147">
        <f>IF(N667="nulová",J667,0)</f>
        <v>0</v>
      </c>
      <c r="BJ667" s="16" t="s">
        <v>84</v>
      </c>
      <c r="BK667" s="147">
        <f>ROUND(I667*H667,2)</f>
        <v>0</v>
      </c>
      <c r="BL667" s="16" t="s">
        <v>184</v>
      </c>
      <c r="BM667" s="146" t="s">
        <v>629</v>
      </c>
    </row>
    <row r="668" spans="2:65" s="13" customFormat="1">
      <c r="B668" s="155"/>
      <c r="D668" s="149" t="s">
        <v>186</v>
      </c>
      <c r="E668" s="156" t="s">
        <v>1</v>
      </c>
      <c r="F668" s="157" t="s">
        <v>210</v>
      </c>
      <c r="H668" s="158">
        <v>6</v>
      </c>
      <c r="I668" s="159"/>
      <c r="L668" s="155"/>
      <c r="M668" s="160"/>
      <c r="T668" s="161"/>
      <c r="AT668" s="156" t="s">
        <v>186</v>
      </c>
      <c r="AU668" s="156" t="s">
        <v>87</v>
      </c>
      <c r="AV668" s="13" t="s">
        <v>87</v>
      </c>
      <c r="AW668" s="13" t="s">
        <v>31</v>
      </c>
      <c r="AX668" s="13" t="s">
        <v>76</v>
      </c>
      <c r="AY668" s="156" t="s">
        <v>178</v>
      </c>
    </row>
    <row r="669" spans="2:65" s="14" customFormat="1">
      <c r="B669" s="162"/>
      <c r="D669" s="149" t="s">
        <v>186</v>
      </c>
      <c r="E669" s="163" t="s">
        <v>1</v>
      </c>
      <c r="F669" s="164" t="s">
        <v>189</v>
      </c>
      <c r="H669" s="165">
        <v>6</v>
      </c>
      <c r="I669" s="166"/>
      <c r="L669" s="162"/>
      <c r="M669" s="167"/>
      <c r="T669" s="168"/>
      <c r="AT669" s="163" t="s">
        <v>186</v>
      </c>
      <c r="AU669" s="163" t="s">
        <v>87</v>
      </c>
      <c r="AV669" s="14" t="s">
        <v>184</v>
      </c>
      <c r="AW669" s="14" t="s">
        <v>31</v>
      </c>
      <c r="AX669" s="14" t="s">
        <v>84</v>
      </c>
      <c r="AY669" s="163" t="s">
        <v>178</v>
      </c>
    </row>
    <row r="670" spans="2:65" s="1" customFormat="1" ht="33" customHeight="1">
      <c r="B670" s="133"/>
      <c r="C670" s="134" t="s">
        <v>610</v>
      </c>
      <c r="D670" s="134" t="s">
        <v>180</v>
      </c>
      <c r="E670" s="135" t="s">
        <v>631</v>
      </c>
      <c r="F670" s="136" t="s">
        <v>632</v>
      </c>
      <c r="G670" s="137" t="s">
        <v>580</v>
      </c>
      <c r="H670" s="138">
        <v>21</v>
      </c>
      <c r="I670" s="139"/>
      <c r="J670" s="140">
        <f>ROUND(I670*H670,2)</f>
        <v>0</v>
      </c>
      <c r="K670" s="141"/>
      <c r="L670" s="31"/>
      <c r="M670" s="142" t="s">
        <v>1</v>
      </c>
      <c r="N670" s="143" t="s">
        <v>41</v>
      </c>
      <c r="P670" s="144">
        <f>O670*H670</f>
        <v>0</v>
      </c>
      <c r="Q670" s="144">
        <v>0</v>
      </c>
      <c r="R670" s="144">
        <f>Q670*H670</f>
        <v>0</v>
      </c>
      <c r="S670" s="144">
        <v>0</v>
      </c>
      <c r="T670" s="145">
        <f>S670*H670</f>
        <v>0</v>
      </c>
      <c r="AR670" s="146" t="s">
        <v>184</v>
      </c>
      <c r="AT670" s="146" t="s">
        <v>180</v>
      </c>
      <c r="AU670" s="146" t="s">
        <v>87</v>
      </c>
      <c r="AY670" s="16" t="s">
        <v>178</v>
      </c>
      <c r="BE670" s="147">
        <f>IF(N670="základní",J670,0)</f>
        <v>0</v>
      </c>
      <c r="BF670" s="147">
        <f>IF(N670="snížená",J670,0)</f>
        <v>0</v>
      </c>
      <c r="BG670" s="147">
        <f>IF(N670="zákl. přenesená",J670,0)</f>
        <v>0</v>
      </c>
      <c r="BH670" s="147">
        <f>IF(N670="sníž. přenesená",J670,0)</f>
        <v>0</v>
      </c>
      <c r="BI670" s="147">
        <f>IF(N670="nulová",J670,0)</f>
        <v>0</v>
      </c>
      <c r="BJ670" s="16" t="s">
        <v>84</v>
      </c>
      <c r="BK670" s="147">
        <f>ROUND(I670*H670,2)</f>
        <v>0</v>
      </c>
      <c r="BL670" s="16" t="s">
        <v>184</v>
      </c>
      <c r="BM670" s="146" t="s">
        <v>633</v>
      </c>
    </row>
    <row r="671" spans="2:65" s="12" customFormat="1">
      <c r="B671" s="148"/>
      <c r="D671" s="149" t="s">
        <v>186</v>
      </c>
      <c r="E671" s="150" t="s">
        <v>1</v>
      </c>
      <c r="F671" s="151" t="s">
        <v>570</v>
      </c>
      <c r="H671" s="150" t="s">
        <v>1</v>
      </c>
      <c r="I671" s="152"/>
      <c r="L671" s="148"/>
      <c r="M671" s="153"/>
      <c r="T671" s="154"/>
      <c r="AT671" s="150" t="s">
        <v>186</v>
      </c>
      <c r="AU671" s="150" t="s">
        <v>87</v>
      </c>
      <c r="AV671" s="12" t="s">
        <v>84</v>
      </c>
      <c r="AW671" s="12" t="s">
        <v>31</v>
      </c>
      <c r="AX671" s="12" t="s">
        <v>76</v>
      </c>
      <c r="AY671" s="150" t="s">
        <v>178</v>
      </c>
    </row>
    <row r="672" spans="2:65" s="13" customFormat="1">
      <c r="B672" s="155"/>
      <c r="D672" s="149" t="s">
        <v>186</v>
      </c>
      <c r="E672" s="156" t="s">
        <v>1</v>
      </c>
      <c r="F672" s="157" t="s">
        <v>7</v>
      </c>
      <c r="H672" s="158">
        <v>21</v>
      </c>
      <c r="I672" s="159"/>
      <c r="L672" s="155"/>
      <c r="M672" s="160"/>
      <c r="T672" s="161"/>
      <c r="AT672" s="156" t="s">
        <v>186</v>
      </c>
      <c r="AU672" s="156" t="s">
        <v>87</v>
      </c>
      <c r="AV672" s="13" t="s">
        <v>87</v>
      </c>
      <c r="AW672" s="13" t="s">
        <v>31</v>
      </c>
      <c r="AX672" s="13" t="s">
        <v>76</v>
      </c>
      <c r="AY672" s="156" t="s">
        <v>178</v>
      </c>
    </row>
    <row r="673" spans="2:65" s="14" customFormat="1">
      <c r="B673" s="162"/>
      <c r="D673" s="149" t="s">
        <v>186</v>
      </c>
      <c r="E673" s="163" t="s">
        <v>1</v>
      </c>
      <c r="F673" s="164" t="s">
        <v>189</v>
      </c>
      <c r="H673" s="165">
        <v>21</v>
      </c>
      <c r="I673" s="166"/>
      <c r="L673" s="162"/>
      <c r="M673" s="167"/>
      <c r="T673" s="168"/>
      <c r="AT673" s="163" t="s">
        <v>186</v>
      </c>
      <c r="AU673" s="163" t="s">
        <v>87</v>
      </c>
      <c r="AV673" s="14" t="s">
        <v>184</v>
      </c>
      <c r="AW673" s="14" t="s">
        <v>31</v>
      </c>
      <c r="AX673" s="14" t="s">
        <v>84</v>
      </c>
      <c r="AY673" s="163" t="s">
        <v>178</v>
      </c>
    </row>
    <row r="674" spans="2:65" s="1" customFormat="1" ht="37.9" customHeight="1">
      <c r="B674" s="133"/>
      <c r="C674" s="169" t="s">
        <v>614</v>
      </c>
      <c r="D674" s="169" t="s">
        <v>436</v>
      </c>
      <c r="E674" s="170" t="s">
        <v>635</v>
      </c>
      <c r="F674" s="171" t="s">
        <v>636</v>
      </c>
      <c r="G674" s="172" t="s">
        <v>580</v>
      </c>
      <c r="H674" s="173">
        <v>21</v>
      </c>
      <c r="I674" s="174"/>
      <c r="J674" s="175">
        <f>ROUND(I674*H674,2)</f>
        <v>0</v>
      </c>
      <c r="K674" s="176"/>
      <c r="L674" s="177"/>
      <c r="M674" s="178" t="s">
        <v>1</v>
      </c>
      <c r="N674" s="179" t="s">
        <v>41</v>
      </c>
      <c r="P674" s="144">
        <f>O674*H674</f>
        <v>0</v>
      </c>
      <c r="Q674" s="144">
        <v>1.23E-3</v>
      </c>
      <c r="R674" s="144">
        <f>Q674*H674</f>
        <v>2.5829999999999999E-2</v>
      </c>
      <c r="S674" s="144">
        <v>0</v>
      </c>
      <c r="T674" s="145">
        <f>S674*H674</f>
        <v>0</v>
      </c>
      <c r="AR674" s="146" t="s">
        <v>219</v>
      </c>
      <c r="AT674" s="146" t="s">
        <v>436</v>
      </c>
      <c r="AU674" s="146" t="s">
        <v>87</v>
      </c>
      <c r="AY674" s="16" t="s">
        <v>178</v>
      </c>
      <c r="BE674" s="147">
        <f>IF(N674="základní",J674,0)</f>
        <v>0</v>
      </c>
      <c r="BF674" s="147">
        <f>IF(N674="snížená",J674,0)</f>
        <v>0</v>
      </c>
      <c r="BG674" s="147">
        <f>IF(N674="zákl. přenesená",J674,0)</f>
        <v>0</v>
      </c>
      <c r="BH674" s="147">
        <f>IF(N674="sníž. přenesená",J674,0)</f>
        <v>0</v>
      </c>
      <c r="BI674" s="147">
        <f>IF(N674="nulová",J674,0)</f>
        <v>0</v>
      </c>
      <c r="BJ674" s="16" t="s">
        <v>84</v>
      </c>
      <c r="BK674" s="147">
        <f>ROUND(I674*H674,2)</f>
        <v>0</v>
      </c>
      <c r="BL674" s="16" t="s">
        <v>184</v>
      </c>
      <c r="BM674" s="146" t="s">
        <v>637</v>
      </c>
    </row>
    <row r="675" spans="2:65" s="13" customFormat="1">
      <c r="B675" s="155"/>
      <c r="D675" s="149" t="s">
        <v>186</v>
      </c>
      <c r="E675" s="156" t="s">
        <v>1</v>
      </c>
      <c r="F675" s="157" t="s">
        <v>7</v>
      </c>
      <c r="H675" s="158">
        <v>21</v>
      </c>
      <c r="I675" s="159"/>
      <c r="L675" s="155"/>
      <c r="M675" s="160"/>
      <c r="T675" s="161"/>
      <c r="AT675" s="156" t="s">
        <v>186</v>
      </c>
      <c r="AU675" s="156" t="s">
        <v>87</v>
      </c>
      <c r="AV675" s="13" t="s">
        <v>87</v>
      </c>
      <c r="AW675" s="13" t="s">
        <v>31</v>
      </c>
      <c r="AX675" s="13" t="s">
        <v>76</v>
      </c>
      <c r="AY675" s="156" t="s">
        <v>178</v>
      </c>
    </row>
    <row r="676" spans="2:65" s="14" customFormat="1">
      <c r="B676" s="162"/>
      <c r="D676" s="149" t="s">
        <v>186</v>
      </c>
      <c r="E676" s="163" t="s">
        <v>1</v>
      </c>
      <c r="F676" s="164" t="s">
        <v>189</v>
      </c>
      <c r="H676" s="165">
        <v>21</v>
      </c>
      <c r="I676" s="166"/>
      <c r="L676" s="162"/>
      <c r="M676" s="167"/>
      <c r="T676" s="168"/>
      <c r="AT676" s="163" t="s">
        <v>186</v>
      </c>
      <c r="AU676" s="163" t="s">
        <v>87</v>
      </c>
      <c r="AV676" s="14" t="s">
        <v>184</v>
      </c>
      <c r="AW676" s="14" t="s">
        <v>31</v>
      </c>
      <c r="AX676" s="14" t="s">
        <v>84</v>
      </c>
      <c r="AY676" s="163" t="s">
        <v>178</v>
      </c>
    </row>
    <row r="677" spans="2:65" s="1" customFormat="1" ht="24.2" customHeight="1">
      <c r="B677" s="133"/>
      <c r="C677" s="169" t="s">
        <v>618</v>
      </c>
      <c r="D677" s="169" t="s">
        <v>436</v>
      </c>
      <c r="E677" s="170" t="s">
        <v>627</v>
      </c>
      <c r="F677" s="171" t="s">
        <v>628</v>
      </c>
      <c r="G677" s="172" t="s">
        <v>580</v>
      </c>
      <c r="H677" s="173">
        <v>21</v>
      </c>
      <c r="I677" s="174"/>
      <c r="J677" s="175">
        <f>ROUND(I677*H677,2)</f>
        <v>0</v>
      </c>
      <c r="K677" s="176"/>
      <c r="L677" s="177"/>
      <c r="M677" s="178" t="s">
        <v>1</v>
      </c>
      <c r="N677" s="179" t="s">
        <v>41</v>
      </c>
      <c r="P677" s="144">
        <f>O677*H677</f>
        <v>0</v>
      </c>
      <c r="Q677" s="144">
        <v>3.3999999999999998E-3</v>
      </c>
      <c r="R677" s="144">
        <f>Q677*H677</f>
        <v>7.1399999999999991E-2</v>
      </c>
      <c r="S677" s="144">
        <v>0</v>
      </c>
      <c r="T677" s="145">
        <f>S677*H677</f>
        <v>0</v>
      </c>
      <c r="AR677" s="146" t="s">
        <v>219</v>
      </c>
      <c r="AT677" s="146" t="s">
        <v>436</v>
      </c>
      <c r="AU677" s="146" t="s">
        <v>87</v>
      </c>
      <c r="AY677" s="16" t="s">
        <v>178</v>
      </c>
      <c r="BE677" s="147">
        <f>IF(N677="základní",J677,0)</f>
        <v>0</v>
      </c>
      <c r="BF677" s="147">
        <f>IF(N677="snížená",J677,0)</f>
        <v>0</v>
      </c>
      <c r="BG677" s="147">
        <f>IF(N677="zákl. přenesená",J677,0)</f>
        <v>0</v>
      </c>
      <c r="BH677" s="147">
        <f>IF(N677="sníž. přenesená",J677,0)</f>
        <v>0</v>
      </c>
      <c r="BI677" s="147">
        <f>IF(N677="nulová",J677,0)</f>
        <v>0</v>
      </c>
      <c r="BJ677" s="16" t="s">
        <v>84</v>
      </c>
      <c r="BK677" s="147">
        <f>ROUND(I677*H677,2)</f>
        <v>0</v>
      </c>
      <c r="BL677" s="16" t="s">
        <v>184</v>
      </c>
      <c r="BM677" s="146" t="s">
        <v>639</v>
      </c>
    </row>
    <row r="678" spans="2:65" s="13" customFormat="1">
      <c r="B678" s="155"/>
      <c r="D678" s="149" t="s">
        <v>186</v>
      </c>
      <c r="E678" s="156" t="s">
        <v>1</v>
      </c>
      <c r="F678" s="157" t="s">
        <v>7</v>
      </c>
      <c r="H678" s="158">
        <v>21</v>
      </c>
      <c r="I678" s="159"/>
      <c r="L678" s="155"/>
      <c r="M678" s="160"/>
      <c r="T678" s="161"/>
      <c r="AT678" s="156" t="s">
        <v>186</v>
      </c>
      <c r="AU678" s="156" t="s">
        <v>87</v>
      </c>
      <c r="AV678" s="13" t="s">
        <v>87</v>
      </c>
      <c r="AW678" s="13" t="s">
        <v>31</v>
      </c>
      <c r="AX678" s="13" t="s">
        <v>76</v>
      </c>
      <c r="AY678" s="156" t="s">
        <v>178</v>
      </c>
    </row>
    <row r="679" spans="2:65" s="14" customFormat="1">
      <c r="B679" s="162"/>
      <c r="D679" s="149" t="s">
        <v>186</v>
      </c>
      <c r="E679" s="163" t="s">
        <v>1</v>
      </c>
      <c r="F679" s="164" t="s">
        <v>189</v>
      </c>
      <c r="H679" s="165">
        <v>21</v>
      </c>
      <c r="I679" s="166"/>
      <c r="L679" s="162"/>
      <c r="M679" s="167"/>
      <c r="T679" s="168"/>
      <c r="AT679" s="163" t="s">
        <v>186</v>
      </c>
      <c r="AU679" s="163" t="s">
        <v>87</v>
      </c>
      <c r="AV679" s="14" t="s">
        <v>184</v>
      </c>
      <c r="AW679" s="14" t="s">
        <v>31</v>
      </c>
      <c r="AX679" s="14" t="s">
        <v>84</v>
      </c>
      <c r="AY679" s="163" t="s">
        <v>178</v>
      </c>
    </row>
    <row r="680" spans="2:65" s="1" customFormat="1" ht="16.5" customHeight="1">
      <c r="B680" s="133"/>
      <c r="C680" s="134" t="s">
        <v>622</v>
      </c>
      <c r="D680" s="134" t="s">
        <v>180</v>
      </c>
      <c r="E680" s="135" t="s">
        <v>641</v>
      </c>
      <c r="F680" s="136" t="s">
        <v>642</v>
      </c>
      <c r="G680" s="137" t="s">
        <v>580</v>
      </c>
      <c r="H680" s="138">
        <v>27</v>
      </c>
      <c r="I680" s="139"/>
      <c r="J680" s="140">
        <f>ROUND(I680*H680,2)</f>
        <v>0</v>
      </c>
      <c r="K680" s="141"/>
      <c r="L680" s="31"/>
      <c r="M680" s="142" t="s">
        <v>1</v>
      </c>
      <c r="N680" s="143" t="s">
        <v>41</v>
      </c>
      <c r="P680" s="144">
        <f>O680*H680</f>
        <v>0</v>
      </c>
      <c r="Q680" s="144">
        <v>8.8000000000000003E-4</v>
      </c>
      <c r="R680" s="144">
        <f>Q680*H680</f>
        <v>2.376E-2</v>
      </c>
      <c r="S680" s="144">
        <v>0</v>
      </c>
      <c r="T680" s="145">
        <f>S680*H680</f>
        <v>0</v>
      </c>
      <c r="AR680" s="146" t="s">
        <v>184</v>
      </c>
      <c r="AT680" s="146" t="s">
        <v>180</v>
      </c>
      <c r="AU680" s="146" t="s">
        <v>87</v>
      </c>
      <c r="AY680" s="16" t="s">
        <v>178</v>
      </c>
      <c r="BE680" s="147">
        <f>IF(N680="základní",J680,0)</f>
        <v>0</v>
      </c>
      <c r="BF680" s="147">
        <f>IF(N680="snížená",J680,0)</f>
        <v>0</v>
      </c>
      <c r="BG680" s="147">
        <f>IF(N680="zákl. přenesená",J680,0)</f>
        <v>0</v>
      </c>
      <c r="BH680" s="147">
        <f>IF(N680="sníž. přenesená",J680,0)</f>
        <v>0</v>
      </c>
      <c r="BI680" s="147">
        <f>IF(N680="nulová",J680,0)</f>
        <v>0</v>
      </c>
      <c r="BJ680" s="16" t="s">
        <v>84</v>
      </c>
      <c r="BK680" s="147">
        <f>ROUND(I680*H680,2)</f>
        <v>0</v>
      </c>
      <c r="BL680" s="16" t="s">
        <v>184</v>
      </c>
      <c r="BM680" s="146" t="s">
        <v>643</v>
      </c>
    </row>
    <row r="681" spans="2:65" s="12" customFormat="1">
      <c r="B681" s="148"/>
      <c r="D681" s="149" t="s">
        <v>186</v>
      </c>
      <c r="E681" s="150" t="s">
        <v>1</v>
      </c>
      <c r="F681" s="151" t="s">
        <v>540</v>
      </c>
      <c r="H681" s="150" t="s">
        <v>1</v>
      </c>
      <c r="I681" s="152"/>
      <c r="L681" s="148"/>
      <c r="M681" s="153"/>
      <c r="T681" s="154"/>
      <c r="AT681" s="150" t="s">
        <v>186</v>
      </c>
      <c r="AU681" s="150" t="s">
        <v>87</v>
      </c>
      <c r="AV681" s="12" t="s">
        <v>84</v>
      </c>
      <c r="AW681" s="12" t="s">
        <v>31</v>
      </c>
      <c r="AX681" s="12" t="s">
        <v>76</v>
      </c>
      <c r="AY681" s="150" t="s">
        <v>178</v>
      </c>
    </row>
    <row r="682" spans="2:65" s="12" customFormat="1">
      <c r="B682" s="148"/>
      <c r="D682" s="149" t="s">
        <v>186</v>
      </c>
      <c r="E682" s="150" t="s">
        <v>1</v>
      </c>
      <c r="F682" s="151" t="s">
        <v>805</v>
      </c>
      <c r="H682" s="150" t="s">
        <v>1</v>
      </c>
      <c r="I682" s="152"/>
      <c r="L682" s="148"/>
      <c r="M682" s="153"/>
      <c r="T682" s="154"/>
      <c r="AT682" s="150" t="s">
        <v>186</v>
      </c>
      <c r="AU682" s="150" t="s">
        <v>87</v>
      </c>
      <c r="AV682" s="12" t="s">
        <v>84</v>
      </c>
      <c r="AW682" s="12" t="s">
        <v>31</v>
      </c>
      <c r="AX682" s="12" t="s">
        <v>76</v>
      </c>
      <c r="AY682" s="150" t="s">
        <v>178</v>
      </c>
    </row>
    <row r="683" spans="2:65" s="13" customFormat="1">
      <c r="B683" s="155"/>
      <c r="D683" s="149" t="s">
        <v>186</v>
      </c>
      <c r="E683" s="156" t="s">
        <v>1</v>
      </c>
      <c r="F683" s="157" t="s">
        <v>401</v>
      </c>
      <c r="H683" s="158">
        <v>27</v>
      </c>
      <c r="I683" s="159"/>
      <c r="L683" s="155"/>
      <c r="M683" s="160"/>
      <c r="T683" s="161"/>
      <c r="AT683" s="156" t="s">
        <v>186</v>
      </c>
      <c r="AU683" s="156" t="s">
        <v>87</v>
      </c>
      <c r="AV683" s="13" t="s">
        <v>87</v>
      </c>
      <c r="AW683" s="13" t="s">
        <v>31</v>
      </c>
      <c r="AX683" s="13" t="s">
        <v>76</v>
      </c>
      <c r="AY683" s="156" t="s">
        <v>178</v>
      </c>
    </row>
    <row r="684" spans="2:65" s="14" customFormat="1">
      <c r="B684" s="162"/>
      <c r="D684" s="149" t="s">
        <v>186</v>
      </c>
      <c r="E684" s="163" t="s">
        <v>1</v>
      </c>
      <c r="F684" s="164" t="s">
        <v>189</v>
      </c>
      <c r="H684" s="165">
        <v>27</v>
      </c>
      <c r="I684" s="166"/>
      <c r="L684" s="162"/>
      <c r="M684" s="167"/>
      <c r="T684" s="168"/>
      <c r="AT684" s="163" t="s">
        <v>186</v>
      </c>
      <c r="AU684" s="163" t="s">
        <v>87</v>
      </c>
      <c r="AV684" s="14" t="s">
        <v>184</v>
      </c>
      <c r="AW684" s="14" t="s">
        <v>31</v>
      </c>
      <c r="AX684" s="14" t="s">
        <v>84</v>
      </c>
      <c r="AY684" s="163" t="s">
        <v>178</v>
      </c>
    </row>
    <row r="685" spans="2:65" s="1" customFormat="1" ht="24.2" customHeight="1">
      <c r="B685" s="133"/>
      <c r="C685" s="169" t="s">
        <v>626</v>
      </c>
      <c r="D685" s="169" t="s">
        <v>436</v>
      </c>
      <c r="E685" s="170" t="s">
        <v>645</v>
      </c>
      <c r="F685" s="171" t="s">
        <v>646</v>
      </c>
      <c r="G685" s="172" t="s">
        <v>580</v>
      </c>
      <c r="H685" s="173">
        <v>27</v>
      </c>
      <c r="I685" s="174"/>
      <c r="J685" s="175">
        <f>ROUND(I685*H685,2)</f>
        <v>0</v>
      </c>
      <c r="K685" s="176"/>
      <c r="L685" s="177"/>
      <c r="M685" s="178" t="s">
        <v>1</v>
      </c>
      <c r="N685" s="179" t="s">
        <v>41</v>
      </c>
      <c r="P685" s="144">
        <f>O685*H685</f>
        <v>0</v>
      </c>
      <c r="Q685" s="144">
        <v>2E-3</v>
      </c>
      <c r="R685" s="144">
        <f>Q685*H685</f>
        <v>5.3999999999999999E-2</v>
      </c>
      <c r="S685" s="144">
        <v>0</v>
      </c>
      <c r="T685" s="145">
        <f>S685*H685</f>
        <v>0</v>
      </c>
      <c r="AR685" s="146" t="s">
        <v>219</v>
      </c>
      <c r="AT685" s="146" t="s">
        <v>436</v>
      </c>
      <c r="AU685" s="146" t="s">
        <v>87</v>
      </c>
      <c r="AY685" s="16" t="s">
        <v>178</v>
      </c>
      <c r="BE685" s="147">
        <f>IF(N685="základní",J685,0)</f>
        <v>0</v>
      </c>
      <c r="BF685" s="147">
        <f>IF(N685="snížená",J685,0)</f>
        <v>0</v>
      </c>
      <c r="BG685" s="147">
        <f>IF(N685="zákl. přenesená",J685,0)</f>
        <v>0</v>
      </c>
      <c r="BH685" s="147">
        <f>IF(N685="sníž. přenesená",J685,0)</f>
        <v>0</v>
      </c>
      <c r="BI685" s="147">
        <f>IF(N685="nulová",J685,0)</f>
        <v>0</v>
      </c>
      <c r="BJ685" s="16" t="s">
        <v>84</v>
      </c>
      <c r="BK685" s="147">
        <f>ROUND(I685*H685,2)</f>
        <v>0</v>
      </c>
      <c r="BL685" s="16" t="s">
        <v>184</v>
      </c>
      <c r="BM685" s="146" t="s">
        <v>647</v>
      </c>
    </row>
    <row r="686" spans="2:65" s="13" customFormat="1">
      <c r="B686" s="155"/>
      <c r="D686" s="149" t="s">
        <v>186</v>
      </c>
      <c r="E686" s="156" t="s">
        <v>1</v>
      </c>
      <c r="F686" s="157" t="s">
        <v>401</v>
      </c>
      <c r="H686" s="158">
        <v>27</v>
      </c>
      <c r="I686" s="159"/>
      <c r="L686" s="155"/>
      <c r="M686" s="160"/>
      <c r="T686" s="161"/>
      <c r="AT686" s="156" t="s">
        <v>186</v>
      </c>
      <c r="AU686" s="156" t="s">
        <v>87</v>
      </c>
      <c r="AV686" s="13" t="s">
        <v>87</v>
      </c>
      <c r="AW686" s="13" t="s">
        <v>31</v>
      </c>
      <c r="AX686" s="13" t="s">
        <v>76</v>
      </c>
      <c r="AY686" s="156" t="s">
        <v>178</v>
      </c>
    </row>
    <row r="687" spans="2:65" s="14" customFormat="1">
      <c r="B687" s="162"/>
      <c r="D687" s="149" t="s">
        <v>186</v>
      </c>
      <c r="E687" s="163" t="s">
        <v>1</v>
      </c>
      <c r="F687" s="164" t="s">
        <v>189</v>
      </c>
      <c r="H687" s="165">
        <v>27</v>
      </c>
      <c r="I687" s="166"/>
      <c r="L687" s="162"/>
      <c r="M687" s="167"/>
      <c r="T687" s="168"/>
      <c r="AT687" s="163" t="s">
        <v>186</v>
      </c>
      <c r="AU687" s="163" t="s">
        <v>87</v>
      </c>
      <c r="AV687" s="14" t="s">
        <v>184</v>
      </c>
      <c r="AW687" s="14" t="s">
        <v>31</v>
      </c>
      <c r="AX687" s="14" t="s">
        <v>84</v>
      </c>
      <c r="AY687" s="163" t="s">
        <v>178</v>
      </c>
    </row>
    <row r="688" spans="2:65" s="1" customFormat="1" ht="24.2" customHeight="1">
      <c r="B688" s="133"/>
      <c r="C688" s="134" t="s">
        <v>630</v>
      </c>
      <c r="D688" s="134" t="s">
        <v>180</v>
      </c>
      <c r="E688" s="135" t="s">
        <v>649</v>
      </c>
      <c r="F688" s="136" t="s">
        <v>650</v>
      </c>
      <c r="G688" s="137" t="s">
        <v>580</v>
      </c>
      <c r="H688" s="138">
        <v>27</v>
      </c>
      <c r="I688" s="139"/>
      <c r="J688" s="140">
        <f>ROUND(I688*H688,2)</f>
        <v>0</v>
      </c>
      <c r="K688" s="141"/>
      <c r="L688" s="31"/>
      <c r="M688" s="142" t="s">
        <v>1</v>
      </c>
      <c r="N688" s="143" t="s">
        <v>41</v>
      </c>
      <c r="P688" s="144">
        <f>O688*H688</f>
        <v>0</v>
      </c>
      <c r="Q688" s="144">
        <v>0.38051000000000001</v>
      </c>
      <c r="R688" s="144">
        <f>Q688*H688</f>
        <v>10.273770000000001</v>
      </c>
      <c r="S688" s="144">
        <v>0</v>
      </c>
      <c r="T688" s="145">
        <f>S688*H688</f>
        <v>0</v>
      </c>
      <c r="AR688" s="146" t="s">
        <v>184</v>
      </c>
      <c r="AT688" s="146" t="s">
        <v>180</v>
      </c>
      <c r="AU688" s="146" t="s">
        <v>87</v>
      </c>
      <c r="AY688" s="16" t="s">
        <v>178</v>
      </c>
      <c r="BE688" s="147">
        <f>IF(N688="základní",J688,0)</f>
        <v>0</v>
      </c>
      <c r="BF688" s="147">
        <f>IF(N688="snížená",J688,0)</f>
        <v>0</v>
      </c>
      <c r="BG688" s="147">
        <f>IF(N688="zákl. přenesená",J688,0)</f>
        <v>0</v>
      </c>
      <c r="BH688" s="147">
        <f>IF(N688="sníž. přenesená",J688,0)</f>
        <v>0</v>
      </c>
      <c r="BI688" s="147">
        <f>IF(N688="nulová",J688,0)</f>
        <v>0</v>
      </c>
      <c r="BJ688" s="16" t="s">
        <v>84</v>
      </c>
      <c r="BK688" s="147">
        <f>ROUND(I688*H688,2)</f>
        <v>0</v>
      </c>
      <c r="BL688" s="16" t="s">
        <v>184</v>
      </c>
      <c r="BM688" s="146" t="s">
        <v>651</v>
      </c>
    </row>
    <row r="689" spans="2:65" s="12" customFormat="1">
      <c r="B689" s="148"/>
      <c r="D689" s="149" t="s">
        <v>186</v>
      </c>
      <c r="E689" s="150" t="s">
        <v>1</v>
      </c>
      <c r="F689" s="151" t="s">
        <v>540</v>
      </c>
      <c r="H689" s="150" t="s">
        <v>1</v>
      </c>
      <c r="I689" s="152"/>
      <c r="L689" s="148"/>
      <c r="M689" s="153"/>
      <c r="T689" s="154"/>
      <c r="AT689" s="150" t="s">
        <v>186</v>
      </c>
      <c r="AU689" s="150" t="s">
        <v>87</v>
      </c>
      <c r="AV689" s="12" t="s">
        <v>84</v>
      </c>
      <c r="AW689" s="12" t="s">
        <v>31</v>
      </c>
      <c r="AX689" s="12" t="s">
        <v>76</v>
      </c>
      <c r="AY689" s="150" t="s">
        <v>178</v>
      </c>
    </row>
    <row r="690" spans="2:65" s="12" customFormat="1">
      <c r="B690" s="148"/>
      <c r="D690" s="149" t="s">
        <v>186</v>
      </c>
      <c r="E690" s="150" t="s">
        <v>1</v>
      </c>
      <c r="F690" s="151" t="s">
        <v>805</v>
      </c>
      <c r="H690" s="150" t="s">
        <v>1</v>
      </c>
      <c r="I690" s="152"/>
      <c r="L690" s="148"/>
      <c r="M690" s="153"/>
      <c r="T690" s="154"/>
      <c r="AT690" s="150" t="s">
        <v>186</v>
      </c>
      <c r="AU690" s="150" t="s">
        <v>87</v>
      </c>
      <c r="AV690" s="12" t="s">
        <v>84</v>
      </c>
      <c r="AW690" s="12" t="s">
        <v>31</v>
      </c>
      <c r="AX690" s="12" t="s">
        <v>76</v>
      </c>
      <c r="AY690" s="150" t="s">
        <v>178</v>
      </c>
    </row>
    <row r="691" spans="2:65" s="13" customFormat="1">
      <c r="B691" s="155"/>
      <c r="D691" s="149" t="s">
        <v>186</v>
      </c>
      <c r="E691" s="156" t="s">
        <v>1</v>
      </c>
      <c r="F691" s="157" t="s">
        <v>401</v>
      </c>
      <c r="H691" s="158">
        <v>27</v>
      </c>
      <c r="I691" s="159"/>
      <c r="L691" s="155"/>
      <c r="M691" s="160"/>
      <c r="T691" s="161"/>
      <c r="AT691" s="156" t="s">
        <v>186</v>
      </c>
      <c r="AU691" s="156" t="s">
        <v>87</v>
      </c>
      <c r="AV691" s="13" t="s">
        <v>87</v>
      </c>
      <c r="AW691" s="13" t="s">
        <v>31</v>
      </c>
      <c r="AX691" s="13" t="s">
        <v>76</v>
      </c>
      <c r="AY691" s="156" t="s">
        <v>178</v>
      </c>
    </row>
    <row r="692" spans="2:65" s="14" customFormat="1">
      <c r="B692" s="162"/>
      <c r="D692" s="149" t="s">
        <v>186</v>
      </c>
      <c r="E692" s="163" t="s">
        <v>1</v>
      </c>
      <c r="F692" s="164" t="s">
        <v>189</v>
      </c>
      <c r="H692" s="165">
        <v>27</v>
      </c>
      <c r="I692" s="166"/>
      <c r="L692" s="162"/>
      <c r="M692" s="167"/>
      <c r="T692" s="168"/>
      <c r="AT692" s="163" t="s">
        <v>186</v>
      </c>
      <c r="AU692" s="163" t="s">
        <v>87</v>
      </c>
      <c r="AV692" s="14" t="s">
        <v>184</v>
      </c>
      <c r="AW692" s="14" t="s">
        <v>31</v>
      </c>
      <c r="AX692" s="14" t="s">
        <v>84</v>
      </c>
      <c r="AY692" s="163" t="s">
        <v>178</v>
      </c>
    </row>
    <row r="693" spans="2:65" s="1" customFormat="1" ht="24.2" customHeight="1">
      <c r="B693" s="133"/>
      <c r="C693" s="169" t="s">
        <v>634</v>
      </c>
      <c r="D693" s="169" t="s">
        <v>436</v>
      </c>
      <c r="E693" s="170" t="s">
        <v>653</v>
      </c>
      <c r="F693" s="171" t="s">
        <v>654</v>
      </c>
      <c r="G693" s="172" t="s">
        <v>580</v>
      </c>
      <c r="H693" s="173">
        <v>27</v>
      </c>
      <c r="I693" s="174"/>
      <c r="J693" s="175">
        <f>ROUND(I693*H693,2)</f>
        <v>0</v>
      </c>
      <c r="K693" s="176"/>
      <c r="L693" s="177"/>
      <c r="M693" s="178" t="s">
        <v>1</v>
      </c>
      <c r="N693" s="179" t="s">
        <v>41</v>
      </c>
      <c r="P693" s="144">
        <f>O693*H693</f>
        <v>0</v>
      </c>
      <c r="Q693" s="144">
        <v>0.70499999999999996</v>
      </c>
      <c r="R693" s="144">
        <f>Q693*H693</f>
        <v>19.035</v>
      </c>
      <c r="S693" s="144">
        <v>0</v>
      </c>
      <c r="T693" s="145">
        <f>S693*H693</f>
        <v>0</v>
      </c>
      <c r="AR693" s="146" t="s">
        <v>219</v>
      </c>
      <c r="AT693" s="146" t="s">
        <v>436</v>
      </c>
      <c r="AU693" s="146" t="s">
        <v>87</v>
      </c>
      <c r="AY693" s="16" t="s">
        <v>178</v>
      </c>
      <c r="BE693" s="147">
        <f>IF(N693="základní",J693,0)</f>
        <v>0</v>
      </c>
      <c r="BF693" s="147">
        <f>IF(N693="snížená",J693,0)</f>
        <v>0</v>
      </c>
      <c r="BG693" s="147">
        <f>IF(N693="zákl. přenesená",J693,0)</f>
        <v>0</v>
      </c>
      <c r="BH693" s="147">
        <f>IF(N693="sníž. přenesená",J693,0)</f>
        <v>0</v>
      </c>
      <c r="BI693" s="147">
        <f>IF(N693="nulová",J693,0)</f>
        <v>0</v>
      </c>
      <c r="BJ693" s="16" t="s">
        <v>84</v>
      </c>
      <c r="BK693" s="147">
        <f>ROUND(I693*H693,2)</f>
        <v>0</v>
      </c>
      <c r="BL693" s="16" t="s">
        <v>184</v>
      </c>
      <c r="BM693" s="146" t="s">
        <v>655</v>
      </c>
    </row>
    <row r="694" spans="2:65" s="13" customFormat="1">
      <c r="B694" s="155"/>
      <c r="D694" s="149" t="s">
        <v>186</v>
      </c>
      <c r="E694" s="156" t="s">
        <v>1</v>
      </c>
      <c r="F694" s="157" t="s">
        <v>401</v>
      </c>
      <c r="H694" s="158">
        <v>27</v>
      </c>
      <c r="I694" s="159"/>
      <c r="L694" s="155"/>
      <c r="M694" s="160"/>
      <c r="T694" s="161"/>
      <c r="AT694" s="156" t="s">
        <v>186</v>
      </c>
      <c r="AU694" s="156" t="s">
        <v>87</v>
      </c>
      <c r="AV694" s="13" t="s">
        <v>87</v>
      </c>
      <c r="AW694" s="13" t="s">
        <v>31</v>
      </c>
      <c r="AX694" s="13" t="s">
        <v>76</v>
      </c>
      <c r="AY694" s="156" t="s">
        <v>178</v>
      </c>
    </row>
    <row r="695" spans="2:65" s="14" customFormat="1">
      <c r="B695" s="162"/>
      <c r="D695" s="149" t="s">
        <v>186</v>
      </c>
      <c r="E695" s="163" t="s">
        <v>1</v>
      </c>
      <c r="F695" s="164" t="s">
        <v>189</v>
      </c>
      <c r="H695" s="165">
        <v>27</v>
      </c>
      <c r="I695" s="166"/>
      <c r="L695" s="162"/>
      <c r="M695" s="167"/>
      <c r="T695" s="168"/>
      <c r="AT695" s="163" t="s">
        <v>186</v>
      </c>
      <c r="AU695" s="163" t="s">
        <v>87</v>
      </c>
      <c r="AV695" s="14" t="s">
        <v>184</v>
      </c>
      <c r="AW695" s="14" t="s">
        <v>31</v>
      </c>
      <c r="AX695" s="14" t="s">
        <v>84</v>
      </c>
      <c r="AY695" s="163" t="s">
        <v>178</v>
      </c>
    </row>
    <row r="696" spans="2:65" s="1" customFormat="1" ht="33" customHeight="1">
      <c r="B696" s="133"/>
      <c r="C696" s="134" t="s">
        <v>638</v>
      </c>
      <c r="D696" s="134" t="s">
        <v>180</v>
      </c>
      <c r="E696" s="135" t="s">
        <v>657</v>
      </c>
      <c r="F696" s="136" t="s">
        <v>658</v>
      </c>
      <c r="G696" s="137" t="s">
        <v>580</v>
      </c>
      <c r="H696" s="138">
        <v>54</v>
      </c>
      <c r="I696" s="139"/>
      <c r="J696" s="140">
        <f>ROUND(I696*H696,2)</f>
        <v>0</v>
      </c>
      <c r="K696" s="141"/>
      <c r="L696" s="31"/>
      <c r="M696" s="142" t="s">
        <v>1</v>
      </c>
      <c r="N696" s="143" t="s">
        <v>41</v>
      </c>
      <c r="P696" s="144">
        <f>O696*H696</f>
        <v>0</v>
      </c>
      <c r="Q696" s="144">
        <v>3.4009999999999999E-2</v>
      </c>
      <c r="R696" s="144">
        <f>Q696*H696</f>
        <v>1.8365399999999998</v>
      </c>
      <c r="S696" s="144">
        <v>0</v>
      </c>
      <c r="T696" s="145">
        <f>S696*H696</f>
        <v>0</v>
      </c>
      <c r="AR696" s="146" t="s">
        <v>184</v>
      </c>
      <c r="AT696" s="146" t="s">
        <v>180</v>
      </c>
      <c r="AU696" s="146" t="s">
        <v>87</v>
      </c>
      <c r="AY696" s="16" t="s">
        <v>178</v>
      </c>
      <c r="BE696" s="147">
        <f>IF(N696="základní",J696,0)</f>
        <v>0</v>
      </c>
      <c r="BF696" s="147">
        <f>IF(N696="snížená",J696,0)</f>
        <v>0</v>
      </c>
      <c r="BG696" s="147">
        <f>IF(N696="zákl. přenesená",J696,0)</f>
        <v>0</v>
      </c>
      <c r="BH696" s="147">
        <f>IF(N696="sníž. přenesená",J696,0)</f>
        <v>0</v>
      </c>
      <c r="BI696" s="147">
        <f>IF(N696="nulová",J696,0)</f>
        <v>0</v>
      </c>
      <c r="BJ696" s="16" t="s">
        <v>84</v>
      </c>
      <c r="BK696" s="147">
        <f>ROUND(I696*H696,2)</f>
        <v>0</v>
      </c>
      <c r="BL696" s="16" t="s">
        <v>184</v>
      </c>
      <c r="BM696" s="146" t="s">
        <v>659</v>
      </c>
    </row>
    <row r="697" spans="2:65" s="12" customFormat="1">
      <c r="B697" s="148"/>
      <c r="D697" s="149" t="s">
        <v>186</v>
      </c>
      <c r="E697" s="150" t="s">
        <v>1</v>
      </c>
      <c r="F697" s="151" t="s">
        <v>540</v>
      </c>
      <c r="H697" s="150" t="s">
        <v>1</v>
      </c>
      <c r="I697" s="152"/>
      <c r="L697" s="148"/>
      <c r="M697" s="153"/>
      <c r="T697" s="154"/>
      <c r="AT697" s="150" t="s">
        <v>186</v>
      </c>
      <c r="AU697" s="150" t="s">
        <v>87</v>
      </c>
      <c r="AV697" s="12" t="s">
        <v>84</v>
      </c>
      <c r="AW697" s="12" t="s">
        <v>31</v>
      </c>
      <c r="AX697" s="12" t="s">
        <v>76</v>
      </c>
      <c r="AY697" s="150" t="s">
        <v>178</v>
      </c>
    </row>
    <row r="698" spans="2:65" s="12" customFormat="1">
      <c r="B698" s="148"/>
      <c r="D698" s="149" t="s">
        <v>186</v>
      </c>
      <c r="E698" s="150" t="s">
        <v>1</v>
      </c>
      <c r="F698" s="151" t="s">
        <v>805</v>
      </c>
      <c r="H698" s="150" t="s">
        <v>1</v>
      </c>
      <c r="I698" s="152"/>
      <c r="L698" s="148"/>
      <c r="M698" s="153"/>
      <c r="T698" s="154"/>
      <c r="AT698" s="150" t="s">
        <v>186</v>
      </c>
      <c r="AU698" s="150" t="s">
        <v>87</v>
      </c>
      <c r="AV698" s="12" t="s">
        <v>84</v>
      </c>
      <c r="AW698" s="12" t="s">
        <v>31</v>
      </c>
      <c r="AX698" s="12" t="s">
        <v>76</v>
      </c>
      <c r="AY698" s="150" t="s">
        <v>178</v>
      </c>
    </row>
    <row r="699" spans="2:65" s="13" customFormat="1">
      <c r="B699" s="155"/>
      <c r="D699" s="149" t="s">
        <v>186</v>
      </c>
      <c r="E699" s="156" t="s">
        <v>1</v>
      </c>
      <c r="F699" s="157" t="s">
        <v>815</v>
      </c>
      <c r="H699" s="158">
        <v>54</v>
      </c>
      <c r="I699" s="159"/>
      <c r="L699" s="155"/>
      <c r="M699" s="160"/>
      <c r="T699" s="161"/>
      <c r="AT699" s="156" t="s">
        <v>186</v>
      </c>
      <c r="AU699" s="156" t="s">
        <v>87</v>
      </c>
      <c r="AV699" s="13" t="s">
        <v>87</v>
      </c>
      <c r="AW699" s="13" t="s">
        <v>31</v>
      </c>
      <c r="AX699" s="13" t="s">
        <v>76</v>
      </c>
      <c r="AY699" s="156" t="s">
        <v>178</v>
      </c>
    </row>
    <row r="700" spans="2:65" s="14" customFormat="1">
      <c r="B700" s="162"/>
      <c r="D700" s="149" t="s">
        <v>186</v>
      </c>
      <c r="E700" s="163" t="s">
        <v>1</v>
      </c>
      <c r="F700" s="164" t="s">
        <v>189</v>
      </c>
      <c r="H700" s="165">
        <v>54</v>
      </c>
      <c r="I700" s="166"/>
      <c r="L700" s="162"/>
      <c r="M700" s="167"/>
      <c r="T700" s="168"/>
      <c r="AT700" s="163" t="s">
        <v>186</v>
      </c>
      <c r="AU700" s="163" t="s">
        <v>87</v>
      </c>
      <c r="AV700" s="14" t="s">
        <v>184</v>
      </c>
      <c r="AW700" s="14" t="s">
        <v>31</v>
      </c>
      <c r="AX700" s="14" t="s">
        <v>84</v>
      </c>
      <c r="AY700" s="163" t="s">
        <v>178</v>
      </c>
    </row>
    <row r="701" spans="2:65" s="1" customFormat="1" ht="24.2" customHeight="1">
      <c r="B701" s="133"/>
      <c r="C701" s="169" t="s">
        <v>640</v>
      </c>
      <c r="D701" s="169" t="s">
        <v>436</v>
      </c>
      <c r="E701" s="170" t="s">
        <v>661</v>
      </c>
      <c r="F701" s="171" t="s">
        <v>662</v>
      </c>
      <c r="G701" s="172" t="s">
        <v>580</v>
      </c>
      <c r="H701" s="173">
        <v>54</v>
      </c>
      <c r="I701" s="174"/>
      <c r="J701" s="175">
        <f>ROUND(I701*H701,2)</f>
        <v>0</v>
      </c>
      <c r="K701" s="176"/>
      <c r="L701" s="177"/>
      <c r="M701" s="178" t="s">
        <v>1</v>
      </c>
      <c r="N701" s="179" t="s">
        <v>41</v>
      </c>
      <c r="P701" s="144">
        <f>O701*H701</f>
        <v>0</v>
      </c>
      <c r="Q701" s="144">
        <v>0.45</v>
      </c>
      <c r="R701" s="144">
        <f>Q701*H701</f>
        <v>24.3</v>
      </c>
      <c r="S701" s="144">
        <v>0</v>
      </c>
      <c r="T701" s="145">
        <f>S701*H701</f>
        <v>0</v>
      </c>
      <c r="AR701" s="146" t="s">
        <v>219</v>
      </c>
      <c r="AT701" s="146" t="s">
        <v>436</v>
      </c>
      <c r="AU701" s="146" t="s">
        <v>87</v>
      </c>
      <c r="AY701" s="16" t="s">
        <v>178</v>
      </c>
      <c r="BE701" s="147">
        <f>IF(N701="základní",J701,0)</f>
        <v>0</v>
      </c>
      <c r="BF701" s="147">
        <f>IF(N701="snížená",J701,0)</f>
        <v>0</v>
      </c>
      <c r="BG701" s="147">
        <f>IF(N701="zákl. přenesená",J701,0)</f>
        <v>0</v>
      </c>
      <c r="BH701" s="147">
        <f>IF(N701="sníž. přenesená",J701,0)</f>
        <v>0</v>
      </c>
      <c r="BI701" s="147">
        <f>IF(N701="nulová",J701,0)</f>
        <v>0</v>
      </c>
      <c r="BJ701" s="16" t="s">
        <v>84</v>
      </c>
      <c r="BK701" s="147">
        <f>ROUND(I701*H701,2)</f>
        <v>0</v>
      </c>
      <c r="BL701" s="16" t="s">
        <v>184</v>
      </c>
      <c r="BM701" s="146" t="s">
        <v>663</v>
      </c>
    </row>
    <row r="702" spans="2:65" s="13" customFormat="1">
      <c r="B702" s="155"/>
      <c r="D702" s="149" t="s">
        <v>186</v>
      </c>
      <c r="E702" s="156" t="s">
        <v>1</v>
      </c>
      <c r="F702" s="157" t="s">
        <v>815</v>
      </c>
      <c r="H702" s="158">
        <v>54</v>
      </c>
      <c r="I702" s="159"/>
      <c r="L702" s="155"/>
      <c r="M702" s="160"/>
      <c r="T702" s="161"/>
      <c r="AT702" s="156" t="s">
        <v>186</v>
      </c>
      <c r="AU702" s="156" t="s">
        <v>87</v>
      </c>
      <c r="AV702" s="13" t="s">
        <v>87</v>
      </c>
      <c r="AW702" s="13" t="s">
        <v>31</v>
      </c>
      <c r="AX702" s="13" t="s">
        <v>76</v>
      </c>
      <c r="AY702" s="156" t="s">
        <v>178</v>
      </c>
    </row>
    <row r="703" spans="2:65" s="14" customFormat="1">
      <c r="B703" s="162"/>
      <c r="D703" s="149" t="s">
        <v>186</v>
      </c>
      <c r="E703" s="163" t="s">
        <v>1</v>
      </c>
      <c r="F703" s="164" t="s">
        <v>189</v>
      </c>
      <c r="H703" s="165">
        <v>54</v>
      </c>
      <c r="I703" s="166"/>
      <c r="L703" s="162"/>
      <c r="M703" s="167"/>
      <c r="T703" s="168"/>
      <c r="AT703" s="163" t="s">
        <v>186</v>
      </c>
      <c r="AU703" s="163" t="s">
        <v>87</v>
      </c>
      <c r="AV703" s="14" t="s">
        <v>184</v>
      </c>
      <c r="AW703" s="14" t="s">
        <v>31</v>
      </c>
      <c r="AX703" s="14" t="s">
        <v>84</v>
      </c>
      <c r="AY703" s="163" t="s">
        <v>178</v>
      </c>
    </row>
    <row r="704" spans="2:65" s="1" customFormat="1" ht="24.2" customHeight="1">
      <c r="B704" s="133"/>
      <c r="C704" s="134" t="s">
        <v>644</v>
      </c>
      <c r="D704" s="134" t="s">
        <v>180</v>
      </c>
      <c r="E704" s="135" t="s">
        <v>665</v>
      </c>
      <c r="F704" s="136" t="s">
        <v>666</v>
      </c>
      <c r="G704" s="137" t="s">
        <v>580</v>
      </c>
      <c r="H704" s="138">
        <v>27</v>
      </c>
      <c r="I704" s="139"/>
      <c r="J704" s="140">
        <f>ROUND(I704*H704,2)</f>
        <v>0</v>
      </c>
      <c r="K704" s="141"/>
      <c r="L704" s="31"/>
      <c r="M704" s="142" t="s">
        <v>1</v>
      </c>
      <c r="N704" s="143" t="s">
        <v>41</v>
      </c>
      <c r="P704" s="144">
        <f>O704*H704</f>
        <v>0</v>
      </c>
      <c r="Q704" s="144">
        <v>4.4749999999999998E-2</v>
      </c>
      <c r="R704" s="144">
        <f>Q704*H704</f>
        <v>1.20825</v>
      </c>
      <c r="S704" s="144">
        <v>0</v>
      </c>
      <c r="T704" s="145">
        <f>S704*H704</f>
        <v>0</v>
      </c>
      <c r="AR704" s="146" t="s">
        <v>184</v>
      </c>
      <c r="AT704" s="146" t="s">
        <v>180</v>
      </c>
      <c r="AU704" s="146" t="s">
        <v>87</v>
      </c>
      <c r="AY704" s="16" t="s">
        <v>178</v>
      </c>
      <c r="BE704" s="147">
        <f>IF(N704="základní",J704,0)</f>
        <v>0</v>
      </c>
      <c r="BF704" s="147">
        <f>IF(N704="snížená",J704,0)</f>
        <v>0</v>
      </c>
      <c r="BG704" s="147">
        <f>IF(N704="zákl. přenesená",J704,0)</f>
        <v>0</v>
      </c>
      <c r="BH704" s="147">
        <f>IF(N704="sníž. přenesená",J704,0)</f>
        <v>0</v>
      </c>
      <c r="BI704" s="147">
        <f>IF(N704="nulová",J704,0)</f>
        <v>0</v>
      </c>
      <c r="BJ704" s="16" t="s">
        <v>84</v>
      </c>
      <c r="BK704" s="147">
        <f>ROUND(I704*H704,2)</f>
        <v>0</v>
      </c>
      <c r="BL704" s="16" t="s">
        <v>184</v>
      </c>
      <c r="BM704" s="146" t="s">
        <v>667</v>
      </c>
    </row>
    <row r="705" spans="2:65" s="12" customFormat="1">
      <c r="B705" s="148"/>
      <c r="D705" s="149" t="s">
        <v>186</v>
      </c>
      <c r="E705" s="150" t="s">
        <v>1</v>
      </c>
      <c r="F705" s="151" t="s">
        <v>540</v>
      </c>
      <c r="H705" s="150" t="s">
        <v>1</v>
      </c>
      <c r="I705" s="152"/>
      <c r="L705" s="148"/>
      <c r="M705" s="153"/>
      <c r="T705" s="154"/>
      <c r="AT705" s="150" t="s">
        <v>186</v>
      </c>
      <c r="AU705" s="150" t="s">
        <v>87</v>
      </c>
      <c r="AV705" s="12" t="s">
        <v>84</v>
      </c>
      <c r="AW705" s="12" t="s">
        <v>31</v>
      </c>
      <c r="AX705" s="12" t="s">
        <v>76</v>
      </c>
      <c r="AY705" s="150" t="s">
        <v>178</v>
      </c>
    </row>
    <row r="706" spans="2:65" s="12" customFormat="1">
      <c r="B706" s="148"/>
      <c r="D706" s="149" t="s">
        <v>186</v>
      </c>
      <c r="E706" s="150" t="s">
        <v>1</v>
      </c>
      <c r="F706" s="151" t="s">
        <v>805</v>
      </c>
      <c r="H706" s="150" t="s">
        <v>1</v>
      </c>
      <c r="I706" s="152"/>
      <c r="L706" s="148"/>
      <c r="M706" s="153"/>
      <c r="T706" s="154"/>
      <c r="AT706" s="150" t="s">
        <v>186</v>
      </c>
      <c r="AU706" s="150" t="s">
        <v>87</v>
      </c>
      <c r="AV706" s="12" t="s">
        <v>84</v>
      </c>
      <c r="AW706" s="12" t="s">
        <v>31</v>
      </c>
      <c r="AX706" s="12" t="s">
        <v>76</v>
      </c>
      <c r="AY706" s="150" t="s">
        <v>178</v>
      </c>
    </row>
    <row r="707" spans="2:65" s="13" customFormat="1">
      <c r="B707" s="155"/>
      <c r="D707" s="149" t="s">
        <v>186</v>
      </c>
      <c r="E707" s="156" t="s">
        <v>1</v>
      </c>
      <c r="F707" s="157" t="s">
        <v>401</v>
      </c>
      <c r="H707" s="158">
        <v>27</v>
      </c>
      <c r="I707" s="159"/>
      <c r="L707" s="155"/>
      <c r="M707" s="160"/>
      <c r="T707" s="161"/>
      <c r="AT707" s="156" t="s">
        <v>186</v>
      </c>
      <c r="AU707" s="156" t="s">
        <v>87</v>
      </c>
      <c r="AV707" s="13" t="s">
        <v>87</v>
      </c>
      <c r="AW707" s="13" t="s">
        <v>31</v>
      </c>
      <c r="AX707" s="13" t="s">
        <v>76</v>
      </c>
      <c r="AY707" s="156" t="s">
        <v>178</v>
      </c>
    </row>
    <row r="708" spans="2:65" s="14" customFormat="1">
      <c r="B708" s="162"/>
      <c r="D708" s="149" t="s">
        <v>186</v>
      </c>
      <c r="E708" s="163" t="s">
        <v>1</v>
      </c>
      <c r="F708" s="164" t="s">
        <v>189</v>
      </c>
      <c r="H708" s="165">
        <v>27</v>
      </c>
      <c r="I708" s="166"/>
      <c r="L708" s="162"/>
      <c r="M708" s="167"/>
      <c r="T708" s="168"/>
      <c r="AT708" s="163" t="s">
        <v>186</v>
      </c>
      <c r="AU708" s="163" t="s">
        <v>87</v>
      </c>
      <c r="AV708" s="14" t="s">
        <v>184</v>
      </c>
      <c r="AW708" s="14" t="s">
        <v>31</v>
      </c>
      <c r="AX708" s="14" t="s">
        <v>84</v>
      </c>
      <c r="AY708" s="163" t="s">
        <v>178</v>
      </c>
    </row>
    <row r="709" spans="2:65" s="1" customFormat="1" ht="24.2" customHeight="1">
      <c r="B709" s="133"/>
      <c r="C709" s="169" t="s">
        <v>648</v>
      </c>
      <c r="D709" s="169" t="s">
        <v>436</v>
      </c>
      <c r="E709" s="170" t="s">
        <v>669</v>
      </c>
      <c r="F709" s="171" t="s">
        <v>670</v>
      </c>
      <c r="G709" s="172" t="s">
        <v>580</v>
      </c>
      <c r="H709" s="173">
        <v>27</v>
      </c>
      <c r="I709" s="174"/>
      <c r="J709" s="175">
        <f>ROUND(I709*H709,2)</f>
        <v>0</v>
      </c>
      <c r="K709" s="176"/>
      <c r="L709" s="177"/>
      <c r="M709" s="178" t="s">
        <v>1</v>
      </c>
      <c r="N709" s="179" t="s">
        <v>41</v>
      </c>
      <c r="P709" s="144">
        <f>O709*H709</f>
        <v>0</v>
      </c>
      <c r="Q709" s="144">
        <v>0.28799999999999998</v>
      </c>
      <c r="R709" s="144">
        <f>Q709*H709</f>
        <v>7.7759999999999998</v>
      </c>
      <c r="S709" s="144">
        <v>0</v>
      </c>
      <c r="T709" s="145">
        <f>S709*H709</f>
        <v>0</v>
      </c>
      <c r="AR709" s="146" t="s">
        <v>219</v>
      </c>
      <c r="AT709" s="146" t="s">
        <v>436</v>
      </c>
      <c r="AU709" s="146" t="s">
        <v>87</v>
      </c>
      <c r="AY709" s="16" t="s">
        <v>178</v>
      </c>
      <c r="BE709" s="147">
        <f>IF(N709="základní",J709,0)</f>
        <v>0</v>
      </c>
      <c r="BF709" s="147">
        <f>IF(N709="snížená",J709,0)</f>
        <v>0</v>
      </c>
      <c r="BG709" s="147">
        <f>IF(N709="zákl. přenesená",J709,0)</f>
        <v>0</v>
      </c>
      <c r="BH709" s="147">
        <f>IF(N709="sníž. přenesená",J709,0)</f>
        <v>0</v>
      </c>
      <c r="BI709" s="147">
        <f>IF(N709="nulová",J709,0)</f>
        <v>0</v>
      </c>
      <c r="BJ709" s="16" t="s">
        <v>84</v>
      </c>
      <c r="BK709" s="147">
        <f>ROUND(I709*H709,2)</f>
        <v>0</v>
      </c>
      <c r="BL709" s="16" t="s">
        <v>184</v>
      </c>
      <c r="BM709" s="146" t="s">
        <v>671</v>
      </c>
    </row>
    <row r="710" spans="2:65" s="13" customFormat="1">
      <c r="B710" s="155"/>
      <c r="D710" s="149" t="s">
        <v>186</v>
      </c>
      <c r="E710" s="156" t="s">
        <v>1</v>
      </c>
      <c r="F710" s="157" t="s">
        <v>401</v>
      </c>
      <c r="H710" s="158">
        <v>27</v>
      </c>
      <c r="I710" s="159"/>
      <c r="L710" s="155"/>
      <c r="M710" s="160"/>
      <c r="T710" s="161"/>
      <c r="AT710" s="156" t="s">
        <v>186</v>
      </c>
      <c r="AU710" s="156" t="s">
        <v>87</v>
      </c>
      <c r="AV710" s="13" t="s">
        <v>87</v>
      </c>
      <c r="AW710" s="13" t="s">
        <v>31</v>
      </c>
      <c r="AX710" s="13" t="s">
        <v>76</v>
      </c>
      <c r="AY710" s="156" t="s">
        <v>178</v>
      </c>
    </row>
    <row r="711" spans="2:65" s="14" customFormat="1">
      <c r="B711" s="162"/>
      <c r="D711" s="149" t="s">
        <v>186</v>
      </c>
      <c r="E711" s="163" t="s">
        <v>1</v>
      </c>
      <c r="F711" s="164" t="s">
        <v>189</v>
      </c>
      <c r="H711" s="165">
        <v>27</v>
      </c>
      <c r="I711" s="166"/>
      <c r="L711" s="162"/>
      <c r="M711" s="167"/>
      <c r="T711" s="168"/>
      <c r="AT711" s="163" t="s">
        <v>186</v>
      </c>
      <c r="AU711" s="163" t="s">
        <v>87</v>
      </c>
      <c r="AV711" s="14" t="s">
        <v>184</v>
      </c>
      <c r="AW711" s="14" t="s">
        <v>31</v>
      </c>
      <c r="AX711" s="14" t="s">
        <v>84</v>
      </c>
      <c r="AY711" s="163" t="s">
        <v>178</v>
      </c>
    </row>
    <row r="712" spans="2:65" s="1" customFormat="1" ht="24.2" customHeight="1">
      <c r="B712" s="133"/>
      <c r="C712" s="134" t="s">
        <v>652</v>
      </c>
      <c r="D712" s="134" t="s">
        <v>180</v>
      </c>
      <c r="E712" s="135" t="s">
        <v>673</v>
      </c>
      <c r="F712" s="136" t="s">
        <v>674</v>
      </c>
      <c r="G712" s="137" t="s">
        <v>580</v>
      </c>
      <c r="H712" s="138">
        <v>27</v>
      </c>
      <c r="I712" s="139"/>
      <c r="J712" s="140">
        <f>ROUND(I712*H712,2)</f>
        <v>0</v>
      </c>
      <c r="K712" s="141"/>
      <c r="L712" s="31"/>
      <c r="M712" s="142" t="s">
        <v>1</v>
      </c>
      <c r="N712" s="143" t="s">
        <v>41</v>
      </c>
      <c r="P712" s="144">
        <f>O712*H712</f>
        <v>0</v>
      </c>
      <c r="Q712" s="144">
        <v>8.2000000000000003E-2</v>
      </c>
      <c r="R712" s="144">
        <f>Q712*H712</f>
        <v>2.214</v>
      </c>
      <c r="S712" s="144">
        <v>0</v>
      </c>
      <c r="T712" s="145">
        <f>S712*H712</f>
        <v>0</v>
      </c>
      <c r="AR712" s="146" t="s">
        <v>184</v>
      </c>
      <c r="AT712" s="146" t="s">
        <v>180</v>
      </c>
      <c r="AU712" s="146" t="s">
        <v>87</v>
      </c>
      <c r="AY712" s="16" t="s">
        <v>178</v>
      </c>
      <c r="BE712" s="147">
        <f>IF(N712="základní",J712,0)</f>
        <v>0</v>
      </c>
      <c r="BF712" s="147">
        <f>IF(N712="snížená",J712,0)</f>
        <v>0</v>
      </c>
      <c r="BG712" s="147">
        <f>IF(N712="zákl. přenesená",J712,0)</f>
        <v>0</v>
      </c>
      <c r="BH712" s="147">
        <f>IF(N712="sníž. přenesená",J712,0)</f>
        <v>0</v>
      </c>
      <c r="BI712" s="147">
        <f>IF(N712="nulová",J712,0)</f>
        <v>0</v>
      </c>
      <c r="BJ712" s="16" t="s">
        <v>84</v>
      </c>
      <c r="BK712" s="147">
        <f>ROUND(I712*H712,2)</f>
        <v>0</v>
      </c>
      <c r="BL712" s="16" t="s">
        <v>184</v>
      </c>
      <c r="BM712" s="146" t="s">
        <v>675</v>
      </c>
    </row>
    <row r="713" spans="2:65" s="12" customFormat="1">
      <c r="B713" s="148"/>
      <c r="D713" s="149" t="s">
        <v>186</v>
      </c>
      <c r="E713" s="150" t="s">
        <v>1</v>
      </c>
      <c r="F713" s="151" t="s">
        <v>540</v>
      </c>
      <c r="H713" s="150" t="s">
        <v>1</v>
      </c>
      <c r="I713" s="152"/>
      <c r="L713" s="148"/>
      <c r="M713" s="153"/>
      <c r="T713" s="154"/>
      <c r="AT713" s="150" t="s">
        <v>186</v>
      </c>
      <c r="AU713" s="150" t="s">
        <v>87</v>
      </c>
      <c r="AV713" s="12" t="s">
        <v>84</v>
      </c>
      <c r="AW713" s="12" t="s">
        <v>31</v>
      </c>
      <c r="AX713" s="12" t="s">
        <v>76</v>
      </c>
      <c r="AY713" s="150" t="s">
        <v>178</v>
      </c>
    </row>
    <row r="714" spans="2:65" s="12" customFormat="1">
      <c r="B714" s="148"/>
      <c r="D714" s="149" t="s">
        <v>186</v>
      </c>
      <c r="E714" s="150" t="s">
        <v>1</v>
      </c>
      <c r="F714" s="151" t="s">
        <v>805</v>
      </c>
      <c r="H714" s="150" t="s">
        <v>1</v>
      </c>
      <c r="I714" s="152"/>
      <c r="L714" s="148"/>
      <c r="M714" s="153"/>
      <c r="T714" s="154"/>
      <c r="AT714" s="150" t="s">
        <v>186</v>
      </c>
      <c r="AU714" s="150" t="s">
        <v>87</v>
      </c>
      <c r="AV714" s="12" t="s">
        <v>84</v>
      </c>
      <c r="AW714" s="12" t="s">
        <v>31</v>
      </c>
      <c r="AX714" s="12" t="s">
        <v>76</v>
      </c>
      <c r="AY714" s="150" t="s">
        <v>178</v>
      </c>
    </row>
    <row r="715" spans="2:65" s="13" customFormat="1">
      <c r="B715" s="155"/>
      <c r="D715" s="149" t="s">
        <v>186</v>
      </c>
      <c r="E715" s="156" t="s">
        <v>1</v>
      </c>
      <c r="F715" s="157" t="s">
        <v>401</v>
      </c>
      <c r="H715" s="158">
        <v>27</v>
      </c>
      <c r="I715" s="159"/>
      <c r="L715" s="155"/>
      <c r="M715" s="160"/>
      <c r="T715" s="161"/>
      <c r="AT715" s="156" t="s">
        <v>186</v>
      </c>
      <c r="AU715" s="156" t="s">
        <v>87</v>
      </c>
      <c r="AV715" s="13" t="s">
        <v>87</v>
      </c>
      <c r="AW715" s="13" t="s">
        <v>31</v>
      </c>
      <c r="AX715" s="13" t="s">
        <v>76</v>
      </c>
      <c r="AY715" s="156" t="s">
        <v>178</v>
      </c>
    </row>
    <row r="716" spans="2:65" s="14" customFormat="1">
      <c r="B716" s="162"/>
      <c r="D716" s="149" t="s">
        <v>186</v>
      </c>
      <c r="E716" s="163" t="s">
        <v>1</v>
      </c>
      <c r="F716" s="164" t="s">
        <v>189</v>
      </c>
      <c r="H716" s="165">
        <v>27</v>
      </c>
      <c r="I716" s="166"/>
      <c r="L716" s="162"/>
      <c r="M716" s="167"/>
      <c r="T716" s="168"/>
      <c r="AT716" s="163" t="s">
        <v>186</v>
      </c>
      <c r="AU716" s="163" t="s">
        <v>87</v>
      </c>
      <c r="AV716" s="14" t="s">
        <v>184</v>
      </c>
      <c r="AW716" s="14" t="s">
        <v>31</v>
      </c>
      <c r="AX716" s="14" t="s">
        <v>84</v>
      </c>
      <c r="AY716" s="163" t="s">
        <v>178</v>
      </c>
    </row>
    <row r="717" spans="2:65" s="1" customFormat="1" ht="24.2" customHeight="1">
      <c r="B717" s="133"/>
      <c r="C717" s="169" t="s">
        <v>656</v>
      </c>
      <c r="D717" s="169" t="s">
        <v>436</v>
      </c>
      <c r="E717" s="170" t="s">
        <v>677</v>
      </c>
      <c r="F717" s="171" t="s">
        <v>678</v>
      </c>
      <c r="G717" s="172" t="s">
        <v>580</v>
      </c>
      <c r="H717" s="173">
        <v>27</v>
      </c>
      <c r="I717" s="174"/>
      <c r="J717" s="175">
        <f>ROUND(I717*H717,2)</f>
        <v>0</v>
      </c>
      <c r="K717" s="176"/>
      <c r="L717" s="177"/>
      <c r="M717" s="178" t="s">
        <v>1</v>
      </c>
      <c r="N717" s="179" t="s">
        <v>41</v>
      </c>
      <c r="P717" s="144">
        <f>O717*H717</f>
        <v>0</v>
      </c>
      <c r="Q717" s="144">
        <v>3.1E-2</v>
      </c>
      <c r="R717" s="144">
        <f>Q717*H717</f>
        <v>0.83699999999999997</v>
      </c>
      <c r="S717" s="144">
        <v>0</v>
      </c>
      <c r="T717" s="145">
        <f>S717*H717</f>
        <v>0</v>
      </c>
      <c r="AR717" s="146" t="s">
        <v>219</v>
      </c>
      <c r="AT717" s="146" t="s">
        <v>436</v>
      </c>
      <c r="AU717" s="146" t="s">
        <v>87</v>
      </c>
      <c r="AY717" s="16" t="s">
        <v>178</v>
      </c>
      <c r="BE717" s="147">
        <f>IF(N717="základní",J717,0)</f>
        <v>0</v>
      </c>
      <c r="BF717" s="147">
        <f>IF(N717="snížená",J717,0)</f>
        <v>0</v>
      </c>
      <c r="BG717" s="147">
        <f>IF(N717="zákl. přenesená",J717,0)</f>
        <v>0</v>
      </c>
      <c r="BH717" s="147">
        <f>IF(N717="sníž. přenesená",J717,0)</f>
        <v>0</v>
      </c>
      <c r="BI717" s="147">
        <f>IF(N717="nulová",J717,0)</f>
        <v>0</v>
      </c>
      <c r="BJ717" s="16" t="s">
        <v>84</v>
      </c>
      <c r="BK717" s="147">
        <f>ROUND(I717*H717,2)</f>
        <v>0</v>
      </c>
      <c r="BL717" s="16" t="s">
        <v>184</v>
      </c>
      <c r="BM717" s="146" t="s">
        <v>679</v>
      </c>
    </row>
    <row r="718" spans="2:65" s="13" customFormat="1">
      <c r="B718" s="155"/>
      <c r="D718" s="149" t="s">
        <v>186</v>
      </c>
      <c r="E718" s="156" t="s">
        <v>1</v>
      </c>
      <c r="F718" s="157" t="s">
        <v>401</v>
      </c>
      <c r="H718" s="158">
        <v>27</v>
      </c>
      <c r="I718" s="159"/>
      <c r="L718" s="155"/>
      <c r="M718" s="160"/>
      <c r="T718" s="161"/>
      <c r="AT718" s="156" t="s">
        <v>186</v>
      </c>
      <c r="AU718" s="156" t="s">
        <v>87</v>
      </c>
      <c r="AV718" s="13" t="s">
        <v>87</v>
      </c>
      <c r="AW718" s="13" t="s">
        <v>31</v>
      </c>
      <c r="AX718" s="13" t="s">
        <v>76</v>
      </c>
      <c r="AY718" s="156" t="s">
        <v>178</v>
      </c>
    </row>
    <row r="719" spans="2:65" s="14" customFormat="1">
      <c r="B719" s="162"/>
      <c r="D719" s="149" t="s">
        <v>186</v>
      </c>
      <c r="E719" s="163" t="s">
        <v>1</v>
      </c>
      <c r="F719" s="164" t="s">
        <v>189</v>
      </c>
      <c r="H719" s="165">
        <v>27</v>
      </c>
      <c r="I719" s="166"/>
      <c r="L719" s="162"/>
      <c r="M719" s="167"/>
      <c r="T719" s="168"/>
      <c r="AT719" s="163" t="s">
        <v>186</v>
      </c>
      <c r="AU719" s="163" t="s">
        <v>87</v>
      </c>
      <c r="AV719" s="14" t="s">
        <v>184</v>
      </c>
      <c r="AW719" s="14" t="s">
        <v>31</v>
      </c>
      <c r="AX719" s="14" t="s">
        <v>84</v>
      </c>
      <c r="AY719" s="163" t="s">
        <v>178</v>
      </c>
    </row>
    <row r="720" spans="2:65" s="1" customFormat="1" ht="16.5" customHeight="1">
      <c r="B720" s="133"/>
      <c r="C720" s="134" t="s">
        <v>660</v>
      </c>
      <c r="D720" s="134" t="s">
        <v>180</v>
      </c>
      <c r="E720" s="135" t="s">
        <v>681</v>
      </c>
      <c r="F720" s="136" t="s">
        <v>682</v>
      </c>
      <c r="G720" s="137" t="s">
        <v>580</v>
      </c>
      <c r="H720" s="138">
        <v>27</v>
      </c>
      <c r="I720" s="139"/>
      <c r="J720" s="140">
        <f>ROUND(I720*H720,2)</f>
        <v>0</v>
      </c>
      <c r="K720" s="141"/>
      <c r="L720" s="31"/>
      <c r="M720" s="142" t="s">
        <v>1</v>
      </c>
      <c r="N720" s="143" t="s">
        <v>41</v>
      </c>
      <c r="P720" s="144">
        <f>O720*H720</f>
        <v>0</v>
      </c>
      <c r="Q720" s="144">
        <v>0.04</v>
      </c>
      <c r="R720" s="144">
        <f>Q720*H720</f>
        <v>1.08</v>
      </c>
      <c r="S720" s="144">
        <v>0</v>
      </c>
      <c r="T720" s="145">
        <f>S720*H720</f>
        <v>0</v>
      </c>
      <c r="AR720" s="146" t="s">
        <v>184</v>
      </c>
      <c r="AT720" s="146" t="s">
        <v>180</v>
      </c>
      <c r="AU720" s="146" t="s">
        <v>87</v>
      </c>
      <c r="AY720" s="16" t="s">
        <v>178</v>
      </c>
      <c r="BE720" s="147">
        <f>IF(N720="základní",J720,0)</f>
        <v>0</v>
      </c>
      <c r="BF720" s="147">
        <f>IF(N720="snížená",J720,0)</f>
        <v>0</v>
      </c>
      <c r="BG720" s="147">
        <f>IF(N720="zákl. přenesená",J720,0)</f>
        <v>0</v>
      </c>
      <c r="BH720" s="147">
        <f>IF(N720="sníž. přenesená",J720,0)</f>
        <v>0</v>
      </c>
      <c r="BI720" s="147">
        <f>IF(N720="nulová",J720,0)</f>
        <v>0</v>
      </c>
      <c r="BJ720" s="16" t="s">
        <v>84</v>
      </c>
      <c r="BK720" s="147">
        <f>ROUND(I720*H720,2)</f>
        <v>0</v>
      </c>
      <c r="BL720" s="16" t="s">
        <v>184</v>
      </c>
      <c r="BM720" s="146" t="s">
        <v>683</v>
      </c>
    </row>
    <row r="721" spans="2:65" s="12" customFormat="1">
      <c r="B721" s="148"/>
      <c r="D721" s="149" t="s">
        <v>186</v>
      </c>
      <c r="E721" s="150" t="s">
        <v>1</v>
      </c>
      <c r="F721" s="151" t="s">
        <v>570</v>
      </c>
      <c r="H721" s="150" t="s">
        <v>1</v>
      </c>
      <c r="I721" s="152"/>
      <c r="L721" s="148"/>
      <c r="M721" s="153"/>
      <c r="T721" s="154"/>
      <c r="AT721" s="150" t="s">
        <v>186</v>
      </c>
      <c r="AU721" s="150" t="s">
        <v>87</v>
      </c>
      <c r="AV721" s="12" t="s">
        <v>84</v>
      </c>
      <c r="AW721" s="12" t="s">
        <v>31</v>
      </c>
      <c r="AX721" s="12" t="s">
        <v>76</v>
      </c>
      <c r="AY721" s="150" t="s">
        <v>178</v>
      </c>
    </row>
    <row r="722" spans="2:65" s="13" customFormat="1">
      <c r="B722" s="155"/>
      <c r="D722" s="149" t="s">
        <v>186</v>
      </c>
      <c r="E722" s="156" t="s">
        <v>1</v>
      </c>
      <c r="F722" s="157" t="s">
        <v>401</v>
      </c>
      <c r="H722" s="158">
        <v>27</v>
      </c>
      <c r="I722" s="159"/>
      <c r="L722" s="155"/>
      <c r="M722" s="160"/>
      <c r="T722" s="161"/>
      <c r="AT722" s="156" t="s">
        <v>186</v>
      </c>
      <c r="AU722" s="156" t="s">
        <v>87</v>
      </c>
      <c r="AV722" s="13" t="s">
        <v>87</v>
      </c>
      <c r="AW722" s="13" t="s">
        <v>31</v>
      </c>
      <c r="AX722" s="13" t="s">
        <v>76</v>
      </c>
      <c r="AY722" s="156" t="s">
        <v>178</v>
      </c>
    </row>
    <row r="723" spans="2:65" s="14" customFormat="1">
      <c r="B723" s="162"/>
      <c r="D723" s="149" t="s">
        <v>186</v>
      </c>
      <c r="E723" s="163" t="s">
        <v>1</v>
      </c>
      <c r="F723" s="164" t="s">
        <v>189</v>
      </c>
      <c r="H723" s="165">
        <v>27</v>
      </c>
      <c r="I723" s="166"/>
      <c r="L723" s="162"/>
      <c r="M723" s="167"/>
      <c r="T723" s="168"/>
      <c r="AT723" s="163" t="s">
        <v>186</v>
      </c>
      <c r="AU723" s="163" t="s">
        <v>87</v>
      </c>
      <c r="AV723" s="14" t="s">
        <v>184</v>
      </c>
      <c r="AW723" s="14" t="s">
        <v>31</v>
      </c>
      <c r="AX723" s="14" t="s">
        <v>84</v>
      </c>
      <c r="AY723" s="163" t="s">
        <v>178</v>
      </c>
    </row>
    <row r="724" spans="2:65" s="1" customFormat="1" ht="24.2" customHeight="1">
      <c r="B724" s="133"/>
      <c r="C724" s="169" t="s">
        <v>664</v>
      </c>
      <c r="D724" s="169" t="s">
        <v>436</v>
      </c>
      <c r="E724" s="170" t="s">
        <v>685</v>
      </c>
      <c r="F724" s="171" t="s">
        <v>686</v>
      </c>
      <c r="G724" s="172" t="s">
        <v>580</v>
      </c>
      <c r="H724" s="173">
        <v>27</v>
      </c>
      <c r="I724" s="174"/>
      <c r="J724" s="175">
        <f>ROUND(I724*H724,2)</f>
        <v>0</v>
      </c>
      <c r="K724" s="176"/>
      <c r="L724" s="177"/>
      <c r="M724" s="178" t="s">
        <v>1</v>
      </c>
      <c r="N724" s="179" t="s">
        <v>41</v>
      </c>
      <c r="P724" s="144">
        <f>O724*H724</f>
        <v>0</v>
      </c>
      <c r="Q724" s="144">
        <v>1.1299999999999999E-2</v>
      </c>
      <c r="R724" s="144">
        <f>Q724*H724</f>
        <v>0.30509999999999998</v>
      </c>
      <c r="S724" s="144">
        <v>0</v>
      </c>
      <c r="T724" s="145">
        <f>S724*H724</f>
        <v>0</v>
      </c>
      <c r="AR724" s="146" t="s">
        <v>219</v>
      </c>
      <c r="AT724" s="146" t="s">
        <v>436</v>
      </c>
      <c r="AU724" s="146" t="s">
        <v>87</v>
      </c>
      <c r="AY724" s="16" t="s">
        <v>178</v>
      </c>
      <c r="BE724" s="147">
        <f>IF(N724="základní",J724,0)</f>
        <v>0</v>
      </c>
      <c r="BF724" s="147">
        <f>IF(N724="snížená",J724,0)</f>
        <v>0</v>
      </c>
      <c r="BG724" s="147">
        <f>IF(N724="zákl. přenesená",J724,0)</f>
        <v>0</v>
      </c>
      <c r="BH724" s="147">
        <f>IF(N724="sníž. přenesená",J724,0)</f>
        <v>0</v>
      </c>
      <c r="BI724" s="147">
        <f>IF(N724="nulová",J724,0)</f>
        <v>0</v>
      </c>
      <c r="BJ724" s="16" t="s">
        <v>84</v>
      </c>
      <c r="BK724" s="147">
        <f>ROUND(I724*H724,2)</f>
        <v>0</v>
      </c>
      <c r="BL724" s="16" t="s">
        <v>184</v>
      </c>
      <c r="BM724" s="146" t="s">
        <v>687</v>
      </c>
    </row>
    <row r="725" spans="2:65" s="13" customFormat="1">
      <c r="B725" s="155"/>
      <c r="D725" s="149" t="s">
        <v>186</v>
      </c>
      <c r="E725" s="156" t="s">
        <v>1</v>
      </c>
      <c r="F725" s="157" t="s">
        <v>401</v>
      </c>
      <c r="H725" s="158">
        <v>27</v>
      </c>
      <c r="I725" s="159"/>
      <c r="L725" s="155"/>
      <c r="M725" s="160"/>
      <c r="T725" s="161"/>
      <c r="AT725" s="156" t="s">
        <v>186</v>
      </c>
      <c r="AU725" s="156" t="s">
        <v>87</v>
      </c>
      <c r="AV725" s="13" t="s">
        <v>87</v>
      </c>
      <c r="AW725" s="13" t="s">
        <v>31</v>
      </c>
      <c r="AX725" s="13" t="s">
        <v>76</v>
      </c>
      <c r="AY725" s="156" t="s">
        <v>178</v>
      </c>
    </row>
    <row r="726" spans="2:65" s="14" customFormat="1">
      <c r="B726" s="162"/>
      <c r="D726" s="149" t="s">
        <v>186</v>
      </c>
      <c r="E726" s="163" t="s">
        <v>1</v>
      </c>
      <c r="F726" s="164" t="s">
        <v>189</v>
      </c>
      <c r="H726" s="165">
        <v>27</v>
      </c>
      <c r="I726" s="166"/>
      <c r="L726" s="162"/>
      <c r="M726" s="167"/>
      <c r="T726" s="168"/>
      <c r="AT726" s="163" t="s">
        <v>186</v>
      </c>
      <c r="AU726" s="163" t="s">
        <v>87</v>
      </c>
      <c r="AV726" s="14" t="s">
        <v>184</v>
      </c>
      <c r="AW726" s="14" t="s">
        <v>31</v>
      </c>
      <c r="AX726" s="14" t="s">
        <v>84</v>
      </c>
      <c r="AY726" s="163" t="s">
        <v>178</v>
      </c>
    </row>
    <row r="727" spans="2:65" s="1" customFormat="1" ht="24.2" customHeight="1">
      <c r="B727" s="133"/>
      <c r="C727" s="169" t="s">
        <v>668</v>
      </c>
      <c r="D727" s="169" t="s">
        <v>436</v>
      </c>
      <c r="E727" s="170" t="s">
        <v>689</v>
      </c>
      <c r="F727" s="171" t="s">
        <v>690</v>
      </c>
      <c r="G727" s="172" t="s">
        <v>580</v>
      </c>
      <c r="H727" s="173">
        <v>27</v>
      </c>
      <c r="I727" s="174"/>
      <c r="J727" s="175">
        <f>ROUND(I727*H727,2)</f>
        <v>0</v>
      </c>
      <c r="K727" s="176"/>
      <c r="L727" s="177"/>
      <c r="M727" s="178" t="s">
        <v>1</v>
      </c>
      <c r="N727" s="179" t="s">
        <v>41</v>
      </c>
      <c r="P727" s="144">
        <f>O727*H727</f>
        <v>0</v>
      </c>
      <c r="Q727" s="144">
        <v>8.9999999999999998E-4</v>
      </c>
      <c r="R727" s="144">
        <f>Q727*H727</f>
        <v>2.4299999999999999E-2</v>
      </c>
      <c r="S727" s="144">
        <v>0</v>
      </c>
      <c r="T727" s="145">
        <f>S727*H727</f>
        <v>0</v>
      </c>
      <c r="AR727" s="146" t="s">
        <v>219</v>
      </c>
      <c r="AT727" s="146" t="s">
        <v>436</v>
      </c>
      <c r="AU727" s="146" t="s">
        <v>87</v>
      </c>
      <c r="AY727" s="16" t="s">
        <v>178</v>
      </c>
      <c r="BE727" s="147">
        <f>IF(N727="základní",J727,0)</f>
        <v>0</v>
      </c>
      <c r="BF727" s="147">
        <f>IF(N727="snížená",J727,0)</f>
        <v>0</v>
      </c>
      <c r="BG727" s="147">
        <f>IF(N727="zákl. přenesená",J727,0)</f>
        <v>0</v>
      </c>
      <c r="BH727" s="147">
        <f>IF(N727="sníž. přenesená",J727,0)</f>
        <v>0</v>
      </c>
      <c r="BI727" s="147">
        <f>IF(N727="nulová",J727,0)</f>
        <v>0</v>
      </c>
      <c r="BJ727" s="16" t="s">
        <v>84</v>
      </c>
      <c r="BK727" s="147">
        <f>ROUND(I727*H727,2)</f>
        <v>0</v>
      </c>
      <c r="BL727" s="16" t="s">
        <v>184</v>
      </c>
      <c r="BM727" s="146" t="s">
        <v>691</v>
      </c>
    </row>
    <row r="728" spans="2:65" s="13" customFormat="1">
      <c r="B728" s="155"/>
      <c r="D728" s="149" t="s">
        <v>186</v>
      </c>
      <c r="E728" s="156" t="s">
        <v>1</v>
      </c>
      <c r="F728" s="157" t="s">
        <v>401</v>
      </c>
      <c r="H728" s="158">
        <v>27</v>
      </c>
      <c r="I728" s="159"/>
      <c r="L728" s="155"/>
      <c r="M728" s="160"/>
      <c r="T728" s="161"/>
      <c r="AT728" s="156" t="s">
        <v>186</v>
      </c>
      <c r="AU728" s="156" t="s">
        <v>87</v>
      </c>
      <c r="AV728" s="13" t="s">
        <v>87</v>
      </c>
      <c r="AW728" s="13" t="s">
        <v>31</v>
      </c>
      <c r="AX728" s="13" t="s">
        <v>76</v>
      </c>
      <c r="AY728" s="156" t="s">
        <v>178</v>
      </c>
    </row>
    <row r="729" spans="2:65" s="14" customFormat="1">
      <c r="B729" s="162"/>
      <c r="D729" s="149" t="s">
        <v>186</v>
      </c>
      <c r="E729" s="163" t="s">
        <v>1</v>
      </c>
      <c r="F729" s="164" t="s">
        <v>189</v>
      </c>
      <c r="H729" s="165">
        <v>27</v>
      </c>
      <c r="I729" s="166"/>
      <c r="L729" s="162"/>
      <c r="M729" s="167"/>
      <c r="T729" s="168"/>
      <c r="AT729" s="163" t="s">
        <v>186</v>
      </c>
      <c r="AU729" s="163" t="s">
        <v>87</v>
      </c>
      <c r="AV729" s="14" t="s">
        <v>184</v>
      </c>
      <c r="AW729" s="14" t="s">
        <v>31</v>
      </c>
      <c r="AX729" s="14" t="s">
        <v>84</v>
      </c>
      <c r="AY729" s="163" t="s">
        <v>178</v>
      </c>
    </row>
    <row r="730" spans="2:65" s="1" customFormat="1" ht="16.5" customHeight="1">
      <c r="B730" s="133"/>
      <c r="C730" s="134" t="s">
        <v>672</v>
      </c>
      <c r="D730" s="134" t="s">
        <v>180</v>
      </c>
      <c r="E730" s="135" t="s">
        <v>693</v>
      </c>
      <c r="F730" s="136" t="s">
        <v>694</v>
      </c>
      <c r="G730" s="137" t="s">
        <v>580</v>
      </c>
      <c r="H730" s="138">
        <v>27</v>
      </c>
      <c r="I730" s="139"/>
      <c r="J730" s="140">
        <f>ROUND(I730*H730,2)</f>
        <v>0</v>
      </c>
      <c r="K730" s="141"/>
      <c r="L730" s="31"/>
      <c r="M730" s="142" t="s">
        <v>1</v>
      </c>
      <c r="N730" s="143" t="s">
        <v>41</v>
      </c>
      <c r="P730" s="144">
        <f>O730*H730</f>
        <v>0</v>
      </c>
      <c r="Q730" s="144">
        <v>3.3E-4</v>
      </c>
      <c r="R730" s="144">
        <f>Q730*H730</f>
        <v>8.9099999999999995E-3</v>
      </c>
      <c r="S730" s="144">
        <v>0</v>
      </c>
      <c r="T730" s="145">
        <f>S730*H730</f>
        <v>0</v>
      </c>
      <c r="AR730" s="146" t="s">
        <v>184</v>
      </c>
      <c r="AT730" s="146" t="s">
        <v>180</v>
      </c>
      <c r="AU730" s="146" t="s">
        <v>87</v>
      </c>
      <c r="AY730" s="16" t="s">
        <v>178</v>
      </c>
      <c r="BE730" s="147">
        <f>IF(N730="základní",J730,0)</f>
        <v>0</v>
      </c>
      <c r="BF730" s="147">
        <f>IF(N730="snížená",J730,0)</f>
        <v>0</v>
      </c>
      <c r="BG730" s="147">
        <f>IF(N730="zákl. přenesená",J730,0)</f>
        <v>0</v>
      </c>
      <c r="BH730" s="147">
        <f>IF(N730="sníž. přenesená",J730,0)</f>
        <v>0</v>
      </c>
      <c r="BI730" s="147">
        <f>IF(N730="nulová",J730,0)</f>
        <v>0</v>
      </c>
      <c r="BJ730" s="16" t="s">
        <v>84</v>
      </c>
      <c r="BK730" s="147">
        <f>ROUND(I730*H730,2)</f>
        <v>0</v>
      </c>
      <c r="BL730" s="16" t="s">
        <v>184</v>
      </c>
      <c r="BM730" s="146" t="s">
        <v>695</v>
      </c>
    </row>
    <row r="731" spans="2:65" s="12" customFormat="1">
      <c r="B731" s="148"/>
      <c r="D731" s="149" t="s">
        <v>186</v>
      </c>
      <c r="E731" s="150" t="s">
        <v>1</v>
      </c>
      <c r="F731" s="151" t="s">
        <v>570</v>
      </c>
      <c r="H731" s="150" t="s">
        <v>1</v>
      </c>
      <c r="I731" s="152"/>
      <c r="L731" s="148"/>
      <c r="M731" s="153"/>
      <c r="T731" s="154"/>
      <c r="AT731" s="150" t="s">
        <v>186</v>
      </c>
      <c r="AU731" s="150" t="s">
        <v>87</v>
      </c>
      <c r="AV731" s="12" t="s">
        <v>84</v>
      </c>
      <c r="AW731" s="12" t="s">
        <v>31</v>
      </c>
      <c r="AX731" s="12" t="s">
        <v>76</v>
      </c>
      <c r="AY731" s="150" t="s">
        <v>178</v>
      </c>
    </row>
    <row r="732" spans="2:65" s="13" customFormat="1">
      <c r="B732" s="155"/>
      <c r="D732" s="149" t="s">
        <v>186</v>
      </c>
      <c r="E732" s="156" t="s">
        <v>1</v>
      </c>
      <c r="F732" s="157" t="s">
        <v>401</v>
      </c>
      <c r="H732" s="158">
        <v>27</v>
      </c>
      <c r="I732" s="159"/>
      <c r="L732" s="155"/>
      <c r="M732" s="160"/>
      <c r="T732" s="161"/>
      <c r="AT732" s="156" t="s">
        <v>186</v>
      </c>
      <c r="AU732" s="156" t="s">
        <v>87</v>
      </c>
      <c r="AV732" s="13" t="s">
        <v>87</v>
      </c>
      <c r="AW732" s="13" t="s">
        <v>31</v>
      </c>
      <c r="AX732" s="13" t="s">
        <v>76</v>
      </c>
      <c r="AY732" s="156" t="s">
        <v>178</v>
      </c>
    </row>
    <row r="733" spans="2:65" s="14" customFormat="1">
      <c r="B733" s="162"/>
      <c r="D733" s="149" t="s">
        <v>186</v>
      </c>
      <c r="E733" s="163" t="s">
        <v>1</v>
      </c>
      <c r="F733" s="164" t="s">
        <v>189</v>
      </c>
      <c r="H733" s="165">
        <v>27</v>
      </c>
      <c r="I733" s="166"/>
      <c r="L733" s="162"/>
      <c r="M733" s="167"/>
      <c r="T733" s="168"/>
      <c r="AT733" s="163" t="s">
        <v>186</v>
      </c>
      <c r="AU733" s="163" t="s">
        <v>87</v>
      </c>
      <c r="AV733" s="14" t="s">
        <v>184</v>
      </c>
      <c r="AW733" s="14" t="s">
        <v>31</v>
      </c>
      <c r="AX733" s="14" t="s">
        <v>84</v>
      </c>
      <c r="AY733" s="163" t="s">
        <v>178</v>
      </c>
    </row>
    <row r="734" spans="2:65" s="1" customFormat="1" ht="16.5" customHeight="1">
      <c r="B734" s="133"/>
      <c r="C734" s="134" t="s">
        <v>676</v>
      </c>
      <c r="D734" s="134" t="s">
        <v>180</v>
      </c>
      <c r="E734" s="135" t="s">
        <v>697</v>
      </c>
      <c r="F734" s="136" t="s">
        <v>698</v>
      </c>
      <c r="G734" s="137" t="s">
        <v>146</v>
      </c>
      <c r="H734" s="138">
        <v>196.5</v>
      </c>
      <c r="I734" s="139"/>
      <c r="J734" s="140">
        <f>ROUND(I734*H734,2)</f>
        <v>0</v>
      </c>
      <c r="K734" s="141"/>
      <c r="L734" s="31"/>
      <c r="M734" s="142" t="s">
        <v>1</v>
      </c>
      <c r="N734" s="143" t="s">
        <v>41</v>
      </c>
      <c r="P734" s="144">
        <f>O734*H734</f>
        <v>0</v>
      </c>
      <c r="Q734" s="144">
        <v>0</v>
      </c>
      <c r="R734" s="144">
        <f>Q734*H734</f>
        <v>0</v>
      </c>
      <c r="S734" s="144">
        <v>0</v>
      </c>
      <c r="T734" s="145">
        <f>S734*H734</f>
        <v>0</v>
      </c>
      <c r="AR734" s="146" t="s">
        <v>184</v>
      </c>
      <c r="AT734" s="146" t="s">
        <v>180</v>
      </c>
      <c r="AU734" s="146" t="s">
        <v>87</v>
      </c>
      <c r="AY734" s="16" t="s">
        <v>178</v>
      </c>
      <c r="BE734" s="147">
        <f>IF(N734="základní",J734,0)</f>
        <v>0</v>
      </c>
      <c r="BF734" s="147">
        <f>IF(N734="snížená",J734,0)</f>
        <v>0</v>
      </c>
      <c r="BG734" s="147">
        <f>IF(N734="zákl. přenesená",J734,0)</f>
        <v>0</v>
      </c>
      <c r="BH734" s="147">
        <f>IF(N734="sníž. přenesená",J734,0)</f>
        <v>0</v>
      </c>
      <c r="BI734" s="147">
        <f>IF(N734="nulová",J734,0)</f>
        <v>0</v>
      </c>
      <c r="BJ734" s="16" t="s">
        <v>84</v>
      </c>
      <c r="BK734" s="147">
        <f>ROUND(I734*H734,2)</f>
        <v>0</v>
      </c>
      <c r="BL734" s="16" t="s">
        <v>184</v>
      </c>
      <c r="BM734" s="146" t="s">
        <v>699</v>
      </c>
    </row>
    <row r="735" spans="2:65" s="12" customFormat="1">
      <c r="B735" s="148"/>
      <c r="D735" s="149" t="s">
        <v>186</v>
      </c>
      <c r="E735" s="150" t="s">
        <v>1</v>
      </c>
      <c r="F735" s="151" t="s">
        <v>570</v>
      </c>
      <c r="H735" s="150" t="s">
        <v>1</v>
      </c>
      <c r="I735" s="152"/>
      <c r="L735" s="148"/>
      <c r="M735" s="153"/>
      <c r="T735" s="154"/>
      <c r="AT735" s="150" t="s">
        <v>186</v>
      </c>
      <c r="AU735" s="150" t="s">
        <v>87</v>
      </c>
      <c r="AV735" s="12" t="s">
        <v>84</v>
      </c>
      <c r="AW735" s="12" t="s">
        <v>31</v>
      </c>
      <c r="AX735" s="12" t="s">
        <v>76</v>
      </c>
      <c r="AY735" s="150" t="s">
        <v>178</v>
      </c>
    </row>
    <row r="736" spans="2:65" s="13" customFormat="1">
      <c r="B736" s="155"/>
      <c r="D736" s="149" t="s">
        <v>186</v>
      </c>
      <c r="E736" s="156" t="s">
        <v>1</v>
      </c>
      <c r="F736" s="157" t="s">
        <v>816</v>
      </c>
      <c r="H736" s="158">
        <v>196.5</v>
      </c>
      <c r="I736" s="159"/>
      <c r="L736" s="155"/>
      <c r="M736" s="160"/>
      <c r="T736" s="161"/>
      <c r="AT736" s="156" t="s">
        <v>186</v>
      </c>
      <c r="AU736" s="156" t="s">
        <v>87</v>
      </c>
      <c r="AV736" s="13" t="s">
        <v>87</v>
      </c>
      <c r="AW736" s="13" t="s">
        <v>31</v>
      </c>
      <c r="AX736" s="13" t="s">
        <v>76</v>
      </c>
      <c r="AY736" s="156" t="s">
        <v>178</v>
      </c>
    </row>
    <row r="737" spans="2:65" s="14" customFormat="1">
      <c r="B737" s="162"/>
      <c r="D737" s="149" t="s">
        <v>186</v>
      </c>
      <c r="E737" s="163" t="s">
        <v>1</v>
      </c>
      <c r="F737" s="164" t="s">
        <v>189</v>
      </c>
      <c r="H737" s="165">
        <v>196.5</v>
      </c>
      <c r="I737" s="166"/>
      <c r="L737" s="162"/>
      <c r="M737" s="167"/>
      <c r="T737" s="168"/>
      <c r="AT737" s="163" t="s">
        <v>186</v>
      </c>
      <c r="AU737" s="163" t="s">
        <v>87</v>
      </c>
      <c r="AV737" s="14" t="s">
        <v>184</v>
      </c>
      <c r="AW737" s="14" t="s">
        <v>31</v>
      </c>
      <c r="AX737" s="14" t="s">
        <v>84</v>
      </c>
      <c r="AY737" s="163" t="s">
        <v>178</v>
      </c>
    </row>
    <row r="738" spans="2:65" s="1" customFormat="1" ht="24.2" customHeight="1">
      <c r="B738" s="133"/>
      <c r="C738" s="134" t="s">
        <v>680</v>
      </c>
      <c r="D738" s="134" t="s">
        <v>180</v>
      </c>
      <c r="E738" s="135" t="s">
        <v>702</v>
      </c>
      <c r="F738" s="136" t="s">
        <v>703</v>
      </c>
      <c r="G738" s="137" t="s">
        <v>146</v>
      </c>
      <c r="H738" s="138">
        <v>156</v>
      </c>
      <c r="I738" s="139"/>
      <c r="J738" s="140">
        <f>ROUND(I738*H738,2)</f>
        <v>0</v>
      </c>
      <c r="K738" s="141"/>
      <c r="L738" s="31"/>
      <c r="M738" s="142" t="s">
        <v>1</v>
      </c>
      <c r="N738" s="143" t="s">
        <v>41</v>
      </c>
      <c r="P738" s="144">
        <f>O738*H738</f>
        <v>0</v>
      </c>
      <c r="Q738" s="144">
        <v>6.9999999999999994E-5</v>
      </c>
      <c r="R738" s="144">
        <f>Q738*H738</f>
        <v>1.0919999999999999E-2</v>
      </c>
      <c r="S738" s="144">
        <v>0</v>
      </c>
      <c r="T738" s="145">
        <f>S738*H738</f>
        <v>0</v>
      </c>
      <c r="AR738" s="146" t="s">
        <v>184</v>
      </c>
      <c r="AT738" s="146" t="s">
        <v>180</v>
      </c>
      <c r="AU738" s="146" t="s">
        <v>87</v>
      </c>
      <c r="AY738" s="16" t="s">
        <v>178</v>
      </c>
      <c r="BE738" s="147">
        <f>IF(N738="základní",J738,0)</f>
        <v>0</v>
      </c>
      <c r="BF738" s="147">
        <f>IF(N738="snížená",J738,0)</f>
        <v>0</v>
      </c>
      <c r="BG738" s="147">
        <f>IF(N738="zákl. přenesená",J738,0)</f>
        <v>0</v>
      </c>
      <c r="BH738" s="147">
        <f>IF(N738="sníž. přenesená",J738,0)</f>
        <v>0</v>
      </c>
      <c r="BI738" s="147">
        <f>IF(N738="nulová",J738,0)</f>
        <v>0</v>
      </c>
      <c r="BJ738" s="16" t="s">
        <v>84</v>
      </c>
      <c r="BK738" s="147">
        <f>ROUND(I738*H738,2)</f>
        <v>0</v>
      </c>
      <c r="BL738" s="16" t="s">
        <v>184</v>
      </c>
      <c r="BM738" s="146" t="s">
        <v>704</v>
      </c>
    </row>
    <row r="739" spans="2:65" s="12" customFormat="1">
      <c r="B739" s="148"/>
      <c r="D739" s="149" t="s">
        <v>186</v>
      </c>
      <c r="E739" s="150" t="s">
        <v>1</v>
      </c>
      <c r="F739" s="151" t="s">
        <v>570</v>
      </c>
      <c r="H739" s="150" t="s">
        <v>1</v>
      </c>
      <c r="I739" s="152"/>
      <c r="L739" s="148"/>
      <c r="M739" s="153"/>
      <c r="T739" s="154"/>
      <c r="AT739" s="150" t="s">
        <v>186</v>
      </c>
      <c r="AU739" s="150" t="s">
        <v>87</v>
      </c>
      <c r="AV739" s="12" t="s">
        <v>84</v>
      </c>
      <c r="AW739" s="12" t="s">
        <v>31</v>
      </c>
      <c r="AX739" s="12" t="s">
        <v>76</v>
      </c>
      <c r="AY739" s="150" t="s">
        <v>178</v>
      </c>
    </row>
    <row r="740" spans="2:65" s="13" customFormat="1">
      <c r="B740" s="155"/>
      <c r="D740" s="149" t="s">
        <v>186</v>
      </c>
      <c r="E740" s="156" t="s">
        <v>1</v>
      </c>
      <c r="F740" s="157" t="s">
        <v>813</v>
      </c>
      <c r="H740" s="158">
        <v>156</v>
      </c>
      <c r="I740" s="159"/>
      <c r="L740" s="155"/>
      <c r="M740" s="160"/>
      <c r="T740" s="161"/>
      <c r="AT740" s="156" t="s">
        <v>186</v>
      </c>
      <c r="AU740" s="156" t="s">
        <v>87</v>
      </c>
      <c r="AV740" s="13" t="s">
        <v>87</v>
      </c>
      <c r="AW740" s="13" t="s">
        <v>31</v>
      </c>
      <c r="AX740" s="13" t="s">
        <v>76</v>
      </c>
      <c r="AY740" s="156" t="s">
        <v>178</v>
      </c>
    </row>
    <row r="741" spans="2:65" s="14" customFormat="1">
      <c r="B741" s="162"/>
      <c r="D741" s="149" t="s">
        <v>186</v>
      </c>
      <c r="E741" s="163" t="s">
        <v>1</v>
      </c>
      <c r="F741" s="164" t="s">
        <v>189</v>
      </c>
      <c r="H741" s="165">
        <v>156</v>
      </c>
      <c r="I741" s="166"/>
      <c r="L741" s="162"/>
      <c r="M741" s="167"/>
      <c r="T741" s="168"/>
      <c r="AT741" s="163" t="s">
        <v>186</v>
      </c>
      <c r="AU741" s="163" t="s">
        <v>87</v>
      </c>
      <c r="AV741" s="14" t="s">
        <v>184</v>
      </c>
      <c r="AW741" s="14" t="s">
        <v>31</v>
      </c>
      <c r="AX741" s="14" t="s">
        <v>84</v>
      </c>
      <c r="AY741" s="163" t="s">
        <v>178</v>
      </c>
    </row>
    <row r="742" spans="2:65" s="11" customFormat="1" ht="22.9" customHeight="1">
      <c r="B742" s="121"/>
      <c r="D742" s="122" t="s">
        <v>75</v>
      </c>
      <c r="E742" s="131" t="s">
        <v>710</v>
      </c>
      <c r="F742" s="131" t="s">
        <v>711</v>
      </c>
      <c r="I742" s="124"/>
      <c r="J742" s="132">
        <f>BK742</f>
        <v>0</v>
      </c>
      <c r="L742" s="121"/>
      <c r="M742" s="126"/>
      <c r="P742" s="127">
        <f>P743</f>
        <v>0</v>
      </c>
      <c r="R742" s="127">
        <f>R743</f>
        <v>0</v>
      </c>
      <c r="T742" s="128">
        <f>T743</f>
        <v>0</v>
      </c>
      <c r="AR742" s="122" t="s">
        <v>84</v>
      </c>
      <c r="AT742" s="129" t="s">
        <v>75</v>
      </c>
      <c r="AU742" s="129" t="s">
        <v>84</v>
      </c>
      <c r="AY742" s="122" t="s">
        <v>178</v>
      </c>
      <c r="BK742" s="130">
        <f>BK743</f>
        <v>0</v>
      </c>
    </row>
    <row r="743" spans="2:65" s="1" customFormat="1" ht="24.2" customHeight="1">
      <c r="B743" s="133"/>
      <c r="C743" s="134" t="s">
        <v>684</v>
      </c>
      <c r="D743" s="134" t="s">
        <v>180</v>
      </c>
      <c r="E743" s="135" t="s">
        <v>713</v>
      </c>
      <c r="F743" s="136" t="s">
        <v>714</v>
      </c>
      <c r="G743" s="137" t="s">
        <v>439</v>
      </c>
      <c r="H743" s="138">
        <v>86.137</v>
      </c>
      <c r="I743" s="139"/>
      <c r="J743" s="140">
        <f>ROUND(I743*H743,2)</f>
        <v>0</v>
      </c>
      <c r="K743" s="141"/>
      <c r="L743" s="31"/>
      <c r="M743" s="142" t="s">
        <v>1</v>
      </c>
      <c r="N743" s="143" t="s">
        <v>41</v>
      </c>
      <c r="P743" s="144">
        <f>O743*H743</f>
        <v>0</v>
      </c>
      <c r="Q743" s="144">
        <v>0</v>
      </c>
      <c r="R743" s="144">
        <f>Q743*H743</f>
        <v>0</v>
      </c>
      <c r="S743" s="144">
        <v>0</v>
      </c>
      <c r="T743" s="145">
        <f>S743*H743</f>
        <v>0</v>
      </c>
      <c r="AR743" s="146" t="s">
        <v>184</v>
      </c>
      <c r="AT743" s="146" t="s">
        <v>180</v>
      </c>
      <c r="AU743" s="146" t="s">
        <v>87</v>
      </c>
      <c r="AY743" s="16" t="s">
        <v>178</v>
      </c>
      <c r="BE743" s="147">
        <f>IF(N743="základní",J743,0)</f>
        <v>0</v>
      </c>
      <c r="BF743" s="147">
        <f>IF(N743="snížená",J743,0)</f>
        <v>0</v>
      </c>
      <c r="BG743" s="147">
        <f>IF(N743="zákl. přenesená",J743,0)</f>
        <v>0</v>
      </c>
      <c r="BH743" s="147">
        <f>IF(N743="sníž. přenesená",J743,0)</f>
        <v>0</v>
      </c>
      <c r="BI743" s="147">
        <f>IF(N743="nulová",J743,0)</f>
        <v>0</v>
      </c>
      <c r="BJ743" s="16" t="s">
        <v>84</v>
      </c>
      <c r="BK743" s="147">
        <f>ROUND(I743*H743,2)</f>
        <v>0</v>
      </c>
      <c r="BL743" s="16" t="s">
        <v>184</v>
      </c>
      <c r="BM743" s="146" t="s">
        <v>715</v>
      </c>
    </row>
    <row r="744" spans="2:65" s="11" customFormat="1" ht="25.9" customHeight="1">
      <c r="B744" s="121"/>
      <c r="D744" s="122" t="s">
        <v>75</v>
      </c>
      <c r="E744" s="123" t="s">
        <v>716</v>
      </c>
      <c r="F744" s="123" t="s">
        <v>717</v>
      </c>
      <c r="I744" s="124"/>
      <c r="J744" s="125">
        <f>BK744</f>
        <v>0</v>
      </c>
      <c r="L744" s="121"/>
      <c r="M744" s="126"/>
      <c r="P744" s="127">
        <f>P745</f>
        <v>0</v>
      </c>
      <c r="R744" s="127">
        <f>R745</f>
        <v>5.3999999999999999E-2</v>
      </c>
      <c r="T744" s="128">
        <f>T745</f>
        <v>0</v>
      </c>
      <c r="AR744" s="122" t="s">
        <v>87</v>
      </c>
      <c r="AT744" s="129" t="s">
        <v>75</v>
      </c>
      <c r="AU744" s="129" t="s">
        <v>76</v>
      </c>
      <c r="AY744" s="122" t="s">
        <v>178</v>
      </c>
      <c r="BK744" s="130">
        <f>BK745</f>
        <v>0</v>
      </c>
    </row>
    <row r="745" spans="2:65" s="11" customFormat="1" ht="22.9" customHeight="1">
      <c r="B745" s="121"/>
      <c r="D745" s="122" t="s">
        <v>75</v>
      </c>
      <c r="E745" s="131" t="s">
        <v>718</v>
      </c>
      <c r="F745" s="131" t="s">
        <v>719</v>
      </c>
      <c r="I745" s="124"/>
      <c r="J745" s="132">
        <f>BK745</f>
        <v>0</v>
      </c>
      <c r="L745" s="121"/>
      <c r="M745" s="126"/>
      <c r="P745" s="127">
        <f>SUM(P746:P751)</f>
        <v>0</v>
      </c>
      <c r="R745" s="127">
        <f>SUM(R746:R751)</f>
        <v>5.3999999999999999E-2</v>
      </c>
      <c r="T745" s="128">
        <f>SUM(T746:T751)</f>
        <v>0</v>
      </c>
      <c r="AR745" s="122" t="s">
        <v>87</v>
      </c>
      <c r="AT745" s="129" t="s">
        <v>75</v>
      </c>
      <c r="AU745" s="129" t="s">
        <v>84</v>
      </c>
      <c r="AY745" s="122" t="s">
        <v>178</v>
      </c>
      <c r="BK745" s="130">
        <f>SUM(BK746:BK751)</f>
        <v>0</v>
      </c>
    </row>
    <row r="746" spans="2:65" s="1" customFormat="1" ht="16.5" customHeight="1">
      <c r="B746" s="133"/>
      <c r="C746" s="134" t="s">
        <v>688</v>
      </c>
      <c r="D746" s="134" t="s">
        <v>180</v>
      </c>
      <c r="E746" s="135" t="s">
        <v>721</v>
      </c>
      <c r="F746" s="136" t="s">
        <v>722</v>
      </c>
      <c r="G746" s="137" t="s">
        <v>723</v>
      </c>
      <c r="H746" s="138">
        <v>27</v>
      </c>
      <c r="I746" s="139"/>
      <c r="J746" s="140">
        <f>ROUND(I746*H746,2)</f>
        <v>0</v>
      </c>
      <c r="K746" s="141"/>
      <c r="L746" s="31"/>
      <c r="M746" s="142" t="s">
        <v>1</v>
      </c>
      <c r="N746" s="143" t="s">
        <v>41</v>
      </c>
      <c r="P746" s="144">
        <f>O746*H746</f>
        <v>0</v>
      </c>
      <c r="Q746" s="144">
        <v>2E-3</v>
      </c>
      <c r="R746" s="144">
        <f>Q746*H746</f>
        <v>5.3999999999999999E-2</v>
      </c>
      <c r="S746" s="144">
        <v>0</v>
      </c>
      <c r="T746" s="145">
        <f>S746*H746</f>
        <v>0</v>
      </c>
      <c r="AR746" s="146" t="s">
        <v>306</v>
      </c>
      <c r="AT746" s="146" t="s">
        <v>180</v>
      </c>
      <c r="AU746" s="146" t="s">
        <v>87</v>
      </c>
      <c r="AY746" s="16" t="s">
        <v>178</v>
      </c>
      <c r="BE746" s="147">
        <f>IF(N746="základní",J746,0)</f>
        <v>0</v>
      </c>
      <c r="BF746" s="147">
        <f>IF(N746="snížená",J746,0)</f>
        <v>0</v>
      </c>
      <c r="BG746" s="147">
        <f>IF(N746="zákl. přenesená",J746,0)</f>
        <v>0</v>
      </c>
      <c r="BH746" s="147">
        <f>IF(N746="sníž. přenesená",J746,0)</f>
        <v>0</v>
      </c>
      <c r="BI746" s="147">
        <f>IF(N746="nulová",J746,0)</f>
        <v>0</v>
      </c>
      <c r="BJ746" s="16" t="s">
        <v>84</v>
      </c>
      <c r="BK746" s="147">
        <f>ROUND(I746*H746,2)</f>
        <v>0</v>
      </c>
      <c r="BL746" s="16" t="s">
        <v>306</v>
      </c>
      <c r="BM746" s="146" t="s">
        <v>724</v>
      </c>
    </row>
    <row r="747" spans="2:65" s="12" customFormat="1">
      <c r="B747" s="148"/>
      <c r="D747" s="149" t="s">
        <v>186</v>
      </c>
      <c r="E747" s="150" t="s">
        <v>1</v>
      </c>
      <c r="F747" s="151" t="s">
        <v>540</v>
      </c>
      <c r="H747" s="150" t="s">
        <v>1</v>
      </c>
      <c r="I747" s="152"/>
      <c r="L747" s="148"/>
      <c r="M747" s="153"/>
      <c r="T747" s="154"/>
      <c r="AT747" s="150" t="s">
        <v>186</v>
      </c>
      <c r="AU747" s="150" t="s">
        <v>87</v>
      </c>
      <c r="AV747" s="12" t="s">
        <v>84</v>
      </c>
      <c r="AW747" s="12" t="s">
        <v>31</v>
      </c>
      <c r="AX747" s="12" t="s">
        <v>76</v>
      </c>
      <c r="AY747" s="150" t="s">
        <v>178</v>
      </c>
    </row>
    <row r="748" spans="2:65" s="12" customFormat="1">
      <c r="B748" s="148"/>
      <c r="D748" s="149" t="s">
        <v>186</v>
      </c>
      <c r="E748" s="150" t="s">
        <v>1</v>
      </c>
      <c r="F748" s="151" t="s">
        <v>805</v>
      </c>
      <c r="H748" s="150" t="s">
        <v>1</v>
      </c>
      <c r="I748" s="152"/>
      <c r="L748" s="148"/>
      <c r="M748" s="153"/>
      <c r="T748" s="154"/>
      <c r="AT748" s="150" t="s">
        <v>186</v>
      </c>
      <c r="AU748" s="150" t="s">
        <v>87</v>
      </c>
      <c r="AV748" s="12" t="s">
        <v>84</v>
      </c>
      <c r="AW748" s="12" t="s">
        <v>31</v>
      </c>
      <c r="AX748" s="12" t="s">
        <v>76</v>
      </c>
      <c r="AY748" s="150" t="s">
        <v>178</v>
      </c>
    </row>
    <row r="749" spans="2:65" s="13" customFormat="1">
      <c r="B749" s="155"/>
      <c r="D749" s="149" t="s">
        <v>186</v>
      </c>
      <c r="E749" s="156" t="s">
        <v>1</v>
      </c>
      <c r="F749" s="157" t="s">
        <v>401</v>
      </c>
      <c r="H749" s="158">
        <v>27</v>
      </c>
      <c r="I749" s="159"/>
      <c r="L749" s="155"/>
      <c r="M749" s="160"/>
      <c r="T749" s="161"/>
      <c r="AT749" s="156" t="s">
        <v>186</v>
      </c>
      <c r="AU749" s="156" t="s">
        <v>87</v>
      </c>
      <c r="AV749" s="13" t="s">
        <v>87</v>
      </c>
      <c r="AW749" s="13" t="s">
        <v>31</v>
      </c>
      <c r="AX749" s="13" t="s">
        <v>76</v>
      </c>
      <c r="AY749" s="156" t="s">
        <v>178</v>
      </c>
    </row>
    <row r="750" spans="2:65" s="14" customFormat="1">
      <c r="B750" s="162"/>
      <c r="D750" s="149" t="s">
        <v>186</v>
      </c>
      <c r="E750" s="163" t="s">
        <v>1</v>
      </c>
      <c r="F750" s="164" t="s">
        <v>189</v>
      </c>
      <c r="H750" s="165">
        <v>27</v>
      </c>
      <c r="I750" s="166"/>
      <c r="L750" s="162"/>
      <c r="M750" s="167"/>
      <c r="T750" s="168"/>
      <c r="AT750" s="163" t="s">
        <v>186</v>
      </c>
      <c r="AU750" s="163" t="s">
        <v>87</v>
      </c>
      <c r="AV750" s="14" t="s">
        <v>184</v>
      </c>
      <c r="AW750" s="14" t="s">
        <v>31</v>
      </c>
      <c r="AX750" s="14" t="s">
        <v>84</v>
      </c>
      <c r="AY750" s="163" t="s">
        <v>178</v>
      </c>
    </row>
    <row r="751" spans="2:65" s="1" customFormat="1" ht="24.2" customHeight="1">
      <c r="B751" s="133"/>
      <c r="C751" s="134" t="s">
        <v>692</v>
      </c>
      <c r="D751" s="134" t="s">
        <v>180</v>
      </c>
      <c r="E751" s="135" t="s">
        <v>726</v>
      </c>
      <c r="F751" s="136" t="s">
        <v>727</v>
      </c>
      <c r="G751" s="137" t="s">
        <v>439</v>
      </c>
      <c r="H751" s="138">
        <v>5.3999999999999999E-2</v>
      </c>
      <c r="I751" s="139"/>
      <c r="J751" s="140">
        <f>ROUND(I751*H751,2)</f>
        <v>0</v>
      </c>
      <c r="K751" s="141"/>
      <c r="L751" s="31"/>
      <c r="M751" s="180" t="s">
        <v>1</v>
      </c>
      <c r="N751" s="181" t="s">
        <v>41</v>
      </c>
      <c r="O751" s="182"/>
      <c r="P751" s="183">
        <f>O751*H751</f>
        <v>0</v>
      </c>
      <c r="Q751" s="183">
        <v>0</v>
      </c>
      <c r="R751" s="183">
        <f>Q751*H751</f>
        <v>0</v>
      </c>
      <c r="S751" s="183">
        <v>0</v>
      </c>
      <c r="T751" s="184">
        <f>S751*H751</f>
        <v>0</v>
      </c>
      <c r="AR751" s="146" t="s">
        <v>306</v>
      </c>
      <c r="AT751" s="146" t="s">
        <v>180</v>
      </c>
      <c r="AU751" s="146" t="s">
        <v>87</v>
      </c>
      <c r="AY751" s="16" t="s">
        <v>178</v>
      </c>
      <c r="BE751" s="147">
        <f>IF(N751="základní",J751,0)</f>
        <v>0</v>
      </c>
      <c r="BF751" s="147">
        <f>IF(N751="snížená",J751,0)</f>
        <v>0</v>
      </c>
      <c r="BG751" s="147">
        <f>IF(N751="zákl. přenesená",J751,0)</f>
        <v>0</v>
      </c>
      <c r="BH751" s="147">
        <f>IF(N751="sníž. přenesená",J751,0)</f>
        <v>0</v>
      </c>
      <c r="BI751" s="147">
        <f>IF(N751="nulová",J751,0)</f>
        <v>0</v>
      </c>
      <c r="BJ751" s="16" t="s">
        <v>84</v>
      </c>
      <c r="BK751" s="147">
        <f>ROUND(I751*H751,2)</f>
        <v>0</v>
      </c>
      <c r="BL751" s="16" t="s">
        <v>306</v>
      </c>
      <c r="BM751" s="146" t="s">
        <v>817</v>
      </c>
    </row>
    <row r="752" spans="2:65" s="1" customFormat="1" ht="6.95" customHeight="1">
      <c r="B752" s="43"/>
      <c r="C752" s="44"/>
      <c r="D752" s="44"/>
      <c r="E752" s="44"/>
      <c r="F752" s="44"/>
      <c r="G752" s="44"/>
      <c r="H752" s="44"/>
      <c r="I752" s="44"/>
      <c r="J752" s="44"/>
      <c r="K752" s="44"/>
      <c r="L752" s="31"/>
    </row>
  </sheetData>
  <autoFilter ref="C124:K751" xr:uid="{00000000-0009-0000-0000-000002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413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2" t="s">
        <v>5</v>
      </c>
      <c r="M2" s="223"/>
      <c r="N2" s="223"/>
      <c r="O2" s="223"/>
      <c r="P2" s="223"/>
      <c r="Q2" s="223"/>
      <c r="R2" s="223"/>
      <c r="S2" s="223"/>
      <c r="T2" s="223"/>
      <c r="U2" s="223"/>
      <c r="V2" s="223"/>
      <c r="AT2" s="16" t="s">
        <v>93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87</v>
      </c>
    </row>
    <row r="4" spans="2:46" ht="24.95" customHeight="1">
      <c r="B4" s="19"/>
      <c r="D4" s="20" t="s">
        <v>109</v>
      </c>
      <c r="L4" s="19"/>
      <c r="M4" s="87" t="s">
        <v>10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7" t="str">
        <f>'Rekapitulace stavby'!K6</f>
        <v>Dolní a Horní Chobolice - vodovodní přípojky</v>
      </c>
      <c r="F7" s="238"/>
      <c r="G7" s="238"/>
      <c r="H7" s="238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216" t="s">
        <v>818</v>
      </c>
      <c r="F9" s="236"/>
      <c r="G9" s="236"/>
      <c r="H9" s="236"/>
      <c r="L9" s="31"/>
    </row>
    <row r="10" spans="2:46" s="1" customFormat="1">
      <c r="B10" s="31"/>
      <c r="L10" s="31"/>
    </row>
    <row r="11" spans="2:46" s="1" customFormat="1" ht="12" customHeight="1">
      <c r="B11" s="31"/>
      <c r="D11" s="26" t="s">
        <v>18</v>
      </c>
      <c r="F11" s="24" t="s">
        <v>94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-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39" t="str">
        <f>'Rekapitulace stavby'!E14</f>
        <v>Vyplň údaj</v>
      </c>
      <c r="F18" s="231"/>
      <c r="G18" s="231"/>
      <c r="H18" s="231"/>
      <c r="I18" s="26" t="s">
        <v>26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34</v>
      </c>
      <c r="L26" s="31"/>
    </row>
    <row r="27" spans="2:12" s="7" customFormat="1" ht="71.25" customHeight="1">
      <c r="B27" s="88"/>
      <c r="E27" s="235" t="s">
        <v>35</v>
      </c>
      <c r="F27" s="235"/>
      <c r="G27" s="235"/>
      <c r="H27" s="23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4">
        <f>ROUND(J123,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90" t="s">
        <v>40</v>
      </c>
      <c r="E33" s="26" t="s">
        <v>41</v>
      </c>
      <c r="F33" s="91">
        <f>ROUND((SUM(BE123:BE412)),  2)</f>
        <v>0</v>
      </c>
      <c r="I33" s="92">
        <v>0.21</v>
      </c>
      <c r="J33" s="91">
        <f>ROUND(((SUM(BE123:BE412))*I33),  2)</f>
        <v>0</v>
      </c>
      <c r="L33" s="31"/>
    </row>
    <row r="34" spans="2:12" s="1" customFormat="1" ht="14.45" customHeight="1">
      <c r="B34" s="31"/>
      <c r="E34" s="26" t="s">
        <v>42</v>
      </c>
      <c r="F34" s="91">
        <f>ROUND((SUM(BF123:BF412)),  2)</f>
        <v>0</v>
      </c>
      <c r="I34" s="92">
        <v>0.12</v>
      </c>
      <c r="J34" s="91">
        <f>ROUND(((SUM(BF123:BF412))*I34),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1">
        <f>ROUND((SUM(BG123:BG412)),  2)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1">
        <f>ROUND((SUM(BH123:BH412)),  2)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1">
        <f>ROUND((SUM(BI123:BI412)),  2)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46</v>
      </c>
      <c r="E39" s="55"/>
      <c r="F39" s="55"/>
      <c r="G39" s="95" t="s">
        <v>47</v>
      </c>
      <c r="H39" s="96" t="s">
        <v>48</v>
      </c>
      <c r="I39" s="55"/>
      <c r="J39" s="97">
        <f>SUM(J30:J37)</f>
        <v>0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31"/>
      <c r="D61" s="42" t="s">
        <v>51</v>
      </c>
      <c r="E61" s="33"/>
      <c r="F61" s="99" t="s">
        <v>52</v>
      </c>
      <c r="G61" s="42" t="s">
        <v>51</v>
      </c>
      <c r="H61" s="33"/>
      <c r="I61" s="33"/>
      <c r="J61" s="100" t="s">
        <v>52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31"/>
      <c r="D76" s="42" t="s">
        <v>51</v>
      </c>
      <c r="E76" s="33"/>
      <c r="F76" s="99" t="s">
        <v>52</v>
      </c>
      <c r="G76" s="42" t="s">
        <v>51</v>
      </c>
      <c r="H76" s="33"/>
      <c r="I76" s="33"/>
      <c r="J76" s="100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148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37" t="str">
        <f>E7</f>
        <v>Dolní a Horní Chobolice - vodovodní přípojky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216" t="str">
        <f>E9</f>
        <v xml:space="preserve">03 - Komunikace </v>
      </c>
      <c r="F87" s="236"/>
      <c r="G87" s="236"/>
      <c r="H87" s="236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>Chobolice</v>
      </c>
      <c r="I89" s="26" t="s">
        <v>22</v>
      </c>
      <c r="J89" s="51" t="str">
        <f>IF(J12="","",J12)</f>
        <v>-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23</v>
      </c>
      <c r="F91" s="24" t="str">
        <f>E15</f>
        <v>Obec Liběšice</v>
      </c>
      <c r="I91" s="26" t="s">
        <v>29</v>
      </c>
      <c r="J91" s="29" t="str">
        <f>E21</f>
        <v>SVIS TCE spol. s.r.o.</v>
      </c>
      <c r="L91" s="31"/>
    </row>
    <row r="92" spans="2:47" s="1" customFormat="1" ht="15.2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149</v>
      </c>
      <c r="D94" s="93"/>
      <c r="E94" s="93"/>
      <c r="F94" s="93"/>
      <c r="G94" s="93"/>
      <c r="H94" s="93"/>
      <c r="I94" s="93"/>
      <c r="J94" s="102" t="s">
        <v>150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151</v>
      </c>
      <c r="J96" s="64">
        <f>J123</f>
        <v>0</v>
      </c>
      <c r="L96" s="31"/>
      <c r="AU96" s="16" t="s">
        <v>152</v>
      </c>
    </row>
    <row r="97" spans="2:12" s="8" customFormat="1" ht="24.95" customHeight="1">
      <c r="B97" s="104"/>
      <c r="D97" s="105" t="s">
        <v>153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9" customFormat="1" ht="19.899999999999999" customHeight="1">
      <c r="B98" s="108"/>
      <c r="D98" s="109" t="s">
        <v>154</v>
      </c>
      <c r="E98" s="110"/>
      <c r="F98" s="110"/>
      <c r="G98" s="110"/>
      <c r="H98" s="110"/>
      <c r="I98" s="110"/>
      <c r="J98" s="111">
        <f>J125</f>
        <v>0</v>
      </c>
      <c r="L98" s="108"/>
    </row>
    <row r="99" spans="2:12" s="9" customFormat="1" ht="19.899999999999999" customHeight="1">
      <c r="B99" s="108"/>
      <c r="D99" s="109" t="s">
        <v>819</v>
      </c>
      <c r="E99" s="110"/>
      <c r="F99" s="110"/>
      <c r="G99" s="110"/>
      <c r="H99" s="110"/>
      <c r="I99" s="110"/>
      <c r="J99" s="111">
        <f>J209</f>
        <v>0</v>
      </c>
      <c r="L99" s="108"/>
    </row>
    <row r="100" spans="2:12" s="9" customFormat="1" ht="19.899999999999999" customHeight="1">
      <c r="B100" s="108"/>
      <c r="D100" s="109" t="s">
        <v>820</v>
      </c>
      <c r="E100" s="110"/>
      <c r="F100" s="110"/>
      <c r="G100" s="110"/>
      <c r="H100" s="110"/>
      <c r="I100" s="110"/>
      <c r="J100" s="111">
        <f>J216</f>
        <v>0</v>
      </c>
      <c r="L100" s="108"/>
    </row>
    <row r="101" spans="2:12" s="9" customFormat="1" ht="19.899999999999999" customHeight="1">
      <c r="B101" s="108"/>
      <c r="D101" s="109" t="s">
        <v>159</v>
      </c>
      <c r="E101" s="110"/>
      <c r="F101" s="110"/>
      <c r="G101" s="110"/>
      <c r="H101" s="110"/>
      <c r="I101" s="110"/>
      <c r="J101" s="111">
        <f>J327</f>
        <v>0</v>
      </c>
      <c r="L101" s="108"/>
    </row>
    <row r="102" spans="2:12" s="9" customFormat="1" ht="19.899999999999999" customHeight="1">
      <c r="B102" s="108"/>
      <c r="D102" s="109" t="s">
        <v>821</v>
      </c>
      <c r="E102" s="110"/>
      <c r="F102" s="110"/>
      <c r="G102" s="110"/>
      <c r="H102" s="110"/>
      <c r="I102" s="110"/>
      <c r="J102" s="111">
        <f>J355</f>
        <v>0</v>
      </c>
      <c r="L102" s="108"/>
    </row>
    <row r="103" spans="2:12" s="9" customFormat="1" ht="19.899999999999999" customHeight="1">
      <c r="B103" s="108"/>
      <c r="D103" s="109" t="s">
        <v>160</v>
      </c>
      <c r="E103" s="110"/>
      <c r="F103" s="110"/>
      <c r="G103" s="110"/>
      <c r="H103" s="110"/>
      <c r="I103" s="110"/>
      <c r="J103" s="111">
        <f>J411</f>
        <v>0</v>
      </c>
      <c r="L103" s="108"/>
    </row>
    <row r="104" spans="2:12" s="1" customFormat="1" ht="21.75" customHeight="1">
      <c r="B104" s="31"/>
      <c r="L104" s="31"/>
    </row>
    <row r="105" spans="2:12" s="1" customFormat="1" ht="6.95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12" s="1" customFormat="1" ht="6.95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12" s="1" customFormat="1" ht="24.95" customHeight="1">
      <c r="B110" s="31"/>
      <c r="C110" s="20" t="s">
        <v>163</v>
      </c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37" t="str">
        <f>E7</f>
        <v>Dolní a Horní Chobolice - vodovodní přípojky</v>
      </c>
      <c r="F113" s="238"/>
      <c r="G113" s="238"/>
      <c r="H113" s="238"/>
      <c r="L113" s="31"/>
    </row>
    <row r="114" spans="2:65" s="1" customFormat="1" ht="12" customHeight="1">
      <c r="B114" s="31"/>
      <c r="C114" s="26" t="s">
        <v>121</v>
      </c>
      <c r="L114" s="31"/>
    </row>
    <row r="115" spans="2:65" s="1" customFormat="1" ht="16.5" customHeight="1">
      <c r="B115" s="31"/>
      <c r="E115" s="216" t="str">
        <f>E9</f>
        <v xml:space="preserve">03 - Komunikace </v>
      </c>
      <c r="F115" s="236"/>
      <c r="G115" s="236"/>
      <c r="H115" s="236"/>
      <c r="L115" s="31"/>
    </row>
    <row r="116" spans="2:65" s="1" customFormat="1" ht="6.95" customHeight="1">
      <c r="B116" s="31"/>
      <c r="L116" s="31"/>
    </row>
    <row r="117" spans="2:65" s="1" customFormat="1" ht="12" customHeight="1">
      <c r="B117" s="31"/>
      <c r="C117" s="26" t="s">
        <v>20</v>
      </c>
      <c r="F117" s="24" t="str">
        <f>F12</f>
        <v>Chobolice</v>
      </c>
      <c r="I117" s="26" t="s">
        <v>22</v>
      </c>
      <c r="J117" s="51" t="str">
        <f>IF(J12="","",J12)</f>
        <v>-</v>
      </c>
      <c r="L117" s="31"/>
    </row>
    <row r="118" spans="2:65" s="1" customFormat="1" ht="6.95" customHeight="1">
      <c r="B118" s="31"/>
      <c r="L118" s="31"/>
    </row>
    <row r="119" spans="2:65" s="1" customFormat="1" ht="15.2" customHeight="1">
      <c r="B119" s="31"/>
      <c r="C119" s="26" t="s">
        <v>23</v>
      </c>
      <c r="F119" s="24" t="str">
        <f>E15</f>
        <v>Obec Liběšice</v>
      </c>
      <c r="I119" s="26" t="s">
        <v>29</v>
      </c>
      <c r="J119" s="29" t="str">
        <f>E21</f>
        <v>SVIS TCE spol. s.r.o.</v>
      </c>
      <c r="L119" s="31"/>
    </row>
    <row r="120" spans="2:65" s="1" customFormat="1" ht="15.2" customHeight="1">
      <c r="B120" s="31"/>
      <c r="C120" s="26" t="s">
        <v>27</v>
      </c>
      <c r="F120" s="24" t="str">
        <f>IF(E18="","",E18)</f>
        <v>Vyplň údaj</v>
      </c>
      <c r="I120" s="26" t="s">
        <v>32</v>
      </c>
      <c r="J120" s="29" t="str">
        <f>E24</f>
        <v xml:space="preserve"> </v>
      </c>
      <c r="L120" s="31"/>
    </row>
    <row r="121" spans="2:65" s="1" customFormat="1" ht="10.35" customHeight="1">
      <c r="B121" s="31"/>
      <c r="L121" s="31"/>
    </row>
    <row r="122" spans="2:65" s="10" customFormat="1" ht="29.25" customHeight="1">
      <c r="B122" s="112"/>
      <c r="C122" s="113" t="s">
        <v>164</v>
      </c>
      <c r="D122" s="114" t="s">
        <v>61</v>
      </c>
      <c r="E122" s="114" t="s">
        <v>57</v>
      </c>
      <c r="F122" s="114" t="s">
        <v>58</v>
      </c>
      <c r="G122" s="114" t="s">
        <v>165</v>
      </c>
      <c r="H122" s="114" t="s">
        <v>166</v>
      </c>
      <c r="I122" s="114" t="s">
        <v>167</v>
      </c>
      <c r="J122" s="115" t="s">
        <v>150</v>
      </c>
      <c r="K122" s="116" t="s">
        <v>168</v>
      </c>
      <c r="L122" s="112"/>
      <c r="M122" s="57" t="s">
        <v>1</v>
      </c>
      <c r="N122" s="58" t="s">
        <v>40</v>
      </c>
      <c r="O122" s="58" t="s">
        <v>169</v>
      </c>
      <c r="P122" s="58" t="s">
        <v>170</v>
      </c>
      <c r="Q122" s="58" t="s">
        <v>171</v>
      </c>
      <c r="R122" s="58" t="s">
        <v>172</v>
      </c>
      <c r="S122" s="58" t="s">
        <v>173</v>
      </c>
      <c r="T122" s="59" t="s">
        <v>174</v>
      </c>
    </row>
    <row r="123" spans="2:65" s="1" customFormat="1" ht="22.9" customHeight="1">
      <c r="B123" s="31"/>
      <c r="C123" s="62" t="s">
        <v>175</v>
      </c>
      <c r="J123" s="117">
        <f>BK123</f>
        <v>0</v>
      </c>
      <c r="L123" s="31"/>
      <c r="M123" s="60"/>
      <c r="N123" s="52"/>
      <c r="O123" s="52"/>
      <c r="P123" s="118">
        <f>P124</f>
        <v>0</v>
      </c>
      <c r="Q123" s="52"/>
      <c r="R123" s="118">
        <f>R124</f>
        <v>8.9873041700000016</v>
      </c>
      <c r="S123" s="52"/>
      <c r="T123" s="119">
        <f>T124</f>
        <v>286.99490000000003</v>
      </c>
      <c r="AT123" s="16" t="s">
        <v>75</v>
      </c>
      <c r="AU123" s="16" t="s">
        <v>152</v>
      </c>
      <c r="BK123" s="120">
        <f>BK124</f>
        <v>0</v>
      </c>
    </row>
    <row r="124" spans="2:65" s="11" customFormat="1" ht="25.9" customHeight="1">
      <c r="B124" s="121"/>
      <c r="D124" s="122" t="s">
        <v>75</v>
      </c>
      <c r="E124" s="123" t="s">
        <v>176</v>
      </c>
      <c r="F124" s="123" t="s">
        <v>177</v>
      </c>
      <c r="I124" s="124"/>
      <c r="J124" s="125">
        <f>BK124</f>
        <v>0</v>
      </c>
      <c r="L124" s="121"/>
      <c r="M124" s="126"/>
      <c r="P124" s="127">
        <f>P125+P209+P216+P327+P355+P411</f>
        <v>0</v>
      </c>
      <c r="R124" s="127">
        <f>R125+R209+R216+R327+R355+R411</f>
        <v>8.9873041700000016</v>
      </c>
      <c r="T124" s="128">
        <f>T125+T209+T216+T327+T355+T411</f>
        <v>286.99490000000003</v>
      </c>
      <c r="AR124" s="122" t="s">
        <v>84</v>
      </c>
      <c r="AT124" s="129" t="s">
        <v>75</v>
      </c>
      <c r="AU124" s="129" t="s">
        <v>76</v>
      </c>
      <c r="AY124" s="122" t="s">
        <v>178</v>
      </c>
      <c r="BK124" s="130">
        <f>BK125+BK209+BK216+BK327+BK355+BK411</f>
        <v>0</v>
      </c>
    </row>
    <row r="125" spans="2:65" s="11" customFormat="1" ht="22.9" customHeight="1">
      <c r="B125" s="121"/>
      <c r="D125" s="122" t="s">
        <v>75</v>
      </c>
      <c r="E125" s="131" t="s">
        <v>84</v>
      </c>
      <c r="F125" s="131" t="s">
        <v>179</v>
      </c>
      <c r="I125" s="124"/>
      <c r="J125" s="132">
        <f>BK125</f>
        <v>0</v>
      </c>
      <c r="L125" s="121"/>
      <c r="M125" s="126"/>
      <c r="P125" s="127">
        <f>SUM(P126:P208)</f>
        <v>0</v>
      </c>
      <c r="R125" s="127">
        <f>SUM(R126:R208)</f>
        <v>1.1273999999999999E-2</v>
      </c>
      <c r="T125" s="128">
        <f>SUM(T126:T208)</f>
        <v>286.99490000000003</v>
      </c>
      <c r="AR125" s="122" t="s">
        <v>84</v>
      </c>
      <c r="AT125" s="129" t="s">
        <v>75</v>
      </c>
      <c r="AU125" s="129" t="s">
        <v>84</v>
      </c>
      <c r="AY125" s="122" t="s">
        <v>178</v>
      </c>
      <c r="BK125" s="130">
        <f>SUM(BK126:BK208)</f>
        <v>0</v>
      </c>
    </row>
    <row r="126" spans="2:65" s="1" customFormat="1" ht="24.2" customHeight="1">
      <c r="B126" s="133"/>
      <c r="C126" s="134" t="s">
        <v>84</v>
      </c>
      <c r="D126" s="134" t="s">
        <v>180</v>
      </c>
      <c r="E126" s="135" t="s">
        <v>822</v>
      </c>
      <c r="F126" s="136" t="s">
        <v>823</v>
      </c>
      <c r="G126" s="137" t="s">
        <v>116</v>
      </c>
      <c r="H126" s="138">
        <v>7</v>
      </c>
      <c r="I126" s="139"/>
      <c r="J126" s="140">
        <f>ROUND(I126*H126,2)</f>
        <v>0</v>
      </c>
      <c r="K126" s="141"/>
      <c r="L126" s="31"/>
      <c r="M126" s="142" t="s">
        <v>1</v>
      </c>
      <c r="N126" s="143" t="s">
        <v>41</v>
      </c>
      <c r="P126" s="144">
        <f>O126*H126</f>
        <v>0</v>
      </c>
      <c r="Q126" s="144">
        <v>0</v>
      </c>
      <c r="R126" s="144">
        <f>Q126*H126</f>
        <v>0</v>
      </c>
      <c r="S126" s="144">
        <v>0.23499999999999999</v>
      </c>
      <c r="T126" s="145">
        <f>S126*H126</f>
        <v>1.645</v>
      </c>
      <c r="AR126" s="146" t="s">
        <v>184</v>
      </c>
      <c r="AT126" s="146" t="s">
        <v>180</v>
      </c>
      <c r="AU126" s="146" t="s">
        <v>87</v>
      </c>
      <c r="AY126" s="16" t="s">
        <v>178</v>
      </c>
      <c r="BE126" s="147">
        <f>IF(N126="základní",J126,0)</f>
        <v>0</v>
      </c>
      <c r="BF126" s="147">
        <f>IF(N126="snížená",J126,0)</f>
        <v>0</v>
      </c>
      <c r="BG126" s="147">
        <f>IF(N126="zákl. přenesená",J126,0)</f>
        <v>0</v>
      </c>
      <c r="BH126" s="147">
        <f>IF(N126="sníž. přenesená",J126,0)</f>
        <v>0</v>
      </c>
      <c r="BI126" s="147">
        <f>IF(N126="nulová",J126,0)</f>
        <v>0</v>
      </c>
      <c r="BJ126" s="16" t="s">
        <v>84</v>
      </c>
      <c r="BK126" s="147">
        <f>ROUND(I126*H126,2)</f>
        <v>0</v>
      </c>
      <c r="BL126" s="16" t="s">
        <v>184</v>
      </c>
      <c r="BM126" s="146" t="s">
        <v>824</v>
      </c>
    </row>
    <row r="127" spans="2:65" s="12" customFormat="1">
      <c r="B127" s="148"/>
      <c r="D127" s="149" t="s">
        <v>186</v>
      </c>
      <c r="E127" s="150" t="s">
        <v>1</v>
      </c>
      <c r="F127" s="151" t="s">
        <v>825</v>
      </c>
      <c r="H127" s="150" t="s">
        <v>1</v>
      </c>
      <c r="I127" s="152"/>
      <c r="L127" s="148"/>
      <c r="M127" s="153"/>
      <c r="T127" s="154"/>
      <c r="AT127" s="150" t="s">
        <v>186</v>
      </c>
      <c r="AU127" s="150" t="s">
        <v>87</v>
      </c>
      <c r="AV127" s="12" t="s">
        <v>84</v>
      </c>
      <c r="AW127" s="12" t="s">
        <v>31</v>
      </c>
      <c r="AX127" s="12" t="s">
        <v>76</v>
      </c>
      <c r="AY127" s="150" t="s">
        <v>178</v>
      </c>
    </row>
    <row r="128" spans="2:65" s="12" customFormat="1">
      <c r="B128" s="148"/>
      <c r="D128" s="149" t="s">
        <v>186</v>
      </c>
      <c r="E128" s="150" t="s">
        <v>1</v>
      </c>
      <c r="F128" s="151" t="s">
        <v>826</v>
      </c>
      <c r="H128" s="150" t="s">
        <v>1</v>
      </c>
      <c r="I128" s="152"/>
      <c r="L128" s="148"/>
      <c r="M128" s="153"/>
      <c r="T128" s="154"/>
      <c r="AT128" s="150" t="s">
        <v>186</v>
      </c>
      <c r="AU128" s="150" t="s">
        <v>87</v>
      </c>
      <c r="AV128" s="12" t="s">
        <v>84</v>
      </c>
      <c r="AW128" s="12" t="s">
        <v>31</v>
      </c>
      <c r="AX128" s="12" t="s">
        <v>76</v>
      </c>
      <c r="AY128" s="150" t="s">
        <v>178</v>
      </c>
    </row>
    <row r="129" spans="2:65" s="13" customFormat="1">
      <c r="B129" s="155"/>
      <c r="D129" s="149" t="s">
        <v>186</v>
      </c>
      <c r="E129" s="156" t="s">
        <v>1</v>
      </c>
      <c r="F129" s="157" t="s">
        <v>827</v>
      </c>
      <c r="H129" s="158">
        <v>7</v>
      </c>
      <c r="I129" s="159"/>
      <c r="L129" s="155"/>
      <c r="M129" s="160"/>
      <c r="T129" s="161"/>
      <c r="AT129" s="156" t="s">
        <v>186</v>
      </c>
      <c r="AU129" s="156" t="s">
        <v>87</v>
      </c>
      <c r="AV129" s="13" t="s">
        <v>87</v>
      </c>
      <c r="AW129" s="13" t="s">
        <v>31</v>
      </c>
      <c r="AX129" s="13" t="s">
        <v>76</v>
      </c>
      <c r="AY129" s="156" t="s">
        <v>178</v>
      </c>
    </row>
    <row r="130" spans="2:65" s="14" customFormat="1">
      <c r="B130" s="162"/>
      <c r="D130" s="149" t="s">
        <v>186</v>
      </c>
      <c r="E130" s="163" t="s">
        <v>1</v>
      </c>
      <c r="F130" s="164" t="s">
        <v>189</v>
      </c>
      <c r="H130" s="165">
        <v>7</v>
      </c>
      <c r="I130" s="166"/>
      <c r="L130" s="162"/>
      <c r="M130" s="167"/>
      <c r="T130" s="168"/>
      <c r="AT130" s="163" t="s">
        <v>186</v>
      </c>
      <c r="AU130" s="163" t="s">
        <v>87</v>
      </c>
      <c r="AV130" s="14" t="s">
        <v>184</v>
      </c>
      <c r="AW130" s="14" t="s">
        <v>31</v>
      </c>
      <c r="AX130" s="14" t="s">
        <v>84</v>
      </c>
      <c r="AY130" s="163" t="s">
        <v>178</v>
      </c>
    </row>
    <row r="131" spans="2:65" s="1" customFormat="1" ht="24.2" customHeight="1">
      <c r="B131" s="133"/>
      <c r="C131" s="134" t="s">
        <v>87</v>
      </c>
      <c r="D131" s="134" t="s">
        <v>180</v>
      </c>
      <c r="E131" s="135" t="s">
        <v>828</v>
      </c>
      <c r="F131" s="136" t="s">
        <v>829</v>
      </c>
      <c r="G131" s="137" t="s">
        <v>116</v>
      </c>
      <c r="H131" s="138">
        <v>48.6</v>
      </c>
      <c r="I131" s="139"/>
      <c r="J131" s="140">
        <f>ROUND(I131*H131,2)</f>
        <v>0</v>
      </c>
      <c r="K131" s="141"/>
      <c r="L131" s="31"/>
      <c r="M131" s="142" t="s">
        <v>1</v>
      </c>
      <c r="N131" s="143" t="s">
        <v>41</v>
      </c>
      <c r="P131" s="144">
        <f>O131*H131</f>
        <v>0</v>
      </c>
      <c r="Q131" s="144">
        <v>0</v>
      </c>
      <c r="R131" s="144">
        <f>Q131*H131</f>
        <v>0</v>
      </c>
      <c r="S131" s="144">
        <v>0.26</v>
      </c>
      <c r="T131" s="145">
        <f>S131*H131</f>
        <v>12.636000000000001</v>
      </c>
      <c r="AR131" s="146" t="s">
        <v>184</v>
      </c>
      <c r="AT131" s="146" t="s">
        <v>180</v>
      </c>
      <c r="AU131" s="146" t="s">
        <v>87</v>
      </c>
      <c r="AY131" s="16" t="s">
        <v>178</v>
      </c>
      <c r="BE131" s="147">
        <f>IF(N131="základní",J131,0)</f>
        <v>0</v>
      </c>
      <c r="BF131" s="147">
        <f>IF(N131="snížená",J131,0)</f>
        <v>0</v>
      </c>
      <c r="BG131" s="147">
        <f>IF(N131="zákl. přenesená",J131,0)</f>
        <v>0</v>
      </c>
      <c r="BH131" s="147">
        <f>IF(N131="sníž. přenesená",J131,0)</f>
        <v>0</v>
      </c>
      <c r="BI131" s="147">
        <f>IF(N131="nulová",J131,0)</f>
        <v>0</v>
      </c>
      <c r="BJ131" s="16" t="s">
        <v>84</v>
      </c>
      <c r="BK131" s="147">
        <f>ROUND(I131*H131,2)</f>
        <v>0</v>
      </c>
      <c r="BL131" s="16" t="s">
        <v>184</v>
      </c>
      <c r="BM131" s="146" t="s">
        <v>830</v>
      </c>
    </row>
    <row r="132" spans="2:65" s="12" customFormat="1">
      <c r="B132" s="148"/>
      <c r="D132" s="149" t="s">
        <v>186</v>
      </c>
      <c r="E132" s="150" t="s">
        <v>1</v>
      </c>
      <c r="F132" s="151" t="s">
        <v>825</v>
      </c>
      <c r="H132" s="150" t="s">
        <v>1</v>
      </c>
      <c r="I132" s="152"/>
      <c r="L132" s="148"/>
      <c r="M132" s="153"/>
      <c r="T132" s="154"/>
      <c r="AT132" s="150" t="s">
        <v>186</v>
      </c>
      <c r="AU132" s="150" t="s">
        <v>87</v>
      </c>
      <c r="AV132" s="12" t="s">
        <v>84</v>
      </c>
      <c r="AW132" s="12" t="s">
        <v>31</v>
      </c>
      <c r="AX132" s="12" t="s">
        <v>76</v>
      </c>
      <c r="AY132" s="150" t="s">
        <v>178</v>
      </c>
    </row>
    <row r="133" spans="2:65" s="12" customFormat="1">
      <c r="B133" s="148"/>
      <c r="D133" s="149" t="s">
        <v>186</v>
      </c>
      <c r="E133" s="150" t="s">
        <v>1</v>
      </c>
      <c r="F133" s="151" t="s">
        <v>831</v>
      </c>
      <c r="H133" s="150" t="s">
        <v>1</v>
      </c>
      <c r="I133" s="152"/>
      <c r="L133" s="148"/>
      <c r="M133" s="153"/>
      <c r="T133" s="154"/>
      <c r="AT133" s="150" t="s">
        <v>186</v>
      </c>
      <c r="AU133" s="150" t="s">
        <v>87</v>
      </c>
      <c r="AV133" s="12" t="s">
        <v>84</v>
      </c>
      <c r="AW133" s="12" t="s">
        <v>31</v>
      </c>
      <c r="AX133" s="12" t="s">
        <v>76</v>
      </c>
      <c r="AY133" s="150" t="s">
        <v>178</v>
      </c>
    </row>
    <row r="134" spans="2:65" s="13" customFormat="1">
      <c r="B134" s="155"/>
      <c r="D134" s="149" t="s">
        <v>186</v>
      </c>
      <c r="E134" s="156" t="s">
        <v>1</v>
      </c>
      <c r="F134" s="157" t="s">
        <v>832</v>
      </c>
      <c r="H134" s="158">
        <v>48.6</v>
      </c>
      <c r="I134" s="159"/>
      <c r="L134" s="155"/>
      <c r="M134" s="160"/>
      <c r="T134" s="161"/>
      <c r="AT134" s="156" t="s">
        <v>186</v>
      </c>
      <c r="AU134" s="156" t="s">
        <v>87</v>
      </c>
      <c r="AV134" s="13" t="s">
        <v>87</v>
      </c>
      <c r="AW134" s="13" t="s">
        <v>31</v>
      </c>
      <c r="AX134" s="13" t="s">
        <v>76</v>
      </c>
      <c r="AY134" s="156" t="s">
        <v>178</v>
      </c>
    </row>
    <row r="135" spans="2:65" s="14" customFormat="1">
      <c r="B135" s="162"/>
      <c r="D135" s="149" t="s">
        <v>186</v>
      </c>
      <c r="E135" s="163" t="s">
        <v>1</v>
      </c>
      <c r="F135" s="164" t="s">
        <v>189</v>
      </c>
      <c r="H135" s="165">
        <v>48.6</v>
      </c>
      <c r="I135" s="166"/>
      <c r="L135" s="162"/>
      <c r="M135" s="167"/>
      <c r="T135" s="168"/>
      <c r="AT135" s="163" t="s">
        <v>186</v>
      </c>
      <c r="AU135" s="163" t="s">
        <v>87</v>
      </c>
      <c r="AV135" s="14" t="s">
        <v>184</v>
      </c>
      <c r="AW135" s="14" t="s">
        <v>31</v>
      </c>
      <c r="AX135" s="14" t="s">
        <v>84</v>
      </c>
      <c r="AY135" s="163" t="s">
        <v>178</v>
      </c>
    </row>
    <row r="136" spans="2:65" s="1" customFormat="1" ht="24.2" customHeight="1">
      <c r="B136" s="133"/>
      <c r="C136" s="134" t="s">
        <v>196</v>
      </c>
      <c r="D136" s="134" t="s">
        <v>180</v>
      </c>
      <c r="E136" s="135" t="s">
        <v>833</v>
      </c>
      <c r="F136" s="136" t="s">
        <v>834</v>
      </c>
      <c r="G136" s="137" t="s">
        <v>116</v>
      </c>
      <c r="H136" s="138">
        <v>19.5</v>
      </c>
      <c r="I136" s="139"/>
      <c r="J136" s="140">
        <f>ROUND(I136*H136,2)</f>
        <v>0</v>
      </c>
      <c r="K136" s="141"/>
      <c r="L136" s="31"/>
      <c r="M136" s="142" t="s">
        <v>1</v>
      </c>
      <c r="N136" s="143" t="s">
        <v>41</v>
      </c>
      <c r="P136" s="144">
        <f>O136*H136</f>
        <v>0</v>
      </c>
      <c r="Q136" s="144">
        <v>0</v>
      </c>
      <c r="R136" s="144">
        <f>Q136*H136</f>
        <v>0</v>
      </c>
      <c r="S136" s="144">
        <v>0.22500000000000001</v>
      </c>
      <c r="T136" s="145">
        <f>S136*H136</f>
        <v>4.3875000000000002</v>
      </c>
      <c r="AR136" s="146" t="s">
        <v>184</v>
      </c>
      <c r="AT136" s="146" t="s">
        <v>180</v>
      </c>
      <c r="AU136" s="146" t="s">
        <v>87</v>
      </c>
      <c r="AY136" s="16" t="s">
        <v>178</v>
      </c>
      <c r="BE136" s="147">
        <f>IF(N136="základní",J136,0)</f>
        <v>0</v>
      </c>
      <c r="BF136" s="147">
        <f>IF(N136="snížená",J136,0)</f>
        <v>0</v>
      </c>
      <c r="BG136" s="147">
        <f>IF(N136="zákl. přenesená",J136,0)</f>
        <v>0</v>
      </c>
      <c r="BH136" s="147">
        <f>IF(N136="sníž. přenesená",J136,0)</f>
        <v>0</v>
      </c>
      <c r="BI136" s="147">
        <f>IF(N136="nulová",J136,0)</f>
        <v>0</v>
      </c>
      <c r="BJ136" s="16" t="s">
        <v>84</v>
      </c>
      <c r="BK136" s="147">
        <f>ROUND(I136*H136,2)</f>
        <v>0</v>
      </c>
      <c r="BL136" s="16" t="s">
        <v>184</v>
      </c>
      <c r="BM136" s="146" t="s">
        <v>835</v>
      </c>
    </row>
    <row r="137" spans="2:65" s="12" customFormat="1">
      <c r="B137" s="148"/>
      <c r="D137" s="149" t="s">
        <v>186</v>
      </c>
      <c r="E137" s="150" t="s">
        <v>1</v>
      </c>
      <c r="F137" s="151" t="s">
        <v>825</v>
      </c>
      <c r="H137" s="150" t="s">
        <v>1</v>
      </c>
      <c r="I137" s="152"/>
      <c r="L137" s="148"/>
      <c r="M137" s="153"/>
      <c r="T137" s="154"/>
      <c r="AT137" s="150" t="s">
        <v>186</v>
      </c>
      <c r="AU137" s="150" t="s">
        <v>87</v>
      </c>
      <c r="AV137" s="12" t="s">
        <v>84</v>
      </c>
      <c r="AW137" s="12" t="s">
        <v>31</v>
      </c>
      <c r="AX137" s="12" t="s">
        <v>76</v>
      </c>
      <c r="AY137" s="150" t="s">
        <v>178</v>
      </c>
    </row>
    <row r="138" spans="2:65" s="12" customFormat="1">
      <c r="B138" s="148"/>
      <c r="D138" s="149" t="s">
        <v>186</v>
      </c>
      <c r="E138" s="150" t="s">
        <v>1</v>
      </c>
      <c r="F138" s="151" t="s">
        <v>836</v>
      </c>
      <c r="H138" s="150" t="s">
        <v>1</v>
      </c>
      <c r="I138" s="152"/>
      <c r="L138" s="148"/>
      <c r="M138" s="153"/>
      <c r="T138" s="154"/>
      <c r="AT138" s="150" t="s">
        <v>186</v>
      </c>
      <c r="AU138" s="150" t="s">
        <v>87</v>
      </c>
      <c r="AV138" s="12" t="s">
        <v>84</v>
      </c>
      <c r="AW138" s="12" t="s">
        <v>31</v>
      </c>
      <c r="AX138" s="12" t="s">
        <v>76</v>
      </c>
      <c r="AY138" s="150" t="s">
        <v>178</v>
      </c>
    </row>
    <row r="139" spans="2:65" s="13" customFormat="1">
      <c r="B139" s="155"/>
      <c r="D139" s="149" t="s">
        <v>186</v>
      </c>
      <c r="E139" s="156" t="s">
        <v>1</v>
      </c>
      <c r="F139" s="157" t="s">
        <v>837</v>
      </c>
      <c r="H139" s="158">
        <v>16.5</v>
      </c>
      <c r="I139" s="159"/>
      <c r="L139" s="155"/>
      <c r="M139" s="160"/>
      <c r="T139" s="161"/>
      <c r="AT139" s="156" t="s">
        <v>186</v>
      </c>
      <c r="AU139" s="156" t="s">
        <v>87</v>
      </c>
      <c r="AV139" s="13" t="s">
        <v>87</v>
      </c>
      <c r="AW139" s="13" t="s">
        <v>31</v>
      </c>
      <c r="AX139" s="13" t="s">
        <v>76</v>
      </c>
      <c r="AY139" s="156" t="s">
        <v>178</v>
      </c>
    </row>
    <row r="140" spans="2:65" s="13" customFormat="1">
      <c r="B140" s="155"/>
      <c r="D140" s="149" t="s">
        <v>186</v>
      </c>
      <c r="E140" s="156" t="s">
        <v>1</v>
      </c>
      <c r="F140" s="157" t="s">
        <v>838</v>
      </c>
      <c r="H140" s="158">
        <v>3</v>
      </c>
      <c r="I140" s="159"/>
      <c r="L140" s="155"/>
      <c r="M140" s="160"/>
      <c r="T140" s="161"/>
      <c r="AT140" s="156" t="s">
        <v>186</v>
      </c>
      <c r="AU140" s="156" t="s">
        <v>87</v>
      </c>
      <c r="AV140" s="13" t="s">
        <v>87</v>
      </c>
      <c r="AW140" s="13" t="s">
        <v>31</v>
      </c>
      <c r="AX140" s="13" t="s">
        <v>76</v>
      </c>
      <c r="AY140" s="156" t="s">
        <v>178</v>
      </c>
    </row>
    <row r="141" spans="2:65" s="14" customFormat="1">
      <c r="B141" s="162"/>
      <c r="D141" s="149" t="s">
        <v>186</v>
      </c>
      <c r="E141" s="163" t="s">
        <v>1</v>
      </c>
      <c r="F141" s="164" t="s">
        <v>189</v>
      </c>
      <c r="H141" s="165">
        <v>19.5</v>
      </c>
      <c r="I141" s="166"/>
      <c r="L141" s="162"/>
      <c r="M141" s="167"/>
      <c r="T141" s="168"/>
      <c r="AT141" s="163" t="s">
        <v>186</v>
      </c>
      <c r="AU141" s="163" t="s">
        <v>87</v>
      </c>
      <c r="AV141" s="14" t="s">
        <v>184</v>
      </c>
      <c r="AW141" s="14" t="s">
        <v>31</v>
      </c>
      <c r="AX141" s="14" t="s">
        <v>84</v>
      </c>
      <c r="AY141" s="163" t="s">
        <v>178</v>
      </c>
    </row>
    <row r="142" spans="2:65" s="1" customFormat="1" ht="24.2" customHeight="1">
      <c r="B142" s="133"/>
      <c r="C142" s="134" t="s">
        <v>184</v>
      </c>
      <c r="D142" s="134" t="s">
        <v>180</v>
      </c>
      <c r="E142" s="135" t="s">
        <v>839</v>
      </c>
      <c r="F142" s="136" t="s">
        <v>840</v>
      </c>
      <c r="G142" s="137" t="s">
        <v>116</v>
      </c>
      <c r="H142" s="138">
        <v>9.5</v>
      </c>
      <c r="I142" s="139"/>
      <c r="J142" s="140">
        <f>ROUND(I142*H142,2)</f>
        <v>0</v>
      </c>
      <c r="K142" s="141"/>
      <c r="L142" s="31"/>
      <c r="M142" s="142" t="s">
        <v>1</v>
      </c>
      <c r="N142" s="143" t="s">
        <v>41</v>
      </c>
      <c r="P142" s="144">
        <f>O142*H142</f>
        <v>0</v>
      </c>
      <c r="Q142" s="144">
        <v>0</v>
      </c>
      <c r="R142" s="144">
        <f>Q142*H142</f>
        <v>0</v>
      </c>
      <c r="S142" s="144">
        <v>0.4</v>
      </c>
      <c r="T142" s="145">
        <f>S142*H142</f>
        <v>3.8000000000000003</v>
      </c>
      <c r="AR142" s="146" t="s">
        <v>184</v>
      </c>
      <c r="AT142" s="146" t="s">
        <v>180</v>
      </c>
      <c r="AU142" s="146" t="s">
        <v>87</v>
      </c>
      <c r="AY142" s="16" t="s">
        <v>178</v>
      </c>
      <c r="BE142" s="147">
        <f>IF(N142="základní",J142,0)</f>
        <v>0</v>
      </c>
      <c r="BF142" s="147">
        <f>IF(N142="snížená",J142,0)</f>
        <v>0</v>
      </c>
      <c r="BG142" s="147">
        <f>IF(N142="zákl. přenesená",J142,0)</f>
        <v>0</v>
      </c>
      <c r="BH142" s="147">
        <f>IF(N142="sníž. přenesená",J142,0)</f>
        <v>0</v>
      </c>
      <c r="BI142" s="147">
        <f>IF(N142="nulová",J142,0)</f>
        <v>0</v>
      </c>
      <c r="BJ142" s="16" t="s">
        <v>84</v>
      </c>
      <c r="BK142" s="147">
        <f>ROUND(I142*H142,2)</f>
        <v>0</v>
      </c>
      <c r="BL142" s="16" t="s">
        <v>184</v>
      </c>
      <c r="BM142" s="146" t="s">
        <v>841</v>
      </c>
    </row>
    <row r="143" spans="2:65" s="12" customFormat="1">
      <c r="B143" s="148"/>
      <c r="D143" s="149" t="s">
        <v>186</v>
      </c>
      <c r="E143" s="150" t="s">
        <v>1</v>
      </c>
      <c r="F143" s="151" t="s">
        <v>825</v>
      </c>
      <c r="H143" s="150" t="s">
        <v>1</v>
      </c>
      <c r="I143" s="152"/>
      <c r="L143" s="148"/>
      <c r="M143" s="153"/>
      <c r="T143" s="154"/>
      <c r="AT143" s="150" t="s">
        <v>186</v>
      </c>
      <c r="AU143" s="150" t="s">
        <v>87</v>
      </c>
      <c r="AV143" s="12" t="s">
        <v>84</v>
      </c>
      <c r="AW143" s="12" t="s">
        <v>31</v>
      </c>
      <c r="AX143" s="12" t="s">
        <v>76</v>
      </c>
      <c r="AY143" s="150" t="s">
        <v>178</v>
      </c>
    </row>
    <row r="144" spans="2:65" s="12" customFormat="1">
      <c r="B144" s="148"/>
      <c r="D144" s="149" t="s">
        <v>186</v>
      </c>
      <c r="E144" s="150" t="s">
        <v>1</v>
      </c>
      <c r="F144" s="151" t="s">
        <v>842</v>
      </c>
      <c r="H144" s="150" t="s">
        <v>1</v>
      </c>
      <c r="I144" s="152"/>
      <c r="L144" s="148"/>
      <c r="M144" s="153"/>
      <c r="T144" s="154"/>
      <c r="AT144" s="150" t="s">
        <v>186</v>
      </c>
      <c r="AU144" s="150" t="s">
        <v>87</v>
      </c>
      <c r="AV144" s="12" t="s">
        <v>84</v>
      </c>
      <c r="AW144" s="12" t="s">
        <v>31</v>
      </c>
      <c r="AX144" s="12" t="s">
        <v>76</v>
      </c>
      <c r="AY144" s="150" t="s">
        <v>178</v>
      </c>
    </row>
    <row r="145" spans="2:65" s="13" customFormat="1">
      <c r="B145" s="155"/>
      <c r="D145" s="149" t="s">
        <v>186</v>
      </c>
      <c r="E145" s="156" t="s">
        <v>1</v>
      </c>
      <c r="F145" s="157" t="s">
        <v>843</v>
      </c>
      <c r="H145" s="158">
        <v>9.5</v>
      </c>
      <c r="I145" s="159"/>
      <c r="L145" s="155"/>
      <c r="M145" s="160"/>
      <c r="T145" s="161"/>
      <c r="AT145" s="156" t="s">
        <v>186</v>
      </c>
      <c r="AU145" s="156" t="s">
        <v>87</v>
      </c>
      <c r="AV145" s="13" t="s">
        <v>87</v>
      </c>
      <c r="AW145" s="13" t="s">
        <v>31</v>
      </c>
      <c r="AX145" s="13" t="s">
        <v>76</v>
      </c>
      <c r="AY145" s="156" t="s">
        <v>178</v>
      </c>
    </row>
    <row r="146" spans="2:65" s="14" customFormat="1">
      <c r="B146" s="162"/>
      <c r="D146" s="149" t="s">
        <v>186</v>
      </c>
      <c r="E146" s="163" t="s">
        <v>1</v>
      </c>
      <c r="F146" s="164" t="s">
        <v>189</v>
      </c>
      <c r="H146" s="165">
        <v>9.5</v>
      </c>
      <c r="I146" s="166"/>
      <c r="L146" s="162"/>
      <c r="M146" s="167"/>
      <c r="T146" s="168"/>
      <c r="AT146" s="163" t="s">
        <v>186</v>
      </c>
      <c r="AU146" s="163" t="s">
        <v>87</v>
      </c>
      <c r="AV146" s="14" t="s">
        <v>184</v>
      </c>
      <c r="AW146" s="14" t="s">
        <v>31</v>
      </c>
      <c r="AX146" s="14" t="s">
        <v>84</v>
      </c>
      <c r="AY146" s="163" t="s">
        <v>178</v>
      </c>
    </row>
    <row r="147" spans="2:65" s="1" customFormat="1" ht="24.2" customHeight="1">
      <c r="B147" s="133"/>
      <c r="C147" s="134" t="s">
        <v>206</v>
      </c>
      <c r="D147" s="134" t="s">
        <v>180</v>
      </c>
      <c r="E147" s="135" t="s">
        <v>844</v>
      </c>
      <c r="F147" s="136" t="s">
        <v>845</v>
      </c>
      <c r="G147" s="137" t="s">
        <v>116</v>
      </c>
      <c r="H147" s="138">
        <v>85.6</v>
      </c>
      <c r="I147" s="139"/>
      <c r="J147" s="140">
        <f>ROUND(I147*H147,2)</f>
        <v>0</v>
      </c>
      <c r="K147" s="141"/>
      <c r="L147" s="31"/>
      <c r="M147" s="142" t="s">
        <v>1</v>
      </c>
      <c r="N147" s="143" t="s">
        <v>41</v>
      </c>
      <c r="P147" s="144">
        <f>O147*H147</f>
        <v>0</v>
      </c>
      <c r="Q147" s="144">
        <v>0</v>
      </c>
      <c r="R147" s="144">
        <f>Q147*H147</f>
        <v>0</v>
      </c>
      <c r="S147" s="144">
        <v>0.28999999999999998</v>
      </c>
      <c r="T147" s="145">
        <f>S147*H147</f>
        <v>24.823999999999998</v>
      </c>
      <c r="AR147" s="146" t="s">
        <v>184</v>
      </c>
      <c r="AT147" s="146" t="s">
        <v>180</v>
      </c>
      <c r="AU147" s="146" t="s">
        <v>87</v>
      </c>
      <c r="AY147" s="16" t="s">
        <v>178</v>
      </c>
      <c r="BE147" s="147">
        <f>IF(N147="základní",J147,0)</f>
        <v>0</v>
      </c>
      <c r="BF147" s="147">
        <f>IF(N147="snížená",J147,0)</f>
        <v>0</v>
      </c>
      <c r="BG147" s="147">
        <f>IF(N147="zákl. přenesená",J147,0)</f>
        <v>0</v>
      </c>
      <c r="BH147" s="147">
        <f>IF(N147="sníž. přenesená",J147,0)</f>
        <v>0</v>
      </c>
      <c r="BI147" s="147">
        <f>IF(N147="nulová",J147,0)</f>
        <v>0</v>
      </c>
      <c r="BJ147" s="16" t="s">
        <v>84</v>
      </c>
      <c r="BK147" s="147">
        <f>ROUND(I147*H147,2)</f>
        <v>0</v>
      </c>
      <c r="BL147" s="16" t="s">
        <v>184</v>
      </c>
      <c r="BM147" s="146" t="s">
        <v>846</v>
      </c>
    </row>
    <row r="148" spans="2:65" s="12" customFormat="1">
      <c r="B148" s="148"/>
      <c r="D148" s="149" t="s">
        <v>186</v>
      </c>
      <c r="E148" s="150" t="s">
        <v>1</v>
      </c>
      <c r="F148" s="151" t="s">
        <v>825</v>
      </c>
      <c r="H148" s="150" t="s">
        <v>1</v>
      </c>
      <c r="I148" s="152"/>
      <c r="L148" s="148"/>
      <c r="M148" s="153"/>
      <c r="T148" s="154"/>
      <c r="AT148" s="150" t="s">
        <v>186</v>
      </c>
      <c r="AU148" s="150" t="s">
        <v>87</v>
      </c>
      <c r="AV148" s="12" t="s">
        <v>84</v>
      </c>
      <c r="AW148" s="12" t="s">
        <v>31</v>
      </c>
      <c r="AX148" s="12" t="s">
        <v>76</v>
      </c>
      <c r="AY148" s="150" t="s">
        <v>178</v>
      </c>
    </row>
    <row r="149" spans="2:65" s="12" customFormat="1">
      <c r="B149" s="148"/>
      <c r="D149" s="149" t="s">
        <v>186</v>
      </c>
      <c r="E149" s="150" t="s">
        <v>1</v>
      </c>
      <c r="F149" s="151" t="s">
        <v>847</v>
      </c>
      <c r="H149" s="150" t="s">
        <v>1</v>
      </c>
      <c r="I149" s="152"/>
      <c r="L149" s="148"/>
      <c r="M149" s="153"/>
      <c r="T149" s="154"/>
      <c r="AT149" s="150" t="s">
        <v>186</v>
      </c>
      <c r="AU149" s="150" t="s">
        <v>87</v>
      </c>
      <c r="AV149" s="12" t="s">
        <v>84</v>
      </c>
      <c r="AW149" s="12" t="s">
        <v>31</v>
      </c>
      <c r="AX149" s="12" t="s">
        <v>76</v>
      </c>
      <c r="AY149" s="150" t="s">
        <v>178</v>
      </c>
    </row>
    <row r="150" spans="2:65" s="13" customFormat="1">
      <c r="B150" s="155"/>
      <c r="D150" s="149" t="s">
        <v>186</v>
      </c>
      <c r="E150" s="156" t="s">
        <v>1</v>
      </c>
      <c r="F150" s="157" t="s">
        <v>848</v>
      </c>
      <c r="H150" s="158">
        <v>27.5</v>
      </c>
      <c r="I150" s="159"/>
      <c r="L150" s="155"/>
      <c r="M150" s="160"/>
      <c r="T150" s="161"/>
      <c r="AT150" s="156" t="s">
        <v>186</v>
      </c>
      <c r="AU150" s="156" t="s">
        <v>87</v>
      </c>
      <c r="AV150" s="13" t="s">
        <v>87</v>
      </c>
      <c r="AW150" s="13" t="s">
        <v>31</v>
      </c>
      <c r="AX150" s="13" t="s">
        <v>76</v>
      </c>
      <c r="AY150" s="156" t="s">
        <v>178</v>
      </c>
    </row>
    <row r="151" spans="2:65" s="12" customFormat="1">
      <c r="B151" s="148"/>
      <c r="D151" s="149" t="s">
        <v>186</v>
      </c>
      <c r="E151" s="150" t="s">
        <v>1</v>
      </c>
      <c r="F151" s="151" t="s">
        <v>831</v>
      </c>
      <c r="H151" s="150" t="s">
        <v>1</v>
      </c>
      <c r="I151" s="152"/>
      <c r="L151" s="148"/>
      <c r="M151" s="153"/>
      <c r="T151" s="154"/>
      <c r="AT151" s="150" t="s">
        <v>186</v>
      </c>
      <c r="AU151" s="150" t="s">
        <v>87</v>
      </c>
      <c r="AV151" s="12" t="s">
        <v>84</v>
      </c>
      <c r="AW151" s="12" t="s">
        <v>31</v>
      </c>
      <c r="AX151" s="12" t="s">
        <v>76</v>
      </c>
      <c r="AY151" s="150" t="s">
        <v>178</v>
      </c>
    </row>
    <row r="152" spans="2:65" s="13" customFormat="1">
      <c r="B152" s="155"/>
      <c r="D152" s="149" t="s">
        <v>186</v>
      </c>
      <c r="E152" s="156" t="s">
        <v>1</v>
      </c>
      <c r="F152" s="157" t="s">
        <v>832</v>
      </c>
      <c r="H152" s="158">
        <v>48.6</v>
      </c>
      <c r="I152" s="159"/>
      <c r="L152" s="155"/>
      <c r="M152" s="160"/>
      <c r="T152" s="161"/>
      <c r="AT152" s="156" t="s">
        <v>186</v>
      </c>
      <c r="AU152" s="156" t="s">
        <v>87</v>
      </c>
      <c r="AV152" s="13" t="s">
        <v>87</v>
      </c>
      <c r="AW152" s="13" t="s">
        <v>31</v>
      </c>
      <c r="AX152" s="13" t="s">
        <v>76</v>
      </c>
      <c r="AY152" s="156" t="s">
        <v>178</v>
      </c>
    </row>
    <row r="153" spans="2:65" s="12" customFormat="1">
      <c r="B153" s="148"/>
      <c r="D153" s="149" t="s">
        <v>186</v>
      </c>
      <c r="E153" s="150" t="s">
        <v>1</v>
      </c>
      <c r="F153" s="151" t="s">
        <v>842</v>
      </c>
      <c r="H153" s="150" t="s">
        <v>1</v>
      </c>
      <c r="I153" s="152"/>
      <c r="L153" s="148"/>
      <c r="M153" s="153"/>
      <c r="T153" s="154"/>
      <c r="AT153" s="150" t="s">
        <v>186</v>
      </c>
      <c r="AU153" s="150" t="s">
        <v>87</v>
      </c>
      <c r="AV153" s="12" t="s">
        <v>84</v>
      </c>
      <c r="AW153" s="12" t="s">
        <v>31</v>
      </c>
      <c r="AX153" s="12" t="s">
        <v>76</v>
      </c>
      <c r="AY153" s="150" t="s">
        <v>178</v>
      </c>
    </row>
    <row r="154" spans="2:65" s="13" customFormat="1">
      <c r="B154" s="155"/>
      <c r="D154" s="149" t="s">
        <v>186</v>
      </c>
      <c r="E154" s="156" t="s">
        <v>1</v>
      </c>
      <c r="F154" s="157" t="s">
        <v>843</v>
      </c>
      <c r="H154" s="158">
        <v>9.5</v>
      </c>
      <c r="I154" s="159"/>
      <c r="L154" s="155"/>
      <c r="M154" s="160"/>
      <c r="T154" s="161"/>
      <c r="AT154" s="156" t="s">
        <v>186</v>
      </c>
      <c r="AU154" s="156" t="s">
        <v>87</v>
      </c>
      <c r="AV154" s="13" t="s">
        <v>87</v>
      </c>
      <c r="AW154" s="13" t="s">
        <v>31</v>
      </c>
      <c r="AX154" s="13" t="s">
        <v>76</v>
      </c>
      <c r="AY154" s="156" t="s">
        <v>178</v>
      </c>
    </row>
    <row r="155" spans="2:65" s="14" customFormat="1">
      <c r="B155" s="162"/>
      <c r="D155" s="149" t="s">
        <v>186</v>
      </c>
      <c r="E155" s="163" t="s">
        <v>1</v>
      </c>
      <c r="F155" s="164" t="s">
        <v>189</v>
      </c>
      <c r="H155" s="165">
        <v>85.6</v>
      </c>
      <c r="I155" s="166"/>
      <c r="L155" s="162"/>
      <c r="M155" s="167"/>
      <c r="T155" s="168"/>
      <c r="AT155" s="163" t="s">
        <v>186</v>
      </c>
      <c r="AU155" s="163" t="s">
        <v>87</v>
      </c>
      <c r="AV155" s="14" t="s">
        <v>184</v>
      </c>
      <c r="AW155" s="14" t="s">
        <v>31</v>
      </c>
      <c r="AX155" s="14" t="s">
        <v>84</v>
      </c>
      <c r="AY155" s="163" t="s">
        <v>178</v>
      </c>
    </row>
    <row r="156" spans="2:65" s="1" customFormat="1" ht="24.2" customHeight="1">
      <c r="B156" s="133"/>
      <c r="C156" s="134" t="s">
        <v>210</v>
      </c>
      <c r="D156" s="134" t="s">
        <v>180</v>
      </c>
      <c r="E156" s="135" t="s">
        <v>849</v>
      </c>
      <c r="F156" s="136" t="s">
        <v>850</v>
      </c>
      <c r="G156" s="137" t="s">
        <v>116</v>
      </c>
      <c r="H156" s="138">
        <v>83.6</v>
      </c>
      <c r="I156" s="139"/>
      <c r="J156" s="140">
        <f>ROUND(I156*H156,2)</f>
        <v>0</v>
      </c>
      <c r="K156" s="141"/>
      <c r="L156" s="31"/>
      <c r="M156" s="142" t="s">
        <v>1</v>
      </c>
      <c r="N156" s="143" t="s">
        <v>41</v>
      </c>
      <c r="P156" s="144">
        <f>O156*H156</f>
        <v>0</v>
      </c>
      <c r="Q156" s="144">
        <v>0</v>
      </c>
      <c r="R156" s="144">
        <f>Q156*H156</f>
        <v>0</v>
      </c>
      <c r="S156" s="144">
        <v>0.44</v>
      </c>
      <c r="T156" s="145">
        <f>S156*H156</f>
        <v>36.783999999999999</v>
      </c>
      <c r="AR156" s="146" t="s">
        <v>184</v>
      </c>
      <c r="AT156" s="146" t="s">
        <v>180</v>
      </c>
      <c r="AU156" s="146" t="s">
        <v>87</v>
      </c>
      <c r="AY156" s="16" t="s">
        <v>178</v>
      </c>
      <c r="BE156" s="147">
        <f>IF(N156="základní",J156,0)</f>
        <v>0</v>
      </c>
      <c r="BF156" s="147">
        <f>IF(N156="snížená",J156,0)</f>
        <v>0</v>
      </c>
      <c r="BG156" s="147">
        <f>IF(N156="zákl. přenesená",J156,0)</f>
        <v>0</v>
      </c>
      <c r="BH156" s="147">
        <f>IF(N156="sníž. přenesená",J156,0)</f>
        <v>0</v>
      </c>
      <c r="BI156" s="147">
        <f>IF(N156="nulová",J156,0)</f>
        <v>0</v>
      </c>
      <c r="BJ156" s="16" t="s">
        <v>84</v>
      </c>
      <c r="BK156" s="147">
        <f>ROUND(I156*H156,2)</f>
        <v>0</v>
      </c>
      <c r="BL156" s="16" t="s">
        <v>184</v>
      </c>
      <c r="BM156" s="146" t="s">
        <v>851</v>
      </c>
    </row>
    <row r="157" spans="2:65" s="12" customFormat="1">
      <c r="B157" s="148"/>
      <c r="D157" s="149" t="s">
        <v>186</v>
      </c>
      <c r="E157" s="150" t="s">
        <v>1</v>
      </c>
      <c r="F157" s="151" t="s">
        <v>852</v>
      </c>
      <c r="H157" s="150" t="s">
        <v>1</v>
      </c>
      <c r="I157" s="152"/>
      <c r="L157" s="148"/>
      <c r="M157" s="153"/>
      <c r="T157" s="154"/>
      <c r="AT157" s="150" t="s">
        <v>186</v>
      </c>
      <c r="AU157" s="150" t="s">
        <v>87</v>
      </c>
      <c r="AV157" s="12" t="s">
        <v>84</v>
      </c>
      <c r="AW157" s="12" t="s">
        <v>31</v>
      </c>
      <c r="AX157" s="12" t="s">
        <v>76</v>
      </c>
      <c r="AY157" s="150" t="s">
        <v>178</v>
      </c>
    </row>
    <row r="158" spans="2:65" s="13" customFormat="1">
      <c r="B158" s="155"/>
      <c r="D158" s="149" t="s">
        <v>186</v>
      </c>
      <c r="E158" s="156" t="s">
        <v>1</v>
      </c>
      <c r="F158" s="157" t="s">
        <v>853</v>
      </c>
      <c r="H158" s="158">
        <v>83.6</v>
      </c>
      <c r="I158" s="159"/>
      <c r="L158" s="155"/>
      <c r="M158" s="160"/>
      <c r="T158" s="161"/>
      <c r="AT158" s="156" t="s">
        <v>186</v>
      </c>
      <c r="AU158" s="156" t="s">
        <v>87</v>
      </c>
      <c r="AV158" s="13" t="s">
        <v>87</v>
      </c>
      <c r="AW158" s="13" t="s">
        <v>31</v>
      </c>
      <c r="AX158" s="13" t="s">
        <v>76</v>
      </c>
      <c r="AY158" s="156" t="s">
        <v>178</v>
      </c>
    </row>
    <row r="159" spans="2:65" s="14" customFormat="1">
      <c r="B159" s="162"/>
      <c r="D159" s="149" t="s">
        <v>186</v>
      </c>
      <c r="E159" s="163" t="s">
        <v>1</v>
      </c>
      <c r="F159" s="164" t="s">
        <v>189</v>
      </c>
      <c r="H159" s="165">
        <v>83.6</v>
      </c>
      <c r="I159" s="166"/>
      <c r="L159" s="162"/>
      <c r="M159" s="167"/>
      <c r="T159" s="168"/>
      <c r="AT159" s="163" t="s">
        <v>186</v>
      </c>
      <c r="AU159" s="163" t="s">
        <v>87</v>
      </c>
      <c r="AV159" s="14" t="s">
        <v>184</v>
      </c>
      <c r="AW159" s="14" t="s">
        <v>31</v>
      </c>
      <c r="AX159" s="14" t="s">
        <v>84</v>
      </c>
      <c r="AY159" s="163" t="s">
        <v>178</v>
      </c>
    </row>
    <row r="160" spans="2:65" s="1" customFormat="1" ht="24.2" customHeight="1">
      <c r="B160" s="133"/>
      <c r="C160" s="134" t="s">
        <v>215</v>
      </c>
      <c r="D160" s="134" t="s">
        <v>180</v>
      </c>
      <c r="E160" s="135" t="s">
        <v>854</v>
      </c>
      <c r="F160" s="136" t="s">
        <v>855</v>
      </c>
      <c r="G160" s="137" t="s">
        <v>116</v>
      </c>
      <c r="H160" s="138">
        <v>156.30000000000001</v>
      </c>
      <c r="I160" s="139"/>
      <c r="J160" s="140">
        <f>ROUND(I160*H160,2)</f>
        <v>0</v>
      </c>
      <c r="K160" s="141"/>
      <c r="L160" s="31"/>
      <c r="M160" s="142" t="s">
        <v>1</v>
      </c>
      <c r="N160" s="143" t="s">
        <v>41</v>
      </c>
      <c r="P160" s="144">
        <f>O160*H160</f>
        <v>0</v>
      </c>
      <c r="Q160" s="144">
        <v>0</v>
      </c>
      <c r="R160" s="144">
        <f>Q160*H160</f>
        <v>0</v>
      </c>
      <c r="S160" s="144">
        <v>0.57999999999999996</v>
      </c>
      <c r="T160" s="145">
        <f>S160*H160</f>
        <v>90.653999999999996</v>
      </c>
      <c r="AR160" s="146" t="s">
        <v>184</v>
      </c>
      <c r="AT160" s="146" t="s">
        <v>180</v>
      </c>
      <c r="AU160" s="146" t="s">
        <v>87</v>
      </c>
      <c r="AY160" s="16" t="s">
        <v>178</v>
      </c>
      <c r="BE160" s="147">
        <f>IF(N160="základní",J160,0)</f>
        <v>0</v>
      </c>
      <c r="BF160" s="147">
        <f>IF(N160="snížená",J160,0)</f>
        <v>0</v>
      </c>
      <c r="BG160" s="147">
        <f>IF(N160="zákl. přenesená",J160,0)</f>
        <v>0</v>
      </c>
      <c r="BH160" s="147">
        <f>IF(N160="sníž. přenesená",J160,0)</f>
        <v>0</v>
      </c>
      <c r="BI160" s="147">
        <f>IF(N160="nulová",J160,0)</f>
        <v>0</v>
      </c>
      <c r="BJ160" s="16" t="s">
        <v>84</v>
      </c>
      <c r="BK160" s="147">
        <f>ROUND(I160*H160,2)</f>
        <v>0</v>
      </c>
      <c r="BL160" s="16" t="s">
        <v>184</v>
      </c>
      <c r="BM160" s="146" t="s">
        <v>856</v>
      </c>
    </row>
    <row r="161" spans="2:65" s="12" customFormat="1">
      <c r="B161" s="148"/>
      <c r="D161" s="149" t="s">
        <v>186</v>
      </c>
      <c r="E161" s="150" t="s">
        <v>1</v>
      </c>
      <c r="F161" s="151" t="s">
        <v>825</v>
      </c>
      <c r="H161" s="150" t="s">
        <v>1</v>
      </c>
      <c r="I161" s="152"/>
      <c r="L161" s="148"/>
      <c r="M161" s="153"/>
      <c r="T161" s="154"/>
      <c r="AT161" s="150" t="s">
        <v>186</v>
      </c>
      <c r="AU161" s="150" t="s">
        <v>87</v>
      </c>
      <c r="AV161" s="12" t="s">
        <v>84</v>
      </c>
      <c r="AW161" s="12" t="s">
        <v>31</v>
      </c>
      <c r="AX161" s="12" t="s">
        <v>76</v>
      </c>
      <c r="AY161" s="150" t="s">
        <v>178</v>
      </c>
    </row>
    <row r="162" spans="2:65" s="13" customFormat="1" ht="22.5">
      <c r="B162" s="155"/>
      <c r="D162" s="149" t="s">
        <v>186</v>
      </c>
      <c r="E162" s="156" t="s">
        <v>1</v>
      </c>
      <c r="F162" s="157" t="s">
        <v>857</v>
      </c>
      <c r="H162" s="158">
        <v>156.30000000000001</v>
      </c>
      <c r="I162" s="159"/>
      <c r="L162" s="155"/>
      <c r="M162" s="160"/>
      <c r="T162" s="161"/>
      <c r="AT162" s="156" t="s">
        <v>186</v>
      </c>
      <c r="AU162" s="156" t="s">
        <v>87</v>
      </c>
      <c r="AV162" s="13" t="s">
        <v>87</v>
      </c>
      <c r="AW162" s="13" t="s">
        <v>31</v>
      </c>
      <c r="AX162" s="13" t="s">
        <v>76</v>
      </c>
      <c r="AY162" s="156" t="s">
        <v>178</v>
      </c>
    </row>
    <row r="163" spans="2:65" s="14" customFormat="1">
      <c r="B163" s="162"/>
      <c r="D163" s="149" t="s">
        <v>186</v>
      </c>
      <c r="E163" s="163" t="s">
        <v>1</v>
      </c>
      <c r="F163" s="164" t="s">
        <v>189</v>
      </c>
      <c r="H163" s="165">
        <v>156.30000000000001</v>
      </c>
      <c r="I163" s="166"/>
      <c r="L163" s="162"/>
      <c r="M163" s="167"/>
      <c r="T163" s="168"/>
      <c r="AT163" s="163" t="s">
        <v>186</v>
      </c>
      <c r="AU163" s="163" t="s">
        <v>87</v>
      </c>
      <c r="AV163" s="14" t="s">
        <v>184</v>
      </c>
      <c r="AW163" s="14" t="s">
        <v>31</v>
      </c>
      <c r="AX163" s="14" t="s">
        <v>84</v>
      </c>
      <c r="AY163" s="163" t="s">
        <v>178</v>
      </c>
    </row>
    <row r="164" spans="2:65" s="1" customFormat="1" ht="33" customHeight="1">
      <c r="B164" s="133"/>
      <c r="C164" s="134" t="s">
        <v>219</v>
      </c>
      <c r="D164" s="134" t="s">
        <v>180</v>
      </c>
      <c r="E164" s="135" t="s">
        <v>858</v>
      </c>
      <c r="F164" s="136" t="s">
        <v>859</v>
      </c>
      <c r="G164" s="137" t="s">
        <v>116</v>
      </c>
      <c r="H164" s="138">
        <v>27.5</v>
      </c>
      <c r="I164" s="139"/>
      <c r="J164" s="140">
        <f>ROUND(I164*H164,2)</f>
        <v>0</v>
      </c>
      <c r="K164" s="141"/>
      <c r="L164" s="31"/>
      <c r="M164" s="142" t="s">
        <v>1</v>
      </c>
      <c r="N164" s="143" t="s">
        <v>41</v>
      </c>
      <c r="P164" s="144">
        <f>O164*H164</f>
        <v>0</v>
      </c>
      <c r="Q164" s="144">
        <v>0</v>
      </c>
      <c r="R164" s="144">
        <f>Q164*H164</f>
        <v>0</v>
      </c>
      <c r="S164" s="144">
        <v>0.33</v>
      </c>
      <c r="T164" s="145">
        <f>S164*H164</f>
        <v>9.0750000000000011</v>
      </c>
      <c r="AR164" s="146" t="s">
        <v>184</v>
      </c>
      <c r="AT164" s="146" t="s">
        <v>180</v>
      </c>
      <c r="AU164" s="146" t="s">
        <v>87</v>
      </c>
      <c r="AY164" s="16" t="s">
        <v>178</v>
      </c>
      <c r="BE164" s="147">
        <f>IF(N164="základní",J164,0)</f>
        <v>0</v>
      </c>
      <c r="BF164" s="147">
        <f>IF(N164="snížená",J164,0)</f>
        <v>0</v>
      </c>
      <c r="BG164" s="147">
        <f>IF(N164="zákl. přenesená",J164,0)</f>
        <v>0</v>
      </c>
      <c r="BH164" s="147">
        <f>IF(N164="sníž. přenesená",J164,0)</f>
        <v>0</v>
      </c>
      <c r="BI164" s="147">
        <f>IF(N164="nulová",J164,0)</f>
        <v>0</v>
      </c>
      <c r="BJ164" s="16" t="s">
        <v>84</v>
      </c>
      <c r="BK164" s="147">
        <f>ROUND(I164*H164,2)</f>
        <v>0</v>
      </c>
      <c r="BL164" s="16" t="s">
        <v>184</v>
      </c>
      <c r="BM164" s="146" t="s">
        <v>860</v>
      </c>
    </row>
    <row r="165" spans="2:65" s="12" customFormat="1">
      <c r="B165" s="148"/>
      <c r="D165" s="149" t="s">
        <v>186</v>
      </c>
      <c r="E165" s="150" t="s">
        <v>1</v>
      </c>
      <c r="F165" s="151" t="s">
        <v>825</v>
      </c>
      <c r="H165" s="150" t="s">
        <v>1</v>
      </c>
      <c r="I165" s="152"/>
      <c r="L165" s="148"/>
      <c r="M165" s="153"/>
      <c r="T165" s="154"/>
      <c r="AT165" s="150" t="s">
        <v>186</v>
      </c>
      <c r="AU165" s="150" t="s">
        <v>87</v>
      </c>
      <c r="AV165" s="12" t="s">
        <v>84</v>
      </c>
      <c r="AW165" s="12" t="s">
        <v>31</v>
      </c>
      <c r="AX165" s="12" t="s">
        <v>76</v>
      </c>
      <c r="AY165" s="150" t="s">
        <v>178</v>
      </c>
    </row>
    <row r="166" spans="2:65" s="12" customFormat="1">
      <c r="B166" s="148"/>
      <c r="D166" s="149" t="s">
        <v>186</v>
      </c>
      <c r="E166" s="150" t="s">
        <v>1</v>
      </c>
      <c r="F166" s="151" t="s">
        <v>847</v>
      </c>
      <c r="H166" s="150" t="s">
        <v>1</v>
      </c>
      <c r="I166" s="152"/>
      <c r="L166" s="148"/>
      <c r="M166" s="153"/>
      <c r="T166" s="154"/>
      <c r="AT166" s="150" t="s">
        <v>186</v>
      </c>
      <c r="AU166" s="150" t="s">
        <v>87</v>
      </c>
      <c r="AV166" s="12" t="s">
        <v>84</v>
      </c>
      <c r="AW166" s="12" t="s">
        <v>31</v>
      </c>
      <c r="AX166" s="12" t="s">
        <v>76</v>
      </c>
      <c r="AY166" s="150" t="s">
        <v>178</v>
      </c>
    </row>
    <row r="167" spans="2:65" s="13" customFormat="1">
      <c r="B167" s="155"/>
      <c r="D167" s="149" t="s">
        <v>186</v>
      </c>
      <c r="E167" s="156" t="s">
        <v>1</v>
      </c>
      <c r="F167" s="157" t="s">
        <v>848</v>
      </c>
      <c r="H167" s="158">
        <v>27.5</v>
      </c>
      <c r="I167" s="159"/>
      <c r="L167" s="155"/>
      <c r="M167" s="160"/>
      <c r="T167" s="161"/>
      <c r="AT167" s="156" t="s">
        <v>186</v>
      </c>
      <c r="AU167" s="156" t="s">
        <v>87</v>
      </c>
      <c r="AV167" s="13" t="s">
        <v>87</v>
      </c>
      <c r="AW167" s="13" t="s">
        <v>31</v>
      </c>
      <c r="AX167" s="13" t="s">
        <v>76</v>
      </c>
      <c r="AY167" s="156" t="s">
        <v>178</v>
      </c>
    </row>
    <row r="168" spans="2:65" s="14" customFormat="1">
      <c r="B168" s="162"/>
      <c r="D168" s="149" t="s">
        <v>186</v>
      </c>
      <c r="E168" s="163" t="s">
        <v>1</v>
      </c>
      <c r="F168" s="164" t="s">
        <v>189</v>
      </c>
      <c r="H168" s="165">
        <v>27.5</v>
      </c>
      <c r="I168" s="166"/>
      <c r="L168" s="162"/>
      <c r="M168" s="167"/>
      <c r="T168" s="168"/>
      <c r="AT168" s="163" t="s">
        <v>186</v>
      </c>
      <c r="AU168" s="163" t="s">
        <v>87</v>
      </c>
      <c r="AV168" s="14" t="s">
        <v>184</v>
      </c>
      <c r="AW168" s="14" t="s">
        <v>31</v>
      </c>
      <c r="AX168" s="14" t="s">
        <v>84</v>
      </c>
      <c r="AY168" s="163" t="s">
        <v>178</v>
      </c>
    </row>
    <row r="169" spans="2:65" s="1" customFormat="1" ht="33" customHeight="1">
      <c r="B169" s="133"/>
      <c r="C169" s="134" t="s">
        <v>224</v>
      </c>
      <c r="D169" s="134" t="s">
        <v>180</v>
      </c>
      <c r="E169" s="135" t="s">
        <v>861</v>
      </c>
      <c r="F169" s="136" t="s">
        <v>862</v>
      </c>
      <c r="G169" s="137" t="s">
        <v>116</v>
      </c>
      <c r="H169" s="138">
        <v>60.5</v>
      </c>
      <c r="I169" s="139"/>
      <c r="J169" s="140">
        <f>ROUND(I169*H169,2)</f>
        <v>0</v>
      </c>
      <c r="K169" s="141"/>
      <c r="L169" s="31"/>
      <c r="M169" s="142" t="s">
        <v>1</v>
      </c>
      <c r="N169" s="143" t="s">
        <v>41</v>
      </c>
      <c r="P169" s="144">
        <f>O169*H169</f>
        <v>0</v>
      </c>
      <c r="Q169" s="144">
        <v>0</v>
      </c>
      <c r="R169" s="144">
        <f>Q169*H169</f>
        <v>0</v>
      </c>
      <c r="S169" s="144">
        <v>0.63</v>
      </c>
      <c r="T169" s="145">
        <f>S169*H169</f>
        <v>38.115000000000002</v>
      </c>
      <c r="AR169" s="146" t="s">
        <v>184</v>
      </c>
      <c r="AT169" s="146" t="s">
        <v>180</v>
      </c>
      <c r="AU169" s="146" t="s">
        <v>87</v>
      </c>
      <c r="AY169" s="16" t="s">
        <v>178</v>
      </c>
      <c r="BE169" s="147">
        <f>IF(N169="základní",J169,0)</f>
        <v>0</v>
      </c>
      <c r="BF169" s="147">
        <f>IF(N169="snížená",J169,0)</f>
        <v>0</v>
      </c>
      <c r="BG169" s="147">
        <f>IF(N169="zákl. přenesená",J169,0)</f>
        <v>0</v>
      </c>
      <c r="BH169" s="147">
        <f>IF(N169="sníž. přenesená",J169,0)</f>
        <v>0</v>
      </c>
      <c r="BI169" s="147">
        <f>IF(N169="nulová",J169,0)</f>
        <v>0</v>
      </c>
      <c r="BJ169" s="16" t="s">
        <v>84</v>
      </c>
      <c r="BK169" s="147">
        <f>ROUND(I169*H169,2)</f>
        <v>0</v>
      </c>
      <c r="BL169" s="16" t="s">
        <v>184</v>
      </c>
      <c r="BM169" s="146" t="s">
        <v>863</v>
      </c>
    </row>
    <row r="170" spans="2:65" s="12" customFormat="1">
      <c r="B170" s="148"/>
      <c r="D170" s="149" t="s">
        <v>186</v>
      </c>
      <c r="E170" s="150" t="s">
        <v>1</v>
      </c>
      <c r="F170" s="151" t="s">
        <v>852</v>
      </c>
      <c r="H170" s="150" t="s">
        <v>1</v>
      </c>
      <c r="I170" s="152"/>
      <c r="L170" s="148"/>
      <c r="M170" s="153"/>
      <c r="T170" s="154"/>
      <c r="AT170" s="150" t="s">
        <v>186</v>
      </c>
      <c r="AU170" s="150" t="s">
        <v>87</v>
      </c>
      <c r="AV170" s="12" t="s">
        <v>84</v>
      </c>
      <c r="AW170" s="12" t="s">
        <v>31</v>
      </c>
      <c r="AX170" s="12" t="s">
        <v>76</v>
      </c>
      <c r="AY170" s="150" t="s">
        <v>178</v>
      </c>
    </row>
    <row r="171" spans="2:65" s="13" customFormat="1">
      <c r="B171" s="155"/>
      <c r="D171" s="149" t="s">
        <v>186</v>
      </c>
      <c r="E171" s="156" t="s">
        <v>1</v>
      </c>
      <c r="F171" s="157" t="s">
        <v>864</v>
      </c>
      <c r="H171" s="158">
        <v>60.5</v>
      </c>
      <c r="I171" s="159"/>
      <c r="L171" s="155"/>
      <c r="M171" s="160"/>
      <c r="T171" s="161"/>
      <c r="AT171" s="156" t="s">
        <v>186</v>
      </c>
      <c r="AU171" s="156" t="s">
        <v>87</v>
      </c>
      <c r="AV171" s="13" t="s">
        <v>87</v>
      </c>
      <c r="AW171" s="13" t="s">
        <v>31</v>
      </c>
      <c r="AX171" s="13" t="s">
        <v>76</v>
      </c>
      <c r="AY171" s="156" t="s">
        <v>178</v>
      </c>
    </row>
    <row r="172" spans="2:65" s="14" customFormat="1">
      <c r="B172" s="162"/>
      <c r="D172" s="149" t="s">
        <v>186</v>
      </c>
      <c r="E172" s="163" t="s">
        <v>1</v>
      </c>
      <c r="F172" s="164" t="s">
        <v>189</v>
      </c>
      <c r="H172" s="165">
        <v>60.5</v>
      </c>
      <c r="I172" s="166"/>
      <c r="L172" s="162"/>
      <c r="M172" s="167"/>
      <c r="T172" s="168"/>
      <c r="AT172" s="163" t="s">
        <v>186</v>
      </c>
      <c r="AU172" s="163" t="s">
        <v>87</v>
      </c>
      <c r="AV172" s="14" t="s">
        <v>184</v>
      </c>
      <c r="AW172" s="14" t="s">
        <v>31</v>
      </c>
      <c r="AX172" s="14" t="s">
        <v>84</v>
      </c>
      <c r="AY172" s="163" t="s">
        <v>178</v>
      </c>
    </row>
    <row r="173" spans="2:65" s="1" customFormat="1" ht="24.2" customHeight="1">
      <c r="B173" s="133"/>
      <c r="C173" s="134" t="s">
        <v>228</v>
      </c>
      <c r="D173" s="134" t="s">
        <v>180</v>
      </c>
      <c r="E173" s="135" t="s">
        <v>865</v>
      </c>
      <c r="F173" s="136" t="s">
        <v>866</v>
      </c>
      <c r="G173" s="137" t="s">
        <v>116</v>
      </c>
      <c r="H173" s="138">
        <v>116.1</v>
      </c>
      <c r="I173" s="139"/>
      <c r="J173" s="140">
        <f>ROUND(I173*H173,2)</f>
        <v>0</v>
      </c>
      <c r="K173" s="141"/>
      <c r="L173" s="31"/>
      <c r="M173" s="142" t="s">
        <v>1</v>
      </c>
      <c r="N173" s="143" t="s">
        <v>41</v>
      </c>
      <c r="P173" s="144">
        <f>O173*H173</f>
        <v>0</v>
      </c>
      <c r="Q173" s="144">
        <v>0</v>
      </c>
      <c r="R173" s="144">
        <f>Q173*H173</f>
        <v>0</v>
      </c>
      <c r="S173" s="144">
        <v>0.22</v>
      </c>
      <c r="T173" s="145">
        <f>S173*H173</f>
        <v>25.541999999999998</v>
      </c>
      <c r="AR173" s="146" t="s">
        <v>184</v>
      </c>
      <c r="AT173" s="146" t="s">
        <v>180</v>
      </c>
      <c r="AU173" s="146" t="s">
        <v>87</v>
      </c>
      <c r="AY173" s="16" t="s">
        <v>178</v>
      </c>
      <c r="BE173" s="147">
        <f>IF(N173="základní",J173,0)</f>
        <v>0</v>
      </c>
      <c r="BF173" s="147">
        <f>IF(N173="snížená",J173,0)</f>
        <v>0</v>
      </c>
      <c r="BG173" s="147">
        <f>IF(N173="zákl. přenesená",J173,0)</f>
        <v>0</v>
      </c>
      <c r="BH173" s="147">
        <f>IF(N173="sníž. přenesená",J173,0)</f>
        <v>0</v>
      </c>
      <c r="BI173" s="147">
        <f>IF(N173="nulová",J173,0)</f>
        <v>0</v>
      </c>
      <c r="BJ173" s="16" t="s">
        <v>84</v>
      </c>
      <c r="BK173" s="147">
        <f>ROUND(I173*H173,2)</f>
        <v>0</v>
      </c>
      <c r="BL173" s="16" t="s">
        <v>184</v>
      </c>
      <c r="BM173" s="146" t="s">
        <v>867</v>
      </c>
    </row>
    <row r="174" spans="2:65" s="12" customFormat="1">
      <c r="B174" s="148"/>
      <c r="D174" s="149" t="s">
        <v>186</v>
      </c>
      <c r="E174" s="150" t="s">
        <v>1</v>
      </c>
      <c r="F174" s="151" t="s">
        <v>852</v>
      </c>
      <c r="H174" s="150" t="s">
        <v>1</v>
      </c>
      <c r="I174" s="152"/>
      <c r="L174" s="148"/>
      <c r="M174" s="153"/>
      <c r="T174" s="154"/>
      <c r="AT174" s="150" t="s">
        <v>186</v>
      </c>
      <c r="AU174" s="150" t="s">
        <v>87</v>
      </c>
      <c r="AV174" s="12" t="s">
        <v>84</v>
      </c>
      <c r="AW174" s="12" t="s">
        <v>31</v>
      </c>
      <c r="AX174" s="12" t="s">
        <v>76</v>
      </c>
      <c r="AY174" s="150" t="s">
        <v>178</v>
      </c>
    </row>
    <row r="175" spans="2:65" s="13" customFormat="1">
      <c r="B175" s="155"/>
      <c r="D175" s="149" t="s">
        <v>186</v>
      </c>
      <c r="E175" s="156" t="s">
        <v>1</v>
      </c>
      <c r="F175" s="157" t="s">
        <v>868</v>
      </c>
      <c r="H175" s="158">
        <v>114.5</v>
      </c>
      <c r="I175" s="159"/>
      <c r="L175" s="155"/>
      <c r="M175" s="160"/>
      <c r="T175" s="161"/>
      <c r="AT175" s="156" t="s">
        <v>186</v>
      </c>
      <c r="AU175" s="156" t="s">
        <v>87</v>
      </c>
      <c r="AV175" s="13" t="s">
        <v>87</v>
      </c>
      <c r="AW175" s="13" t="s">
        <v>31</v>
      </c>
      <c r="AX175" s="13" t="s">
        <v>76</v>
      </c>
      <c r="AY175" s="156" t="s">
        <v>178</v>
      </c>
    </row>
    <row r="176" spans="2:65" s="12" customFormat="1">
      <c r="B176" s="148"/>
      <c r="D176" s="149" t="s">
        <v>186</v>
      </c>
      <c r="E176" s="150" t="s">
        <v>1</v>
      </c>
      <c r="F176" s="151" t="s">
        <v>825</v>
      </c>
      <c r="H176" s="150" t="s">
        <v>1</v>
      </c>
      <c r="I176" s="152"/>
      <c r="L176" s="148"/>
      <c r="M176" s="153"/>
      <c r="T176" s="154"/>
      <c r="AT176" s="150" t="s">
        <v>186</v>
      </c>
      <c r="AU176" s="150" t="s">
        <v>87</v>
      </c>
      <c r="AV176" s="12" t="s">
        <v>84</v>
      </c>
      <c r="AW176" s="12" t="s">
        <v>31</v>
      </c>
      <c r="AX176" s="12" t="s">
        <v>76</v>
      </c>
      <c r="AY176" s="150" t="s">
        <v>178</v>
      </c>
    </row>
    <row r="177" spans="2:65" s="12" customFormat="1">
      <c r="B177" s="148"/>
      <c r="D177" s="149" t="s">
        <v>186</v>
      </c>
      <c r="E177" s="150" t="s">
        <v>1</v>
      </c>
      <c r="F177" s="151" t="s">
        <v>869</v>
      </c>
      <c r="H177" s="150" t="s">
        <v>1</v>
      </c>
      <c r="I177" s="152"/>
      <c r="L177" s="148"/>
      <c r="M177" s="153"/>
      <c r="T177" s="154"/>
      <c r="AT177" s="150" t="s">
        <v>186</v>
      </c>
      <c r="AU177" s="150" t="s">
        <v>87</v>
      </c>
      <c r="AV177" s="12" t="s">
        <v>84</v>
      </c>
      <c r="AW177" s="12" t="s">
        <v>31</v>
      </c>
      <c r="AX177" s="12" t="s">
        <v>76</v>
      </c>
      <c r="AY177" s="150" t="s">
        <v>178</v>
      </c>
    </row>
    <row r="178" spans="2:65" s="13" customFormat="1">
      <c r="B178" s="155"/>
      <c r="D178" s="149" t="s">
        <v>186</v>
      </c>
      <c r="E178" s="156" t="s">
        <v>1</v>
      </c>
      <c r="F178" s="157" t="s">
        <v>870</v>
      </c>
      <c r="H178" s="158">
        <v>1.6</v>
      </c>
      <c r="I178" s="159"/>
      <c r="L178" s="155"/>
      <c r="M178" s="160"/>
      <c r="T178" s="161"/>
      <c r="AT178" s="156" t="s">
        <v>186</v>
      </c>
      <c r="AU178" s="156" t="s">
        <v>87</v>
      </c>
      <c r="AV178" s="13" t="s">
        <v>87</v>
      </c>
      <c r="AW178" s="13" t="s">
        <v>31</v>
      </c>
      <c r="AX178" s="13" t="s">
        <v>76</v>
      </c>
      <c r="AY178" s="156" t="s">
        <v>178</v>
      </c>
    </row>
    <row r="179" spans="2:65" s="14" customFormat="1">
      <c r="B179" s="162"/>
      <c r="D179" s="149" t="s">
        <v>186</v>
      </c>
      <c r="E179" s="163" t="s">
        <v>1</v>
      </c>
      <c r="F179" s="164" t="s">
        <v>189</v>
      </c>
      <c r="H179" s="165">
        <v>116.1</v>
      </c>
      <c r="I179" s="166"/>
      <c r="L179" s="162"/>
      <c r="M179" s="167"/>
      <c r="T179" s="168"/>
      <c r="AT179" s="163" t="s">
        <v>186</v>
      </c>
      <c r="AU179" s="163" t="s">
        <v>87</v>
      </c>
      <c r="AV179" s="14" t="s">
        <v>184</v>
      </c>
      <c r="AW179" s="14" t="s">
        <v>31</v>
      </c>
      <c r="AX179" s="14" t="s">
        <v>84</v>
      </c>
      <c r="AY179" s="163" t="s">
        <v>178</v>
      </c>
    </row>
    <row r="180" spans="2:65" s="1" customFormat="1" ht="24.2" customHeight="1">
      <c r="B180" s="133"/>
      <c r="C180" s="134" t="s">
        <v>233</v>
      </c>
      <c r="D180" s="134" t="s">
        <v>180</v>
      </c>
      <c r="E180" s="135" t="s">
        <v>871</v>
      </c>
      <c r="F180" s="136" t="s">
        <v>872</v>
      </c>
      <c r="G180" s="137" t="s">
        <v>116</v>
      </c>
      <c r="H180" s="138">
        <v>70.2</v>
      </c>
      <c r="I180" s="139"/>
      <c r="J180" s="140">
        <f>ROUND(I180*H180,2)</f>
        <v>0</v>
      </c>
      <c r="K180" s="141"/>
      <c r="L180" s="31"/>
      <c r="M180" s="142" t="s">
        <v>1</v>
      </c>
      <c r="N180" s="143" t="s">
        <v>41</v>
      </c>
      <c r="P180" s="144">
        <f>O180*H180</f>
        <v>0</v>
      </c>
      <c r="Q180" s="144">
        <v>1.0000000000000001E-5</v>
      </c>
      <c r="R180" s="144">
        <f>Q180*H180</f>
        <v>7.0200000000000004E-4</v>
      </c>
      <c r="S180" s="144">
        <v>9.1999999999999998E-2</v>
      </c>
      <c r="T180" s="145">
        <f>S180*H180</f>
        <v>6.4584000000000001</v>
      </c>
      <c r="AR180" s="146" t="s">
        <v>184</v>
      </c>
      <c r="AT180" s="146" t="s">
        <v>180</v>
      </c>
      <c r="AU180" s="146" t="s">
        <v>87</v>
      </c>
      <c r="AY180" s="16" t="s">
        <v>178</v>
      </c>
      <c r="BE180" s="147">
        <f>IF(N180="základní",J180,0)</f>
        <v>0</v>
      </c>
      <c r="BF180" s="147">
        <f>IF(N180="snížená",J180,0)</f>
        <v>0</v>
      </c>
      <c r="BG180" s="147">
        <f>IF(N180="zákl. přenesená",J180,0)</f>
        <v>0</v>
      </c>
      <c r="BH180" s="147">
        <f>IF(N180="sníž. přenesená",J180,0)</f>
        <v>0</v>
      </c>
      <c r="BI180" s="147">
        <f>IF(N180="nulová",J180,0)</f>
        <v>0</v>
      </c>
      <c r="BJ180" s="16" t="s">
        <v>84</v>
      </c>
      <c r="BK180" s="147">
        <f>ROUND(I180*H180,2)</f>
        <v>0</v>
      </c>
      <c r="BL180" s="16" t="s">
        <v>184</v>
      </c>
      <c r="BM180" s="146" t="s">
        <v>873</v>
      </c>
    </row>
    <row r="181" spans="2:65" s="12" customFormat="1">
      <c r="B181" s="148"/>
      <c r="D181" s="149" t="s">
        <v>186</v>
      </c>
      <c r="E181" s="150" t="s">
        <v>1</v>
      </c>
      <c r="F181" s="151" t="s">
        <v>852</v>
      </c>
      <c r="H181" s="150" t="s">
        <v>1</v>
      </c>
      <c r="I181" s="152"/>
      <c r="L181" s="148"/>
      <c r="M181" s="153"/>
      <c r="T181" s="154"/>
      <c r="AT181" s="150" t="s">
        <v>186</v>
      </c>
      <c r="AU181" s="150" t="s">
        <v>87</v>
      </c>
      <c r="AV181" s="12" t="s">
        <v>84</v>
      </c>
      <c r="AW181" s="12" t="s">
        <v>31</v>
      </c>
      <c r="AX181" s="12" t="s">
        <v>76</v>
      </c>
      <c r="AY181" s="150" t="s">
        <v>178</v>
      </c>
    </row>
    <row r="182" spans="2:65" s="13" customFormat="1">
      <c r="B182" s="155"/>
      <c r="D182" s="149" t="s">
        <v>186</v>
      </c>
      <c r="E182" s="156" t="s">
        <v>1</v>
      </c>
      <c r="F182" s="157" t="s">
        <v>874</v>
      </c>
      <c r="H182" s="158">
        <v>70.2</v>
      </c>
      <c r="I182" s="159"/>
      <c r="L182" s="155"/>
      <c r="M182" s="160"/>
      <c r="T182" s="161"/>
      <c r="AT182" s="156" t="s">
        <v>186</v>
      </c>
      <c r="AU182" s="156" t="s">
        <v>87</v>
      </c>
      <c r="AV182" s="13" t="s">
        <v>87</v>
      </c>
      <c r="AW182" s="13" t="s">
        <v>31</v>
      </c>
      <c r="AX182" s="13" t="s">
        <v>76</v>
      </c>
      <c r="AY182" s="156" t="s">
        <v>178</v>
      </c>
    </row>
    <row r="183" spans="2:65" s="14" customFormat="1">
      <c r="B183" s="162"/>
      <c r="D183" s="149" t="s">
        <v>186</v>
      </c>
      <c r="E183" s="163" t="s">
        <v>1</v>
      </c>
      <c r="F183" s="164" t="s">
        <v>189</v>
      </c>
      <c r="H183" s="165">
        <v>70.2</v>
      </c>
      <c r="I183" s="166"/>
      <c r="L183" s="162"/>
      <c r="M183" s="167"/>
      <c r="T183" s="168"/>
      <c r="AT183" s="163" t="s">
        <v>186</v>
      </c>
      <c r="AU183" s="163" t="s">
        <v>87</v>
      </c>
      <c r="AV183" s="14" t="s">
        <v>184</v>
      </c>
      <c r="AW183" s="14" t="s">
        <v>31</v>
      </c>
      <c r="AX183" s="14" t="s">
        <v>84</v>
      </c>
      <c r="AY183" s="163" t="s">
        <v>178</v>
      </c>
    </row>
    <row r="184" spans="2:65" s="1" customFormat="1" ht="24.2" customHeight="1">
      <c r="B184" s="133"/>
      <c r="C184" s="134" t="s">
        <v>8</v>
      </c>
      <c r="D184" s="134" t="s">
        <v>180</v>
      </c>
      <c r="E184" s="135" t="s">
        <v>875</v>
      </c>
      <c r="F184" s="136" t="s">
        <v>876</v>
      </c>
      <c r="G184" s="137" t="s">
        <v>116</v>
      </c>
      <c r="H184" s="138">
        <v>287.60000000000002</v>
      </c>
      <c r="I184" s="139"/>
      <c r="J184" s="140">
        <f>ROUND(I184*H184,2)</f>
        <v>0</v>
      </c>
      <c r="K184" s="141"/>
      <c r="L184" s="31"/>
      <c r="M184" s="142" t="s">
        <v>1</v>
      </c>
      <c r="N184" s="143" t="s">
        <v>41</v>
      </c>
      <c r="P184" s="144">
        <f>O184*H184</f>
        <v>0</v>
      </c>
      <c r="Q184" s="144">
        <v>1.0000000000000001E-5</v>
      </c>
      <c r="R184" s="144">
        <f>Q184*H184</f>
        <v>2.8760000000000005E-3</v>
      </c>
      <c r="S184" s="144">
        <v>0.115</v>
      </c>
      <c r="T184" s="145">
        <f>S184*H184</f>
        <v>33.074000000000005</v>
      </c>
      <c r="AR184" s="146" t="s">
        <v>184</v>
      </c>
      <c r="AT184" s="146" t="s">
        <v>180</v>
      </c>
      <c r="AU184" s="146" t="s">
        <v>87</v>
      </c>
      <c r="AY184" s="16" t="s">
        <v>178</v>
      </c>
      <c r="BE184" s="147">
        <f>IF(N184="základní",J184,0)</f>
        <v>0</v>
      </c>
      <c r="BF184" s="147">
        <f>IF(N184="snížená",J184,0)</f>
        <v>0</v>
      </c>
      <c r="BG184" s="147">
        <f>IF(N184="zákl. přenesená",J184,0)</f>
        <v>0</v>
      </c>
      <c r="BH184" s="147">
        <f>IF(N184="sníž. přenesená",J184,0)</f>
        <v>0</v>
      </c>
      <c r="BI184" s="147">
        <f>IF(N184="nulová",J184,0)</f>
        <v>0</v>
      </c>
      <c r="BJ184" s="16" t="s">
        <v>84</v>
      </c>
      <c r="BK184" s="147">
        <f>ROUND(I184*H184,2)</f>
        <v>0</v>
      </c>
      <c r="BL184" s="16" t="s">
        <v>184</v>
      </c>
      <c r="BM184" s="146" t="s">
        <v>877</v>
      </c>
    </row>
    <row r="185" spans="2:65" s="12" customFormat="1">
      <c r="B185" s="148"/>
      <c r="D185" s="149" t="s">
        <v>186</v>
      </c>
      <c r="E185" s="150" t="s">
        <v>1</v>
      </c>
      <c r="F185" s="151" t="s">
        <v>852</v>
      </c>
      <c r="H185" s="150" t="s">
        <v>1</v>
      </c>
      <c r="I185" s="152"/>
      <c r="L185" s="148"/>
      <c r="M185" s="153"/>
      <c r="T185" s="154"/>
      <c r="AT185" s="150" t="s">
        <v>186</v>
      </c>
      <c r="AU185" s="150" t="s">
        <v>87</v>
      </c>
      <c r="AV185" s="12" t="s">
        <v>84</v>
      </c>
      <c r="AW185" s="12" t="s">
        <v>31</v>
      </c>
      <c r="AX185" s="12" t="s">
        <v>76</v>
      </c>
      <c r="AY185" s="150" t="s">
        <v>178</v>
      </c>
    </row>
    <row r="186" spans="2:65" s="13" customFormat="1">
      <c r="B186" s="155"/>
      <c r="D186" s="149" t="s">
        <v>186</v>
      </c>
      <c r="E186" s="156" t="s">
        <v>1</v>
      </c>
      <c r="F186" s="157" t="s">
        <v>878</v>
      </c>
      <c r="H186" s="158">
        <v>287.60000000000002</v>
      </c>
      <c r="I186" s="159"/>
      <c r="L186" s="155"/>
      <c r="M186" s="160"/>
      <c r="T186" s="161"/>
      <c r="AT186" s="156" t="s">
        <v>186</v>
      </c>
      <c r="AU186" s="156" t="s">
        <v>87</v>
      </c>
      <c r="AV186" s="13" t="s">
        <v>87</v>
      </c>
      <c r="AW186" s="13" t="s">
        <v>31</v>
      </c>
      <c r="AX186" s="13" t="s">
        <v>76</v>
      </c>
      <c r="AY186" s="156" t="s">
        <v>178</v>
      </c>
    </row>
    <row r="187" spans="2:65" s="14" customFormat="1">
      <c r="B187" s="162"/>
      <c r="D187" s="149" t="s">
        <v>186</v>
      </c>
      <c r="E187" s="163" t="s">
        <v>1</v>
      </c>
      <c r="F187" s="164" t="s">
        <v>189</v>
      </c>
      <c r="H187" s="165">
        <v>287.60000000000002</v>
      </c>
      <c r="I187" s="166"/>
      <c r="L187" s="162"/>
      <c r="M187" s="167"/>
      <c r="T187" s="168"/>
      <c r="AT187" s="163" t="s">
        <v>186</v>
      </c>
      <c r="AU187" s="163" t="s">
        <v>87</v>
      </c>
      <c r="AV187" s="14" t="s">
        <v>184</v>
      </c>
      <c r="AW187" s="14" t="s">
        <v>31</v>
      </c>
      <c r="AX187" s="14" t="s">
        <v>84</v>
      </c>
      <c r="AY187" s="163" t="s">
        <v>178</v>
      </c>
    </row>
    <row r="188" spans="2:65" s="1" customFormat="1" ht="24.2" customHeight="1">
      <c r="B188" s="133"/>
      <c r="C188" s="134" t="s">
        <v>291</v>
      </c>
      <c r="D188" s="134" t="s">
        <v>180</v>
      </c>
      <c r="E188" s="135" t="s">
        <v>879</v>
      </c>
      <c r="F188" s="136" t="s">
        <v>880</v>
      </c>
      <c r="G188" s="137" t="s">
        <v>116</v>
      </c>
      <c r="H188" s="138">
        <v>384.8</v>
      </c>
      <c r="I188" s="139"/>
      <c r="J188" s="140">
        <f>ROUND(I188*H188,2)</f>
        <v>0</v>
      </c>
      <c r="K188" s="141"/>
      <c r="L188" s="31"/>
      <c r="M188" s="142" t="s">
        <v>1</v>
      </c>
      <c r="N188" s="143" t="s">
        <v>41</v>
      </c>
      <c r="P188" s="144">
        <f>O188*H188</f>
        <v>0</v>
      </c>
      <c r="Q188" s="144">
        <v>0</v>
      </c>
      <c r="R188" s="144">
        <f>Q188*H188</f>
        <v>0</v>
      </c>
      <c r="S188" s="144">
        <v>0</v>
      </c>
      <c r="T188" s="145">
        <f>S188*H188</f>
        <v>0</v>
      </c>
      <c r="AR188" s="146" t="s">
        <v>184</v>
      </c>
      <c r="AT188" s="146" t="s">
        <v>180</v>
      </c>
      <c r="AU188" s="146" t="s">
        <v>87</v>
      </c>
      <c r="AY188" s="16" t="s">
        <v>178</v>
      </c>
      <c r="BE188" s="147">
        <f>IF(N188="základní",J188,0)</f>
        <v>0</v>
      </c>
      <c r="BF188" s="147">
        <f>IF(N188="snížená",J188,0)</f>
        <v>0</v>
      </c>
      <c r="BG188" s="147">
        <f>IF(N188="zákl. přenesená",J188,0)</f>
        <v>0</v>
      </c>
      <c r="BH188" s="147">
        <f>IF(N188="sníž. přenesená",J188,0)</f>
        <v>0</v>
      </c>
      <c r="BI188" s="147">
        <f>IF(N188="nulová",J188,0)</f>
        <v>0</v>
      </c>
      <c r="BJ188" s="16" t="s">
        <v>84</v>
      </c>
      <c r="BK188" s="147">
        <f>ROUND(I188*H188,2)</f>
        <v>0</v>
      </c>
      <c r="BL188" s="16" t="s">
        <v>184</v>
      </c>
      <c r="BM188" s="146" t="s">
        <v>881</v>
      </c>
    </row>
    <row r="189" spans="2:65" s="12" customFormat="1">
      <c r="B189" s="148"/>
      <c r="D189" s="149" t="s">
        <v>186</v>
      </c>
      <c r="E189" s="150" t="s">
        <v>1</v>
      </c>
      <c r="F189" s="151" t="s">
        <v>825</v>
      </c>
      <c r="H189" s="150" t="s">
        <v>1</v>
      </c>
      <c r="I189" s="152"/>
      <c r="L189" s="148"/>
      <c r="M189" s="153"/>
      <c r="T189" s="154"/>
      <c r="AT189" s="150" t="s">
        <v>186</v>
      </c>
      <c r="AU189" s="150" t="s">
        <v>87</v>
      </c>
      <c r="AV189" s="12" t="s">
        <v>84</v>
      </c>
      <c r="AW189" s="12" t="s">
        <v>31</v>
      </c>
      <c r="AX189" s="12" t="s">
        <v>76</v>
      </c>
      <c r="AY189" s="150" t="s">
        <v>178</v>
      </c>
    </row>
    <row r="190" spans="2:65" s="13" customFormat="1" ht="33.75">
      <c r="B190" s="155"/>
      <c r="D190" s="149" t="s">
        <v>186</v>
      </c>
      <c r="E190" s="156" t="s">
        <v>1</v>
      </c>
      <c r="F190" s="157" t="s">
        <v>882</v>
      </c>
      <c r="H190" s="158">
        <v>256.8</v>
      </c>
      <c r="I190" s="159"/>
      <c r="L190" s="155"/>
      <c r="M190" s="160"/>
      <c r="T190" s="161"/>
      <c r="AT190" s="156" t="s">
        <v>186</v>
      </c>
      <c r="AU190" s="156" t="s">
        <v>87</v>
      </c>
      <c r="AV190" s="13" t="s">
        <v>87</v>
      </c>
      <c r="AW190" s="13" t="s">
        <v>31</v>
      </c>
      <c r="AX190" s="13" t="s">
        <v>76</v>
      </c>
      <c r="AY190" s="156" t="s">
        <v>178</v>
      </c>
    </row>
    <row r="191" spans="2:65" s="13" customFormat="1" ht="22.5">
      <c r="B191" s="155"/>
      <c r="D191" s="149" t="s">
        <v>186</v>
      </c>
      <c r="E191" s="156" t="s">
        <v>1</v>
      </c>
      <c r="F191" s="157" t="s">
        <v>883</v>
      </c>
      <c r="H191" s="158">
        <v>128</v>
      </c>
      <c r="I191" s="159"/>
      <c r="L191" s="155"/>
      <c r="M191" s="160"/>
      <c r="T191" s="161"/>
      <c r="AT191" s="156" t="s">
        <v>186</v>
      </c>
      <c r="AU191" s="156" t="s">
        <v>87</v>
      </c>
      <c r="AV191" s="13" t="s">
        <v>87</v>
      </c>
      <c r="AW191" s="13" t="s">
        <v>31</v>
      </c>
      <c r="AX191" s="13" t="s">
        <v>76</v>
      </c>
      <c r="AY191" s="156" t="s">
        <v>178</v>
      </c>
    </row>
    <row r="192" spans="2:65" s="14" customFormat="1">
      <c r="B192" s="162"/>
      <c r="D192" s="149" t="s">
        <v>186</v>
      </c>
      <c r="E192" s="163" t="s">
        <v>1</v>
      </c>
      <c r="F192" s="164" t="s">
        <v>189</v>
      </c>
      <c r="H192" s="165">
        <v>384.8</v>
      </c>
      <c r="I192" s="166"/>
      <c r="L192" s="162"/>
      <c r="M192" s="167"/>
      <c r="T192" s="168"/>
      <c r="AT192" s="163" t="s">
        <v>186</v>
      </c>
      <c r="AU192" s="163" t="s">
        <v>87</v>
      </c>
      <c r="AV192" s="14" t="s">
        <v>184</v>
      </c>
      <c r="AW192" s="14" t="s">
        <v>31</v>
      </c>
      <c r="AX192" s="14" t="s">
        <v>84</v>
      </c>
      <c r="AY192" s="163" t="s">
        <v>178</v>
      </c>
    </row>
    <row r="193" spans="2:65" s="1" customFormat="1" ht="37.9" customHeight="1">
      <c r="B193" s="133"/>
      <c r="C193" s="134" t="s">
        <v>296</v>
      </c>
      <c r="D193" s="134" t="s">
        <v>180</v>
      </c>
      <c r="E193" s="135" t="s">
        <v>884</v>
      </c>
      <c r="F193" s="136" t="s">
        <v>885</v>
      </c>
      <c r="G193" s="137" t="s">
        <v>116</v>
      </c>
      <c r="H193" s="138">
        <v>384.8</v>
      </c>
      <c r="I193" s="139"/>
      <c r="J193" s="140">
        <f>ROUND(I193*H193,2)</f>
        <v>0</v>
      </c>
      <c r="K193" s="141"/>
      <c r="L193" s="31"/>
      <c r="M193" s="142" t="s">
        <v>1</v>
      </c>
      <c r="N193" s="143" t="s">
        <v>41</v>
      </c>
      <c r="P193" s="144">
        <f>O193*H193</f>
        <v>0</v>
      </c>
      <c r="Q193" s="144">
        <v>0</v>
      </c>
      <c r="R193" s="144">
        <f>Q193*H193</f>
        <v>0</v>
      </c>
      <c r="S193" s="144">
        <v>0</v>
      </c>
      <c r="T193" s="145">
        <f>S193*H193</f>
        <v>0</v>
      </c>
      <c r="AR193" s="146" t="s">
        <v>184</v>
      </c>
      <c r="AT193" s="146" t="s">
        <v>180</v>
      </c>
      <c r="AU193" s="146" t="s">
        <v>87</v>
      </c>
      <c r="AY193" s="16" t="s">
        <v>178</v>
      </c>
      <c r="BE193" s="147">
        <f>IF(N193="základní",J193,0)</f>
        <v>0</v>
      </c>
      <c r="BF193" s="147">
        <f>IF(N193="snížená",J193,0)</f>
        <v>0</v>
      </c>
      <c r="BG193" s="147">
        <f>IF(N193="zákl. přenesená",J193,0)</f>
        <v>0</v>
      </c>
      <c r="BH193" s="147">
        <f>IF(N193="sníž. přenesená",J193,0)</f>
        <v>0</v>
      </c>
      <c r="BI193" s="147">
        <f>IF(N193="nulová",J193,0)</f>
        <v>0</v>
      </c>
      <c r="BJ193" s="16" t="s">
        <v>84</v>
      </c>
      <c r="BK193" s="147">
        <f>ROUND(I193*H193,2)</f>
        <v>0</v>
      </c>
      <c r="BL193" s="16" t="s">
        <v>184</v>
      </c>
      <c r="BM193" s="146" t="s">
        <v>886</v>
      </c>
    </row>
    <row r="194" spans="2:65" s="12" customFormat="1">
      <c r="B194" s="148"/>
      <c r="D194" s="149" t="s">
        <v>186</v>
      </c>
      <c r="E194" s="150" t="s">
        <v>1</v>
      </c>
      <c r="F194" s="151" t="s">
        <v>825</v>
      </c>
      <c r="H194" s="150" t="s">
        <v>1</v>
      </c>
      <c r="I194" s="152"/>
      <c r="L194" s="148"/>
      <c r="M194" s="153"/>
      <c r="T194" s="154"/>
      <c r="AT194" s="150" t="s">
        <v>186</v>
      </c>
      <c r="AU194" s="150" t="s">
        <v>87</v>
      </c>
      <c r="AV194" s="12" t="s">
        <v>84</v>
      </c>
      <c r="AW194" s="12" t="s">
        <v>31</v>
      </c>
      <c r="AX194" s="12" t="s">
        <v>76</v>
      </c>
      <c r="AY194" s="150" t="s">
        <v>178</v>
      </c>
    </row>
    <row r="195" spans="2:65" s="13" customFormat="1">
      <c r="B195" s="155"/>
      <c r="D195" s="149" t="s">
        <v>186</v>
      </c>
      <c r="E195" s="156" t="s">
        <v>1</v>
      </c>
      <c r="F195" s="157" t="s">
        <v>887</v>
      </c>
      <c r="H195" s="158">
        <v>384.8</v>
      </c>
      <c r="I195" s="159"/>
      <c r="L195" s="155"/>
      <c r="M195" s="160"/>
      <c r="T195" s="161"/>
      <c r="AT195" s="156" t="s">
        <v>186</v>
      </c>
      <c r="AU195" s="156" t="s">
        <v>87</v>
      </c>
      <c r="AV195" s="13" t="s">
        <v>87</v>
      </c>
      <c r="AW195" s="13" t="s">
        <v>31</v>
      </c>
      <c r="AX195" s="13" t="s">
        <v>76</v>
      </c>
      <c r="AY195" s="156" t="s">
        <v>178</v>
      </c>
    </row>
    <row r="196" spans="2:65" s="14" customFormat="1">
      <c r="B196" s="162"/>
      <c r="D196" s="149" t="s">
        <v>186</v>
      </c>
      <c r="E196" s="163" t="s">
        <v>1</v>
      </c>
      <c r="F196" s="164" t="s">
        <v>189</v>
      </c>
      <c r="H196" s="165">
        <v>384.8</v>
      </c>
      <c r="I196" s="166"/>
      <c r="L196" s="162"/>
      <c r="M196" s="167"/>
      <c r="T196" s="168"/>
      <c r="AT196" s="163" t="s">
        <v>186</v>
      </c>
      <c r="AU196" s="163" t="s">
        <v>87</v>
      </c>
      <c r="AV196" s="14" t="s">
        <v>184</v>
      </c>
      <c r="AW196" s="14" t="s">
        <v>31</v>
      </c>
      <c r="AX196" s="14" t="s">
        <v>84</v>
      </c>
      <c r="AY196" s="163" t="s">
        <v>178</v>
      </c>
    </row>
    <row r="197" spans="2:65" s="1" customFormat="1" ht="24.2" customHeight="1">
      <c r="B197" s="133"/>
      <c r="C197" s="134" t="s">
        <v>301</v>
      </c>
      <c r="D197" s="134" t="s">
        <v>180</v>
      </c>
      <c r="E197" s="135" t="s">
        <v>888</v>
      </c>
      <c r="F197" s="136" t="s">
        <v>889</v>
      </c>
      <c r="G197" s="137" t="s">
        <v>116</v>
      </c>
      <c r="H197" s="138">
        <v>384.8</v>
      </c>
      <c r="I197" s="139"/>
      <c r="J197" s="140">
        <f>ROUND(I197*H197,2)</f>
        <v>0</v>
      </c>
      <c r="K197" s="141"/>
      <c r="L197" s="31"/>
      <c r="M197" s="142" t="s">
        <v>1</v>
      </c>
      <c r="N197" s="143" t="s">
        <v>41</v>
      </c>
      <c r="P197" s="144">
        <f>O197*H197</f>
        <v>0</v>
      </c>
      <c r="Q197" s="144">
        <v>0</v>
      </c>
      <c r="R197" s="144">
        <f>Q197*H197</f>
        <v>0</v>
      </c>
      <c r="S197" s="144">
        <v>0</v>
      </c>
      <c r="T197" s="145">
        <f>S197*H197</f>
        <v>0</v>
      </c>
      <c r="AR197" s="146" t="s">
        <v>184</v>
      </c>
      <c r="AT197" s="146" t="s">
        <v>180</v>
      </c>
      <c r="AU197" s="146" t="s">
        <v>87</v>
      </c>
      <c r="AY197" s="16" t="s">
        <v>178</v>
      </c>
      <c r="BE197" s="147">
        <f>IF(N197="základní",J197,0)</f>
        <v>0</v>
      </c>
      <c r="BF197" s="147">
        <f>IF(N197="snížená",J197,0)</f>
        <v>0</v>
      </c>
      <c r="BG197" s="147">
        <f>IF(N197="zákl. přenesená",J197,0)</f>
        <v>0</v>
      </c>
      <c r="BH197" s="147">
        <f>IF(N197="sníž. přenesená",J197,0)</f>
        <v>0</v>
      </c>
      <c r="BI197" s="147">
        <f>IF(N197="nulová",J197,0)</f>
        <v>0</v>
      </c>
      <c r="BJ197" s="16" t="s">
        <v>84</v>
      </c>
      <c r="BK197" s="147">
        <f>ROUND(I197*H197,2)</f>
        <v>0</v>
      </c>
      <c r="BL197" s="16" t="s">
        <v>184</v>
      </c>
      <c r="BM197" s="146" t="s">
        <v>890</v>
      </c>
    </row>
    <row r="198" spans="2:65" s="12" customFormat="1">
      <c r="B198" s="148"/>
      <c r="D198" s="149" t="s">
        <v>186</v>
      </c>
      <c r="E198" s="150" t="s">
        <v>1</v>
      </c>
      <c r="F198" s="151" t="s">
        <v>825</v>
      </c>
      <c r="H198" s="150" t="s">
        <v>1</v>
      </c>
      <c r="I198" s="152"/>
      <c r="L198" s="148"/>
      <c r="M198" s="153"/>
      <c r="T198" s="154"/>
      <c r="AT198" s="150" t="s">
        <v>186</v>
      </c>
      <c r="AU198" s="150" t="s">
        <v>87</v>
      </c>
      <c r="AV198" s="12" t="s">
        <v>84</v>
      </c>
      <c r="AW198" s="12" t="s">
        <v>31</v>
      </c>
      <c r="AX198" s="12" t="s">
        <v>76</v>
      </c>
      <c r="AY198" s="150" t="s">
        <v>178</v>
      </c>
    </row>
    <row r="199" spans="2:65" s="13" customFormat="1">
      <c r="B199" s="155"/>
      <c r="D199" s="149" t="s">
        <v>186</v>
      </c>
      <c r="E199" s="156" t="s">
        <v>1</v>
      </c>
      <c r="F199" s="157" t="s">
        <v>887</v>
      </c>
      <c r="H199" s="158">
        <v>384.8</v>
      </c>
      <c r="I199" s="159"/>
      <c r="L199" s="155"/>
      <c r="M199" s="160"/>
      <c r="T199" s="161"/>
      <c r="AT199" s="156" t="s">
        <v>186</v>
      </c>
      <c r="AU199" s="156" t="s">
        <v>87</v>
      </c>
      <c r="AV199" s="13" t="s">
        <v>87</v>
      </c>
      <c r="AW199" s="13" t="s">
        <v>31</v>
      </c>
      <c r="AX199" s="13" t="s">
        <v>76</v>
      </c>
      <c r="AY199" s="156" t="s">
        <v>178</v>
      </c>
    </row>
    <row r="200" spans="2:65" s="14" customFormat="1">
      <c r="B200" s="162"/>
      <c r="D200" s="149" t="s">
        <v>186</v>
      </c>
      <c r="E200" s="163" t="s">
        <v>1</v>
      </c>
      <c r="F200" s="164" t="s">
        <v>189</v>
      </c>
      <c r="H200" s="165">
        <v>384.8</v>
      </c>
      <c r="I200" s="166"/>
      <c r="L200" s="162"/>
      <c r="M200" s="167"/>
      <c r="T200" s="168"/>
      <c r="AT200" s="163" t="s">
        <v>186</v>
      </c>
      <c r="AU200" s="163" t="s">
        <v>87</v>
      </c>
      <c r="AV200" s="14" t="s">
        <v>184</v>
      </c>
      <c r="AW200" s="14" t="s">
        <v>31</v>
      </c>
      <c r="AX200" s="14" t="s">
        <v>84</v>
      </c>
      <c r="AY200" s="163" t="s">
        <v>178</v>
      </c>
    </row>
    <row r="201" spans="2:65" s="1" customFormat="1" ht="24.2" customHeight="1">
      <c r="B201" s="133"/>
      <c r="C201" s="134" t="s">
        <v>306</v>
      </c>
      <c r="D201" s="134" t="s">
        <v>180</v>
      </c>
      <c r="E201" s="135" t="s">
        <v>891</v>
      </c>
      <c r="F201" s="136" t="s">
        <v>892</v>
      </c>
      <c r="G201" s="137" t="s">
        <v>116</v>
      </c>
      <c r="H201" s="138">
        <v>384.8</v>
      </c>
      <c r="I201" s="139"/>
      <c r="J201" s="140">
        <f>ROUND(I201*H201,2)</f>
        <v>0</v>
      </c>
      <c r="K201" s="141"/>
      <c r="L201" s="31"/>
      <c r="M201" s="142" t="s">
        <v>1</v>
      </c>
      <c r="N201" s="143" t="s">
        <v>41</v>
      </c>
      <c r="P201" s="144">
        <f>O201*H201</f>
        <v>0</v>
      </c>
      <c r="Q201" s="144">
        <v>0</v>
      </c>
      <c r="R201" s="144">
        <f>Q201*H201</f>
        <v>0</v>
      </c>
      <c r="S201" s="144">
        <v>0</v>
      </c>
      <c r="T201" s="145">
        <f>S201*H201</f>
        <v>0</v>
      </c>
      <c r="AR201" s="146" t="s">
        <v>184</v>
      </c>
      <c r="AT201" s="146" t="s">
        <v>180</v>
      </c>
      <c r="AU201" s="146" t="s">
        <v>87</v>
      </c>
      <c r="AY201" s="16" t="s">
        <v>178</v>
      </c>
      <c r="BE201" s="147">
        <f>IF(N201="základní",J201,0)</f>
        <v>0</v>
      </c>
      <c r="BF201" s="147">
        <f>IF(N201="snížená",J201,0)</f>
        <v>0</v>
      </c>
      <c r="BG201" s="147">
        <f>IF(N201="zákl. přenesená",J201,0)</f>
        <v>0</v>
      </c>
      <c r="BH201" s="147">
        <f>IF(N201="sníž. přenesená",J201,0)</f>
        <v>0</v>
      </c>
      <c r="BI201" s="147">
        <f>IF(N201="nulová",J201,0)</f>
        <v>0</v>
      </c>
      <c r="BJ201" s="16" t="s">
        <v>84</v>
      </c>
      <c r="BK201" s="147">
        <f>ROUND(I201*H201,2)</f>
        <v>0</v>
      </c>
      <c r="BL201" s="16" t="s">
        <v>184</v>
      </c>
      <c r="BM201" s="146" t="s">
        <v>893</v>
      </c>
    </row>
    <row r="202" spans="2:65" s="12" customFormat="1">
      <c r="B202" s="148"/>
      <c r="D202" s="149" t="s">
        <v>186</v>
      </c>
      <c r="E202" s="150" t="s">
        <v>1</v>
      </c>
      <c r="F202" s="151" t="s">
        <v>825</v>
      </c>
      <c r="H202" s="150" t="s">
        <v>1</v>
      </c>
      <c r="I202" s="152"/>
      <c r="L202" s="148"/>
      <c r="M202" s="153"/>
      <c r="T202" s="154"/>
      <c r="AT202" s="150" t="s">
        <v>186</v>
      </c>
      <c r="AU202" s="150" t="s">
        <v>87</v>
      </c>
      <c r="AV202" s="12" t="s">
        <v>84</v>
      </c>
      <c r="AW202" s="12" t="s">
        <v>31</v>
      </c>
      <c r="AX202" s="12" t="s">
        <v>76</v>
      </c>
      <c r="AY202" s="150" t="s">
        <v>178</v>
      </c>
    </row>
    <row r="203" spans="2:65" s="13" customFormat="1">
      <c r="B203" s="155"/>
      <c r="D203" s="149" t="s">
        <v>186</v>
      </c>
      <c r="E203" s="156" t="s">
        <v>1</v>
      </c>
      <c r="F203" s="157" t="s">
        <v>887</v>
      </c>
      <c r="H203" s="158">
        <v>384.8</v>
      </c>
      <c r="I203" s="159"/>
      <c r="L203" s="155"/>
      <c r="M203" s="160"/>
      <c r="T203" s="161"/>
      <c r="AT203" s="156" t="s">
        <v>186</v>
      </c>
      <c r="AU203" s="156" t="s">
        <v>87</v>
      </c>
      <c r="AV203" s="13" t="s">
        <v>87</v>
      </c>
      <c r="AW203" s="13" t="s">
        <v>31</v>
      </c>
      <c r="AX203" s="13" t="s">
        <v>76</v>
      </c>
      <c r="AY203" s="156" t="s">
        <v>178</v>
      </c>
    </row>
    <row r="204" spans="2:65" s="14" customFormat="1">
      <c r="B204" s="162"/>
      <c r="D204" s="149" t="s">
        <v>186</v>
      </c>
      <c r="E204" s="163" t="s">
        <v>1</v>
      </c>
      <c r="F204" s="164" t="s">
        <v>189</v>
      </c>
      <c r="H204" s="165">
        <v>384.8</v>
      </c>
      <c r="I204" s="166"/>
      <c r="L204" s="162"/>
      <c r="M204" s="167"/>
      <c r="T204" s="168"/>
      <c r="AT204" s="163" t="s">
        <v>186</v>
      </c>
      <c r="AU204" s="163" t="s">
        <v>87</v>
      </c>
      <c r="AV204" s="14" t="s">
        <v>184</v>
      </c>
      <c r="AW204" s="14" t="s">
        <v>31</v>
      </c>
      <c r="AX204" s="14" t="s">
        <v>84</v>
      </c>
      <c r="AY204" s="163" t="s">
        <v>178</v>
      </c>
    </row>
    <row r="205" spans="2:65" s="1" customFormat="1" ht="16.5" customHeight="1">
      <c r="B205" s="133"/>
      <c r="C205" s="169" t="s">
        <v>311</v>
      </c>
      <c r="D205" s="169" t="s">
        <v>436</v>
      </c>
      <c r="E205" s="170" t="s">
        <v>894</v>
      </c>
      <c r="F205" s="171" t="s">
        <v>895</v>
      </c>
      <c r="G205" s="172" t="s">
        <v>896</v>
      </c>
      <c r="H205" s="173">
        <v>7.6959999999999997</v>
      </c>
      <c r="I205" s="174"/>
      <c r="J205" s="175">
        <f>ROUND(I205*H205,2)</f>
        <v>0</v>
      </c>
      <c r="K205" s="176"/>
      <c r="L205" s="177"/>
      <c r="M205" s="178" t="s">
        <v>1</v>
      </c>
      <c r="N205" s="179" t="s">
        <v>41</v>
      </c>
      <c r="P205" s="144">
        <f>O205*H205</f>
        <v>0</v>
      </c>
      <c r="Q205" s="144">
        <v>1E-3</v>
      </c>
      <c r="R205" s="144">
        <f>Q205*H205</f>
        <v>7.6959999999999997E-3</v>
      </c>
      <c r="S205" s="144">
        <v>0</v>
      </c>
      <c r="T205" s="145">
        <f>S205*H205</f>
        <v>0</v>
      </c>
      <c r="AR205" s="146" t="s">
        <v>219</v>
      </c>
      <c r="AT205" s="146" t="s">
        <v>436</v>
      </c>
      <c r="AU205" s="146" t="s">
        <v>87</v>
      </c>
      <c r="AY205" s="16" t="s">
        <v>178</v>
      </c>
      <c r="BE205" s="147">
        <f>IF(N205="základní",J205,0)</f>
        <v>0</v>
      </c>
      <c r="BF205" s="147">
        <f>IF(N205="snížená",J205,0)</f>
        <v>0</v>
      </c>
      <c r="BG205" s="147">
        <f>IF(N205="zákl. přenesená",J205,0)</f>
        <v>0</v>
      </c>
      <c r="BH205" s="147">
        <f>IF(N205="sníž. přenesená",J205,0)</f>
        <v>0</v>
      </c>
      <c r="BI205" s="147">
        <f>IF(N205="nulová",J205,0)</f>
        <v>0</v>
      </c>
      <c r="BJ205" s="16" t="s">
        <v>84</v>
      </c>
      <c r="BK205" s="147">
        <f>ROUND(I205*H205,2)</f>
        <v>0</v>
      </c>
      <c r="BL205" s="16" t="s">
        <v>184</v>
      </c>
      <c r="BM205" s="146" t="s">
        <v>897</v>
      </c>
    </row>
    <row r="206" spans="2:65" s="12" customFormat="1">
      <c r="B206" s="148"/>
      <c r="D206" s="149" t="s">
        <v>186</v>
      </c>
      <c r="E206" s="150" t="s">
        <v>1</v>
      </c>
      <c r="F206" s="151" t="s">
        <v>825</v>
      </c>
      <c r="H206" s="150" t="s">
        <v>1</v>
      </c>
      <c r="I206" s="152"/>
      <c r="L206" s="148"/>
      <c r="M206" s="153"/>
      <c r="T206" s="154"/>
      <c r="AT206" s="150" t="s">
        <v>186</v>
      </c>
      <c r="AU206" s="150" t="s">
        <v>87</v>
      </c>
      <c r="AV206" s="12" t="s">
        <v>84</v>
      </c>
      <c r="AW206" s="12" t="s">
        <v>31</v>
      </c>
      <c r="AX206" s="12" t="s">
        <v>76</v>
      </c>
      <c r="AY206" s="150" t="s">
        <v>178</v>
      </c>
    </row>
    <row r="207" spans="2:65" s="13" customFormat="1">
      <c r="B207" s="155"/>
      <c r="D207" s="149" t="s">
        <v>186</v>
      </c>
      <c r="E207" s="156" t="s">
        <v>1</v>
      </c>
      <c r="F207" s="157" t="s">
        <v>898</v>
      </c>
      <c r="H207" s="158">
        <v>7.6959999999999997</v>
      </c>
      <c r="I207" s="159"/>
      <c r="L207" s="155"/>
      <c r="M207" s="160"/>
      <c r="T207" s="161"/>
      <c r="AT207" s="156" t="s">
        <v>186</v>
      </c>
      <c r="AU207" s="156" t="s">
        <v>87</v>
      </c>
      <c r="AV207" s="13" t="s">
        <v>87</v>
      </c>
      <c r="AW207" s="13" t="s">
        <v>31</v>
      </c>
      <c r="AX207" s="13" t="s">
        <v>76</v>
      </c>
      <c r="AY207" s="156" t="s">
        <v>178</v>
      </c>
    </row>
    <row r="208" spans="2:65" s="14" customFormat="1">
      <c r="B208" s="162"/>
      <c r="D208" s="149" t="s">
        <v>186</v>
      </c>
      <c r="E208" s="163" t="s">
        <v>1</v>
      </c>
      <c r="F208" s="164" t="s">
        <v>189</v>
      </c>
      <c r="H208" s="165">
        <v>7.6959999999999997</v>
      </c>
      <c r="I208" s="166"/>
      <c r="L208" s="162"/>
      <c r="M208" s="167"/>
      <c r="T208" s="168"/>
      <c r="AT208" s="163" t="s">
        <v>186</v>
      </c>
      <c r="AU208" s="163" t="s">
        <v>87</v>
      </c>
      <c r="AV208" s="14" t="s">
        <v>184</v>
      </c>
      <c r="AW208" s="14" t="s">
        <v>31</v>
      </c>
      <c r="AX208" s="14" t="s">
        <v>84</v>
      </c>
      <c r="AY208" s="163" t="s">
        <v>178</v>
      </c>
    </row>
    <row r="209" spans="2:65" s="11" customFormat="1" ht="22.9" customHeight="1">
      <c r="B209" s="121"/>
      <c r="D209" s="122" t="s">
        <v>75</v>
      </c>
      <c r="E209" s="131" t="s">
        <v>87</v>
      </c>
      <c r="F209" s="131" t="s">
        <v>899</v>
      </c>
      <c r="I209" s="124"/>
      <c r="J209" s="132">
        <f>BK209</f>
        <v>0</v>
      </c>
      <c r="L209" s="121"/>
      <c r="M209" s="126"/>
      <c r="P209" s="127">
        <f>SUM(P210:P215)</f>
        <v>0</v>
      </c>
      <c r="R209" s="127">
        <f>SUM(R210:R215)</f>
        <v>0.12859517000000001</v>
      </c>
      <c r="T209" s="128">
        <f>SUM(T210:T215)</f>
        <v>0</v>
      </c>
      <c r="AR209" s="122" t="s">
        <v>84</v>
      </c>
      <c r="AT209" s="129" t="s">
        <v>75</v>
      </c>
      <c r="AU209" s="129" t="s">
        <v>84</v>
      </c>
      <c r="AY209" s="122" t="s">
        <v>178</v>
      </c>
      <c r="BK209" s="130">
        <f>SUM(BK210:BK215)</f>
        <v>0</v>
      </c>
    </row>
    <row r="210" spans="2:65" s="1" customFormat="1" ht="16.5" customHeight="1">
      <c r="B210" s="133"/>
      <c r="C210" s="134" t="s">
        <v>345</v>
      </c>
      <c r="D210" s="134" t="s">
        <v>180</v>
      </c>
      <c r="E210" s="135" t="s">
        <v>900</v>
      </c>
      <c r="F210" s="136" t="s">
        <v>901</v>
      </c>
      <c r="G210" s="137" t="s">
        <v>439</v>
      </c>
      <c r="H210" s="138">
        <v>0.121</v>
      </c>
      <c r="I210" s="139"/>
      <c r="J210" s="140">
        <f>ROUND(I210*H210,2)</f>
        <v>0</v>
      </c>
      <c r="K210" s="141"/>
      <c r="L210" s="31"/>
      <c r="M210" s="142" t="s">
        <v>1</v>
      </c>
      <c r="N210" s="143" t="s">
        <v>41</v>
      </c>
      <c r="P210" s="144">
        <f>O210*H210</f>
        <v>0</v>
      </c>
      <c r="Q210" s="144">
        <v>1.06277</v>
      </c>
      <c r="R210" s="144">
        <f>Q210*H210</f>
        <v>0.12859517000000001</v>
      </c>
      <c r="S210" s="144">
        <v>0</v>
      </c>
      <c r="T210" s="145">
        <f>S210*H210</f>
        <v>0</v>
      </c>
      <c r="AR210" s="146" t="s">
        <v>184</v>
      </c>
      <c r="AT210" s="146" t="s">
        <v>180</v>
      </c>
      <c r="AU210" s="146" t="s">
        <v>87</v>
      </c>
      <c r="AY210" s="16" t="s">
        <v>178</v>
      </c>
      <c r="BE210" s="147">
        <f>IF(N210="základní",J210,0)</f>
        <v>0</v>
      </c>
      <c r="BF210" s="147">
        <f>IF(N210="snížená",J210,0)</f>
        <v>0</v>
      </c>
      <c r="BG210" s="147">
        <f>IF(N210="zákl. přenesená",J210,0)</f>
        <v>0</v>
      </c>
      <c r="BH210" s="147">
        <f>IF(N210="sníž. přenesená",J210,0)</f>
        <v>0</v>
      </c>
      <c r="BI210" s="147">
        <f>IF(N210="nulová",J210,0)</f>
        <v>0</v>
      </c>
      <c r="BJ210" s="16" t="s">
        <v>84</v>
      </c>
      <c r="BK210" s="147">
        <f>ROUND(I210*H210,2)</f>
        <v>0</v>
      </c>
      <c r="BL210" s="16" t="s">
        <v>184</v>
      </c>
      <c r="BM210" s="146" t="s">
        <v>902</v>
      </c>
    </row>
    <row r="211" spans="2:65" s="12" customFormat="1">
      <c r="B211" s="148"/>
      <c r="D211" s="149" t="s">
        <v>186</v>
      </c>
      <c r="E211" s="150" t="s">
        <v>1</v>
      </c>
      <c r="F211" s="151" t="s">
        <v>825</v>
      </c>
      <c r="H211" s="150" t="s">
        <v>1</v>
      </c>
      <c r="I211" s="152"/>
      <c r="L211" s="148"/>
      <c r="M211" s="153"/>
      <c r="T211" s="154"/>
      <c r="AT211" s="150" t="s">
        <v>186</v>
      </c>
      <c r="AU211" s="150" t="s">
        <v>87</v>
      </c>
      <c r="AV211" s="12" t="s">
        <v>84</v>
      </c>
      <c r="AW211" s="12" t="s">
        <v>31</v>
      </c>
      <c r="AX211" s="12" t="s">
        <v>76</v>
      </c>
      <c r="AY211" s="150" t="s">
        <v>178</v>
      </c>
    </row>
    <row r="212" spans="2:65" s="12" customFormat="1">
      <c r="B212" s="148"/>
      <c r="D212" s="149" t="s">
        <v>186</v>
      </c>
      <c r="E212" s="150" t="s">
        <v>1</v>
      </c>
      <c r="F212" s="151" t="s">
        <v>847</v>
      </c>
      <c r="H212" s="150" t="s">
        <v>1</v>
      </c>
      <c r="I212" s="152"/>
      <c r="L212" s="148"/>
      <c r="M212" s="153"/>
      <c r="T212" s="154"/>
      <c r="AT212" s="150" t="s">
        <v>186</v>
      </c>
      <c r="AU212" s="150" t="s">
        <v>87</v>
      </c>
      <c r="AV212" s="12" t="s">
        <v>84</v>
      </c>
      <c r="AW212" s="12" t="s">
        <v>31</v>
      </c>
      <c r="AX212" s="12" t="s">
        <v>76</v>
      </c>
      <c r="AY212" s="150" t="s">
        <v>178</v>
      </c>
    </row>
    <row r="213" spans="2:65" s="13" customFormat="1">
      <c r="B213" s="155"/>
      <c r="D213" s="149" t="s">
        <v>186</v>
      </c>
      <c r="E213" s="156" t="s">
        <v>1</v>
      </c>
      <c r="F213" s="157" t="s">
        <v>848</v>
      </c>
      <c r="H213" s="158">
        <v>27.5</v>
      </c>
      <c r="I213" s="159"/>
      <c r="L213" s="155"/>
      <c r="M213" s="160"/>
      <c r="T213" s="161"/>
      <c r="AT213" s="156" t="s">
        <v>186</v>
      </c>
      <c r="AU213" s="156" t="s">
        <v>87</v>
      </c>
      <c r="AV213" s="13" t="s">
        <v>87</v>
      </c>
      <c r="AW213" s="13" t="s">
        <v>31</v>
      </c>
      <c r="AX213" s="13" t="s">
        <v>76</v>
      </c>
      <c r="AY213" s="156" t="s">
        <v>178</v>
      </c>
    </row>
    <row r="214" spans="2:65" s="14" customFormat="1">
      <c r="B214" s="162"/>
      <c r="D214" s="149" t="s">
        <v>186</v>
      </c>
      <c r="E214" s="163" t="s">
        <v>1</v>
      </c>
      <c r="F214" s="164" t="s">
        <v>189</v>
      </c>
      <c r="H214" s="165">
        <v>27.5</v>
      </c>
      <c r="I214" s="166"/>
      <c r="L214" s="162"/>
      <c r="M214" s="167"/>
      <c r="T214" s="168"/>
      <c r="AT214" s="163" t="s">
        <v>186</v>
      </c>
      <c r="AU214" s="163" t="s">
        <v>87</v>
      </c>
      <c r="AV214" s="14" t="s">
        <v>184</v>
      </c>
      <c r="AW214" s="14" t="s">
        <v>31</v>
      </c>
      <c r="AX214" s="14" t="s">
        <v>76</v>
      </c>
      <c r="AY214" s="163" t="s">
        <v>178</v>
      </c>
    </row>
    <row r="215" spans="2:65" s="13" customFormat="1">
      <c r="B215" s="155"/>
      <c r="D215" s="149" t="s">
        <v>186</v>
      </c>
      <c r="E215" s="156" t="s">
        <v>1</v>
      </c>
      <c r="F215" s="157" t="s">
        <v>903</v>
      </c>
      <c r="H215" s="158">
        <v>0.121</v>
      </c>
      <c r="I215" s="159"/>
      <c r="L215" s="155"/>
      <c r="M215" s="160"/>
      <c r="T215" s="161"/>
      <c r="AT215" s="156" t="s">
        <v>186</v>
      </c>
      <c r="AU215" s="156" t="s">
        <v>87</v>
      </c>
      <c r="AV215" s="13" t="s">
        <v>87</v>
      </c>
      <c r="AW215" s="13" t="s">
        <v>31</v>
      </c>
      <c r="AX215" s="13" t="s">
        <v>84</v>
      </c>
      <c r="AY215" s="156" t="s">
        <v>178</v>
      </c>
    </row>
    <row r="216" spans="2:65" s="11" customFormat="1" ht="22.9" customHeight="1">
      <c r="B216" s="121"/>
      <c r="D216" s="122" t="s">
        <v>75</v>
      </c>
      <c r="E216" s="131" t="s">
        <v>206</v>
      </c>
      <c r="F216" s="131" t="s">
        <v>904</v>
      </c>
      <c r="I216" s="124"/>
      <c r="J216" s="132">
        <f>BK216</f>
        <v>0</v>
      </c>
      <c r="L216" s="121"/>
      <c r="M216" s="126"/>
      <c r="P216" s="127">
        <f>SUM(P217:P326)</f>
        <v>0</v>
      </c>
      <c r="R216" s="127">
        <f>SUM(R217:R326)</f>
        <v>8.8242550000000008</v>
      </c>
      <c r="T216" s="128">
        <f>SUM(T217:T326)</f>
        <v>0</v>
      </c>
      <c r="AR216" s="122" t="s">
        <v>84</v>
      </c>
      <c r="AT216" s="129" t="s">
        <v>75</v>
      </c>
      <c r="AU216" s="129" t="s">
        <v>84</v>
      </c>
      <c r="AY216" s="122" t="s">
        <v>178</v>
      </c>
      <c r="BK216" s="130">
        <f>SUM(BK217:BK326)</f>
        <v>0</v>
      </c>
    </row>
    <row r="217" spans="2:65" s="1" customFormat="1" ht="21.75" customHeight="1">
      <c r="B217" s="133"/>
      <c r="C217" s="134" t="s">
        <v>350</v>
      </c>
      <c r="D217" s="134" t="s">
        <v>180</v>
      </c>
      <c r="E217" s="135" t="s">
        <v>905</v>
      </c>
      <c r="F217" s="136" t="s">
        <v>906</v>
      </c>
      <c r="G217" s="137" t="s">
        <v>116</v>
      </c>
      <c r="H217" s="138">
        <v>44.9</v>
      </c>
      <c r="I217" s="139"/>
      <c r="J217" s="140">
        <f>ROUND(I217*H217,2)</f>
        <v>0</v>
      </c>
      <c r="K217" s="141"/>
      <c r="L217" s="31"/>
      <c r="M217" s="142" t="s">
        <v>1</v>
      </c>
      <c r="N217" s="143" t="s">
        <v>41</v>
      </c>
      <c r="P217" s="144">
        <f>O217*H217</f>
        <v>0</v>
      </c>
      <c r="Q217" s="144">
        <v>0</v>
      </c>
      <c r="R217" s="144">
        <f>Q217*H217</f>
        <v>0</v>
      </c>
      <c r="S217" s="144">
        <v>0</v>
      </c>
      <c r="T217" s="145">
        <f>S217*H217</f>
        <v>0</v>
      </c>
      <c r="AR217" s="146" t="s">
        <v>184</v>
      </c>
      <c r="AT217" s="146" t="s">
        <v>180</v>
      </c>
      <c r="AU217" s="146" t="s">
        <v>87</v>
      </c>
      <c r="AY217" s="16" t="s">
        <v>178</v>
      </c>
      <c r="BE217" s="147">
        <f>IF(N217="základní",J217,0)</f>
        <v>0</v>
      </c>
      <c r="BF217" s="147">
        <f>IF(N217="snížená",J217,0)</f>
        <v>0</v>
      </c>
      <c r="BG217" s="147">
        <f>IF(N217="zákl. přenesená",J217,0)</f>
        <v>0</v>
      </c>
      <c r="BH217" s="147">
        <f>IF(N217="sníž. přenesená",J217,0)</f>
        <v>0</v>
      </c>
      <c r="BI217" s="147">
        <f>IF(N217="nulová",J217,0)</f>
        <v>0</v>
      </c>
      <c r="BJ217" s="16" t="s">
        <v>84</v>
      </c>
      <c r="BK217" s="147">
        <f>ROUND(I217*H217,2)</f>
        <v>0</v>
      </c>
      <c r="BL217" s="16" t="s">
        <v>184</v>
      </c>
      <c r="BM217" s="146" t="s">
        <v>907</v>
      </c>
    </row>
    <row r="218" spans="2:65" s="12" customFormat="1">
      <c r="B218" s="148"/>
      <c r="D218" s="149" t="s">
        <v>186</v>
      </c>
      <c r="E218" s="150" t="s">
        <v>1</v>
      </c>
      <c r="F218" s="151" t="s">
        <v>852</v>
      </c>
      <c r="H218" s="150" t="s">
        <v>1</v>
      </c>
      <c r="I218" s="152"/>
      <c r="L218" s="148"/>
      <c r="M218" s="153"/>
      <c r="T218" s="154"/>
      <c r="AT218" s="150" t="s">
        <v>186</v>
      </c>
      <c r="AU218" s="150" t="s">
        <v>87</v>
      </c>
      <c r="AV218" s="12" t="s">
        <v>84</v>
      </c>
      <c r="AW218" s="12" t="s">
        <v>31</v>
      </c>
      <c r="AX218" s="12" t="s">
        <v>76</v>
      </c>
      <c r="AY218" s="150" t="s">
        <v>178</v>
      </c>
    </row>
    <row r="219" spans="2:65" s="13" customFormat="1">
      <c r="B219" s="155"/>
      <c r="D219" s="149" t="s">
        <v>186</v>
      </c>
      <c r="E219" s="156" t="s">
        <v>1</v>
      </c>
      <c r="F219" s="157" t="s">
        <v>908</v>
      </c>
      <c r="H219" s="158">
        <v>43.3</v>
      </c>
      <c r="I219" s="159"/>
      <c r="L219" s="155"/>
      <c r="M219" s="160"/>
      <c r="T219" s="161"/>
      <c r="AT219" s="156" t="s">
        <v>186</v>
      </c>
      <c r="AU219" s="156" t="s">
        <v>87</v>
      </c>
      <c r="AV219" s="13" t="s">
        <v>87</v>
      </c>
      <c r="AW219" s="13" t="s">
        <v>31</v>
      </c>
      <c r="AX219" s="13" t="s">
        <v>76</v>
      </c>
      <c r="AY219" s="156" t="s">
        <v>178</v>
      </c>
    </row>
    <row r="220" spans="2:65" s="12" customFormat="1">
      <c r="B220" s="148"/>
      <c r="D220" s="149" t="s">
        <v>186</v>
      </c>
      <c r="E220" s="150" t="s">
        <v>1</v>
      </c>
      <c r="F220" s="151" t="s">
        <v>825</v>
      </c>
      <c r="H220" s="150" t="s">
        <v>1</v>
      </c>
      <c r="I220" s="152"/>
      <c r="L220" s="148"/>
      <c r="M220" s="153"/>
      <c r="T220" s="154"/>
      <c r="AT220" s="150" t="s">
        <v>186</v>
      </c>
      <c r="AU220" s="150" t="s">
        <v>87</v>
      </c>
      <c r="AV220" s="12" t="s">
        <v>84</v>
      </c>
      <c r="AW220" s="12" t="s">
        <v>31</v>
      </c>
      <c r="AX220" s="12" t="s">
        <v>76</v>
      </c>
      <c r="AY220" s="150" t="s">
        <v>178</v>
      </c>
    </row>
    <row r="221" spans="2:65" s="12" customFormat="1">
      <c r="B221" s="148"/>
      <c r="D221" s="149" t="s">
        <v>186</v>
      </c>
      <c r="E221" s="150" t="s">
        <v>1</v>
      </c>
      <c r="F221" s="151" t="s">
        <v>869</v>
      </c>
      <c r="H221" s="150" t="s">
        <v>1</v>
      </c>
      <c r="I221" s="152"/>
      <c r="L221" s="148"/>
      <c r="M221" s="153"/>
      <c r="T221" s="154"/>
      <c r="AT221" s="150" t="s">
        <v>186</v>
      </c>
      <c r="AU221" s="150" t="s">
        <v>87</v>
      </c>
      <c r="AV221" s="12" t="s">
        <v>84</v>
      </c>
      <c r="AW221" s="12" t="s">
        <v>31</v>
      </c>
      <c r="AX221" s="12" t="s">
        <v>76</v>
      </c>
      <c r="AY221" s="150" t="s">
        <v>178</v>
      </c>
    </row>
    <row r="222" spans="2:65" s="13" customFormat="1">
      <c r="B222" s="155"/>
      <c r="D222" s="149" t="s">
        <v>186</v>
      </c>
      <c r="E222" s="156" t="s">
        <v>1</v>
      </c>
      <c r="F222" s="157" t="s">
        <v>870</v>
      </c>
      <c r="H222" s="158">
        <v>1.6</v>
      </c>
      <c r="I222" s="159"/>
      <c r="L222" s="155"/>
      <c r="M222" s="160"/>
      <c r="T222" s="161"/>
      <c r="AT222" s="156" t="s">
        <v>186</v>
      </c>
      <c r="AU222" s="156" t="s">
        <v>87</v>
      </c>
      <c r="AV222" s="13" t="s">
        <v>87</v>
      </c>
      <c r="AW222" s="13" t="s">
        <v>31</v>
      </c>
      <c r="AX222" s="13" t="s">
        <v>76</v>
      </c>
      <c r="AY222" s="156" t="s">
        <v>178</v>
      </c>
    </row>
    <row r="223" spans="2:65" s="14" customFormat="1">
      <c r="B223" s="162"/>
      <c r="D223" s="149" t="s">
        <v>186</v>
      </c>
      <c r="E223" s="163" t="s">
        <v>1</v>
      </c>
      <c r="F223" s="164" t="s">
        <v>189</v>
      </c>
      <c r="H223" s="165">
        <v>44.9</v>
      </c>
      <c r="I223" s="166"/>
      <c r="L223" s="162"/>
      <c r="M223" s="167"/>
      <c r="T223" s="168"/>
      <c r="AT223" s="163" t="s">
        <v>186</v>
      </c>
      <c r="AU223" s="163" t="s">
        <v>87</v>
      </c>
      <c r="AV223" s="14" t="s">
        <v>184</v>
      </c>
      <c r="AW223" s="14" t="s">
        <v>31</v>
      </c>
      <c r="AX223" s="14" t="s">
        <v>84</v>
      </c>
      <c r="AY223" s="163" t="s">
        <v>178</v>
      </c>
    </row>
    <row r="224" spans="2:65" s="1" customFormat="1" ht="21.75" customHeight="1">
      <c r="B224" s="133"/>
      <c r="C224" s="134" t="s">
        <v>355</v>
      </c>
      <c r="D224" s="134" t="s">
        <v>180</v>
      </c>
      <c r="E224" s="135" t="s">
        <v>909</v>
      </c>
      <c r="F224" s="136" t="s">
        <v>910</v>
      </c>
      <c r="G224" s="137" t="s">
        <v>116</v>
      </c>
      <c r="H224" s="138">
        <v>303.3</v>
      </c>
      <c r="I224" s="139"/>
      <c r="J224" s="140">
        <f>ROUND(I224*H224,2)</f>
        <v>0</v>
      </c>
      <c r="K224" s="141"/>
      <c r="L224" s="31"/>
      <c r="M224" s="142" t="s">
        <v>1</v>
      </c>
      <c r="N224" s="143" t="s">
        <v>41</v>
      </c>
      <c r="P224" s="144">
        <f>O224*H224</f>
        <v>0</v>
      </c>
      <c r="Q224" s="144">
        <v>0</v>
      </c>
      <c r="R224" s="144">
        <f>Q224*H224</f>
        <v>0</v>
      </c>
      <c r="S224" s="144">
        <v>0</v>
      </c>
      <c r="T224" s="145">
        <f>S224*H224</f>
        <v>0</v>
      </c>
      <c r="AR224" s="146" t="s">
        <v>184</v>
      </c>
      <c r="AT224" s="146" t="s">
        <v>180</v>
      </c>
      <c r="AU224" s="146" t="s">
        <v>87</v>
      </c>
      <c r="AY224" s="16" t="s">
        <v>178</v>
      </c>
      <c r="BE224" s="147">
        <f>IF(N224="základní",J224,0)</f>
        <v>0</v>
      </c>
      <c r="BF224" s="147">
        <f>IF(N224="snížená",J224,0)</f>
        <v>0</v>
      </c>
      <c r="BG224" s="147">
        <f>IF(N224="zákl. přenesená",J224,0)</f>
        <v>0</v>
      </c>
      <c r="BH224" s="147">
        <f>IF(N224="sníž. přenesená",J224,0)</f>
        <v>0</v>
      </c>
      <c r="BI224" s="147">
        <f>IF(N224="nulová",J224,0)</f>
        <v>0</v>
      </c>
      <c r="BJ224" s="16" t="s">
        <v>84</v>
      </c>
      <c r="BK224" s="147">
        <f>ROUND(I224*H224,2)</f>
        <v>0</v>
      </c>
      <c r="BL224" s="16" t="s">
        <v>184</v>
      </c>
      <c r="BM224" s="146" t="s">
        <v>911</v>
      </c>
    </row>
    <row r="225" spans="2:51" s="12" customFormat="1">
      <c r="B225" s="148"/>
      <c r="D225" s="149" t="s">
        <v>186</v>
      </c>
      <c r="E225" s="150" t="s">
        <v>1</v>
      </c>
      <c r="F225" s="151" t="s">
        <v>852</v>
      </c>
      <c r="H225" s="150" t="s">
        <v>1</v>
      </c>
      <c r="I225" s="152"/>
      <c r="L225" s="148"/>
      <c r="M225" s="153"/>
      <c r="T225" s="154"/>
      <c r="AT225" s="150" t="s">
        <v>186</v>
      </c>
      <c r="AU225" s="150" t="s">
        <v>87</v>
      </c>
      <c r="AV225" s="12" t="s">
        <v>84</v>
      </c>
      <c r="AW225" s="12" t="s">
        <v>31</v>
      </c>
      <c r="AX225" s="12" t="s">
        <v>76</v>
      </c>
      <c r="AY225" s="150" t="s">
        <v>178</v>
      </c>
    </row>
    <row r="226" spans="2:51" s="13" customFormat="1">
      <c r="B226" s="155"/>
      <c r="D226" s="149" t="s">
        <v>186</v>
      </c>
      <c r="E226" s="156" t="s">
        <v>1</v>
      </c>
      <c r="F226" s="157" t="s">
        <v>908</v>
      </c>
      <c r="H226" s="158">
        <v>43.3</v>
      </c>
      <c r="I226" s="159"/>
      <c r="L226" s="155"/>
      <c r="M226" s="160"/>
      <c r="T226" s="161"/>
      <c r="AT226" s="156" t="s">
        <v>186</v>
      </c>
      <c r="AU226" s="156" t="s">
        <v>87</v>
      </c>
      <c r="AV226" s="13" t="s">
        <v>87</v>
      </c>
      <c r="AW226" s="13" t="s">
        <v>31</v>
      </c>
      <c r="AX226" s="13" t="s">
        <v>76</v>
      </c>
      <c r="AY226" s="156" t="s">
        <v>178</v>
      </c>
    </row>
    <row r="227" spans="2:51" s="12" customFormat="1">
      <c r="B227" s="148"/>
      <c r="D227" s="149" t="s">
        <v>186</v>
      </c>
      <c r="E227" s="150" t="s">
        <v>1</v>
      </c>
      <c r="F227" s="151" t="s">
        <v>825</v>
      </c>
      <c r="H227" s="150" t="s">
        <v>1</v>
      </c>
      <c r="I227" s="152"/>
      <c r="L227" s="148"/>
      <c r="M227" s="153"/>
      <c r="T227" s="154"/>
      <c r="AT227" s="150" t="s">
        <v>186</v>
      </c>
      <c r="AU227" s="150" t="s">
        <v>87</v>
      </c>
      <c r="AV227" s="12" t="s">
        <v>84</v>
      </c>
      <c r="AW227" s="12" t="s">
        <v>31</v>
      </c>
      <c r="AX227" s="12" t="s">
        <v>76</v>
      </c>
      <c r="AY227" s="150" t="s">
        <v>178</v>
      </c>
    </row>
    <row r="228" spans="2:51" s="12" customFormat="1">
      <c r="B228" s="148"/>
      <c r="D228" s="149" t="s">
        <v>186</v>
      </c>
      <c r="E228" s="150" t="s">
        <v>1</v>
      </c>
      <c r="F228" s="151" t="s">
        <v>869</v>
      </c>
      <c r="H228" s="150" t="s">
        <v>1</v>
      </c>
      <c r="I228" s="152"/>
      <c r="L228" s="148"/>
      <c r="M228" s="153"/>
      <c r="T228" s="154"/>
      <c r="AT228" s="150" t="s">
        <v>186</v>
      </c>
      <c r="AU228" s="150" t="s">
        <v>87</v>
      </c>
      <c r="AV228" s="12" t="s">
        <v>84</v>
      </c>
      <c r="AW228" s="12" t="s">
        <v>31</v>
      </c>
      <c r="AX228" s="12" t="s">
        <v>76</v>
      </c>
      <c r="AY228" s="150" t="s">
        <v>178</v>
      </c>
    </row>
    <row r="229" spans="2:51" s="13" customFormat="1">
      <c r="B229" s="155"/>
      <c r="D229" s="149" t="s">
        <v>186</v>
      </c>
      <c r="E229" s="156" t="s">
        <v>1</v>
      </c>
      <c r="F229" s="157" t="s">
        <v>870</v>
      </c>
      <c r="H229" s="158">
        <v>1.6</v>
      </c>
      <c r="I229" s="159"/>
      <c r="L229" s="155"/>
      <c r="M229" s="160"/>
      <c r="T229" s="161"/>
      <c r="AT229" s="156" t="s">
        <v>186</v>
      </c>
      <c r="AU229" s="156" t="s">
        <v>87</v>
      </c>
      <c r="AV229" s="13" t="s">
        <v>87</v>
      </c>
      <c r="AW229" s="13" t="s">
        <v>31</v>
      </c>
      <c r="AX229" s="13" t="s">
        <v>76</v>
      </c>
      <c r="AY229" s="156" t="s">
        <v>178</v>
      </c>
    </row>
    <row r="230" spans="2:51" s="12" customFormat="1">
      <c r="B230" s="148"/>
      <c r="D230" s="149" t="s">
        <v>186</v>
      </c>
      <c r="E230" s="150" t="s">
        <v>1</v>
      </c>
      <c r="F230" s="151" t="s">
        <v>912</v>
      </c>
      <c r="H230" s="150" t="s">
        <v>1</v>
      </c>
      <c r="I230" s="152"/>
      <c r="L230" s="148"/>
      <c r="M230" s="153"/>
      <c r="T230" s="154"/>
      <c r="AT230" s="150" t="s">
        <v>186</v>
      </c>
      <c r="AU230" s="150" t="s">
        <v>87</v>
      </c>
      <c r="AV230" s="12" t="s">
        <v>84</v>
      </c>
      <c r="AW230" s="12" t="s">
        <v>31</v>
      </c>
      <c r="AX230" s="12" t="s">
        <v>76</v>
      </c>
      <c r="AY230" s="150" t="s">
        <v>178</v>
      </c>
    </row>
    <row r="231" spans="2:51" s="13" customFormat="1" ht="22.5">
      <c r="B231" s="155"/>
      <c r="D231" s="149" t="s">
        <v>186</v>
      </c>
      <c r="E231" s="156" t="s">
        <v>1</v>
      </c>
      <c r="F231" s="157" t="s">
        <v>857</v>
      </c>
      <c r="H231" s="158">
        <v>156.30000000000001</v>
      </c>
      <c r="I231" s="159"/>
      <c r="L231" s="155"/>
      <c r="M231" s="160"/>
      <c r="T231" s="161"/>
      <c r="AT231" s="156" t="s">
        <v>186</v>
      </c>
      <c r="AU231" s="156" t="s">
        <v>87</v>
      </c>
      <c r="AV231" s="13" t="s">
        <v>87</v>
      </c>
      <c r="AW231" s="13" t="s">
        <v>31</v>
      </c>
      <c r="AX231" s="13" t="s">
        <v>76</v>
      </c>
      <c r="AY231" s="156" t="s">
        <v>178</v>
      </c>
    </row>
    <row r="232" spans="2:51" s="12" customFormat="1">
      <c r="B232" s="148"/>
      <c r="D232" s="149" t="s">
        <v>186</v>
      </c>
      <c r="E232" s="150" t="s">
        <v>1</v>
      </c>
      <c r="F232" s="151" t="s">
        <v>847</v>
      </c>
      <c r="H232" s="150" t="s">
        <v>1</v>
      </c>
      <c r="I232" s="152"/>
      <c r="L232" s="148"/>
      <c r="M232" s="153"/>
      <c r="T232" s="154"/>
      <c r="AT232" s="150" t="s">
        <v>186</v>
      </c>
      <c r="AU232" s="150" t="s">
        <v>87</v>
      </c>
      <c r="AV232" s="12" t="s">
        <v>84</v>
      </c>
      <c r="AW232" s="12" t="s">
        <v>31</v>
      </c>
      <c r="AX232" s="12" t="s">
        <v>76</v>
      </c>
      <c r="AY232" s="150" t="s">
        <v>178</v>
      </c>
    </row>
    <row r="233" spans="2:51" s="13" customFormat="1">
      <c r="B233" s="155"/>
      <c r="D233" s="149" t="s">
        <v>186</v>
      </c>
      <c r="E233" s="156" t="s">
        <v>1</v>
      </c>
      <c r="F233" s="157" t="s">
        <v>848</v>
      </c>
      <c r="H233" s="158">
        <v>27.5</v>
      </c>
      <c r="I233" s="159"/>
      <c r="L233" s="155"/>
      <c r="M233" s="160"/>
      <c r="T233" s="161"/>
      <c r="AT233" s="156" t="s">
        <v>186</v>
      </c>
      <c r="AU233" s="156" t="s">
        <v>87</v>
      </c>
      <c r="AV233" s="13" t="s">
        <v>87</v>
      </c>
      <c r="AW233" s="13" t="s">
        <v>31</v>
      </c>
      <c r="AX233" s="13" t="s">
        <v>76</v>
      </c>
      <c r="AY233" s="156" t="s">
        <v>178</v>
      </c>
    </row>
    <row r="234" spans="2:51" s="12" customFormat="1">
      <c r="B234" s="148"/>
      <c r="D234" s="149" t="s">
        <v>186</v>
      </c>
      <c r="E234" s="150" t="s">
        <v>1</v>
      </c>
      <c r="F234" s="151" t="s">
        <v>831</v>
      </c>
      <c r="H234" s="150" t="s">
        <v>1</v>
      </c>
      <c r="I234" s="152"/>
      <c r="L234" s="148"/>
      <c r="M234" s="153"/>
      <c r="T234" s="154"/>
      <c r="AT234" s="150" t="s">
        <v>186</v>
      </c>
      <c r="AU234" s="150" t="s">
        <v>87</v>
      </c>
      <c r="AV234" s="12" t="s">
        <v>84</v>
      </c>
      <c r="AW234" s="12" t="s">
        <v>31</v>
      </c>
      <c r="AX234" s="12" t="s">
        <v>76</v>
      </c>
      <c r="AY234" s="150" t="s">
        <v>178</v>
      </c>
    </row>
    <row r="235" spans="2:51" s="13" customFormat="1">
      <c r="B235" s="155"/>
      <c r="D235" s="149" t="s">
        <v>186</v>
      </c>
      <c r="E235" s="156" t="s">
        <v>1</v>
      </c>
      <c r="F235" s="157" t="s">
        <v>832</v>
      </c>
      <c r="H235" s="158">
        <v>48.6</v>
      </c>
      <c r="I235" s="159"/>
      <c r="L235" s="155"/>
      <c r="M235" s="160"/>
      <c r="T235" s="161"/>
      <c r="AT235" s="156" t="s">
        <v>186</v>
      </c>
      <c r="AU235" s="156" t="s">
        <v>87</v>
      </c>
      <c r="AV235" s="13" t="s">
        <v>87</v>
      </c>
      <c r="AW235" s="13" t="s">
        <v>31</v>
      </c>
      <c r="AX235" s="13" t="s">
        <v>76</v>
      </c>
      <c r="AY235" s="156" t="s">
        <v>178</v>
      </c>
    </row>
    <row r="236" spans="2:51" s="12" customFormat="1">
      <c r="B236" s="148"/>
      <c r="D236" s="149" t="s">
        <v>186</v>
      </c>
      <c r="E236" s="150" t="s">
        <v>1</v>
      </c>
      <c r="F236" s="151" t="s">
        <v>842</v>
      </c>
      <c r="H236" s="150" t="s">
        <v>1</v>
      </c>
      <c r="I236" s="152"/>
      <c r="L236" s="148"/>
      <c r="M236" s="153"/>
      <c r="T236" s="154"/>
      <c r="AT236" s="150" t="s">
        <v>186</v>
      </c>
      <c r="AU236" s="150" t="s">
        <v>87</v>
      </c>
      <c r="AV236" s="12" t="s">
        <v>84</v>
      </c>
      <c r="AW236" s="12" t="s">
        <v>31</v>
      </c>
      <c r="AX236" s="12" t="s">
        <v>76</v>
      </c>
      <c r="AY236" s="150" t="s">
        <v>178</v>
      </c>
    </row>
    <row r="237" spans="2:51" s="13" customFormat="1">
      <c r="B237" s="155"/>
      <c r="D237" s="149" t="s">
        <v>186</v>
      </c>
      <c r="E237" s="156" t="s">
        <v>1</v>
      </c>
      <c r="F237" s="157" t="s">
        <v>843</v>
      </c>
      <c r="H237" s="158">
        <v>9.5</v>
      </c>
      <c r="I237" s="159"/>
      <c r="L237" s="155"/>
      <c r="M237" s="160"/>
      <c r="T237" s="161"/>
      <c r="AT237" s="156" t="s">
        <v>186</v>
      </c>
      <c r="AU237" s="156" t="s">
        <v>87</v>
      </c>
      <c r="AV237" s="13" t="s">
        <v>87</v>
      </c>
      <c r="AW237" s="13" t="s">
        <v>31</v>
      </c>
      <c r="AX237" s="13" t="s">
        <v>76</v>
      </c>
      <c r="AY237" s="156" t="s">
        <v>178</v>
      </c>
    </row>
    <row r="238" spans="2:51" s="12" customFormat="1">
      <c r="B238" s="148"/>
      <c r="D238" s="149" t="s">
        <v>186</v>
      </c>
      <c r="E238" s="150" t="s">
        <v>1</v>
      </c>
      <c r="F238" s="151" t="s">
        <v>836</v>
      </c>
      <c r="H238" s="150" t="s">
        <v>1</v>
      </c>
      <c r="I238" s="152"/>
      <c r="L238" s="148"/>
      <c r="M238" s="153"/>
      <c r="T238" s="154"/>
      <c r="AT238" s="150" t="s">
        <v>186</v>
      </c>
      <c r="AU238" s="150" t="s">
        <v>87</v>
      </c>
      <c r="AV238" s="12" t="s">
        <v>84</v>
      </c>
      <c r="AW238" s="12" t="s">
        <v>31</v>
      </c>
      <c r="AX238" s="12" t="s">
        <v>76</v>
      </c>
      <c r="AY238" s="150" t="s">
        <v>178</v>
      </c>
    </row>
    <row r="239" spans="2:51" s="13" customFormat="1">
      <c r="B239" s="155"/>
      <c r="D239" s="149" t="s">
        <v>186</v>
      </c>
      <c r="E239" s="156" t="s">
        <v>1</v>
      </c>
      <c r="F239" s="157" t="s">
        <v>837</v>
      </c>
      <c r="H239" s="158">
        <v>16.5</v>
      </c>
      <c r="I239" s="159"/>
      <c r="L239" s="155"/>
      <c r="M239" s="160"/>
      <c r="T239" s="161"/>
      <c r="AT239" s="156" t="s">
        <v>186</v>
      </c>
      <c r="AU239" s="156" t="s">
        <v>87</v>
      </c>
      <c r="AV239" s="13" t="s">
        <v>87</v>
      </c>
      <c r="AW239" s="13" t="s">
        <v>31</v>
      </c>
      <c r="AX239" s="13" t="s">
        <v>76</v>
      </c>
      <c r="AY239" s="156" t="s">
        <v>178</v>
      </c>
    </row>
    <row r="240" spans="2:51" s="14" customFormat="1">
      <c r="B240" s="162"/>
      <c r="D240" s="149" t="s">
        <v>186</v>
      </c>
      <c r="E240" s="163" t="s">
        <v>1</v>
      </c>
      <c r="F240" s="164" t="s">
        <v>189</v>
      </c>
      <c r="H240" s="165">
        <v>303.3</v>
      </c>
      <c r="I240" s="166"/>
      <c r="L240" s="162"/>
      <c r="M240" s="167"/>
      <c r="T240" s="168"/>
      <c r="AT240" s="163" t="s">
        <v>186</v>
      </c>
      <c r="AU240" s="163" t="s">
        <v>87</v>
      </c>
      <c r="AV240" s="14" t="s">
        <v>184</v>
      </c>
      <c r="AW240" s="14" t="s">
        <v>31</v>
      </c>
      <c r="AX240" s="14" t="s">
        <v>84</v>
      </c>
      <c r="AY240" s="163" t="s">
        <v>178</v>
      </c>
    </row>
    <row r="241" spans="2:65" s="1" customFormat="1" ht="21.75" customHeight="1">
      <c r="B241" s="133"/>
      <c r="C241" s="134" t="s">
        <v>7</v>
      </c>
      <c r="D241" s="134" t="s">
        <v>180</v>
      </c>
      <c r="E241" s="135" t="s">
        <v>913</v>
      </c>
      <c r="F241" s="136" t="s">
        <v>914</v>
      </c>
      <c r="G241" s="137" t="s">
        <v>116</v>
      </c>
      <c r="H241" s="138">
        <v>40.299999999999997</v>
      </c>
      <c r="I241" s="139"/>
      <c r="J241" s="140">
        <f>ROUND(I241*H241,2)</f>
        <v>0</v>
      </c>
      <c r="K241" s="141"/>
      <c r="L241" s="31"/>
      <c r="M241" s="142" t="s">
        <v>1</v>
      </c>
      <c r="N241" s="143" t="s">
        <v>41</v>
      </c>
      <c r="P241" s="144">
        <f>O241*H241</f>
        <v>0</v>
      </c>
      <c r="Q241" s="144">
        <v>0</v>
      </c>
      <c r="R241" s="144">
        <f>Q241*H241</f>
        <v>0</v>
      </c>
      <c r="S241" s="144">
        <v>0</v>
      </c>
      <c r="T241" s="145">
        <f>S241*H241</f>
        <v>0</v>
      </c>
      <c r="AR241" s="146" t="s">
        <v>184</v>
      </c>
      <c r="AT241" s="146" t="s">
        <v>180</v>
      </c>
      <c r="AU241" s="146" t="s">
        <v>87</v>
      </c>
      <c r="AY241" s="16" t="s">
        <v>178</v>
      </c>
      <c r="BE241" s="147">
        <f>IF(N241="základní",J241,0)</f>
        <v>0</v>
      </c>
      <c r="BF241" s="147">
        <f>IF(N241="snížená",J241,0)</f>
        <v>0</v>
      </c>
      <c r="BG241" s="147">
        <f>IF(N241="zákl. přenesená",J241,0)</f>
        <v>0</v>
      </c>
      <c r="BH241" s="147">
        <f>IF(N241="sníž. přenesená",J241,0)</f>
        <v>0</v>
      </c>
      <c r="BI241" s="147">
        <f>IF(N241="nulová",J241,0)</f>
        <v>0</v>
      </c>
      <c r="BJ241" s="16" t="s">
        <v>84</v>
      </c>
      <c r="BK241" s="147">
        <f>ROUND(I241*H241,2)</f>
        <v>0</v>
      </c>
      <c r="BL241" s="16" t="s">
        <v>184</v>
      </c>
      <c r="BM241" s="146" t="s">
        <v>915</v>
      </c>
    </row>
    <row r="242" spans="2:65" s="12" customFormat="1">
      <c r="B242" s="148"/>
      <c r="D242" s="149" t="s">
        <v>186</v>
      </c>
      <c r="E242" s="150" t="s">
        <v>1</v>
      </c>
      <c r="F242" s="151" t="s">
        <v>852</v>
      </c>
      <c r="H242" s="150" t="s">
        <v>1</v>
      </c>
      <c r="I242" s="152"/>
      <c r="L242" s="148"/>
      <c r="M242" s="153"/>
      <c r="T242" s="154"/>
      <c r="AT242" s="150" t="s">
        <v>186</v>
      </c>
      <c r="AU242" s="150" t="s">
        <v>87</v>
      </c>
      <c r="AV242" s="12" t="s">
        <v>84</v>
      </c>
      <c r="AW242" s="12" t="s">
        <v>31</v>
      </c>
      <c r="AX242" s="12" t="s">
        <v>76</v>
      </c>
      <c r="AY242" s="150" t="s">
        <v>178</v>
      </c>
    </row>
    <row r="243" spans="2:65" s="13" customFormat="1">
      <c r="B243" s="155"/>
      <c r="D243" s="149" t="s">
        <v>186</v>
      </c>
      <c r="E243" s="156" t="s">
        <v>1</v>
      </c>
      <c r="F243" s="157" t="s">
        <v>916</v>
      </c>
      <c r="H243" s="158">
        <v>40.299999999999997</v>
      </c>
      <c r="I243" s="159"/>
      <c r="L243" s="155"/>
      <c r="M243" s="160"/>
      <c r="T243" s="161"/>
      <c r="AT243" s="156" t="s">
        <v>186</v>
      </c>
      <c r="AU243" s="156" t="s">
        <v>87</v>
      </c>
      <c r="AV243" s="13" t="s">
        <v>87</v>
      </c>
      <c r="AW243" s="13" t="s">
        <v>31</v>
      </c>
      <c r="AX243" s="13" t="s">
        <v>76</v>
      </c>
      <c r="AY243" s="156" t="s">
        <v>178</v>
      </c>
    </row>
    <row r="244" spans="2:65" s="14" customFormat="1">
      <c r="B244" s="162"/>
      <c r="D244" s="149" t="s">
        <v>186</v>
      </c>
      <c r="E244" s="163" t="s">
        <v>1</v>
      </c>
      <c r="F244" s="164" t="s">
        <v>189</v>
      </c>
      <c r="H244" s="165">
        <v>40.299999999999997</v>
      </c>
      <c r="I244" s="166"/>
      <c r="L244" s="162"/>
      <c r="M244" s="167"/>
      <c r="T244" s="168"/>
      <c r="AT244" s="163" t="s">
        <v>186</v>
      </c>
      <c r="AU244" s="163" t="s">
        <v>87</v>
      </c>
      <c r="AV244" s="14" t="s">
        <v>184</v>
      </c>
      <c r="AW244" s="14" t="s">
        <v>31</v>
      </c>
      <c r="AX244" s="14" t="s">
        <v>84</v>
      </c>
      <c r="AY244" s="163" t="s">
        <v>178</v>
      </c>
    </row>
    <row r="245" spans="2:65" s="1" customFormat="1" ht="24.2" customHeight="1">
      <c r="B245" s="133"/>
      <c r="C245" s="134" t="s">
        <v>373</v>
      </c>
      <c r="D245" s="134" t="s">
        <v>180</v>
      </c>
      <c r="E245" s="135" t="s">
        <v>917</v>
      </c>
      <c r="F245" s="136" t="s">
        <v>918</v>
      </c>
      <c r="G245" s="137" t="s">
        <v>116</v>
      </c>
      <c r="H245" s="138">
        <v>156.30000000000001</v>
      </c>
      <c r="I245" s="139"/>
      <c r="J245" s="140">
        <f>ROUND(I245*H245,2)</f>
        <v>0</v>
      </c>
      <c r="K245" s="141"/>
      <c r="L245" s="31"/>
      <c r="M245" s="142" t="s">
        <v>1</v>
      </c>
      <c r="N245" s="143" t="s">
        <v>41</v>
      </c>
      <c r="P245" s="144">
        <f>O245*H245</f>
        <v>0</v>
      </c>
      <c r="Q245" s="144">
        <v>0</v>
      </c>
      <c r="R245" s="144">
        <f>Q245*H245</f>
        <v>0</v>
      </c>
      <c r="S245" s="144">
        <v>0</v>
      </c>
      <c r="T245" s="145">
        <f>S245*H245</f>
        <v>0</v>
      </c>
      <c r="AR245" s="146" t="s">
        <v>184</v>
      </c>
      <c r="AT245" s="146" t="s">
        <v>180</v>
      </c>
      <c r="AU245" s="146" t="s">
        <v>87</v>
      </c>
      <c r="AY245" s="16" t="s">
        <v>178</v>
      </c>
      <c r="BE245" s="147">
        <f>IF(N245="základní",J245,0)</f>
        <v>0</v>
      </c>
      <c r="BF245" s="147">
        <f>IF(N245="snížená",J245,0)</f>
        <v>0</v>
      </c>
      <c r="BG245" s="147">
        <f>IF(N245="zákl. přenesená",J245,0)</f>
        <v>0</v>
      </c>
      <c r="BH245" s="147">
        <f>IF(N245="sníž. přenesená",J245,0)</f>
        <v>0</v>
      </c>
      <c r="BI245" s="147">
        <f>IF(N245="nulová",J245,0)</f>
        <v>0</v>
      </c>
      <c r="BJ245" s="16" t="s">
        <v>84</v>
      </c>
      <c r="BK245" s="147">
        <f>ROUND(I245*H245,2)</f>
        <v>0</v>
      </c>
      <c r="BL245" s="16" t="s">
        <v>184</v>
      </c>
      <c r="BM245" s="146" t="s">
        <v>919</v>
      </c>
    </row>
    <row r="246" spans="2:65" s="12" customFormat="1">
      <c r="B246" s="148"/>
      <c r="D246" s="149" t="s">
        <v>186</v>
      </c>
      <c r="E246" s="150" t="s">
        <v>1</v>
      </c>
      <c r="F246" s="151" t="s">
        <v>825</v>
      </c>
      <c r="H246" s="150" t="s">
        <v>1</v>
      </c>
      <c r="I246" s="152"/>
      <c r="L246" s="148"/>
      <c r="M246" s="153"/>
      <c r="T246" s="154"/>
      <c r="AT246" s="150" t="s">
        <v>186</v>
      </c>
      <c r="AU246" s="150" t="s">
        <v>87</v>
      </c>
      <c r="AV246" s="12" t="s">
        <v>84</v>
      </c>
      <c r="AW246" s="12" t="s">
        <v>31</v>
      </c>
      <c r="AX246" s="12" t="s">
        <v>76</v>
      </c>
      <c r="AY246" s="150" t="s">
        <v>178</v>
      </c>
    </row>
    <row r="247" spans="2:65" s="12" customFormat="1">
      <c r="B247" s="148"/>
      <c r="D247" s="149" t="s">
        <v>186</v>
      </c>
      <c r="E247" s="150" t="s">
        <v>1</v>
      </c>
      <c r="F247" s="151" t="s">
        <v>912</v>
      </c>
      <c r="H247" s="150" t="s">
        <v>1</v>
      </c>
      <c r="I247" s="152"/>
      <c r="L247" s="148"/>
      <c r="M247" s="153"/>
      <c r="T247" s="154"/>
      <c r="AT247" s="150" t="s">
        <v>186</v>
      </c>
      <c r="AU247" s="150" t="s">
        <v>87</v>
      </c>
      <c r="AV247" s="12" t="s">
        <v>84</v>
      </c>
      <c r="AW247" s="12" t="s">
        <v>31</v>
      </c>
      <c r="AX247" s="12" t="s">
        <v>76</v>
      </c>
      <c r="AY247" s="150" t="s">
        <v>178</v>
      </c>
    </row>
    <row r="248" spans="2:65" s="13" customFormat="1" ht="22.5">
      <c r="B248" s="155"/>
      <c r="D248" s="149" t="s">
        <v>186</v>
      </c>
      <c r="E248" s="156" t="s">
        <v>1</v>
      </c>
      <c r="F248" s="157" t="s">
        <v>857</v>
      </c>
      <c r="H248" s="158">
        <v>156.30000000000001</v>
      </c>
      <c r="I248" s="159"/>
      <c r="L248" s="155"/>
      <c r="M248" s="160"/>
      <c r="T248" s="161"/>
      <c r="AT248" s="156" t="s">
        <v>186</v>
      </c>
      <c r="AU248" s="156" t="s">
        <v>87</v>
      </c>
      <c r="AV248" s="13" t="s">
        <v>87</v>
      </c>
      <c r="AW248" s="13" t="s">
        <v>31</v>
      </c>
      <c r="AX248" s="13" t="s">
        <v>76</v>
      </c>
      <c r="AY248" s="156" t="s">
        <v>178</v>
      </c>
    </row>
    <row r="249" spans="2:65" s="14" customFormat="1">
      <c r="B249" s="162"/>
      <c r="D249" s="149" t="s">
        <v>186</v>
      </c>
      <c r="E249" s="163" t="s">
        <v>1</v>
      </c>
      <c r="F249" s="164" t="s">
        <v>189</v>
      </c>
      <c r="H249" s="165">
        <v>156.30000000000001</v>
      </c>
      <c r="I249" s="166"/>
      <c r="L249" s="162"/>
      <c r="M249" s="167"/>
      <c r="T249" s="168"/>
      <c r="AT249" s="163" t="s">
        <v>186</v>
      </c>
      <c r="AU249" s="163" t="s">
        <v>87</v>
      </c>
      <c r="AV249" s="14" t="s">
        <v>184</v>
      </c>
      <c r="AW249" s="14" t="s">
        <v>31</v>
      </c>
      <c r="AX249" s="14" t="s">
        <v>84</v>
      </c>
      <c r="AY249" s="163" t="s">
        <v>178</v>
      </c>
    </row>
    <row r="250" spans="2:65" s="1" customFormat="1" ht="24.2" customHeight="1">
      <c r="B250" s="133"/>
      <c r="C250" s="134" t="s">
        <v>379</v>
      </c>
      <c r="D250" s="134" t="s">
        <v>180</v>
      </c>
      <c r="E250" s="135" t="s">
        <v>920</v>
      </c>
      <c r="F250" s="136" t="s">
        <v>921</v>
      </c>
      <c r="G250" s="137" t="s">
        <v>116</v>
      </c>
      <c r="H250" s="138">
        <v>60.5</v>
      </c>
      <c r="I250" s="139"/>
      <c r="J250" s="140">
        <f>ROUND(I250*H250,2)</f>
        <v>0</v>
      </c>
      <c r="K250" s="141"/>
      <c r="L250" s="31"/>
      <c r="M250" s="142" t="s">
        <v>1</v>
      </c>
      <c r="N250" s="143" t="s">
        <v>41</v>
      </c>
      <c r="P250" s="144">
        <f>O250*H250</f>
        <v>0</v>
      </c>
      <c r="Q250" s="144">
        <v>0</v>
      </c>
      <c r="R250" s="144">
        <f>Q250*H250</f>
        <v>0</v>
      </c>
      <c r="S250" s="144">
        <v>0</v>
      </c>
      <c r="T250" s="145">
        <f>S250*H250</f>
        <v>0</v>
      </c>
      <c r="AR250" s="146" t="s">
        <v>184</v>
      </c>
      <c r="AT250" s="146" t="s">
        <v>180</v>
      </c>
      <c r="AU250" s="146" t="s">
        <v>87</v>
      </c>
      <c r="AY250" s="16" t="s">
        <v>178</v>
      </c>
      <c r="BE250" s="147">
        <f>IF(N250="základní",J250,0)</f>
        <v>0</v>
      </c>
      <c r="BF250" s="147">
        <f>IF(N250="snížená",J250,0)</f>
        <v>0</v>
      </c>
      <c r="BG250" s="147">
        <f>IF(N250="zákl. přenesená",J250,0)</f>
        <v>0</v>
      </c>
      <c r="BH250" s="147">
        <f>IF(N250="sníž. přenesená",J250,0)</f>
        <v>0</v>
      </c>
      <c r="BI250" s="147">
        <f>IF(N250="nulová",J250,0)</f>
        <v>0</v>
      </c>
      <c r="BJ250" s="16" t="s">
        <v>84</v>
      </c>
      <c r="BK250" s="147">
        <f>ROUND(I250*H250,2)</f>
        <v>0</v>
      </c>
      <c r="BL250" s="16" t="s">
        <v>184</v>
      </c>
      <c r="BM250" s="146" t="s">
        <v>922</v>
      </c>
    </row>
    <row r="251" spans="2:65" s="12" customFormat="1">
      <c r="B251" s="148"/>
      <c r="D251" s="149" t="s">
        <v>186</v>
      </c>
      <c r="E251" s="150" t="s">
        <v>1</v>
      </c>
      <c r="F251" s="151" t="s">
        <v>852</v>
      </c>
      <c r="H251" s="150" t="s">
        <v>1</v>
      </c>
      <c r="I251" s="152"/>
      <c r="L251" s="148"/>
      <c r="M251" s="153"/>
      <c r="T251" s="154"/>
      <c r="AT251" s="150" t="s">
        <v>186</v>
      </c>
      <c r="AU251" s="150" t="s">
        <v>87</v>
      </c>
      <c r="AV251" s="12" t="s">
        <v>84</v>
      </c>
      <c r="AW251" s="12" t="s">
        <v>31</v>
      </c>
      <c r="AX251" s="12" t="s">
        <v>76</v>
      </c>
      <c r="AY251" s="150" t="s">
        <v>178</v>
      </c>
    </row>
    <row r="252" spans="2:65" s="13" customFormat="1">
      <c r="B252" s="155"/>
      <c r="D252" s="149" t="s">
        <v>186</v>
      </c>
      <c r="E252" s="156" t="s">
        <v>1</v>
      </c>
      <c r="F252" s="157" t="s">
        <v>864</v>
      </c>
      <c r="H252" s="158">
        <v>60.5</v>
      </c>
      <c r="I252" s="159"/>
      <c r="L252" s="155"/>
      <c r="M252" s="160"/>
      <c r="T252" s="161"/>
      <c r="AT252" s="156" t="s">
        <v>186</v>
      </c>
      <c r="AU252" s="156" t="s">
        <v>87</v>
      </c>
      <c r="AV252" s="13" t="s">
        <v>87</v>
      </c>
      <c r="AW252" s="13" t="s">
        <v>31</v>
      </c>
      <c r="AX252" s="13" t="s">
        <v>76</v>
      </c>
      <c r="AY252" s="156" t="s">
        <v>178</v>
      </c>
    </row>
    <row r="253" spans="2:65" s="14" customFormat="1">
      <c r="B253" s="162"/>
      <c r="D253" s="149" t="s">
        <v>186</v>
      </c>
      <c r="E253" s="163" t="s">
        <v>1</v>
      </c>
      <c r="F253" s="164" t="s">
        <v>189</v>
      </c>
      <c r="H253" s="165">
        <v>60.5</v>
      </c>
      <c r="I253" s="166"/>
      <c r="L253" s="162"/>
      <c r="M253" s="167"/>
      <c r="T253" s="168"/>
      <c r="AT253" s="163" t="s">
        <v>186</v>
      </c>
      <c r="AU253" s="163" t="s">
        <v>87</v>
      </c>
      <c r="AV253" s="14" t="s">
        <v>184</v>
      </c>
      <c r="AW253" s="14" t="s">
        <v>31</v>
      </c>
      <c r="AX253" s="14" t="s">
        <v>84</v>
      </c>
      <c r="AY253" s="163" t="s">
        <v>178</v>
      </c>
    </row>
    <row r="254" spans="2:65" s="1" customFormat="1" ht="24.2" customHeight="1">
      <c r="B254" s="133"/>
      <c r="C254" s="134" t="s">
        <v>383</v>
      </c>
      <c r="D254" s="134" t="s">
        <v>180</v>
      </c>
      <c r="E254" s="135" t="s">
        <v>923</v>
      </c>
      <c r="F254" s="136" t="s">
        <v>924</v>
      </c>
      <c r="G254" s="137" t="s">
        <v>116</v>
      </c>
      <c r="H254" s="138">
        <v>60.5</v>
      </c>
      <c r="I254" s="139"/>
      <c r="J254" s="140">
        <f>ROUND(I254*H254,2)</f>
        <v>0</v>
      </c>
      <c r="K254" s="141"/>
      <c r="L254" s="31"/>
      <c r="M254" s="142" t="s">
        <v>1</v>
      </c>
      <c r="N254" s="143" t="s">
        <v>41</v>
      </c>
      <c r="P254" s="144">
        <f>O254*H254</f>
        <v>0</v>
      </c>
      <c r="Q254" s="144">
        <v>0</v>
      </c>
      <c r="R254" s="144">
        <f>Q254*H254</f>
        <v>0</v>
      </c>
      <c r="S254" s="144">
        <v>0</v>
      </c>
      <c r="T254" s="145">
        <f>S254*H254</f>
        <v>0</v>
      </c>
      <c r="AR254" s="146" t="s">
        <v>184</v>
      </c>
      <c r="AT254" s="146" t="s">
        <v>180</v>
      </c>
      <c r="AU254" s="146" t="s">
        <v>87</v>
      </c>
      <c r="AY254" s="16" t="s">
        <v>178</v>
      </c>
      <c r="BE254" s="147">
        <f>IF(N254="základní",J254,0)</f>
        <v>0</v>
      </c>
      <c r="BF254" s="147">
        <f>IF(N254="snížená",J254,0)</f>
        <v>0</v>
      </c>
      <c r="BG254" s="147">
        <f>IF(N254="zákl. přenesená",J254,0)</f>
        <v>0</v>
      </c>
      <c r="BH254" s="147">
        <f>IF(N254="sníž. přenesená",J254,0)</f>
        <v>0</v>
      </c>
      <c r="BI254" s="147">
        <f>IF(N254="nulová",J254,0)</f>
        <v>0</v>
      </c>
      <c r="BJ254" s="16" t="s">
        <v>84</v>
      </c>
      <c r="BK254" s="147">
        <f>ROUND(I254*H254,2)</f>
        <v>0</v>
      </c>
      <c r="BL254" s="16" t="s">
        <v>184</v>
      </c>
      <c r="BM254" s="146" t="s">
        <v>925</v>
      </c>
    </row>
    <row r="255" spans="2:65" s="12" customFormat="1">
      <c r="B255" s="148"/>
      <c r="D255" s="149" t="s">
        <v>186</v>
      </c>
      <c r="E255" s="150" t="s">
        <v>1</v>
      </c>
      <c r="F255" s="151" t="s">
        <v>852</v>
      </c>
      <c r="H255" s="150" t="s">
        <v>1</v>
      </c>
      <c r="I255" s="152"/>
      <c r="L255" s="148"/>
      <c r="M255" s="153"/>
      <c r="T255" s="154"/>
      <c r="AT255" s="150" t="s">
        <v>186</v>
      </c>
      <c r="AU255" s="150" t="s">
        <v>87</v>
      </c>
      <c r="AV255" s="12" t="s">
        <v>84</v>
      </c>
      <c r="AW255" s="12" t="s">
        <v>31</v>
      </c>
      <c r="AX255" s="12" t="s">
        <v>76</v>
      </c>
      <c r="AY255" s="150" t="s">
        <v>178</v>
      </c>
    </row>
    <row r="256" spans="2:65" s="13" customFormat="1">
      <c r="B256" s="155"/>
      <c r="D256" s="149" t="s">
        <v>186</v>
      </c>
      <c r="E256" s="156" t="s">
        <v>1</v>
      </c>
      <c r="F256" s="157" t="s">
        <v>864</v>
      </c>
      <c r="H256" s="158">
        <v>60.5</v>
      </c>
      <c r="I256" s="159"/>
      <c r="L256" s="155"/>
      <c r="M256" s="160"/>
      <c r="T256" s="161"/>
      <c r="AT256" s="156" t="s">
        <v>186</v>
      </c>
      <c r="AU256" s="156" t="s">
        <v>87</v>
      </c>
      <c r="AV256" s="13" t="s">
        <v>87</v>
      </c>
      <c r="AW256" s="13" t="s">
        <v>31</v>
      </c>
      <c r="AX256" s="13" t="s">
        <v>76</v>
      </c>
      <c r="AY256" s="156" t="s">
        <v>178</v>
      </c>
    </row>
    <row r="257" spans="2:65" s="14" customFormat="1">
      <c r="B257" s="162"/>
      <c r="D257" s="149" t="s">
        <v>186</v>
      </c>
      <c r="E257" s="163" t="s">
        <v>1</v>
      </c>
      <c r="F257" s="164" t="s">
        <v>189</v>
      </c>
      <c r="H257" s="165">
        <v>60.5</v>
      </c>
      <c r="I257" s="166"/>
      <c r="L257" s="162"/>
      <c r="M257" s="167"/>
      <c r="T257" s="168"/>
      <c r="AT257" s="163" t="s">
        <v>186</v>
      </c>
      <c r="AU257" s="163" t="s">
        <v>87</v>
      </c>
      <c r="AV257" s="14" t="s">
        <v>184</v>
      </c>
      <c r="AW257" s="14" t="s">
        <v>31</v>
      </c>
      <c r="AX257" s="14" t="s">
        <v>84</v>
      </c>
      <c r="AY257" s="163" t="s">
        <v>178</v>
      </c>
    </row>
    <row r="258" spans="2:65" s="1" customFormat="1" ht="24.2" customHeight="1">
      <c r="B258" s="133"/>
      <c r="C258" s="134" t="s">
        <v>388</v>
      </c>
      <c r="D258" s="134" t="s">
        <v>180</v>
      </c>
      <c r="E258" s="135" t="s">
        <v>926</v>
      </c>
      <c r="F258" s="136" t="s">
        <v>927</v>
      </c>
      <c r="G258" s="137" t="s">
        <v>116</v>
      </c>
      <c r="H258" s="138">
        <v>348.1</v>
      </c>
      <c r="I258" s="139"/>
      <c r="J258" s="140">
        <f>ROUND(I258*H258,2)</f>
        <v>0</v>
      </c>
      <c r="K258" s="141"/>
      <c r="L258" s="31"/>
      <c r="M258" s="142" t="s">
        <v>1</v>
      </c>
      <c r="N258" s="143" t="s">
        <v>41</v>
      </c>
      <c r="P258" s="144">
        <f>O258*H258</f>
        <v>0</v>
      </c>
      <c r="Q258" s="144">
        <v>0</v>
      </c>
      <c r="R258" s="144">
        <f>Q258*H258</f>
        <v>0</v>
      </c>
      <c r="S258" s="144">
        <v>0</v>
      </c>
      <c r="T258" s="145">
        <f>S258*H258</f>
        <v>0</v>
      </c>
      <c r="AR258" s="146" t="s">
        <v>184</v>
      </c>
      <c r="AT258" s="146" t="s">
        <v>180</v>
      </c>
      <c r="AU258" s="146" t="s">
        <v>87</v>
      </c>
      <c r="AY258" s="16" t="s">
        <v>178</v>
      </c>
      <c r="BE258" s="147">
        <f>IF(N258="základní",J258,0)</f>
        <v>0</v>
      </c>
      <c r="BF258" s="147">
        <f>IF(N258="snížená",J258,0)</f>
        <v>0</v>
      </c>
      <c r="BG258" s="147">
        <f>IF(N258="zákl. přenesená",J258,0)</f>
        <v>0</v>
      </c>
      <c r="BH258" s="147">
        <f>IF(N258="sníž. přenesená",J258,0)</f>
        <v>0</v>
      </c>
      <c r="BI258" s="147">
        <f>IF(N258="nulová",J258,0)</f>
        <v>0</v>
      </c>
      <c r="BJ258" s="16" t="s">
        <v>84</v>
      </c>
      <c r="BK258" s="147">
        <f>ROUND(I258*H258,2)</f>
        <v>0</v>
      </c>
      <c r="BL258" s="16" t="s">
        <v>184</v>
      </c>
      <c r="BM258" s="146" t="s">
        <v>928</v>
      </c>
    </row>
    <row r="259" spans="2:65" s="12" customFormat="1">
      <c r="B259" s="148"/>
      <c r="D259" s="149" t="s">
        <v>186</v>
      </c>
      <c r="E259" s="150" t="s">
        <v>1</v>
      </c>
      <c r="F259" s="151" t="s">
        <v>852</v>
      </c>
      <c r="H259" s="150" t="s">
        <v>1</v>
      </c>
      <c r="I259" s="152"/>
      <c r="L259" s="148"/>
      <c r="M259" s="153"/>
      <c r="T259" s="154"/>
      <c r="AT259" s="150" t="s">
        <v>186</v>
      </c>
      <c r="AU259" s="150" t="s">
        <v>87</v>
      </c>
      <c r="AV259" s="12" t="s">
        <v>84</v>
      </c>
      <c r="AW259" s="12" t="s">
        <v>31</v>
      </c>
      <c r="AX259" s="12" t="s">
        <v>76</v>
      </c>
      <c r="AY259" s="150" t="s">
        <v>178</v>
      </c>
    </row>
    <row r="260" spans="2:65" s="13" customFormat="1">
      <c r="B260" s="155"/>
      <c r="D260" s="149" t="s">
        <v>186</v>
      </c>
      <c r="E260" s="156" t="s">
        <v>1</v>
      </c>
      <c r="F260" s="157" t="s">
        <v>929</v>
      </c>
      <c r="H260" s="158">
        <v>348.1</v>
      </c>
      <c r="I260" s="159"/>
      <c r="L260" s="155"/>
      <c r="M260" s="160"/>
      <c r="T260" s="161"/>
      <c r="AT260" s="156" t="s">
        <v>186</v>
      </c>
      <c r="AU260" s="156" t="s">
        <v>87</v>
      </c>
      <c r="AV260" s="13" t="s">
        <v>87</v>
      </c>
      <c r="AW260" s="13" t="s">
        <v>31</v>
      </c>
      <c r="AX260" s="13" t="s">
        <v>76</v>
      </c>
      <c r="AY260" s="156" t="s">
        <v>178</v>
      </c>
    </row>
    <row r="261" spans="2:65" s="14" customFormat="1">
      <c r="B261" s="162"/>
      <c r="D261" s="149" t="s">
        <v>186</v>
      </c>
      <c r="E261" s="163" t="s">
        <v>1</v>
      </c>
      <c r="F261" s="164" t="s">
        <v>189</v>
      </c>
      <c r="H261" s="165">
        <v>348.1</v>
      </c>
      <c r="I261" s="166"/>
      <c r="L261" s="162"/>
      <c r="M261" s="167"/>
      <c r="T261" s="168"/>
      <c r="AT261" s="163" t="s">
        <v>186</v>
      </c>
      <c r="AU261" s="163" t="s">
        <v>87</v>
      </c>
      <c r="AV261" s="14" t="s">
        <v>184</v>
      </c>
      <c r="AW261" s="14" t="s">
        <v>31</v>
      </c>
      <c r="AX261" s="14" t="s">
        <v>84</v>
      </c>
      <c r="AY261" s="163" t="s">
        <v>178</v>
      </c>
    </row>
    <row r="262" spans="2:65" s="1" customFormat="1" ht="24.2" customHeight="1">
      <c r="B262" s="133"/>
      <c r="C262" s="134" t="s">
        <v>392</v>
      </c>
      <c r="D262" s="134" t="s">
        <v>180</v>
      </c>
      <c r="E262" s="135" t="s">
        <v>930</v>
      </c>
      <c r="F262" s="136" t="s">
        <v>931</v>
      </c>
      <c r="G262" s="137" t="s">
        <v>116</v>
      </c>
      <c r="H262" s="138">
        <v>71.8</v>
      </c>
      <c r="I262" s="139"/>
      <c r="J262" s="140">
        <f>ROUND(I262*H262,2)</f>
        <v>0</v>
      </c>
      <c r="K262" s="141"/>
      <c r="L262" s="31"/>
      <c r="M262" s="142" t="s">
        <v>1</v>
      </c>
      <c r="N262" s="143" t="s">
        <v>41</v>
      </c>
      <c r="P262" s="144">
        <f>O262*H262</f>
        <v>0</v>
      </c>
      <c r="Q262" s="144">
        <v>0</v>
      </c>
      <c r="R262" s="144">
        <f>Q262*H262</f>
        <v>0</v>
      </c>
      <c r="S262" s="144">
        <v>0</v>
      </c>
      <c r="T262" s="145">
        <f>S262*H262</f>
        <v>0</v>
      </c>
      <c r="AR262" s="146" t="s">
        <v>184</v>
      </c>
      <c r="AT262" s="146" t="s">
        <v>180</v>
      </c>
      <c r="AU262" s="146" t="s">
        <v>87</v>
      </c>
      <c r="AY262" s="16" t="s">
        <v>178</v>
      </c>
      <c r="BE262" s="147">
        <f>IF(N262="základní",J262,0)</f>
        <v>0</v>
      </c>
      <c r="BF262" s="147">
        <f>IF(N262="snížená",J262,0)</f>
        <v>0</v>
      </c>
      <c r="BG262" s="147">
        <f>IF(N262="zákl. přenesená",J262,0)</f>
        <v>0</v>
      </c>
      <c r="BH262" s="147">
        <f>IF(N262="sníž. přenesená",J262,0)</f>
        <v>0</v>
      </c>
      <c r="BI262" s="147">
        <f>IF(N262="nulová",J262,0)</f>
        <v>0</v>
      </c>
      <c r="BJ262" s="16" t="s">
        <v>84</v>
      </c>
      <c r="BK262" s="147">
        <f>ROUND(I262*H262,2)</f>
        <v>0</v>
      </c>
      <c r="BL262" s="16" t="s">
        <v>184</v>
      </c>
      <c r="BM262" s="146" t="s">
        <v>932</v>
      </c>
    </row>
    <row r="263" spans="2:65" s="12" customFormat="1">
      <c r="B263" s="148"/>
      <c r="D263" s="149" t="s">
        <v>186</v>
      </c>
      <c r="E263" s="150" t="s">
        <v>1</v>
      </c>
      <c r="F263" s="151" t="s">
        <v>852</v>
      </c>
      <c r="H263" s="150" t="s">
        <v>1</v>
      </c>
      <c r="I263" s="152"/>
      <c r="L263" s="148"/>
      <c r="M263" s="153"/>
      <c r="T263" s="154"/>
      <c r="AT263" s="150" t="s">
        <v>186</v>
      </c>
      <c r="AU263" s="150" t="s">
        <v>87</v>
      </c>
      <c r="AV263" s="12" t="s">
        <v>84</v>
      </c>
      <c r="AW263" s="12" t="s">
        <v>31</v>
      </c>
      <c r="AX263" s="12" t="s">
        <v>76</v>
      </c>
      <c r="AY263" s="150" t="s">
        <v>178</v>
      </c>
    </row>
    <row r="264" spans="2:65" s="13" customFormat="1">
      <c r="B264" s="155"/>
      <c r="D264" s="149" t="s">
        <v>186</v>
      </c>
      <c r="E264" s="156" t="s">
        <v>1</v>
      </c>
      <c r="F264" s="157" t="s">
        <v>874</v>
      </c>
      <c r="H264" s="158">
        <v>70.2</v>
      </c>
      <c r="I264" s="159"/>
      <c r="L264" s="155"/>
      <c r="M264" s="160"/>
      <c r="T264" s="161"/>
      <c r="AT264" s="156" t="s">
        <v>186</v>
      </c>
      <c r="AU264" s="156" t="s">
        <v>87</v>
      </c>
      <c r="AV264" s="13" t="s">
        <v>87</v>
      </c>
      <c r="AW264" s="13" t="s">
        <v>31</v>
      </c>
      <c r="AX264" s="13" t="s">
        <v>76</v>
      </c>
      <c r="AY264" s="156" t="s">
        <v>178</v>
      </c>
    </row>
    <row r="265" spans="2:65" s="12" customFormat="1">
      <c r="B265" s="148"/>
      <c r="D265" s="149" t="s">
        <v>186</v>
      </c>
      <c r="E265" s="150" t="s">
        <v>1</v>
      </c>
      <c r="F265" s="151" t="s">
        <v>825</v>
      </c>
      <c r="H265" s="150" t="s">
        <v>1</v>
      </c>
      <c r="I265" s="152"/>
      <c r="L265" s="148"/>
      <c r="M265" s="153"/>
      <c r="T265" s="154"/>
      <c r="AT265" s="150" t="s">
        <v>186</v>
      </c>
      <c r="AU265" s="150" t="s">
        <v>87</v>
      </c>
      <c r="AV265" s="12" t="s">
        <v>84</v>
      </c>
      <c r="AW265" s="12" t="s">
        <v>31</v>
      </c>
      <c r="AX265" s="12" t="s">
        <v>76</v>
      </c>
      <c r="AY265" s="150" t="s">
        <v>178</v>
      </c>
    </row>
    <row r="266" spans="2:65" s="12" customFormat="1">
      <c r="B266" s="148"/>
      <c r="D266" s="149" t="s">
        <v>186</v>
      </c>
      <c r="E266" s="150" t="s">
        <v>1</v>
      </c>
      <c r="F266" s="151" t="s">
        <v>869</v>
      </c>
      <c r="H266" s="150" t="s">
        <v>1</v>
      </c>
      <c r="I266" s="152"/>
      <c r="L266" s="148"/>
      <c r="M266" s="153"/>
      <c r="T266" s="154"/>
      <c r="AT266" s="150" t="s">
        <v>186</v>
      </c>
      <c r="AU266" s="150" t="s">
        <v>87</v>
      </c>
      <c r="AV266" s="12" t="s">
        <v>84</v>
      </c>
      <c r="AW266" s="12" t="s">
        <v>31</v>
      </c>
      <c r="AX266" s="12" t="s">
        <v>76</v>
      </c>
      <c r="AY266" s="150" t="s">
        <v>178</v>
      </c>
    </row>
    <row r="267" spans="2:65" s="13" customFormat="1">
      <c r="B267" s="155"/>
      <c r="D267" s="149" t="s">
        <v>186</v>
      </c>
      <c r="E267" s="156" t="s">
        <v>1</v>
      </c>
      <c r="F267" s="157" t="s">
        <v>870</v>
      </c>
      <c r="H267" s="158">
        <v>1.6</v>
      </c>
      <c r="I267" s="159"/>
      <c r="L267" s="155"/>
      <c r="M267" s="160"/>
      <c r="T267" s="161"/>
      <c r="AT267" s="156" t="s">
        <v>186</v>
      </c>
      <c r="AU267" s="156" t="s">
        <v>87</v>
      </c>
      <c r="AV267" s="13" t="s">
        <v>87</v>
      </c>
      <c r="AW267" s="13" t="s">
        <v>31</v>
      </c>
      <c r="AX267" s="13" t="s">
        <v>76</v>
      </c>
      <c r="AY267" s="156" t="s">
        <v>178</v>
      </c>
    </row>
    <row r="268" spans="2:65" s="14" customFormat="1">
      <c r="B268" s="162"/>
      <c r="D268" s="149" t="s">
        <v>186</v>
      </c>
      <c r="E268" s="163" t="s">
        <v>1</v>
      </c>
      <c r="F268" s="164" t="s">
        <v>189</v>
      </c>
      <c r="H268" s="165">
        <v>71.8</v>
      </c>
      <c r="I268" s="166"/>
      <c r="L268" s="162"/>
      <c r="M268" s="167"/>
      <c r="T268" s="168"/>
      <c r="AT268" s="163" t="s">
        <v>186</v>
      </c>
      <c r="AU268" s="163" t="s">
        <v>87</v>
      </c>
      <c r="AV268" s="14" t="s">
        <v>184</v>
      </c>
      <c r="AW268" s="14" t="s">
        <v>31</v>
      </c>
      <c r="AX268" s="14" t="s">
        <v>84</v>
      </c>
      <c r="AY268" s="163" t="s">
        <v>178</v>
      </c>
    </row>
    <row r="269" spans="2:65" s="1" customFormat="1" ht="33" customHeight="1">
      <c r="B269" s="133"/>
      <c r="C269" s="134" t="s">
        <v>401</v>
      </c>
      <c r="D269" s="134" t="s">
        <v>180</v>
      </c>
      <c r="E269" s="135" t="s">
        <v>933</v>
      </c>
      <c r="F269" s="136" t="s">
        <v>934</v>
      </c>
      <c r="G269" s="137" t="s">
        <v>116</v>
      </c>
      <c r="H269" s="138">
        <v>71.8</v>
      </c>
      <c r="I269" s="139"/>
      <c r="J269" s="140">
        <f>ROUND(I269*H269,2)</f>
        <v>0</v>
      </c>
      <c r="K269" s="141"/>
      <c r="L269" s="31"/>
      <c r="M269" s="142" t="s">
        <v>1</v>
      </c>
      <c r="N269" s="143" t="s">
        <v>41</v>
      </c>
      <c r="P269" s="144">
        <f>O269*H269</f>
        <v>0</v>
      </c>
      <c r="Q269" s="144">
        <v>0</v>
      </c>
      <c r="R269" s="144">
        <f>Q269*H269</f>
        <v>0</v>
      </c>
      <c r="S269" s="144">
        <v>0</v>
      </c>
      <c r="T269" s="145">
        <f>S269*H269</f>
        <v>0</v>
      </c>
      <c r="AR269" s="146" t="s">
        <v>184</v>
      </c>
      <c r="AT269" s="146" t="s">
        <v>180</v>
      </c>
      <c r="AU269" s="146" t="s">
        <v>87</v>
      </c>
      <c r="AY269" s="16" t="s">
        <v>178</v>
      </c>
      <c r="BE269" s="147">
        <f>IF(N269="základní",J269,0)</f>
        <v>0</v>
      </c>
      <c r="BF269" s="147">
        <f>IF(N269="snížená",J269,0)</f>
        <v>0</v>
      </c>
      <c r="BG269" s="147">
        <f>IF(N269="zákl. přenesená",J269,0)</f>
        <v>0</v>
      </c>
      <c r="BH269" s="147">
        <f>IF(N269="sníž. přenesená",J269,0)</f>
        <v>0</v>
      </c>
      <c r="BI269" s="147">
        <f>IF(N269="nulová",J269,0)</f>
        <v>0</v>
      </c>
      <c r="BJ269" s="16" t="s">
        <v>84</v>
      </c>
      <c r="BK269" s="147">
        <f>ROUND(I269*H269,2)</f>
        <v>0</v>
      </c>
      <c r="BL269" s="16" t="s">
        <v>184</v>
      </c>
      <c r="BM269" s="146" t="s">
        <v>935</v>
      </c>
    </row>
    <row r="270" spans="2:65" s="12" customFormat="1">
      <c r="B270" s="148"/>
      <c r="D270" s="149" t="s">
        <v>186</v>
      </c>
      <c r="E270" s="150" t="s">
        <v>1</v>
      </c>
      <c r="F270" s="151" t="s">
        <v>852</v>
      </c>
      <c r="H270" s="150" t="s">
        <v>1</v>
      </c>
      <c r="I270" s="152"/>
      <c r="L270" s="148"/>
      <c r="M270" s="153"/>
      <c r="T270" s="154"/>
      <c r="AT270" s="150" t="s">
        <v>186</v>
      </c>
      <c r="AU270" s="150" t="s">
        <v>87</v>
      </c>
      <c r="AV270" s="12" t="s">
        <v>84</v>
      </c>
      <c r="AW270" s="12" t="s">
        <v>31</v>
      </c>
      <c r="AX270" s="12" t="s">
        <v>76</v>
      </c>
      <c r="AY270" s="150" t="s">
        <v>178</v>
      </c>
    </row>
    <row r="271" spans="2:65" s="13" customFormat="1">
      <c r="B271" s="155"/>
      <c r="D271" s="149" t="s">
        <v>186</v>
      </c>
      <c r="E271" s="156" t="s">
        <v>1</v>
      </c>
      <c r="F271" s="157" t="s">
        <v>874</v>
      </c>
      <c r="H271" s="158">
        <v>70.2</v>
      </c>
      <c r="I271" s="159"/>
      <c r="L271" s="155"/>
      <c r="M271" s="160"/>
      <c r="T271" s="161"/>
      <c r="AT271" s="156" t="s">
        <v>186</v>
      </c>
      <c r="AU271" s="156" t="s">
        <v>87</v>
      </c>
      <c r="AV271" s="13" t="s">
        <v>87</v>
      </c>
      <c r="AW271" s="13" t="s">
        <v>31</v>
      </c>
      <c r="AX271" s="13" t="s">
        <v>76</v>
      </c>
      <c r="AY271" s="156" t="s">
        <v>178</v>
      </c>
    </row>
    <row r="272" spans="2:65" s="12" customFormat="1">
      <c r="B272" s="148"/>
      <c r="D272" s="149" t="s">
        <v>186</v>
      </c>
      <c r="E272" s="150" t="s">
        <v>1</v>
      </c>
      <c r="F272" s="151" t="s">
        <v>825</v>
      </c>
      <c r="H272" s="150" t="s">
        <v>1</v>
      </c>
      <c r="I272" s="152"/>
      <c r="L272" s="148"/>
      <c r="M272" s="153"/>
      <c r="T272" s="154"/>
      <c r="AT272" s="150" t="s">
        <v>186</v>
      </c>
      <c r="AU272" s="150" t="s">
        <v>87</v>
      </c>
      <c r="AV272" s="12" t="s">
        <v>84</v>
      </c>
      <c r="AW272" s="12" t="s">
        <v>31</v>
      </c>
      <c r="AX272" s="12" t="s">
        <v>76</v>
      </c>
      <c r="AY272" s="150" t="s">
        <v>178</v>
      </c>
    </row>
    <row r="273" spans="2:65" s="12" customFormat="1">
      <c r="B273" s="148"/>
      <c r="D273" s="149" t="s">
        <v>186</v>
      </c>
      <c r="E273" s="150" t="s">
        <v>1</v>
      </c>
      <c r="F273" s="151" t="s">
        <v>869</v>
      </c>
      <c r="H273" s="150" t="s">
        <v>1</v>
      </c>
      <c r="I273" s="152"/>
      <c r="L273" s="148"/>
      <c r="M273" s="153"/>
      <c r="T273" s="154"/>
      <c r="AT273" s="150" t="s">
        <v>186</v>
      </c>
      <c r="AU273" s="150" t="s">
        <v>87</v>
      </c>
      <c r="AV273" s="12" t="s">
        <v>84</v>
      </c>
      <c r="AW273" s="12" t="s">
        <v>31</v>
      </c>
      <c r="AX273" s="12" t="s">
        <v>76</v>
      </c>
      <c r="AY273" s="150" t="s">
        <v>178</v>
      </c>
    </row>
    <row r="274" spans="2:65" s="13" customFormat="1">
      <c r="B274" s="155"/>
      <c r="D274" s="149" t="s">
        <v>186</v>
      </c>
      <c r="E274" s="156" t="s">
        <v>1</v>
      </c>
      <c r="F274" s="157" t="s">
        <v>870</v>
      </c>
      <c r="H274" s="158">
        <v>1.6</v>
      </c>
      <c r="I274" s="159"/>
      <c r="L274" s="155"/>
      <c r="M274" s="160"/>
      <c r="T274" s="161"/>
      <c r="AT274" s="156" t="s">
        <v>186</v>
      </c>
      <c r="AU274" s="156" t="s">
        <v>87</v>
      </c>
      <c r="AV274" s="13" t="s">
        <v>87</v>
      </c>
      <c r="AW274" s="13" t="s">
        <v>31</v>
      </c>
      <c r="AX274" s="13" t="s">
        <v>76</v>
      </c>
      <c r="AY274" s="156" t="s">
        <v>178</v>
      </c>
    </row>
    <row r="275" spans="2:65" s="14" customFormat="1">
      <c r="B275" s="162"/>
      <c r="D275" s="149" t="s">
        <v>186</v>
      </c>
      <c r="E275" s="163" t="s">
        <v>1</v>
      </c>
      <c r="F275" s="164" t="s">
        <v>189</v>
      </c>
      <c r="H275" s="165">
        <v>71.8</v>
      </c>
      <c r="I275" s="166"/>
      <c r="L275" s="162"/>
      <c r="M275" s="167"/>
      <c r="T275" s="168"/>
      <c r="AT275" s="163" t="s">
        <v>186</v>
      </c>
      <c r="AU275" s="163" t="s">
        <v>87</v>
      </c>
      <c r="AV275" s="14" t="s">
        <v>184</v>
      </c>
      <c r="AW275" s="14" t="s">
        <v>31</v>
      </c>
      <c r="AX275" s="14" t="s">
        <v>84</v>
      </c>
      <c r="AY275" s="163" t="s">
        <v>178</v>
      </c>
    </row>
    <row r="276" spans="2:65" s="1" customFormat="1" ht="24.2" customHeight="1">
      <c r="B276" s="133"/>
      <c r="C276" s="134" t="s">
        <v>406</v>
      </c>
      <c r="D276" s="134" t="s">
        <v>180</v>
      </c>
      <c r="E276" s="135" t="s">
        <v>936</v>
      </c>
      <c r="F276" s="136" t="s">
        <v>937</v>
      </c>
      <c r="G276" s="137" t="s">
        <v>116</v>
      </c>
      <c r="H276" s="138">
        <v>287.60000000000002</v>
      </c>
      <c r="I276" s="139"/>
      <c r="J276" s="140">
        <f>ROUND(I276*H276,2)</f>
        <v>0</v>
      </c>
      <c r="K276" s="141"/>
      <c r="L276" s="31"/>
      <c r="M276" s="142" t="s">
        <v>1</v>
      </c>
      <c r="N276" s="143" t="s">
        <v>41</v>
      </c>
      <c r="P276" s="144">
        <f>O276*H276</f>
        <v>0</v>
      </c>
      <c r="Q276" s="144">
        <v>0</v>
      </c>
      <c r="R276" s="144">
        <f>Q276*H276</f>
        <v>0</v>
      </c>
      <c r="S276" s="144">
        <v>0</v>
      </c>
      <c r="T276" s="145">
        <f>S276*H276</f>
        <v>0</v>
      </c>
      <c r="AR276" s="146" t="s">
        <v>184</v>
      </c>
      <c r="AT276" s="146" t="s">
        <v>180</v>
      </c>
      <c r="AU276" s="146" t="s">
        <v>87</v>
      </c>
      <c r="AY276" s="16" t="s">
        <v>178</v>
      </c>
      <c r="BE276" s="147">
        <f>IF(N276="základní",J276,0)</f>
        <v>0</v>
      </c>
      <c r="BF276" s="147">
        <f>IF(N276="snížená",J276,0)</f>
        <v>0</v>
      </c>
      <c r="BG276" s="147">
        <f>IF(N276="zákl. přenesená",J276,0)</f>
        <v>0</v>
      </c>
      <c r="BH276" s="147">
        <f>IF(N276="sníž. přenesená",J276,0)</f>
        <v>0</v>
      </c>
      <c r="BI276" s="147">
        <f>IF(N276="nulová",J276,0)</f>
        <v>0</v>
      </c>
      <c r="BJ276" s="16" t="s">
        <v>84</v>
      </c>
      <c r="BK276" s="147">
        <f>ROUND(I276*H276,2)</f>
        <v>0</v>
      </c>
      <c r="BL276" s="16" t="s">
        <v>184</v>
      </c>
      <c r="BM276" s="146" t="s">
        <v>938</v>
      </c>
    </row>
    <row r="277" spans="2:65" s="12" customFormat="1">
      <c r="B277" s="148"/>
      <c r="D277" s="149" t="s">
        <v>186</v>
      </c>
      <c r="E277" s="150" t="s">
        <v>1</v>
      </c>
      <c r="F277" s="151" t="s">
        <v>852</v>
      </c>
      <c r="H277" s="150" t="s">
        <v>1</v>
      </c>
      <c r="I277" s="152"/>
      <c r="L277" s="148"/>
      <c r="M277" s="153"/>
      <c r="T277" s="154"/>
      <c r="AT277" s="150" t="s">
        <v>186</v>
      </c>
      <c r="AU277" s="150" t="s">
        <v>87</v>
      </c>
      <c r="AV277" s="12" t="s">
        <v>84</v>
      </c>
      <c r="AW277" s="12" t="s">
        <v>31</v>
      </c>
      <c r="AX277" s="12" t="s">
        <v>76</v>
      </c>
      <c r="AY277" s="150" t="s">
        <v>178</v>
      </c>
    </row>
    <row r="278" spans="2:65" s="13" customFormat="1">
      <c r="B278" s="155"/>
      <c r="D278" s="149" t="s">
        <v>186</v>
      </c>
      <c r="E278" s="156" t="s">
        <v>1</v>
      </c>
      <c r="F278" s="157" t="s">
        <v>878</v>
      </c>
      <c r="H278" s="158">
        <v>287.60000000000002</v>
      </c>
      <c r="I278" s="159"/>
      <c r="L278" s="155"/>
      <c r="M278" s="160"/>
      <c r="T278" s="161"/>
      <c r="AT278" s="156" t="s">
        <v>186</v>
      </c>
      <c r="AU278" s="156" t="s">
        <v>87</v>
      </c>
      <c r="AV278" s="13" t="s">
        <v>87</v>
      </c>
      <c r="AW278" s="13" t="s">
        <v>31</v>
      </c>
      <c r="AX278" s="13" t="s">
        <v>76</v>
      </c>
      <c r="AY278" s="156" t="s">
        <v>178</v>
      </c>
    </row>
    <row r="279" spans="2:65" s="14" customFormat="1">
      <c r="B279" s="162"/>
      <c r="D279" s="149" t="s">
        <v>186</v>
      </c>
      <c r="E279" s="163" t="s">
        <v>1</v>
      </c>
      <c r="F279" s="164" t="s">
        <v>189</v>
      </c>
      <c r="H279" s="165">
        <v>287.60000000000002</v>
      </c>
      <c r="I279" s="166"/>
      <c r="L279" s="162"/>
      <c r="M279" s="167"/>
      <c r="T279" s="168"/>
      <c r="AT279" s="163" t="s">
        <v>186</v>
      </c>
      <c r="AU279" s="163" t="s">
        <v>87</v>
      </c>
      <c r="AV279" s="14" t="s">
        <v>184</v>
      </c>
      <c r="AW279" s="14" t="s">
        <v>31</v>
      </c>
      <c r="AX279" s="14" t="s">
        <v>84</v>
      </c>
      <c r="AY279" s="163" t="s">
        <v>178</v>
      </c>
    </row>
    <row r="280" spans="2:65" s="1" customFormat="1" ht="24.2" customHeight="1">
      <c r="B280" s="133"/>
      <c r="C280" s="134" t="s">
        <v>412</v>
      </c>
      <c r="D280" s="134" t="s">
        <v>180</v>
      </c>
      <c r="E280" s="135" t="s">
        <v>939</v>
      </c>
      <c r="F280" s="136" t="s">
        <v>940</v>
      </c>
      <c r="G280" s="137" t="s">
        <v>116</v>
      </c>
      <c r="H280" s="138">
        <v>116.1</v>
      </c>
      <c r="I280" s="139"/>
      <c r="J280" s="140">
        <f>ROUND(I280*H280,2)</f>
        <v>0</v>
      </c>
      <c r="K280" s="141"/>
      <c r="L280" s="31"/>
      <c r="M280" s="142" t="s">
        <v>1</v>
      </c>
      <c r="N280" s="143" t="s">
        <v>41</v>
      </c>
      <c r="P280" s="144">
        <f>O280*H280</f>
        <v>0</v>
      </c>
      <c r="Q280" s="144">
        <v>0</v>
      </c>
      <c r="R280" s="144">
        <f>Q280*H280</f>
        <v>0</v>
      </c>
      <c r="S280" s="144">
        <v>0</v>
      </c>
      <c r="T280" s="145">
        <f>S280*H280</f>
        <v>0</v>
      </c>
      <c r="AR280" s="146" t="s">
        <v>184</v>
      </c>
      <c r="AT280" s="146" t="s">
        <v>180</v>
      </c>
      <c r="AU280" s="146" t="s">
        <v>87</v>
      </c>
      <c r="AY280" s="16" t="s">
        <v>178</v>
      </c>
      <c r="BE280" s="147">
        <f>IF(N280="základní",J280,0)</f>
        <v>0</v>
      </c>
      <c r="BF280" s="147">
        <f>IF(N280="snížená",J280,0)</f>
        <v>0</v>
      </c>
      <c r="BG280" s="147">
        <f>IF(N280="zákl. přenesená",J280,0)</f>
        <v>0</v>
      </c>
      <c r="BH280" s="147">
        <f>IF(N280="sníž. přenesená",J280,0)</f>
        <v>0</v>
      </c>
      <c r="BI280" s="147">
        <f>IF(N280="nulová",J280,0)</f>
        <v>0</v>
      </c>
      <c r="BJ280" s="16" t="s">
        <v>84</v>
      </c>
      <c r="BK280" s="147">
        <f>ROUND(I280*H280,2)</f>
        <v>0</v>
      </c>
      <c r="BL280" s="16" t="s">
        <v>184</v>
      </c>
      <c r="BM280" s="146" t="s">
        <v>941</v>
      </c>
    </row>
    <row r="281" spans="2:65" s="12" customFormat="1">
      <c r="B281" s="148"/>
      <c r="D281" s="149" t="s">
        <v>186</v>
      </c>
      <c r="E281" s="150" t="s">
        <v>1</v>
      </c>
      <c r="F281" s="151" t="s">
        <v>852</v>
      </c>
      <c r="H281" s="150" t="s">
        <v>1</v>
      </c>
      <c r="I281" s="152"/>
      <c r="L281" s="148"/>
      <c r="M281" s="153"/>
      <c r="T281" s="154"/>
      <c r="AT281" s="150" t="s">
        <v>186</v>
      </c>
      <c r="AU281" s="150" t="s">
        <v>87</v>
      </c>
      <c r="AV281" s="12" t="s">
        <v>84</v>
      </c>
      <c r="AW281" s="12" t="s">
        <v>31</v>
      </c>
      <c r="AX281" s="12" t="s">
        <v>76</v>
      </c>
      <c r="AY281" s="150" t="s">
        <v>178</v>
      </c>
    </row>
    <row r="282" spans="2:65" s="13" customFormat="1">
      <c r="B282" s="155"/>
      <c r="D282" s="149" t="s">
        <v>186</v>
      </c>
      <c r="E282" s="156" t="s">
        <v>1</v>
      </c>
      <c r="F282" s="157" t="s">
        <v>868</v>
      </c>
      <c r="H282" s="158">
        <v>114.5</v>
      </c>
      <c r="I282" s="159"/>
      <c r="L282" s="155"/>
      <c r="M282" s="160"/>
      <c r="T282" s="161"/>
      <c r="AT282" s="156" t="s">
        <v>186</v>
      </c>
      <c r="AU282" s="156" t="s">
        <v>87</v>
      </c>
      <c r="AV282" s="13" t="s">
        <v>87</v>
      </c>
      <c r="AW282" s="13" t="s">
        <v>31</v>
      </c>
      <c r="AX282" s="13" t="s">
        <v>76</v>
      </c>
      <c r="AY282" s="156" t="s">
        <v>178</v>
      </c>
    </row>
    <row r="283" spans="2:65" s="12" customFormat="1">
      <c r="B283" s="148"/>
      <c r="D283" s="149" t="s">
        <v>186</v>
      </c>
      <c r="E283" s="150" t="s">
        <v>1</v>
      </c>
      <c r="F283" s="151" t="s">
        <v>825</v>
      </c>
      <c r="H283" s="150" t="s">
        <v>1</v>
      </c>
      <c r="I283" s="152"/>
      <c r="L283" s="148"/>
      <c r="M283" s="153"/>
      <c r="T283" s="154"/>
      <c r="AT283" s="150" t="s">
        <v>186</v>
      </c>
      <c r="AU283" s="150" t="s">
        <v>87</v>
      </c>
      <c r="AV283" s="12" t="s">
        <v>84</v>
      </c>
      <c r="AW283" s="12" t="s">
        <v>31</v>
      </c>
      <c r="AX283" s="12" t="s">
        <v>76</v>
      </c>
      <c r="AY283" s="150" t="s">
        <v>178</v>
      </c>
    </row>
    <row r="284" spans="2:65" s="12" customFormat="1">
      <c r="B284" s="148"/>
      <c r="D284" s="149" t="s">
        <v>186</v>
      </c>
      <c r="E284" s="150" t="s">
        <v>1</v>
      </c>
      <c r="F284" s="151" t="s">
        <v>869</v>
      </c>
      <c r="H284" s="150" t="s">
        <v>1</v>
      </c>
      <c r="I284" s="152"/>
      <c r="L284" s="148"/>
      <c r="M284" s="153"/>
      <c r="T284" s="154"/>
      <c r="AT284" s="150" t="s">
        <v>186</v>
      </c>
      <c r="AU284" s="150" t="s">
        <v>87</v>
      </c>
      <c r="AV284" s="12" t="s">
        <v>84</v>
      </c>
      <c r="AW284" s="12" t="s">
        <v>31</v>
      </c>
      <c r="AX284" s="12" t="s">
        <v>76</v>
      </c>
      <c r="AY284" s="150" t="s">
        <v>178</v>
      </c>
    </row>
    <row r="285" spans="2:65" s="13" customFormat="1">
      <c r="B285" s="155"/>
      <c r="D285" s="149" t="s">
        <v>186</v>
      </c>
      <c r="E285" s="156" t="s">
        <v>1</v>
      </c>
      <c r="F285" s="157" t="s">
        <v>870</v>
      </c>
      <c r="H285" s="158">
        <v>1.6</v>
      </c>
      <c r="I285" s="159"/>
      <c r="L285" s="155"/>
      <c r="M285" s="160"/>
      <c r="T285" s="161"/>
      <c r="AT285" s="156" t="s">
        <v>186</v>
      </c>
      <c r="AU285" s="156" t="s">
        <v>87</v>
      </c>
      <c r="AV285" s="13" t="s">
        <v>87</v>
      </c>
      <c r="AW285" s="13" t="s">
        <v>31</v>
      </c>
      <c r="AX285" s="13" t="s">
        <v>76</v>
      </c>
      <c r="AY285" s="156" t="s">
        <v>178</v>
      </c>
    </row>
    <row r="286" spans="2:65" s="14" customFormat="1">
      <c r="B286" s="162"/>
      <c r="D286" s="149" t="s">
        <v>186</v>
      </c>
      <c r="E286" s="163" t="s">
        <v>1</v>
      </c>
      <c r="F286" s="164" t="s">
        <v>189</v>
      </c>
      <c r="H286" s="165">
        <v>116.1</v>
      </c>
      <c r="I286" s="166"/>
      <c r="L286" s="162"/>
      <c r="M286" s="167"/>
      <c r="T286" s="168"/>
      <c r="AT286" s="163" t="s">
        <v>186</v>
      </c>
      <c r="AU286" s="163" t="s">
        <v>87</v>
      </c>
      <c r="AV286" s="14" t="s">
        <v>184</v>
      </c>
      <c r="AW286" s="14" t="s">
        <v>31</v>
      </c>
      <c r="AX286" s="14" t="s">
        <v>84</v>
      </c>
      <c r="AY286" s="163" t="s">
        <v>178</v>
      </c>
    </row>
    <row r="287" spans="2:65" s="1" customFormat="1" ht="21.75" customHeight="1">
      <c r="B287" s="133"/>
      <c r="C287" s="134" t="s">
        <v>418</v>
      </c>
      <c r="D287" s="134" t="s">
        <v>180</v>
      </c>
      <c r="E287" s="135" t="s">
        <v>942</v>
      </c>
      <c r="F287" s="136" t="s">
        <v>943</v>
      </c>
      <c r="G287" s="137" t="s">
        <v>116</v>
      </c>
      <c r="H287" s="138">
        <v>27.5</v>
      </c>
      <c r="I287" s="139"/>
      <c r="J287" s="140">
        <f>ROUND(I287*H287,2)</f>
        <v>0</v>
      </c>
      <c r="K287" s="141"/>
      <c r="L287" s="31"/>
      <c r="M287" s="142" t="s">
        <v>1</v>
      </c>
      <c r="N287" s="143" t="s">
        <v>41</v>
      </c>
      <c r="P287" s="144">
        <f>O287*H287</f>
        <v>0</v>
      </c>
      <c r="Q287" s="144">
        <v>0</v>
      </c>
      <c r="R287" s="144">
        <f>Q287*H287</f>
        <v>0</v>
      </c>
      <c r="S287" s="144">
        <v>0</v>
      </c>
      <c r="T287" s="145">
        <f>S287*H287</f>
        <v>0</v>
      </c>
      <c r="AR287" s="146" t="s">
        <v>184</v>
      </c>
      <c r="AT287" s="146" t="s">
        <v>180</v>
      </c>
      <c r="AU287" s="146" t="s">
        <v>87</v>
      </c>
      <c r="AY287" s="16" t="s">
        <v>178</v>
      </c>
      <c r="BE287" s="147">
        <f>IF(N287="základní",J287,0)</f>
        <v>0</v>
      </c>
      <c r="BF287" s="147">
        <f>IF(N287="snížená",J287,0)</f>
        <v>0</v>
      </c>
      <c r="BG287" s="147">
        <f>IF(N287="zákl. přenesená",J287,0)</f>
        <v>0</v>
      </c>
      <c r="BH287" s="147">
        <f>IF(N287="sníž. přenesená",J287,0)</f>
        <v>0</v>
      </c>
      <c r="BI287" s="147">
        <f>IF(N287="nulová",J287,0)</f>
        <v>0</v>
      </c>
      <c r="BJ287" s="16" t="s">
        <v>84</v>
      </c>
      <c r="BK287" s="147">
        <f>ROUND(I287*H287,2)</f>
        <v>0</v>
      </c>
      <c r="BL287" s="16" t="s">
        <v>184</v>
      </c>
      <c r="BM287" s="146" t="s">
        <v>944</v>
      </c>
    </row>
    <row r="288" spans="2:65" s="12" customFormat="1">
      <c r="B288" s="148"/>
      <c r="D288" s="149" t="s">
        <v>186</v>
      </c>
      <c r="E288" s="150" t="s">
        <v>1</v>
      </c>
      <c r="F288" s="151" t="s">
        <v>825</v>
      </c>
      <c r="H288" s="150" t="s">
        <v>1</v>
      </c>
      <c r="I288" s="152"/>
      <c r="L288" s="148"/>
      <c r="M288" s="153"/>
      <c r="T288" s="154"/>
      <c r="AT288" s="150" t="s">
        <v>186</v>
      </c>
      <c r="AU288" s="150" t="s">
        <v>87</v>
      </c>
      <c r="AV288" s="12" t="s">
        <v>84</v>
      </c>
      <c r="AW288" s="12" t="s">
        <v>31</v>
      </c>
      <c r="AX288" s="12" t="s">
        <v>76</v>
      </c>
      <c r="AY288" s="150" t="s">
        <v>178</v>
      </c>
    </row>
    <row r="289" spans="2:65" s="12" customFormat="1">
      <c r="B289" s="148"/>
      <c r="D289" s="149" t="s">
        <v>186</v>
      </c>
      <c r="E289" s="150" t="s">
        <v>1</v>
      </c>
      <c r="F289" s="151" t="s">
        <v>847</v>
      </c>
      <c r="H289" s="150" t="s">
        <v>1</v>
      </c>
      <c r="I289" s="152"/>
      <c r="L289" s="148"/>
      <c r="M289" s="153"/>
      <c r="T289" s="154"/>
      <c r="AT289" s="150" t="s">
        <v>186</v>
      </c>
      <c r="AU289" s="150" t="s">
        <v>87</v>
      </c>
      <c r="AV289" s="12" t="s">
        <v>84</v>
      </c>
      <c r="AW289" s="12" t="s">
        <v>31</v>
      </c>
      <c r="AX289" s="12" t="s">
        <v>76</v>
      </c>
      <c r="AY289" s="150" t="s">
        <v>178</v>
      </c>
    </row>
    <row r="290" spans="2:65" s="13" customFormat="1">
      <c r="B290" s="155"/>
      <c r="D290" s="149" t="s">
        <v>186</v>
      </c>
      <c r="E290" s="156" t="s">
        <v>1</v>
      </c>
      <c r="F290" s="157" t="s">
        <v>848</v>
      </c>
      <c r="H290" s="158">
        <v>27.5</v>
      </c>
      <c r="I290" s="159"/>
      <c r="L290" s="155"/>
      <c r="M290" s="160"/>
      <c r="T290" s="161"/>
      <c r="AT290" s="156" t="s">
        <v>186</v>
      </c>
      <c r="AU290" s="156" t="s">
        <v>87</v>
      </c>
      <c r="AV290" s="13" t="s">
        <v>87</v>
      </c>
      <c r="AW290" s="13" t="s">
        <v>31</v>
      </c>
      <c r="AX290" s="13" t="s">
        <v>76</v>
      </c>
      <c r="AY290" s="156" t="s">
        <v>178</v>
      </c>
    </row>
    <row r="291" spans="2:65" s="14" customFormat="1">
      <c r="B291" s="162"/>
      <c r="D291" s="149" t="s">
        <v>186</v>
      </c>
      <c r="E291" s="163" t="s">
        <v>1</v>
      </c>
      <c r="F291" s="164" t="s">
        <v>189</v>
      </c>
      <c r="H291" s="165">
        <v>27.5</v>
      </c>
      <c r="I291" s="166"/>
      <c r="L291" s="162"/>
      <c r="M291" s="167"/>
      <c r="T291" s="168"/>
      <c r="AT291" s="163" t="s">
        <v>186</v>
      </c>
      <c r="AU291" s="163" t="s">
        <v>87</v>
      </c>
      <c r="AV291" s="14" t="s">
        <v>184</v>
      </c>
      <c r="AW291" s="14" t="s">
        <v>31</v>
      </c>
      <c r="AX291" s="14" t="s">
        <v>84</v>
      </c>
      <c r="AY291" s="163" t="s">
        <v>178</v>
      </c>
    </row>
    <row r="292" spans="2:65" s="1" customFormat="1" ht="24.2" customHeight="1">
      <c r="B292" s="133"/>
      <c r="C292" s="134" t="s">
        <v>422</v>
      </c>
      <c r="D292" s="134" t="s">
        <v>180</v>
      </c>
      <c r="E292" s="135" t="s">
        <v>945</v>
      </c>
      <c r="F292" s="136" t="s">
        <v>946</v>
      </c>
      <c r="G292" s="137" t="s">
        <v>116</v>
      </c>
      <c r="H292" s="138">
        <v>9.5</v>
      </c>
      <c r="I292" s="139"/>
      <c r="J292" s="140">
        <f>ROUND(I292*H292,2)</f>
        <v>0</v>
      </c>
      <c r="K292" s="141"/>
      <c r="L292" s="31"/>
      <c r="M292" s="142" t="s">
        <v>1</v>
      </c>
      <c r="N292" s="143" t="s">
        <v>41</v>
      </c>
      <c r="P292" s="144">
        <f>O292*H292</f>
        <v>0</v>
      </c>
      <c r="Q292" s="144">
        <v>8.3500000000000005E-2</v>
      </c>
      <c r="R292" s="144">
        <f>Q292*H292</f>
        <v>0.79325000000000001</v>
      </c>
      <c r="S292" s="144">
        <v>0</v>
      </c>
      <c r="T292" s="145">
        <f>S292*H292</f>
        <v>0</v>
      </c>
      <c r="AR292" s="146" t="s">
        <v>184</v>
      </c>
      <c r="AT292" s="146" t="s">
        <v>180</v>
      </c>
      <c r="AU292" s="146" t="s">
        <v>87</v>
      </c>
      <c r="AY292" s="16" t="s">
        <v>178</v>
      </c>
      <c r="BE292" s="147">
        <f>IF(N292="základní",J292,0)</f>
        <v>0</v>
      </c>
      <c r="BF292" s="147">
        <f>IF(N292="snížená",J292,0)</f>
        <v>0</v>
      </c>
      <c r="BG292" s="147">
        <f>IF(N292="zákl. přenesená",J292,0)</f>
        <v>0</v>
      </c>
      <c r="BH292" s="147">
        <f>IF(N292="sníž. přenesená",J292,0)</f>
        <v>0</v>
      </c>
      <c r="BI292" s="147">
        <f>IF(N292="nulová",J292,0)</f>
        <v>0</v>
      </c>
      <c r="BJ292" s="16" t="s">
        <v>84</v>
      </c>
      <c r="BK292" s="147">
        <f>ROUND(I292*H292,2)</f>
        <v>0</v>
      </c>
      <c r="BL292" s="16" t="s">
        <v>184</v>
      </c>
      <c r="BM292" s="146" t="s">
        <v>947</v>
      </c>
    </row>
    <row r="293" spans="2:65" s="12" customFormat="1">
      <c r="B293" s="148"/>
      <c r="D293" s="149" t="s">
        <v>186</v>
      </c>
      <c r="E293" s="150" t="s">
        <v>1</v>
      </c>
      <c r="F293" s="151" t="s">
        <v>825</v>
      </c>
      <c r="H293" s="150" t="s">
        <v>1</v>
      </c>
      <c r="I293" s="152"/>
      <c r="L293" s="148"/>
      <c r="M293" s="153"/>
      <c r="T293" s="154"/>
      <c r="AT293" s="150" t="s">
        <v>186</v>
      </c>
      <c r="AU293" s="150" t="s">
        <v>87</v>
      </c>
      <c r="AV293" s="12" t="s">
        <v>84</v>
      </c>
      <c r="AW293" s="12" t="s">
        <v>31</v>
      </c>
      <c r="AX293" s="12" t="s">
        <v>76</v>
      </c>
      <c r="AY293" s="150" t="s">
        <v>178</v>
      </c>
    </row>
    <row r="294" spans="2:65" s="12" customFormat="1">
      <c r="B294" s="148"/>
      <c r="D294" s="149" t="s">
        <v>186</v>
      </c>
      <c r="E294" s="150" t="s">
        <v>1</v>
      </c>
      <c r="F294" s="151" t="s">
        <v>842</v>
      </c>
      <c r="H294" s="150" t="s">
        <v>1</v>
      </c>
      <c r="I294" s="152"/>
      <c r="L294" s="148"/>
      <c r="M294" s="153"/>
      <c r="T294" s="154"/>
      <c r="AT294" s="150" t="s">
        <v>186</v>
      </c>
      <c r="AU294" s="150" t="s">
        <v>87</v>
      </c>
      <c r="AV294" s="12" t="s">
        <v>84</v>
      </c>
      <c r="AW294" s="12" t="s">
        <v>31</v>
      </c>
      <c r="AX294" s="12" t="s">
        <v>76</v>
      </c>
      <c r="AY294" s="150" t="s">
        <v>178</v>
      </c>
    </row>
    <row r="295" spans="2:65" s="13" customFormat="1">
      <c r="B295" s="155"/>
      <c r="D295" s="149" t="s">
        <v>186</v>
      </c>
      <c r="E295" s="156" t="s">
        <v>1</v>
      </c>
      <c r="F295" s="157" t="s">
        <v>843</v>
      </c>
      <c r="H295" s="158">
        <v>9.5</v>
      </c>
      <c r="I295" s="159"/>
      <c r="L295" s="155"/>
      <c r="M295" s="160"/>
      <c r="T295" s="161"/>
      <c r="AT295" s="156" t="s">
        <v>186</v>
      </c>
      <c r="AU295" s="156" t="s">
        <v>87</v>
      </c>
      <c r="AV295" s="13" t="s">
        <v>87</v>
      </c>
      <c r="AW295" s="13" t="s">
        <v>31</v>
      </c>
      <c r="AX295" s="13" t="s">
        <v>76</v>
      </c>
      <c r="AY295" s="156" t="s">
        <v>178</v>
      </c>
    </row>
    <row r="296" spans="2:65" s="14" customFormat="1">
      <c r="B296" s="162"/>
      <c r="D296" s="149" t="s">
        <v>186</v>
      </c>
      <c r="E296" s="163" t="s">
        <v>1</v>
      </c>
      <c r="F296" s="164" t="s">
        <v>189</v>
      </c>
      <c r="H296" s="165">
        <v>9.5</v>
      </c>
      <c r="I296" s="166"/>
      <c r="L296" s="162"/>
      <c r="M296" s="167"/>
      <c r="T296" s="168"/>
      <c r="AT296" s="163" t="s">
        <v>186</v>
      </c>
      <c r="AU296" s="163" t="s">
        <v>87</v>
      </c>
      <c r="AV296" s="14" t="s">
        <v>184</v>
      </c>
      <c r="AW296" s="14" t="s">
        <v>31</v>
      </c>
      <c r="AX296" s="14" t="s">
        <v>84</v>
      </c>
      <c r="AY296" s="163" t="s">
        <v>178</v>
      </c>
    </row>
    <row r="297" spans="2:65" s="1" customFormat="1" ht="24.2" customHeight="1">
      <c r="B297" s="133"/>
      <c r="C297" s="134" t="s">
        <v>427</v>
      </c>
      <c r="D297" s="134" t="s">
        <v>180</v>
      </c>
      <c r="E297" s="135" t="s">
        <v>948</v>
      </c>
      <c r="F297" s="136" t="s">
        <v>949</v>
      </c>
      <c r="G297" s="137" t="s">
        <v>116</v>
      </c>
      <c r="H297" s="138">
        <v>7</v>
      </c>
      <c r="I297" s="139"/>
      <c r="J297" s="140">
        <f>ROUND(I297*H297,2)</f>
        <v>0</v>
      </c>
      <c r="K297" s="141"/>
      <c r="L297" s="31"/>
      <c r="M297" s="142" t="s">
        <v>1</v>
      </c>
      <c r="N297" s="143" t="s">
        <v>41</v>
      </c>
      <c r="P297" s="144">
        <f>O297*H297</f>
        <v>0</v>
      </c>
      <c r="Q297" s="144">
        <v>0.1837</v>
      </c>
      <c r="R297" s="144">
        <f>Q297*H297</f>
        <v>1.2859</v>
      </c>
      <c r="S297" s="144">
        <v>0</v>
      </c>
      <c r="T297" s="145">
        <f>S297*H297</f>
        <v>0</v>
      </c>
      <c r="AR297" s="146" t="s">
        <v>184</v>
      </c>
      <c r="AT297" s="146" t="s">
        <v>180</v>
      </c>
      <c r="AU297" s="146" t="s">
        <v>87</v>
      </c>
      <c r="AY297" s="16" t="s">
        <v>178</v>
      </c>
      <c r="BE297" s="147">
        <f>IF(N297="základní",J297,0)</f>
        <v>0</v>
      </c>
      <c r="BF297" s="147">
        <f>IF(N297="snížená",J297,0)</f>
        <v>0</v>
      </c>
      <c r="BG297" s="147">
        <f>IF(N297="zákl. přenesená",J297,0)</f>
        <v>0</v>
      </c>
      <c r="BH297" s="147">
        <f>IF(N297="sníž. přenesená",J297,0)</f>
        <v>0</v>
      </c>
      <c r="BI297" s="147">
        <f>IF(N297="nulová",J297,0)</f>
        <v>0</v>
      </c>
      <c r="BJ297" s="16" t="s">
        <v>84</v>
      </c>
      <c r="BK297" s="147">
        <f>ROUND(I297*H297,2)</f>
        <v>0</v>
      </c>
      <c r="BL297" s="16" t="s">
        <v>184</v>
      </c>
      <c r="BM297" s="146" t="s">
        <v>950</v>
      </c>
    </row>
    <row r="298" spans="2:65" s="12" customFormat="1">
      <c r="B298" s="148"/>
      <c r="D298" s="149" t="s">
        <v>186</v>
      </c>
      <c r="E298" s="150" t="s">
        <v>1</v>
      </c>
      <c r="F298" s="151" t="s">
        <v>825</v>
      </c>
      <c r="H298" s="150" t="s">
        <v>1</v>
      </c>
      <c r="I298" s="152"/>
      <c r="L298" s="148"/>
      <c r="M298" s="153"/>
      <c r="T298" s="154"/>
      <c r="AT298" s="150" t="s">
        <v>186</v>
      </c>
      <c r="AU298" s="150" t="s">
        <v>87</v>
      </c>
      <c r="AV298" s="12" t="s">
        <v>84</v>
      </c>
      <c r="AW298" s="12" t="s">
        <v>31</v>
      </c>
      <c r="AX298" s="12" t="s">
        <v>76</v>
      </c>
      <c r="AY298" s="150" t="s">
        <v>178</v>
      </c>
    </row>
    <row r="299" spans="2:65" s="12" customFormat="1">
      <c r="B299" s="148"/>
      <c r="D299" s="149" t="s">
        <v>186</v>
      </c>
      <c r="E299" s="150" t="s">
        <v>1</v>
      </c>
      <c r="F299" s="151" t="s">
        <v>826</v>
      </c>
      <c r="H299" s="150" t="s">
        <v>1</v>
      </c>
      <c r="I299" s="152"/>
      <c r="L299" s="148"/>
      <c r="M299" s="153"/>
      <c r="T299" s="154"/>
      <c r="AT299" s="150" t="s">
        <v>186</v>
      </c>
      <c r="AU299" s="150" t="s">
        <v>87</v>
      </c>
      <c r="AV299" s="12" t="s">
        <v>84</v>
      </c>
      <c r="AW299" s="12" t="s">
        <v>31</v>
      </c>
      <c r="AX299" s="12" t="s">
        <v>76</v>
      </c>
      <c r="AY299" s="150" t="s">
        <v>178</v>
      </c>
    </row>
    <row r="300" spans="2:65" s="13" customFormat="1">
      <c r="B300" s="155"/>
      <c r="D300" s="149" t="s">
        <v>186</v>
      </c>
      <c r="E300" s="156" t="s">
        <v>1</v>
      </c>
      <c r="F300" s="157" t="s">
        <v>827</v>
      </c>
      <c r="H300" s="158">
        <v>7</v>
      </c>
      <c r="I300" s="159"/>
      <c r="L300" s="155"/>
      <c r="M300" s="160"/>
      <c r="T300" s="161"/>
      <c r="AT300" s="156" t="s">
        <v>186</v>
      </c>
      <c r="AU300" s="156" t="s">
        <v>87</v>
      </c>
      <c r="AV300" s="13" t="s">
        <v>87</v>
      </c>
      <c r="AW300" s="13" t="s">
        <v>31</v>
      </c>
      <c r="AX300" s="13" t="s">
        <v>76</v>
      </c>
      <c r="AY300" s="156" t="s">
        <v>178</v>
      </c>
    </row>
    <row r="301" spans="2:65" s="14" customFormat="1">
      <c r="B301" s="162"/>
      <c r="D301" s="149" t="s">
        <v>186</v>
      </c>
      <c r="E301" s="163" t="s">
        <v>1</v>
      </c>
      <c r="F301" s="164" t="s">
        <v>189</v>
      </c>
      <c r="H301" s="165">
        <v>7</v>
      </c>
      <c r="I301" s="166"/>
      <c r="L301" s="162"/>
      <c r="M301" s="167"/>
      <c r="T301" s="168"/>
      <c r="AT301" s="163" t="s">
        <v>186</v>
      </c>
      <c r="AU301" s="163" t="s">
        <v>87</v>
      </c>
      <c r="AV301" s="14" t="s">
        <v>184</v>
      </c>
      <c r="AW301" s="14" t="s">
        <v>31</v>
      </c>
      <c r="AX301" s="14" t="s">
        <v>84</v>
      </c>
      <c r="AY301" s="163" t="s">
        <v>178</v>
      </c>
    </row>
    <row r="302" spans="2:65" s="1" customFormat="1" ht="24.2" customHeight="1">
      <c r="B302" s="133"/>
      <c r="C302" s="134" t="s">
        <v>431</v>
      </c>
      <c r="D302" s="134" t="s">
        <v>180</v>
      </c>
      <c r="E302" s="135" t="s">
        <v>951</v>
      </c>
      <c r="F302" s="136" t="s">
        <v>952</v>
      </c>
      <c r="G302" s="137" t="s">
        <v>116</v>
      </c>
      <c r="H302" s="138">
        <v>48.6</v>
      </c>
      <c r="I302" s="139"/>
      <c r="J302" s="140">
        <f>ROUND(I302*H302,2)</f>
        <v>0</v>
      </c>
      <c r="K302" s="141"/>
      <c r="L302" s="31"/>
      <c r="M302" s="142" t="s">
        <v>1</v>
      </c>
      <c r="N302" s="143" t="s">
        <v>41</v>
      </c>
      <c r="P302" s="144">
        <f>O302*H302</f>
        <v>0</v>
      </c>
      <c r="Q302" s="144">
        <v>8.9219999999999994E-2</v>
      </c>
      <c r="R302" s="144">
        <f>Q302*H302</f>
        <v>4.3360919999999998</v>
      </c>
      <c r="S302" s="144">
        <v>0</v>
      </c>
      <c r="T302" s="145">
        <f>S302*H302</f>
        <v>0</v>
      </c>
      <c r="AR302" s="146" t="s">
        <v>184</v>
      </c>
      <c r="AT302" s="146" t="s">
        <v>180</v>
      </c>
      <c r="AU302" s="146" t="s">
        <v>87</v>
      </c>
      <c r="AY302" s="16" t="s">
        <v>178</v>
      </c>
      <c r="BE302" s="147">
        <f>IF(N302="základní",J302,0)</f>
        <v>0</v>
      </c>
      <c r="BF302" s="147">
        <f>IF(N302="snížená",J302,0)</f>
        <v>0</v>
      </c>
      <c r="BG302" s="147">
        <f>IF(N302="zákl. přenesená",J302,0)</f>
        <v>0</v>
      </c>
      <c r="BH302" s="147">
        <f>IF(N302="sníž. přenesená",J302,0)</f>
        <v>0</v>
      </c>
      <c r="BI302" s="147">
        <f>IF(N302="nulová",J302,0)</f>
        <v>0</v>
      </c>
      <c r="BJ302" s="16" t="s">
        <v>84</v>
      </c>
      <c r="BK302" s="147">
        <f>ROUND(I302*H302,2)</f>
        <v>0</v>
      </c>
      <c r="BL302" s="16" t="s">
        <v>184</v>
      </c>
      <c r="BM302" s="146" t="s">
        <v>953</v>
      </c>
    </row>
    <row r="303" spans="2:65" s="12" customFormat="1">
      <c r="B303" s="148"/>
      <c r="D303" s="149" t="s">
        <v>186</v>
      </c>
      <c r="E303" s="150" t="s">
        <v>1</v>
      </c>
      <c r="F303" s="151" t="s">
        <v>825</v>
      </c>
      <c r="H303" s="150" t="s">
        <v>1</v>
      </c>
      <c r="I303" s="152"/>
      <c r="L303" s="148"/>
      <c r="M303" s="153"/>
      <c r="T303" s="154"/>
      <c r="AT303" s="150" t="s">
        <v>186</v>
      </c>
      <c r="AU303" s="150" t="s">
        <v>87</v>
      </c>
      <c r="AV303" s="12" t="s">
        <v>84</v>
      </c>
      <c r="AW303" s="12" t="s">
        <v>31</v>
      </c>
      <c r="AX303" s="12" t="s">
        <v>76</v>
      </c>
      <c r="AY303" s="150" t="s">
        <v>178</v>
      </c>
    </row>
    <row r="304" spans="2:65" s="12" customFormat="1">
      <c r="B304" s="148"/>
      <c r="D304" s="149" t="s">
        <v>186</v>
      </c>
      <c r="E304" s="150" t="s">
        <v>1</v>
      </c>
      <c r="F304" s="151" t="s">
        <v>831</v>
      </c>
      <c r="H304" s="150" t="s">
        <v>1</v>
      </c>
      <c r="I304" s="152"/>
      <c r="L304" s="148"/>
      <c r="M304" s="153"/>
      <c r="T304" s="154"/>
      <c r="AT304" s="150" t="s">
        <v>186</v>
      </c>
      <c r="AU304" s="150" t="s">
        <v>87</v>
      </c>
      <c r="AV304" s="12" t="s">
        <v>84</v>
      </c>
      <c r="AW304" s="12" t="s">
        <v>31</v>
      </c>
      <c r="AX304" s="12" t="s">
        <v>76</v>
      </c>
      <c r="AY304" s="150" t="s">
        <v>178</v>
      </c>
    </row>
    <row r="305" spans="2:65" s="13" customFormat="1">
      <c r="B305" s="155"/>
      <c r="D305" s="149" t="s">
        <v>186</v>
      </c>
      <c r="E305" s="156" t="s">
        <v>1</v>
      </c>
      <c r="F305" s="157" t="s">
        <v>832</v>
      </c>
      <c r="H305" s="158">
        <v>48.6</v>
      </c>
      <c r="I305" s="159"/>
      <c r="L305" s="155"/>
      <c r="M305" s="160"/>
      <c r="T305" s="161"/>
      <c r="AT305" s="156" t="s">
        <v>186</v>
      </c>
      <c r="AU305" s="156" t="s">
        <v>87</v>
      </c>
      <c r="AV305" s="13" t="s">
        <v>87</v>
      </c>
      <c r="AW305" s="13" t="s">
        <v>31</v>
      </c>
      <c r="AX305" s="13" t="s">
        <v>76</v>
      </c>
      <c r="AY305" s="156" t="s">
        <v>178</v>
      </c>
    </row>
    <row r="306" spans="2:65" s="14" customFormat="1">
      <c r="B306" s="162"/>
      <c r="D306" s="149" t="s">
        <v>186</v>
      </c>
      <c r="E306" s="163" t="s">
        <v>1</v>
      </c>
      <c r="F306" s="164" t="s">
        <v>189</v>
      </c>
      <c r="H306" s="165">
        <v>48.6</v>
      </c>
      <c r="I306" s="166"/>
      <c r="L306" s="162"/>
      <c r="M306" s="167"/>
      <c r="T306" s="168"/>
      <c r="AT306" s="163" t="s">
        <v>186</v>
      </c>
      <c r="AU306" s="163" t="s">
        <v>87</v>
      </c>
      <c r="AV306" s="14" t="s">
        <v>184</v>
      </c>
      <c r="AW306" s="14" t="s">
        <v>31</v>
      </c>
      <c r="AX306" s="14" t="s">
        <v>84</v>
      </c>
      <c r="AY306" s="163" t="s">
        <v>178</v>
      </c>
    </row>
    <row r="307" spans="2:65" s="1" customFormat="1" ht="24.2" customHeight="1">
      <c r="B307" s="133"/>
      <c r="C307" s="169" t="s">
        <v>435</v>
      </c>
      <c r="D307" s="169" t="s">
        <v>436</v>
      </c>
      <c r="E307" s="170" t="s">
        <v>954</v>
      </c>
      <c r="F307" s="171" t="s">
        <v>955</v>
      </c>
      <c r="G307" s="172" t="s">
        <v>116</v>
      </c>
      <c r="H307" s="173">
        <v>5.0060000000000002</v>
      </c>
      <c r="I307" s="174"/>
      <c r="J307" s="175">
        <f>ROUND(I307*H307,2)</f>
        <v>0</v>
      </c>
      <c r="K307" s="176"/>
      <c r="L307" s="177"/>
      <c r="M307" s="178" t="s">
        <v>1</v>
      </c>
      <c r="N307" s="179" t="s">
        <v>41</v>
      </c>
      <c r="P307" s="144">
        <f>O307*H307</f>
        <v>0</v>
      </c>
      <c r="Q307" s="144">
        <v>0.113</v>
      </c>
      <c r="R307" s="144">
        <f>Q307*H307</f>
        <v>0.56567800000000001</v>
      </c>
      <c r="S307" s="144">
        <v>0</v>
      </c>
      <c r="T307" s="145">
        <f>S307*H307</f>
        <v>0</v>
      </c>
      <c r="AR307" s="146" t="s">
        <v>219</v>
      </c>
      <c r="AT307" s="146" t="s">
        <v>436</v>
      </c>
      <c r="AU307" s="146" t="s">
        <v>87</v>
      </c>
      <c r="AY307" s="16" t="s">
        <v>178</v>
      </c>
      <c r="BE307" s="147">
        <f>IF(N307="základní",J307,0)</f>
        <v>0</v>
      </c>
      <c r="BF307" s="147">
        <f>IF(N307="snížená",J307,0)</f>
        <v>0</v>
      </c>
      <c r="BG307" s="147">
        <f>IF(N307="zákl. přenesená",J307,0)</f>
        <v>0</v>
      </c>
      <c r="BH307" s="147">
        <f>IF(N307="sníž. přenesená",J307,0)</f>
        <v>0</v>
      </c>
      <c r="BI307" s="147">
        <f>IF(N307="nulová",J307,0)</f>
        <v>0</v>
      </c>
      <c r="BJ307" s="16" t="s">
        <v>84</v>
      </c>
      <c r="BK307" s="147">
        <f>ROUND(I307*H307,2)</f>
        <v>0</v>
      </c>
      <c r="BL307" s="16" t="s">
        <v>184</v>
      </c>
      <c r="BM307" s="146" t="s">
        <v>956</v>
      </c>
    </row>
    <row r="308" spans="2:65" s="12" customFormat="1">
      <c r="B308" s="148"/>
      <c r="D308" s="149" t="s">
        <v>186</v>
      </c>
      <c r="E308" s="150" t="s">
        <v>1</v>
      </c>
      <c r="F308" s="151" t="s">
        <v>957</v>
      </c>
      <c r="H308" s="150" t="s">
        <v>1</v>
      </c>
      <c r="I308" s="152"/>
      <c r="L308" s="148"/>
      <c r="M308" s="153"/>
      <c r="T308" s="154"/>
      <c r="AT308" s="150" t="s">
        <v>186</v>
      </c>
      <c r="AU308" s="150" t="s">
        <v>87</v>
      </c>
      <c r="AV308" s="12" t="s">
        <v>84</v>
      </c>
      <c r="AW308" s="12" t="s">
        <v>31</v>
      </c>
      <c r="AX308" s="12" t="s">
        <v>76</v>
      </c>
      <c r="AY308" s="150" t="s">
        <v>178</v>
      </c>
    </row>
    <row r="309" spans="2:65" s="13" customFormat="1">
      <c r="B309" s="155"/>
      <c r="D309" s="149" t="s">
        <v>186</v>
      </c>
      <c r="E309" s="156" t="s">
        <v>1</v>
      </c>
      <c r="F309" s="157" t="s">
        <v>958</v>
      </c>
      <c r="H309" s="158">
        <v>4.8600000000000003</v>
      </c>
      <c r="I309" s="159"/>
      <c r="L309" s="155"/>
      <c r="M309" s="160"/>
      <c r="T309" s="161"/>
      <c r="AT309" s="156" t="s">
        <v>186</v>
      </c>
      <c r="AU309" s="156" t="s">
        <v>87</v>
      </c>
      <c r="AV309" s="13" t="s">
        <v>87</v>
      </c>
      <c r="AW309" s="13" t="s">
        <v>31</v>
      </c>
      <c r="AX309" s="13" t="s">
        <v>76</v>
      </c>
      <c r="AY309" s="156" t="s">
        <v>178</v>
      </c>
    </row>
    <row r="310" spans="2:65" s="14" customFormat="1">
      <c r="B310" s="162"/>
      <c r="D310" s="149" t="s">
        <v>186</v>
      </c>
      <c r="E310" s="163" t="s">
        <v>1</v>
      </c>
      <c r="F310" s="164" t="s">
        <v>189</v>
      </c>
      <c r="H310" s="165">
        <v>4.8600000000000003</v>
      </c>
      <c r="I310" s="166"/>
      <c r="L310" s="162"/>
      <c r="M310" s="167"/>
      <c r="T310" s="168"/>
      <c r="AT310" s="163" t="s">
        <v>186</v>
      </c>
      <c r="AU310" s="163" t="s">
        <v>87</v>
      </c>
      <c r="AV310" s="14" t="s">
        <v>184</v>
      </c>
      <c r="AW310" s="14" t="s">
        <v>31</v>
      </c>
      <c r="AX310" s="14" t="s">
        <v>84</v>
      </c>
      <c r="AY310" s="163" t="s">
        <v>178</v>
      </c>
    </row>
    <row r="311" spans="2:65" s="13" customFormat="1">
      <c r="B311" s="155"/>
      <c r="D311" s="149" t="s">
        <v>186</v>
      </c>
      <c r="F311" s="157" t="s">
        <v>959</v>
      </c>
      <c r="H311" s="158">
        <v>5.0060000000000002</v>
      </c>
      <c r="I311" s="159"/>
      <c r="L311" s="155"/>
      <c r="M311" s="160"/>
      <c r="T311" s="161"/>
      <c r="AT311" s="156" t="s">
        <v>186</v>
      </c>
      <c r="AU311" s="156" t="s">
        <v>87</v>
      </c>
      <c r="AV311" s="13" t="s">
        <v>87</v>
      </c>
      <c r="AW311" s="13" t="s">
        <v>3</v>
      </c>
      <c r="AX311" s="13" t="s">
        <v>84</v>
      </c>
      <c r="AY311" s="156" t="s">
        <v>178</v>
      </c>
    </row>
    <row r="312" spans="2:65" s="1" customFormat="1" ht="37.9" customHeight="1">
      <c r="B312" s="133"/>
      <c r="C312" s="134" t="s">
        <v>443</v>
      </c>
      <c r="D312" s="134" t="s">
        <v>180</v>
      </c>
      <c r="E312" s="135" t="s">
        <v>960</v>
      </c>
      <c r="F312" s="136" t="s">
        <v>961</v>
      </c>
      <c r="G312" s="137" t="s">
        <v>116</v>
      </c>
      <c r="H312" s="138">
        <v>19.5</v>
      </c>
      <c r="I312" s="139"/>
      <c r="J312" s="140">
        <f>ROUND(I312*H312,2)</f>
        <v>0</v>
      </c>
      <c r="K312" s="141"/>
      <c r="L312" s="31"/>
      <c r="M312" s="142" t="s">
        <v>1</v>
      </c>
      <c r="N312" s="143" t="s">
        <v>41</v>
      </c>
      <c r="P312" s="144">
        <f>O312*H312</f>
        <v>0</v>
      </c>
      <c r="Q312" s="144">
        <v>8.0030000000000004E-2</v>
      </c>
      <c r="R312" s="144">
        <f>Q312*H312</f>
        <v>1.5605850000000001</v>
      </c>
      <c r="S312" s="144">
        <v>0</v>
      </c>
      <c r="T312" s="145">
        <f>S312*H312</f>
        <v>0</v>
      </c>
      <c r="AR312" s="146" t="s">
        <v>184</v>
      </c>
      <c r="AT312" s="146" t="s">
        <v>180</v>
      </c>
      <c r="AU312" s="146" t="s">
        <v>87</v>
      </c>
      <c r="AY312" s="16" t="s">
        <v>178</v>
      </c>
      <c r="BE312" s="147">
        <f>IF(N312="základní",J312,0)</f>
        <v>0</v>
      </c>
      <c r="BF312" s="147">
        <f>IF(N312="snížená",J312,0)</f>
        <v>0</v>
      </c>
      <c r="BG312" s="147">
        <f>IF(N312="zákl. přenesená",J312,0)</f>
        <v>0</v>
      </c>
      <c r="BH312" s="147">
        <f>IF(N312="sníž. přenesená",J312,0)</f>
        <v>0</v>
      </c>
      <c r="BI312" s="147">
        <f>IF(N312="nulová",J312,0)</f>
        <v>0</v>
      </c>
      <c r="BJ312" s="16" t="s">
        <v>84</v>
      </c>
      <c r="BK312" s="147">
        <f>ROUND(I312*H312,2)</f>
        <v>0</v>
      </c>
      <c r="BL312" s="16" t="s">
        <v>184</v>
      </c>
      <c r="BM312" s="146" t="s">
        <v>962</v>
      </c>
    </row>
    <row r="313" spans="2:65" s="12" customFormat="1">
      <c r="B313" s="148"/>
      <c r="D313" s="149" t="s">
        <v>186</v>
      </c>
      <c r="E313" s="150" t="s">
        <v>1</v>
      </c>
      <c r="F313" s="151" t="s">
        <v>825</v>
      </c>
      <c r="H313" s="150" t="s">
        <v>1</v>
      </c>
      <c r="I313" s="152"/>
      <c r="L313" s="148"/>
      <c r="M313" s="153"/>
      <c r="T313" s="154"/>
      <c r="AT313" s="150" t="s">
        <v>186</v>
      </c>
      <c r="AU313" s="150" t="s">
        <v>87</v>
      </c>
      <c r="AV313" s="12" t="s">
        <v>84</v>
      </c>
      <c r="AW313" s="12" t="s">
        <v>31</v>
      </c>
      <c r="AX313" s="12" t="s">
        <v>76</v>
      </c>
      <c r="AY313" s="150" t="s">
        <v>178</v>
      </c>
    </row>
    <row r="314" spans="2:65" s="12" customFormat="1">
      <c r="B314" s="148"/>
      <c r="D314" s="149" t="s">
        <v>186</v>
      </c>
      <c r="E314" s="150" t="s">
        <v>1</v>
      </c>
      <c r="F314" s="151" t="s">
        <v>836</v>
      </c>
      <c r="H314" s="150" t="s">
        <v>1</v>
      </c>
      <c r="I314" s="152"/>
      <c r="L314" s="148"/>
      <c r="M314" s="153"/>
      <c r="T314" s="154"/>
      <c r="AT314" s="150" t="s">
        <v>186</v>
      </c>
      <c r="AU314" s="150" t="s">
        <v>87</v>
      </c>
      <c r="AV314" s="12" t="s">
        <v>84</v>
      </c>
      <c r="AW314" s="12" t="s">
        <v>31</v>
      </c>
      <c r="AX314" s="12" t="s">
        <v>76</v>
      </c>
      <c r="AY314" s="150" t="s">
        <v>178</v>
      </c>
    </row>
    <row r="315" spans="2:65" s="13" customFormat="1">
      <c r="B315" s="155"/>
      <c r="D315" s="149" t="s">
        <v>186</v>
      </c>
      <c r="E315" s="156" t="s">
        <v>1</v>
      </c>
      <c r="F315" s="157" t="s">
        <v>837</v>
      </c>
      <c r="H315" s="158">
        <v>16.5</v>
      </c>
      <c r="I315" s="159"/>
      <c r="L315" s="155"/>
      <c r="M315" s="160"/>
      <c r="T315" s="161"/>
      <c r="AT315" s="156" t="s">
        <v>186</v>
      </c>
      <c r="AU315" s="156" t="s">
        <v>87</v>
      </c>
      <c r="AV315" s="13" t="s">
        <v>87</v>
      </c>
      <c r="AW315" s="13" t="s">
        <v>31</v>
      </c>
      <c r="AX315" s="13" t="s">
        <v>76</v>
      </c>
      <c r="AY315" s="156" t="s">
        <v>178</v>
      </c>
    </row>
    <row r="316" spans="2:65" s="13" customFormat="1">
      <c r="B316" s="155"/>
      <c r="D316" s="149" t="s">
        <v>186</v>
      </c>
      <c r="E316" s="156" t="s">
        <v>1</v>
      </c>
      <c r="F316" s="157" t="s">
        <v>838</v>
      </c>
      <c r="H316" s="158">
        <v>3</v>
      </c>
      <c r="I316" s="159"/>
      <c r="L316" s="155"/>
      <c r="M316" s="160"/>
      <c r="T316" s="161"/>
      <c r="AT316" s="156" t="s">
        <v>186</v>
      </c>
      <c r="AU316" s="156" t="s">
        <v>87</v>
      </c>
      <c r="AV316" s="13" t="s">
        <v>87</v>
      </c>
      <c r="AW316" s="13" t="s">
        <v>31</v>
      </c>
      <c r="AX316" s="13" t="s">
        <v>76</v>
      </c>
      <c r="AY316" s="156" t="s">
        <v>178</v>
      </c>
    </row>
    <row r="317" spans="2:65" s="14" customFormat="1">
      <c r="B317" s="162"/>
      <c r="D317" s="149" t="s">
        <v>186</v>
      </c>
      <c r="E317" s="163" t="s">
        <v>1</v>
      </c>
      <c r="F317" s="164" t="s">
        <v>189</v>
      </c>
      <c r="H317" s="165">
        <v>19.5</v>
      </c>
      <c r="I317" s="166"/>
      <c r="L317" s="162"/>
      <c r="M317" s="167"/>
      <c r="T317" s="168"/>
      <c r="AT317" s="163" t="s">
        <v>186</v>
      </c>
      <c r="AU317" s="163" t="s">
        <v>87</v>
      </c>
      <c r="AV317" s="14" t="s">
        <v>184</v>
      </c>
      <c r="AW317" s="14" t="s">
        <v>31</v>
      </c>
      <c r="AX317" s="14" t="s">
        <v>84</v>
      </c>
      <c r="AY317" s="163" t="s">
        <v>178</v>
      </c>
    </row>
    <row r="318" spans="2:65" s="1" customFormat="1" ht="24.2" customHeight="1">
      <c r="B318" s="133"/>
      <c r="C318" s="169" t="s">
        <v>448</v>
      </c>
      <c r="D318" s="169" t="s">
        <v>436</v>
      </c>
      <c r="E318" s="170" t="s">
        <v>963</v>
      </c>
      <c r="F318" s="171" t="s">
        <v>964</v>
      </c>
      <c r="G318" s="172" t="s">
        <v>116</v>
      </c>
      <c r="H318" s="173">
        <v>1.95</v>
      </c>
      <c r="I318" s="174"/>
      <c r="J318" s="175">
        <f>ROUND(I318*H318,2)</f>
        <v>0</v>
      </c>
      <c r="K318" s="176"/>
      <c r="L318" s="177"/>
      <c r="M318" s="178" t="s">
        <v>1</v>
      </c>
      <c r="N318" s="179" t="s">
        <v>41</v>
      </c>
      <c r="P318" s="144">
        <f>O318*H318</f>
        <v>0</v>
      </c>
      <c r="Q318" s="144">
        <v>0.14499999999999999</v>
      </c>
      <c r="R318" s="144">
        <f>Q318*H318</f>
        <v>0.28275</v>
      </c>
      <c r="S318" s="144">
        <v>0</v>
      </c>
      <c r="T318" s="145">
        <f>S318*H318</f>
        <v>0</v>
      </c>
      <c r="AR318" s="146" t="s">
        <v>219</v>
      </c>
      <c r="AT318" s="146" t="s">
        <v>436</v>
      </c>
      <c r="AU318" s="146" t="s">
        <v>87</v>
      </c>
      <c r="AY318" s="16" t="s">
        <v>178</v>
      </c>
      <c r="BE318" s="147">
        <f>IF(N318="základní",J318,0)</f>
        <v>0</v>
      </c>
      <c r="BF318" s="147">
        <f>IF(N318="snížená",J318,0)</f>
        <v>0</v>
      </c>
      <c r="BG318" s="147">
        <f>IF(N318="zákl. přenesená",J318,0)</f>
        <v>0</v>
      </c>
      <c r="BH318" s="147">
        <f>IF(N318="sníž. přenesená",J318,0)</f>
        <v>0</v>
      </c>
      <c r="BI318" s="147">
        <f>IF(N318="nulová",J318,0)</f>
        <v>0</v>
      </c>
      <c r="BJ318" s="16" t="s">
        <v>84</v>
      </c>
      <c r="BK318" s="147">
        <f>ROUND(I318*H318,2)</f>
        <v>0</v>
      </c>
      <c r="BL318" s="16" t="s">
        <v>184</v>
      </c>
      <c r="BM318" s="146" t="s">
        <v>965</v>
      </c>
    </row>
    <row r="319" spans="2:65" s="12" customFormat="1">
      <c r="B319" s="148"/>
      <c r="D319" s="149" t="s">
        <v>186</v>
      </c>
      <c r="E319" s="150" t="s">
        <v>1</v>
      </c>
      <c r="F319" s="151" t="s">
        <v>825</v>
      </c>
      <c r="H319" s="150" t="s">
        <v>1</v>
      </c>
      <c r="I319" s="152"/>
      <c r="L319" s="148"/>
      <c r="M319" s="153"/>
      <c r="T319" s="154"/>
      <c r="AT319" s="150" t="s">
        <v>186</v>
      </c>
      <c r="AU319" s="150" t="s">
        <v>87</v>
      </c>
      <c r="AV319" s="12" t="s">
        <v>84</v>
      </c>
      <c r="AW319" s="12" t="s">
        <v>31</v>
      </c>
      <c r="AX319" s="12" t="s">
        <v>76</v>
      </c>
      <c r="AY319" s="150" t="s">
        <v>178</v>
      </c>
    </row>
    <row r="320" spans="2:65" s="12" customFormat="1">
      <c r="B320" s="148"/>
      <c r="D320" s="149" t="s">
        <v>186</v>
      </c>
      <c r="E320" s="150" t="s">
        <v>1</v>
      </c>
      <c r="F320" s="151" t="s">
        <v>836</v>
      </c>
      <c r="H320" s="150" t="s">
        <v>1</v>
      </c>
      <c r="I320" s="152"/>
      <c r="L320" s="148"/>
      <c r="M320" s="153"/>
      <c r="T320" s="154"/>
      <c r="AT320" s="150" t="s">
        <v>186</v>
      </c>
      <c r="AU320" s="150" t="s">
        <v>87</v>
      </c>
      <c r="AV320" s="12" t="s">
        <v>84</v>
      </c>
      <c r="AW320" s="12" t="s">
        <v>31</v>
      </c>
      <c r="AX320" s="12" t="s">
        <v>76</v>
      </c>
      <c r="AY320" s="150" t="s">
        <v>178</v>
      </c>
    </row>
    <row r="321" spans="2:65" s="13" customFormat="1">
      <c r="B321" s="155"/>
      <c r="D321" s="149" t="s">
        <v>186</v>
      </c>
      <c r="E321" s="156" t="s">
        <v>1</v>
      </c>
      <c r="F321" s="157" t="s">
        <v>837</v>
      </c>
      <c r="H321" s="158">
        <v>16.5</v>
      </c>
      <c r="I321" s="159"/>
      <c r="L321" s="155"/>
      <c r="M321" s="160"/>
      <c r="T321" s="161"/>
      <c r="AT321" s="156" t="s">
        <v>186</v>
      </c>
      <c r="AU321" s="156" t="s">
        <v>87</v>
      </c>
      <c r="AV321" s="13" t="s">
        <v>87</v>
      </c>
      <c r="AW321" s="13" t="s">
        <v>31</v>
      </c>
      <c r="AX321" s="13" t="s">
        <v>76</v>
      </c>
      <c r="AY321" s="156" t="s">
        <v>178</v>
      </c>
    </row>
    <row r="322" spans="2:65" s="13" customFormat="1">
      <c r="B322" s="155"/>
      <c r="D322" s="149" t="s">
        <v>186</v>
      </c>
      <c r="E322" s="156" t="s">
        <v>1</v>
      </c>
      <c r="F322" s="157" t="s">
        <v>838</v>
      </c>
      <c r="H322" s="158">
        <v>3</v>
      </c>
      <c r="I322" s="159"/>
      <c r="L322" s="155"/>
      <c r="M322" s="160"/>
      <c r="T322" s="161"/>
      <c r="AT322" s="156" t="s">
        <v>186</v>
      </c>
      <c r="AU322" s="156" t="s">
        <v>87</v>
      </c>
      <c r="AV322" s="13" t="s">
        <v>87</v>
      </c>
      <c r="AW322" s="13" t="s">
        <v>31</v>
      </c>
      <c r="AX322" s="13" t="s">
        <v>76</v>
      </c>
      <c r="AY322" s="156" t="s">
        <v>178</v>
      </c>
    </row>
    <row r="323" spans="2:65" s="14" customFormat="1">
      <c r="B323" s="162"/>
      <c r="D323" s="149" t="s">
        <v>186</v>
      </c>
      <c r="E323" s="163" t="s">
        <v>1</v>
      </c>
      <c r="F323" s="164" t="s">
        <v>189</v>
      </c>
      <c r="H323" s="165">
        <v>19.5</v>
      </c>
      <c r="I323" s="166"/>
      <c r="L323" s="162"/>
      <c r="M323" s="167"/>
      <c r="T323" s="168"/>
      <c r="AT323" s="163" t="s">
        <v>186</v>
      </c>
      <c r="AU323" s="163" t="s">
        <v>87</v>
      </c>
      <c r="AV323" s="14" t="s">
        <v>184</v>
      </c>
      <c r="AW323" s="14" t="s">
        <v>31</v>
      </c>
      <c r="AX323" s="14" t="s">
        <v>76</v>
      </c>
      <c r="AY323" s="163" t="s">
        <v>178</v>
      </c>
    </row>
    <row r="324" spans="2:65" s="12" customFormat="1">
      <c r="B324" s="148"/>
      <c r="D324" s="149" t="s">
        <v>186</v>
      </c>
      <c r="E324" s="150" t="s">
        <v>1</v>
      </c>
      <c r="F324" s="151" t="s">
        <v>957</v>
      </c>
      <c r="H324" s="150" t="s">
        <v>1</v>
      </c>
      <c r="I324" s="152"/>
      <c r="L324" s="148"/>
      <c r="M324" s="153"/>
      <c r="T324" s="154"/>
      <c r="AT324" s="150" t="s">
        <v>186</v>
      </c>
      <c r="AU324" s="150" t="s">
        <v>87</v>
      </c>
      <c r="AV324" s="12" t="s">
        <v>84</v>
      </c>
      <c r="AW324" s="12" t="s">
        <v>31</v>
      </c>
      <c r="AX324" s="12" t="s">
        <v>76</v>
      </c>
      <c r="AY324" s="150" t="s">
        <v>178</v>
      </c>
    </row>
    <row r="325" spans="2:65" s="13" customFormat="1">
      <c r="B325" s="155"/>
      <c r="D325" s="149" t="s">
        <v>186</v>
      </c>
      <c r="E325" s="156" t="s">
        <v>1</v>
      </c>
      <c r="F325" s="157" t="s">
        <v>966</v>
      </c>
      <c r="H325" s="158">
        <v>1.95</v>
      </c>
      <c r="I325" s="159"/>
      <c r="L325" s="155"/>
      <c r="M325" s="160"/>
      <c r="T325" s="161"/>
      <c r="AT325" s="156" t="s">
        <v>186</v>
      </c>
      <c r="AU325" s="156" t="s">
        <v>87</v>
      </c>
      <c r="AV325" s="13" t="s">
        <v>87</v>
      </c>
      <c r="AW325" s="13" t="s">
        <v>31</v>
      </c>
      <c r="AX325" s="13" t="s">
        <v>76</v>
      </c>
      <c r="AY325" s="156" t="s">
        <v>178</v>
      </c>
    </row>
    <row r="326" spans="2:65" s="14" customFormat="1">
      <c r="B326" s="162"/>
      <c r="D326" s="149" t="s">
        <v>186</v>
      </c>
      <c r="E326" s="163" t="s">
        <v>1</v>
      </c>
      <c r="F326" s="164" t="s">
        <v>189</v>
      </c>
      <c r="H326" s="165">
        <v>1.95</v>
      </c>
      <c r="I326" s="166"/>
      <c r="L326" s="162"/>
      <c r="M326" s="167"/>
      <c r="T326" s="168"/>
      <c r="AT326" s="163" t="s">
        <v>186</v>
      </c>
      <c r="AU326" s="163" t="s">
        <v>87</v>
      </c>
      <c r="AV326" s="14" t="s">
        <v>184</v>
      </c>
      <c r="AW326" s="14" t="s">
        <v>31</v>
      </c>
      <c r="AX326" s="14" t="s">
        <v>84</v>
      </c>
      <c r="AY326" s="163" t="s">
        <v>178</v>
      </c>
    </row>
    <row r="327" spans="2:65" s="11" customFormat="1" ht="22.9" customHeight="1">
      <c r="B327" s="121"/>
      <c r="D327" s="122" t="s">
        <v>75</v>
      </c>
      <c r="E327" s="131" t="s">
        <v>224</v>
      </c>
      <c r="F327" s="131" t="s">
        <v>705</v>
      </c>
      <c r="I327" s="124"/>
      <c r="J327" s="132">
        <f>BK327</f>
        <v>0</v>
      </c>
      <c r="L327" s="121"/>
      <c r="M327" s="126"/>
      <c r="P327" s="127">
        <f>SUM(P328:P354)</f>
        <v>0</v>
      </c>
      <c r="R327" s="127">
        <f>SUM(R328:R354)</f>
        <v>2.3179999999999999E-2</v>
      </c>
      <c r="T327" s="128">
        <f>SUM(T328:T354)</f>
        <v>0</v>
      </c>
      <c r="AR327" s="122" t="s">
        <v>84</v>
      </c>
      <c r="AT327" s="129" t="s">
        <v>75</v>
      </c>
      <c r="AU327" s="129" t="s">
        <v>84</v>
      </c>
      <c r="AY327" s="122" t="s">
        <v>178</v>
      </c>
      <c r="BK327" s="130">
        <f>SUM(BK328:BK354)</f>
        <v>0</v>
      </c>
    </row>
    <row r="328" spans="2:65" s="1" customFormat="1" ht="24.2" customHeight="1">
      <c r="B328" s="133"/>
      <c r="C328" s="134" t="s">
        <v>455</v>
      </c>
      <c r="D328" s="134" t="s">
        <v>180</v>
      </c>
      <c r="E328" s="135" t="s">
        <v>967</v>
      </c>
      <c r="F328" s="136" t="s">
        <v>968</v>
      </c>
      <c r="G328" s="137" t="s">
        <v>146</v>
      </c>
      <c r="H328" s="138">
        <v>38</v>
      </c>
      <c r="I328" s="139"/>
      <c r="J328" s="140">
        <f>ROUND(I328*H328,2)</f>
        <v>0</v>
      </c>
      <c r="K328" s="141"/>
      <c r="L328" s="31"/>
      <c r="M328" s="142" t="s">
        <v>1</v>
      </c>
      <c r="N328" s="143" t="s">
        <v>41</v>
      </c>
      <c r="P328" s="144">
        <f>O328*H328</f>
        <v>0</v>
      </c>
      <c r="Q328" s="144">
        <v>0</v>
      </c>
      <c r="R328" s="144">
        <f>Q328*H328</f>
        <v>0</v>
      </c>
      <c r="S328" s="144">
        <v>0</v>
      </c>
      <c r="T328" s="145">
        <f>S328*H328</f>
        <v>0</v>
      </c>
      <c r="AR328" s="146" t="s">
        <v>184</v>
      </c>
      <c r="AT328" s="146" t="s">
        <v>180</v>
      </c>
      <c r="AU328" s="146" t="s">
        <v>87</v>
      </c>
      <c r="AY328" s="16" t="s">
        <v>178</v>
      </c>
      <c r="BE328" s="147">
        <f>IF(N328="základní",J328,0)</f>
        <v>0</v>
      </c>
      <c r="BF328" s="147">
        <f>IF(N328="snížená",J328,0)</f>
        <v>0</v>
      </c>
      <c r="BG328" s="147">
        <f>IF(N328="zákl. přenesená",J328,0)</f>
        <v>0</v>
      </c>
      <c r="BH328" s="147">
        <f>IF(N328="sníž. přenesená",J328,0)</f>
        <v>0</v>
      </c>
      <c r="BI328" s="147">
        <f>IF(N328="nulová",J328,0)</f>
        <v>0</v>
      </c>
      <c r="BJ328" s="16" t="s">
        <v>84</v>
      </c>
      <c r="BK328" s="147">
        <f>ROUND(I328*H328,2)</f>
        <v>0</v>
      </c>
      <c r="BL328" s="16" t="s">
        <v>184</v>
      </c>
      <c r="BM328" s="146" t="s">
        <v>969</v>
      </c>
    </row>
    <row r="329" spans="2:65" s="12" customFormat="1">
      <c r="B329" s="148"/>
      <c r="D329" s="149" t="s">
        <v>186</v>
      </c>
      <c r="E329" s="150" t="s">
        <v>1</v>
      </c>
      <c r="F329" s="151" t="s">
        <v>852</v>
      </c>
      <c r="H329" s="150" t="s">
        <v>1</v>
      </c>
      <c r="I329" s="152"/>
      <c r="L329" s="148"/>
      <c r="M329" s="153"/>
      <c r="T329" s="154"/>
      <c r="AT329" s="150" t="s">
        <v>186</v>
      </c>
      <c r="AU329" s="150" t="s">
        <v>87</v>
      </c>
      <c r="AV329" s="12" t="s">
        <v>84</v>
      </c>
      <c r="AW329" s="12" t="s">
        <v>31</v>
      </c>
      <c r="AX329" s="12" t="s">
        <v>76</v>
      </c>
      <c r="AY329" s="150" t="s">
        <v>178</v>
      </c>
    </row>
    <row r="330" spans="2:65" s="13" customFormat="1">
      <c r="B330" s="155"/>
      <c r="D330" s="149" t="s">
        <v>186</v>
      </c>
      <c r="E330" s="156" t="s">
        <v>1</v>
      </c>
      <c r="F330" s="157" t="s">
        <v>970</v>
      </c>
      <c r="H330" s="158">
        <v>38</v>
      </c>
      <c r="I330" s="159"/>
      <c r="L330" s="155"/>
      <c r="M330" s="160"/>
      <c r="T330" s="161"/>
      <c r="AT330" s="156" t="s">
        <v>186</v>
      </c>
      <c r="AU330" s="156" t="s">
        <v>87</v>
      </c>
      <c r="AV330" s="13" t="s">
        <v>87</v>
      </c>
      <c r="AW330" s="13" t="s">
        <v>31</v>
      </c>
      <c r="AX330" s="13" t="s">
        <v>76</v>
      </c>
      <c r="AY330" s="156" t="s">
        <v>178</v>
      </c>
    </row>
    <row r="331" spans="2:65" s="14" customFormat="1">
      <c r="B331" s="162"/>
      <c r="D331" s="149" t="s">
        <v>186</v>
      </c>
      <c r="E331" s="163" t="s">
        <v>1</v>
      </c>
      <c r="F331" s="164" t="s">
        <v>189</v>
      </c>
      <c r="H331" s="165">
        <v>38</v>
      </c>
      <c r="I331" s="166"/>
      <c r="L331" s="162"/>
      <c r="M331" s="167"/>
      <c r="T331" s="168"/>
      <c r="AT331" s="163" t="s">
        <v>186</v>
      </c>
      <c r="AU331" s="163" t="s">
        <v>87</v>
      </c>
      <c r="AV331" s="14" t="s">
        <v>184</v>
      </c>
      <c r="AW331" s="14" t="s">
        <v>31</v>
      </c>
      <c r="AX331" s="14" t="s">
        <v>84</v>
      </c>
      <c r="AY331" s="163" t="s">
        <v>178</v>
      </c>
    </row>
    <row r="332" spans="2:65" s="1" customFormat="1" ht="33" customHeight="1">
      <c r="B332" s="133"/>
      <c r="C332" s="134" t="s">
        <v>462</v>
      </c>
      <c r="D332" s="134" t="s">
        <v>180</v>
      </c>
      <c r="E332" s="135" t="s">
        <v>971</v>
      </c>
      <c r="F332" s="136" t="s">
        <v>972</v>
      </c>
      <c r="G332" s="137" t="s">
        <v>146</v>
      </c>
      <c r="H332" s="138">
        <v>38</v>
      </c>
      <c r="I332" s="139"/>
      <c r="J332" s="140">
        <f>ROUND(I332*H332,2)</f>
        <v>0</v>
      </c>
      <c r="K332" s="141"/>
      <c r="L332" s="31"/>
      <c r="M332" s="142" t="s">
        <v>1</v>
      </c>
      <c r="N332" s="143" t="s">
        <v>41</v>
      </c>
      <c r="P332" s="144">
        <f>O332*H332</f>
        <v>0</v>
      </c>
      <c r="Q332" s="144">
        <v>6.0999999999999997E-4</v>
      </c>
      <c r="R332" s="144">
        <f>Q332*H332</f>
        <v>2.3179999999999999E-2</v>
      </c>
      <c r="S332" s="144">
        <v>0</v>
      </c>
      <c r="T332" s="145">
        <f>S332*H332</f>
        <v>0</v>
      </c>
      <c r="AR332" s="146" t="s">
        <v>184</v>
      </c>
      <c r="AT332" s="146" t="s">
        <v>180</v>
      </c>
      <c r="AU332" s="146" t="s">
        <v>87</v>
      </c>
      <c r="AY332" s="16" t="s">
        <v>178</v>
      </c>
      <c r="BE332" s="147">
        <f>IF(N332="základní",J332,0)</f>
        <v>0</v>
      </c>
      <c r="BF332" s="147">
        <f>IF(N332="snížená",J332,0)</f>
        <v>0</v>
      </c>
      <c r="BG332" s="147">
        <f>IF(N332="zákl. přenesená",J332,0)</f>
        <v>0</v>
      </c>
      <c r="BH332" s="147">
        <f>IF(N332="sníž. přenesená",J332,0)</f>
        <v>0</v>
      </c>
      <c r="BI332" s="147">
        <f>IF(N332="nulová",J332,0)</f>
        <v>0</v>
      </c>
      <c r="BJ332" s="16" t="s">
        <v>84</v>
      </c>
      <c r="BK332" s="147">
        <f>ROUND(I332*H332,2)</f>
        <v>0</v>
      </c>
      <c r="BL332" s="16" t="s">
        <v>184</v>
      </c>
      <c r="BM332" s="146" t="s">
        <v>973</v>
      </c>
    </row>
    <row r="333" spans="2:65" s="12" customFormat="1">
      <c r="B333" s="148"/>
      <c r="D333" s="149" t="s">
        <v>186</v>
      </c>
      <c r="E333" s="150" t="s">
        <v>1</v>
      </c>
      <c r="F333" s="151" t="s">
        <v>852</v>
      </c>
      <c r="H333" s="150" t="s">
        <v>1</v>
      </c>
      <c r="I333" s="152"/>
      <c r="L333" s="148"/>
      <c r="M333" s="153"/>
      <c r="T333" s="154"/>
      <c r="AT333" s="150" t="s">
        <v>186</v>
      </c>
      <c r="AU333" s="150" t="s">
        <v>87</v>
      </c>
      <c r="AV333" s="12" t="s">
        <v>84</v>
      </c>
      <c r="AW333" s="12" t="s">
        <v>31</v>
      </c>
      <c r="AX333" s="12" t="s">
        <v>76</v>
      </c>
      <c r="AY333" s="150" t="s">
        <v>178</v>
      </c>
    </row>
    <row r="334" spans="2:65" s="13" customFormat="1">
      <c r="B334" s="155"/>
      <c r="D334" s="149" t="s">
        <v>186</v>
      </c>
      <c r="E334" s="156" t="s">
        <v>1</v>
      </c>
      <c r="F334" s="157" t="s">
        <v>970</v>
      </c>
      <c r="H334" s="158">
        <v>38</v>
      </c>
      <c r="I334" s="159"/>
      <c r="L334" s="155"/>
      <c r="M334" s="160"/>
      <c r="T334" s="161"/>
      <c r="AT334" s="156" t="s">
        <v>186</v>
      </c>
      <c r="AU334" s="156" t="s">
        <v>87</v>
      </c>
      <c r="AV334" s="13" t="s">
        <v>87</v>
      </c>
      <c r="AW334" s="13" t="s">
        <v>31</v>
      </c>
      <c r="AX334" s="13" t="s">
        <v>76</v>
      </c>
      <c r="AY334" s="156" t="s">
        <v>178</v>
      </c>
    </row>
    <row r="335" spans="2:65" s="14" customFormat="1">
      <c r="B335" s="162"/>
      <c r="D335" s="149" t="s">
        <v>186</v>
      </c>
      <c r="E335" s="163" t="s">
        <v>1</v>
      </c>
      <c r="F335" s="164" t="s">
        <v>189</v>
      </c>
      <c r="H335" s="165">
        <v>38</v>
      </c>
      <c r="I335" s="166"/>
      <c r="L335" s="162"/>
      <c r="M335" s="167"/>
      <c r="T335" s="168"/>
      <c r="AT335" s="163" t="s">
        <v>186</v>
      </c>
      <c r="AU335" s="163" t="s">
        <v>87</v>
      </c>
      <c r="AV335" s="14" t="s">
        <v>184</v>
      </c>
      <c r="AW335" s="14" t="s">
        <v>31</v>
      </c>
      <c r="AX335" s="14" t="s">
        <v>84</v>
      </c>
      <c r="AY335" s="163" t="s">
        <v>178</v>
      </c>
    </row>
    <row r="336" spans="2:65" s="1" customFormat="1" ht="24.2" customHeight="1">
      <c r="B336" s="133"/>
      <c r="C336" s="134" t="s">
        <v>468</v>
      </c>
      <c r="D336" s="134" t="s">
        <v>180</v>
      </c>
      <c r="E336" s="135" t="s">
        <v>974</v>
      </c>
      <c r="F336" s="136" t="s">
        <v>975</v>
      </c>
      <c r="G336" s="137" t="s">
        <v>146</v>
      </c>
      <c r="H336" s="138">
        <v>38</v>
      </c>
      <c r="I336" s="139"/>
      <c r="J336" s="140">
        <f>ROUND(I336*H336,2)</f>
        <v>0</v>
      </c>
      <c r="K336" s="141"/>
      <c r="L336" s="31"/>
      <c r="M336" s="142" t="s">
        <v>1</v>
      </c>
      <c r="N336" s="143" t="s">
        <v>41</v>
      </c>
      <c r="P336" s="144">
        <f>O336*H336</f>
        <v>0</v>
      </c>
      <c r="Q336" s="144">
        <v>0</v>
      </c>
      <c r="R336" s="144">
        <f>Q336*H336</f>
        <v>0</v>
      </c>
      <c r="S336" s="144">
        <v>0</v>
      </c>
      <c r="T336" s="145">
        <f>S336*H336</f>
        <v>0</v>
      </c>
      <c r="AR336" s="146" t="s">
        <v>184</v>
      </c>
      <c r="AT336" s="146" t="s">
        <v>180</v>
      </c>
      <c r="AU336" s="146" t="s">
        <v>87</v>
      </c>
      <c r="AY336" s="16" t="s">
        <v>178</v>
      </c>
      <c r="BE336" s="147">
        <f>IF(N336="základní",J336,0)</f>
        <v>0</v>
      </c>
      <c r="BF336" s="147">
        <f>IF(N336="snížená",J336,0)</f>
        <v>0</v>
      </c>
      <c r="BG336" s="147">
        <f>IF(N336="zákl. přenesená",J336,0)</f>
        <v>0</v>
      </c>
      <c r="BH336" s="147">
        <f>IF(N336="sníž. přenesená",J336,0)</f>
        <v>0</v>
      </c>
      <c r="BI336" s="147">
        <f>IF(N336="nulová",J336,0)</f>
        <v>0</v>
      </c>
      <c r="BJ336" s="16" t="s">
        <v>84</v>
      </c>
      <c r="BK336" s="147">
        <f>ROUND(I336*H336,2)</f>
        <v>0</v>
      </c>
      <c r="BL336" s="16" t="s">
        <v>184</v>
      </c>
      <c r="BM336" s="146" t="s">
        <v>976</v>
      </c>
    </row>
    <row r="337" spans="2:65" s="12" customFormat="1">
      <c r="B337" s="148"/>
      <c r="D337" s="149" t="s">
        <v>186</v>
      </c>
      <c r="E337" s="150" t="s">
        <v>1</v>
      </c>
      <c r="F337" s="151" t="s">
        <v>852</v>
      </c>
      <c r="H337" s="150" t="s">
        <v>1</v>
      </c>
      <c r="I337" s="152"/>
      <c r="L337" s="148"/>
      <c r="M337" s="153"/>
      <c r="T337" s="154"/>
      <c r="AT337" s="150" t="s">
        <v>186</v>
      </c>
      <c r="AU337" s="150" t="s">
        <v>87</v>
      </c>
      <c r="AV337" s="12" t="s">
        <v>84</v>
      </c>
      <c r="AW337" s="12" t="s">
        <v>31</v>
      </c>
      <c r="AX337" s="12" t="s">
        <v>76</v>
      </c>
      <c r="AY337" s="150" t="s">
        <v>178</v>
      </c>
    </row>
    <row r="338" spans="2:65" s="13" customFormat="1">
      <c r="B338" s="155"/>
      <c r="D338" s="149" t="s">
        <v>186</v>
      </c>
      <c r="E338" s="156" t="s">
        <v>1</v>
      </c>
      <c r="F338" s="157" t="s">
        <v>970</v>
      </c>
      <c r="H338" s="158">
        <v>38</v>
      </c>
      <c r="I338" s="159"/>
      <c r="L338" s="155"/>
      <c r="M338" s="160"/>
      <c r="T338" s="161"/>
      <c r="AT338" s="156" t="s">
        <v>186</v>
      </c>
      <c r="AU338" s="156" t="s">
        <v>87</v>
      </c>
      <c r="AV338" s="13" t="s">
        <v>87</v>
      </c>
      <c r="AW338" s="13" t="s">
        <v>31</v>
      </c>
      <c r="AX338" s="13" t="s">
        <v>76</v>
      </c>
      <c r="AY338" s="156" t="s">
        <v>178</v>
      </c>
    </row>
    <row r="339" spans="2:65" s="14" customFormat="1">
      <c r="B339" s="162"/>
      <c r="D339" s="149" t="s">
        <v>186</v>
      </c>
      <c r="E339" s="163" t="s">
        <v>1</v>
      </c>
      <c r="F339" s="164" t="s">
        <v>189</v>
      </c>
      <c r="H339" s="165">
        <v>38</v>
      </c>
      <c r="I339" s="166"/>
      <c r="L339" s="162"/>
      <c r="M339" s="167"/>
      <c r="T339" s="168"/>
      <c r="AT339" s="163" t="s">
        <v>186</v>
      </c>
      <c r="AU339" s="163" t="s">
        <v>87</v>
      </c>
      <c r="AV339" s="14" t="s">
        <v>184</v>
      </c>
      <c r="AW339" s="14" t="s">
        <v>31</v>
      </c>
      <c r="AX339" s="14" t="s">
        <v>84</v>
      </c>
      <c r="AY339" s="163" t="s">
        <v>178</v>
      </c>
    </row>
    <row r="340" spans="2:65" s="1" customFormat="1" ht="24.2" customHeight="1">
      <c r="B340" s="133"/>
      <c r="C340" s="134" t="s">
        <v>484</v>
      </c>
      <c r="D340" s="134" t="s">
        <v>180</v>
      </c>
      <c r="E340" s="135" t="s">
        <v>977</v>
      </c>
      <c r="F340" s="136" t="s">
        <v>978</v>
      </c>
      <c r="G340" s="137" t="s">
        <v>116</v>
      </c>
      <c r="H340" s="138">
        <v>7</v>
      </c>
      <c r="I340" s="139"/>
      <c r="J340" s="140">
        <f>ROUND(I340*H340,2)</f>
        <v>0</v>
      </c>
      <c r="K340" s="141"/>
      <c r="L340" s="31"/>
      <c r="M340" s="142" t="s">
        <v>1</v>
      </c>
      <c r="N340" s="143" t="s">
        <v>41</v>
      </c>
      <c r="P340" s="144">
        <f>O340*H340</f>
        <v>0</v>
      </c>
      <c r="Q340" s="144">
        <v>0</v>
      </c>
      <c r="R340" s="144">
        <f>Q340*H340</f>
        <v>0</v>
      </c>
      <c r="S340" s="144">
        <v>0</v>
      </c>
      <c r="T340" s="145">
        <f>S340*H340</f>
        <v>0</v>
      </c>
      <c r="AR340" s="146" t="s">
        <v>184</v>
      </c>
      <c r="AT340" s="146" t="s">
        <v>180</v>
      </c>
      <c r="AU340" s="146" t="s">
        <v>87</v>
      </c>
      <c r="AY340" s="16" t="s">
        <v>178</v>
      </c>
      <c r="BE340" s="147">
        <f>IF(N340="základní",J340,0)</f>
        <v>0</v>
      </c>
      <c r="BF340" s="147">
        <f>IF(N340="snížená",J340,0)</f>
        <v>0</v>
      </c>
      <c r="BG340" s="147">
        <f>IF(N340="zákl. přenesená",J340,0)</f>
        <v>0</v>
      </c>
      <c r="BH340" s="147">
        <f>IF(N340="sníž. přenesená",J340,0)</f>
        <v>0</v>
      </c>
      <c r="BI340" s="147">
        <f>IF(N340="nulová",J340,0)</f>
        <v>0</v>
      </c>
      <c r="BJ340" s="16" t="s">
        <v>84</v>
      </c>
      <c r="BK340" s="147">
        <f>ROUND(I340*H340,2)</f>
        <v>0</v>
      </c>
      <c r="BL340" s="16" t="s">
        <v>184</v>
      </c>
      <c r="BM340" s="146" t="s">
        <v>979</v>
      </c>
    </row>
    <row r="341" spans="2:65" s="12" customFormat="1">
      <c r="B341" s="148"/>
      <c r="D341" s="149" t="s">
        <v>186</v>
      </c>
      <c r="E341" s="150" t="s">
        <v>1</v>
      </c>
      <c r="F341" s="151" t="s">
        <v>825</v>
      </c>
      <c r="H341" s="150" t="s">
        <v>1</v>
      </c>
      <c r="I341" s="152"/>
      <c r="L341" s="148"/>
      <c r="M341" s="153"/>
      <c r="T341" s="154"/>
      <c r="AT341" s="150" t="s">
        <v>186</v>
      </c>
      <c r="AU341" s="150" t="s">
        <v>87</v>
      </c>
      <c r="AV341" s="12" t="s">
        <v>84</v>
      </c>
      <c r="AW341" s="12" t="s">
        <v>31</v>
      </c>
      <c r="AX341" s="12" t="s">
        <v>76</v>
      </c>
      <c r="AY341" s="150" t="s">
        <v>178</v>
      </c>
    </row>
    <row r="342" spans="2:65" s="12" customFormat="1">
      <c r="B342" s="148"/>
      <c r="D342" s="149" t="s">
        <v>186</v>
      </c>
      <c r="E342" s="150" t="s">
        <v>1</v>
      </c>
      <c r="F342" s="151" t="s">
        <v>826</v>
      </c>
      <c r="H342" s="150" t="s">
        <v>1</v>
      </c>
      <c r="I342" s="152"/>
      <c r="L342" s="148"/>
      <c r="M342" s="153"/>
      <c r="T342" s="154"/>
      <c r="AT342" s="150" t="s">
        <v>186</v>
      </c>
      <c r="AU342" s="150" t="s">
        <v>87</v>
      </c>
      <c r="AV342" s="12" t="s">
        <v>84</v>
      </c>
      <c r="AW342" s="12" t="s">
        <v>31</v>
      </c>
      <c r="AX342" s="12" t="s">
        <v>76</v>
      </c>
      <c r="AY342" s="150" t="s">
        <v>178</v>
      </c>
    </row>
    <row r="343" spans="2:65" s="13" customFormat="1">
      <c r="B343" s="155"/>
      <c r="D343" s="149" t="s">
        <v>186</v>
      </c>
      <c r="E343" s="156" t="s">
        <v>1</v>
      </c>
      <c r="F343" s="157" t="s">
        <v>827</v>
      </c>
      <c r="H343" s="158">
        <v>7</v>
      </c>
      <c r="I343" s="159"/>
      <c r="L343" s="155"/>
      <c r="M343" s="160"/>
      <c r="T343" s="161"/>
      <c r="AT343" s="156" t="s">
        <v>186</v>
      </c>
      <c r="AU343" s="156" t="s">
        <v>87</v>
      </c>
      <c r="AV343" s="13" t="s">
        <v>87</v>
      </c>
      <c r="AW343" s="13" t="s">
        <v>31</v>
      </c>
      <c r="AX343" s="13" t="s">
        <v>76</v>
      </c>
      <c r="AY343" s="156" t="s">
        <v>178</v>
      </c>
    </row>
    <row r="344" spans="2:65" s="14" customFormat="1">
      <c r="B344" s="162"/>
      <c r="D344" s="149" t="s">
        <v>186</v>
      </c>
      <c r="E344" s="163" t="s">
        <v>1</v>
      </c>
      <c r="F344" s="164" t="s">
        <v>189</v>
      </c>
      <c r="H344" s="165">
        <v>7</v>
      </c>
      <c r="I344" s="166"/>
      <c r="L344" s="162"/>
      <c r="M344" s="167"/>
      <c r="T344" s="168"/>
      <c r="AT344" s="163" t="s">
        <v>186</v>
      </c>
      <c r="AU344" s="163" t="s">
        <v>87</v>
      </c>
      <c r="AV344" s="14" t="s">
        <v>184</v>
      </c>
      <c r="AW344" s="14" t="s">
        <v>31</v>
      </c>
      <c r="AX344" s="14" t="s">
        <v>84</v>
      </c>
      <c r="AY344" s="163" t="s">
        <v>178</v>
      </c>
    </row>
    <row r="345" spans="2:65" s="1" customFormat="1" ht="24.2" customHeight="1">
      <c r="B345" s="133"/>
      <c r="C345" s="134" t="s">
        <v>490</v>
      </c>
      <c r="D345" s="134" t="s">
        <v>180</v>
      </c>
      <c r="E345" s="135" t="s">
        <v>980</v>
      </c>
      <c r="F345" s="136" t="s">
        <v>981</v>
      </c>
      <c r="G345" s="137" t="s">
        <v>116</v>
      </c>
      <c r="H345" s="138">
        <v>48.6</v>
      </c>
      <c r="I345" s="139"/>
      <c r="J345" s="140">
        <f>ROUND(I345*H345,2)</f>
        <v>0</v>
      </c>
      <c r="K345" s="141"/>
      <c r="L345" s="31"/>
      <c r="M345" s="142" t="s">
        <v>1</v>
      </c>
      <c r="N345" s="143" t="s">
        <v>41</v>
      </c>
      <c r="P345" s="144">
        <f>O345*H345</f>
        <v>0</v>
      </c>
      <c r="Q345" s="144">
        <v>0</v>
      </c>
      <c r="R345" s="144">
        <f>Q345*H345</f>
        <v>0</v>
      </c>
      <c r="S345" s="144">
        <v>0</v>
      </c>
      <c r="T345" s="145">
        <f>S345*H345</f>
        <v>0</v>
      </c>
      <c r="AR345" s="146" t="s">
        <v>184</v>
      </c>
      <c r="AT345" s="146" t="s">
        <v>180</v>
      </c>
      <c r="AU345" s="146" t="s">
        <v>87</v>
      </c>
      <c r="AY345" s="16" t="s">
        <v>178</v>
      </c>
      <c r="BE345" s="147">
        <f>IF(N345="základní",J345,0)</f>
        <v>0</v>
      </c>
      <c r="BF345" s="147">
        <f>IF(N345="snížená",J345,0)</f>
        <v>0</v>
      </c>
      <c r="BG345" s="147">
        <f>IF(N345="zákl. přenesená",J345,0)</f>
        <v>0</v>
      </c>
      <c r="BH345" s="147">
        <f>IF(N345="sníž. přenesená",J345,0)</f>
        <v>0</v>
      </c>
      <c r="BI345" s="147">
        <f>IF(N345="nulová",J345,0)</f>
        <v>0</v>
      </c>
      <c r="BJ345" s="16" t="s">
        <v>84</v>
      </c>
      <c r="BK345" s="147">
        <f>ROUND(I345*H345,2)</f>
        <v>0</v>
      </c>
      <c r="BL345" s="16" t="s">
        <v>184</v>
      </c>
      <c r="BM345" s="146" t="s">
        <v>982</v>
      </c>
    </row>
    <row r="346" spans="2:65" s="12" customFormat="1">
      <c r="B346" s="148"/>
      <c r="D346" s="149" t="s">
        <v>186</v>
      </c>
      <c r="E346" s="150" t="s">
        <v>1</v>
      </c>
      <c r="F346" s="151" t="s">
        <v>825</v>
      </c>
      <c r="H346" s="150" t="s">
        <v>1</v>
      </c>
      <c r="I346" s="152"/>
      <c r="L346" s="148"/>
      <c r="M346" s="153"/>
      <c r="T346" s="154"/>
      <c r="AT346" s="150" t="s">
        <v>186</v>
      </c>
      <c r="AU346" s="150" t="s">
        <v>87</v>
      </c>
      <c r="AV346" s="12" t="s">
        <v>84</v>
      </c>
      <c r="AW346" s="12" t="s">
        <v>31</v>
      </c>
      <c r="AX346" s="12" t="s">
        <v>76</v>
      </c>
      <c r="AY346" s="150" t="s">
        <v>178</v>
      </c>
    </row>
    <row r="347" spans="2:65" s="12" customFormat="1">
      <c r="B347" s="148"/>
      <c r="D347" s="149" t="s">
        <v>186</v>
      </c>
      <c r="E347" s="150" t="s">
        <v>1</v>
      </c>
      <c r="F347" s="151" t="s">
        <v>831</v>
      </c>
      <c r="H347" s="150" t="s">
        <v>1</v>
      </c>
      <c r="I347" s="152"/>
      <c r="L347" s="148"/>
      <c r="M347" s="153"/>
      <c r="T347" s="154"/>
      <c r="AT347" s="150" t="s">
        <v>186</v>
      </c>
      <c r="AU347" s="150" t="s">
        <v>87</v>
      </c>
      <c r="AV347" s="12" t="s">
        <v>84</v>
      </c>
      <c r="AW347" s="12" t="s">
        <v>31</v>
      </c>
      <c r="AX347" s="12" t="s">
        <v>76</v>
      </c>
      <c r="AY347" s="150" t="s">
        <v>178</v>
      </c>
    </row>
    <row r="348" spans="2:65" s="13" customFormat="1">
      <c r="B348" s="155"/>
      <c r="D348" s="149" t="s">
        <v>186</v>
      </c>
      <c r="E348" s="156" t="s">
        <v>1</v>
      </c>
      <c r="F348" s="157" t="s">
        <v>832</v>
      </c>
      <c r="H348" s="158">
        <v>48.6</v>
      </c>
      <c r="I348" s="159"/>
      <c r="L348" s="155"/>
      <c r="M348" s="160"/>
      <c r="T348" s="161"/>
      <c r="AT348" s="156" t="s">
        <v>186</v>
      </c>
      <c r="AU348" s="156" t="s">
        <v>87</v>
      </c>
      <c r="AV348" s="13" t="s">
        <v>87</v>
      </c>
      <c r="AW348" s="13" t="s">
        <v>31</v>
      </c>
      <c r="AX348" s="13" t="s">
        <v>76</v>
      </c>
      <c r="AY348" s="156" t="s">
        <v>178</v>
      </c>
    </row>
    <row r="349" spans="2:65" s="14" customFormat="1">
      <c r="B349" s="162"/>
      <c r="D349" s="149" t="s">
        <v>186</v>
      </c>
      <c r="E349" s="163" t="s">
        <v>1</v>
      </c>
      <c r="F349" s="164" t="s">
        <v>189</v>
      </c>
      <c r="H349" s="165">
        <v>48.6</v>
      </c>
      <c r="I349" s="166"/>
      <c r="L349" s="162"/>
      <c r="M349" s="167"/>
      <c r="T349" s="168"/>
      <c r="AT349" s="163" t="s">
        <v>186</v>
      </c>
      <c r="AU349" s="163" t="s">
        <v>87</v>
      </c>
      <c r="AV349" s="14" t="s">
        <v>184</v>
      </c>
      <c r="AW349" s="14" t="s">
        <v>31</v>
      </c>
      <c r="AX349" s="14" t="s">
        <v>84</v>
      </c>
      <c r="AY349" s="163" t="s">
        <v>178</v>
      </c>
    </row>
    <row r="350" spans="2:65" s="1" customFormat="1" ht="24.2" customHeight="1">
      <c r="B350" s="133"/>
      <c r="C350" s="134" t="s">
        <v>195</v>
      </c>
      <c r="D350" s="134" t="s">
        <v>180</v>
      </c>
      <c r="E350" s="135" t="s">
        <v>983</v>
      </c>
      <c r="F350" s="136" t="s">
        <v>984</v>
      </c>
      <c r="G350" s="137" t="s">
        <v>116</v>
      </c>
      <c r="H350" s="138">
        <v>9.5</v>
      </c>
      <c r="I350" s="139"/>
      <c r="J350" s="140">
        <f>ROUND(I350*H350,2)</f>
        <v>0</v>
      </c>
      <c r="K350" s="141"/>
      <c r="L350" s="31"/>
      <c r="M350" s="142" t="s">
        <v>1</v>
      </c>
      <c r="N350" s="143" t="s">
        <v>41</v>
      </c>
      <c r="P350" s="144">
        <f>O350*H350</f>
        <v>0</v>
      </c>
      <c r="Q350" s="144">
        <v>0</v>
      </c>
      <c r="R350" s="144">
        <f>Q350*H350</f>
        <v>0</v>
      </c>
      <c r="S350" s="144">
        <v>0</v>
      </c>
      <c r="T350" s="145">
        <f>S350*H350</f>
        <v>0</v>
      </c>
      <c r="AR350" s="146" t="s">
        <v>184</v>
      </c>
      <c r="AT350" s="146" t="s">
        <v>180</v>
      </c>
      <c r="AU350" s="146" t="s">
        <v>87</v>
      </c>
      <c r="AY350" s="16" t="s">
        <v>178</v>
      </c>
      <c r="BE350" s="147">
        <f>IF(N350="základní",J350,0)</f>
        <v>0</v>
      </c>
      <c r="BF350" s="147">
        <f>IF(N350="snížená",J350,0)</f>
        <v>0</v>
      </c>
      <c r="BG350" s="147">
        <f>IF(N350="zákl. přenesená",J350,0)</f>
        <v>0</v>
      </c>
      <c r="BH350" s="147">
        <f>IF(N350="sníž. přenesená",J350,0)</f>
        <v>0</v>
      </c>
      <c r="BI350" s="147">
        <f>IF(N350="nulová",J350,0)</f>
        <v>0</v>
      </c>
      <c r="BJ350" s="16" t="s">
        <v>84</v>
      </c>
      <c r="BK350" s="147">
        <f>ROUND(I350*H350,2)</f>
        <v>0</v>
      </c>
      <c r="BL350" s="16" t="s">
        <v>184</v>
      </c>
      <c r="BM350" s="146" t="s">
        <v>985</v>
      </c>
    </row>
    <row r="351" spans="2:65" s="12" customFormat="1">
      <c r="B351" s="148"/>
      <c r="D351" s="149" t="s">
        <v>186</v>
      </c>
      <c r="E351" s="150" t="s">
        <v>1</v>
      </c>
      <c r="F351" s="151" t="s">
        <v>825</v>
      </c>
      <c r="H351" s="150" t="s">
        <v>1</v>
      </c>
      <c r="I351" s="152"/>
      <c r="L351" s="148"/>
      <c r="M351" s="153"/>
      <c r="T351" s="154"/>
      <c r="AT351" s="150" t="s">
        <v>186</v>
      </c>
      <c r="AU351" s="150" t="s">
        <v>87</v>
      </c>
      <c r="AV351" s="12" t="s">
        <v>84</v>
      </c>
      <c r="AW351" s="12" t="s">
        <v>31</v>
      </c>
      <c r="AX351" s="12" t="s">
        <v>76</v>
      </c>
      <c r="AY351" s="150" t="s">
        <v>178</v>
      </c>
    </row>
    <row r="352" spans="2:65" s="12" customFormat="1">
      <c r="B352" s="148"/>
      <c r="D352" s="149" t="s">
        <v>186</v>
      </c>
      <c r="E352" s="150" t="s">
        <v>1</v>
      </c>
      <c r="F352" s="151" t="s">
        <v>842</v>
      </c>
      <c r="H352" s="150" t="s">
        <v>1</v>
      </c>
      <c r="I352" s="152"/>
      <c r="L352" s="148"/>
      <c r="M352" s="153"/>
      <c r="T352" s="154"/>
      <c r="AT352" s="150" t="s">
        <v>186</v>
      </c>
      <c r="AU352" s="150" t="s">
        <v>87</v>
      </c>
      <c r="AV352" s="12" t="s">
        <v>84</v>
      </c>
      <c r="AW352" s="12" t="s">
        <v>31</v>
      </c>
      <c r="AX352" s="12" t="s">
        <v>76</v>
      </c>
      <c r="AY352" s="150" t="s">
        <v>178</v>
      </c>
    </row>
    <row r="353" spans="2:65" s="13" customFormat="1">
      <c r="B353" s="155"/>
      <c r="D353" s="149" t="s">
        <v>186</v>
      </c>
      <c r="E353" s="156" t="s">
        <v>1</v>
      </c>
      <c r="F353" s="157" t="s">
        <v>843</v>
      </c>
      <c r="H353" s="158">
        <v>9.5</v>
      </c>
      <c r="I353" s="159"/>
      <c r="L353" s="155"/>
      <c r="M353" s="160"/>
      <c r="T353" s="161"/>
      <c r="AT353" s="156" t="s">
        <v>186</v>
      </c>
      <c r="AU353" s="156" t="s">
        <v>87</v>
      </c>
      <c r="AV353" s="13" t="s">
        <v>87</v>
      </c>
      <c r="AW353" s="13" t="s">
        <v>31</v>
      </c>
      <c r="AX353" s="13" t="s">
        <v>76</v>
      </c>
      <c r="AY353" s="156" t="s">
        <v>178</v>
      </c>
    </row>
    <row r="354" spans="2:65" s="14" customFormat="1">
      <c r="B354" s="162"/>
      <c r="D354" s="149" t="s">
        <v>186</v>
      </c>
      <c r="E354" s="163" t="s">
        <v>1</v>
      </c>
      <c r="F354" s="164" t="s">
        <v>189</v>
      </c>
      <c r="H354" s="165">
        <v>9.5</v>
      </c>
      <c r="I354" s="166"/>
      <c r="L354" s="162"/>
      <c r="M354" s="167"/>
      <c r="T354" s="168"/>
      <c r="AT354" s="163" t="s">
        <v>186</v>
      </c>
      <c r="AU354" s="163" t="s">
        <v>87</v>
      </c>
      <c r="AV354" s="14" t="s">
        <v>184</v>
      </c>
      <c r="AW354" s="14" t="s">
        <v>31</v>
      </c>
      <c r="AX354" s="14" t="s">
        <v>84</v>
      </c>
      <c r="AY354" s="163" t="s">
        <v>178</v>
      </c>
    </row>
    <row r="355" spans="2:65" s="11" customFormat="1" ht="22.9" customHeight="1">
      <c r="B355" s="121"/>
      <c r="D355" s="122" t="s">
        <v>75</v>
      </c>
      <c r="E355" s="131" t="s">
        <v>986</v>
      </c>
      <c r="F355" s="131" t="s">
        <v>987</v>
      </c>
      <c r="I355" s="124"/>
      <c r="J355" s="132">
        <f>BK355</f>
        <v>0</v>
      </c>
      <c r="L355" s="121"/>
      <c r="M355" s="126"/>
      <c r="P355" s="127">
        <f>SUM(P356:P410)</f>
        <v>0</v>
      </c>
      <c r="R355" s="127">
        <f>SUM(R356:R410)</f>
        <v>0</v>
      </c>
      <c r="T355" s="128">
        <f>SUM(T356:T410)</f>
        <v>0</v>
      </c>
      <c r="AR355" s="122" t="s">
        <v>84</v>
      </c>
      <c r="AT355" s="129" t="s">
        <v>75</v>
      </c>
      <c r="AU355" s="129" t="s">
        <v>84</v>
      </c>
      <c r="AY355" s="122" t="s">
        <v>178</v>
      </c>
      <c r="BK355" s="130">
        <f>SUM(BK356:BK410)</f>
        <v>0</v>
      </c>
    </row>
    <row r="356" spans="2:65" s="1" customFormat="1" ht="21.75" customHeight="1">
      <c r="B356" s="133"/>
      <c r="C356" s="134" t="s">
        <v>499</v>
      </c>
      <c r="D356" s="134" t="s">
        <v>180</v>
      </c>
      <c r="E356" s="135" t="s">
        <v>988</v>
      </c>
      <c r="F356" s="136" t="s">
        <v>989</v>
      </c>
      <c r="G356" s="137" t="s">
        <v>439</v>
      </c>
      <c r="H356" s="138">
        <v>191.79400000000001</v>
      </c>
      <c r="I356" s="139"/>
      <c r="J356" s="140">
        <f>ROUND(I356*H356,2)</f>
        <v>0</v>
      </c>
      <c r="K356" s="141"/>
      <c r="L356" s="31"/>
      <c r="M356" s="142" t="s">
        <v>1</v>
      </c>
      <c r="N356" s="143" t="s">
        <v>41</v>
      </c>
      <c r="P356" s="144">
        <f>O356*H356</f>
        <v>0</v>
      </c>
      <c r="Q356" s="144">
        <v>0</v>
      </c>
      <c r="R356" s="144">
        <f>Q356*H356</f>
        <v>0</v>
      </c>
      <c r="S356" s="144">
        <v>0</v>
      </c>
      <c r="T356" s="145">
        <f>S356*H356</f>
        <v>0</v>
      </c>
      <c r="AR356" s="146" t="s">
        <v>184</v>
      </c>
      <c r="AT356" s="146" t="s">
        <v>180</v>
      </c>
      <c r="AU356" s="146" t="s">
        <v>87</v>
      </c>
      <c r="AY356" s="16" t="s">
        <v>178</v>
      </c>
      <c r="BE356" s="147">
        <f>IF(N356="základní",J356,0)</f>
        <v>0</v>
      </c>
      <c r="BF356" s="147">
        <f>IF(N356="snížená",J356,0)</f>
        <v>0</v>
      </c>
      <c r="BG356" s="147">
        <f>IF(N356="zákl. přenesená",J356,0)</f>
        <v>0</v>
      </c>
      <c r="BH356" s="147">
        <f>IF(N356="sníž. přenesená",J356,0)</f>
        <v>0</v>
      </c>
      <c r="BI356" s="147">
        <f>IF(N356="nulová",J356,0)</f>
        <v>0</v>
      </c>
      <c r="BJ356" s="16" t="s">
        <v>84</v>
      </c>
      <c r="BK356" s="147">
        <f>ROUND(I356*H356,2)</f>
        <v>0</v>
      </c>
      <c r="BL356" s="16" t="s">
        <v>184</v>
      </c>
      <c r="BM356" s="146" t="s">
        <v>990</v>
      </c>
    </row>
    <row r="357" spans="2:65" s="12" customFormat="1">
      <c r="B357" s="148"/>
      <c r="D357" s="149" t="s">
        <v>186</v>
      </c>
      <c r="E357" s="150" t="s">
        <v>1</v>
      </c>
      <c r="F357" s="151" t="s">
        <v>991</v>
      </c>
      <c r="H357" s="150" t="s">
        <v>1</v>
      </c>
      <c r="I357" s="152"/>
      <c r="L357" s="148"/>
      <c r="M357" s="153"/>
      <c r="T357" s="154"/>
      <c r="AT357" s="150" t="s">
        <v>186</v>
      </c>
      <c r="AU357" s="150" t="s">
        <v>87</v>
      </c>
      <c r="AV357" s="12" t="s">
        <v>84</v>
      </c>
      <c r="AW357" s="12" t="s">
        <v>31</v>
      </c>
      <c r="AX357" s="12" t="s">
        <v>76</v>
      </c>
      <c r="AY357" s="150" t="s">
        <v>178</v>
      </c>
    </row>
    <row r="358" spans="2:65" s="13" customFormat="1">
      <c r="B358" s="155"/>
      <c r="D358" s="149" t="s">
        <v>186</v>
      </c>
      <c r="E358" s="156" t="s">
        <v>1</v>
      </c>
      <c r="F358" s="157" t="s">
        <v>992</v>
      </c>
      <c r="H358" s="158">
        <v>152.262</v>
      </c>
      <c r="I358" s="159"/>
      <c r="L358" s="155"/>
      <c r="M358" s="160"/>
      <c r="T358" s="161"/>
      <c r="AT358" s="156" t="s">
        <v>186</v>
      </c>
      <c r="AU358" s="156" t="s">
        <v>87</v>
      </c>
      <c r="AV358" s="13" t="s">
        <v>87</v>
      </c>
      <c r="AW358" s="13" t="s">
        <v>31</v>
      </c>
      <c r="AX358" s="13" t="s">
        <v>76</v>
      </c>
      <c r="AY358" s="156" t="s">
        <v>178</v>
      </c>
    </row>
    <row r="359" spans="2:65" s="12" customFormat="1">
      <c r="B359" s="148"/>
      <c r="D359" s="149" t="s">
        <v>186</v>
      </c>
      <c r="E359" s="150" t="s">
        <v>1</v>
      </c>
      <c r="F359" s="151" t="s">
        <v>993</v>
      </c>
      <c r="H359" s="150" t="s">
        <v>1</v>
      </c>
      <c r="I359" s="152"/>
      <c r="L359" s="148"/>
      <c r="M359" s="153"/>
      <c r="T359" s="154"/>
      <c r="AT359" s="150" t="s">
        <v>186</v>
      </c>
      <c r="AU359" s="150" t="s">
        <v>87</v>
      </c>
      <c r="AV359" s="12" t="s">
        <v>84</v>
      </c>
      <c r="AW359" s="12" t="s">
        <v>31</v>
      </c>
      <c r="AX359" s="12" t="s">
        <v>76</v>
      </c>
      <c r="AY359" s="150" t="s">
        <v>178</v>
      </c>
    </row>
    <row r="360" spans="2:65" s="13" customFormat="1">
      <c r="B360" s="155"/>
      <c r="D360" s="149" t="s">
        <v>186</v>
      </c>
      <c r="E360" s="156" t="s">
        <v>1</v>
      </c>
      <c r="F360" s="157" t="s">
        <v>994</v>
      </c>
      <c r="H360" s="158">
        <v>39.531999999999996</v>
      </c>
      <c r="I360" s="159"/>
      <c r="L360" s="155"/>
      <c r="M360" s="160"/>
      <c r="T360" s="161"/>
      <c r="AT360" s="156" t="s">
        <v>186</v>
      </c>
      <c r="AU360" s="156" t="s">
        <v>87</v>
      </c>
      <c r="AV360" s="13" t="s">
        <v>87</v>
      </c>
      <c r="AW360" s="13" t="s">
        <v>31</v>
      </c>
      <c r="AX360" s="13" t="s">
        <v>76</v>
      </c>
      <c r="AY360" s="156" t="s">
        <v>178</v>
      </c>
    </row>
    <row r="361" spans="2:65" s="14" customFormat="1">
      <c r="B361" s="162"/>
      <c r="D361" s="149" t="s">
        <v>186</v>
      </c>
      <c r="E361" s="163" t="s">
        <v>1</v>
      </c>
      <c r="F361" s="164" t="s">
        <v>189</v>
      </c>
      <c r="H361" s="165">
        <v>191.79400000000001</v>
      </c>
      <c r="I361" s="166"/>
      <c r="L361" s="162"/>
      <c r="M361" s="167"/>
      <c r="T361" s="168"/>
      <c r="AT361" s="163" t="s">
        <v>186</v>
      </c>
      <c r="AU361" s="163" t="s">
        <v>87</v>
      </c>
      <c r="AV361" s="14" t="s">
        <v>184</v>
      </c>
      <c r="AW361" s="14" t="s">
        <v>31</v>
      </c>
      <c r="AX361" s="14" t="s">
        <v>84</v>
      </c>
      <c r="AY361" s="163" t="s">
        <v>178</v>
      </c>
    </row>
    <row r="362" spans="2:65" s="1" customFormat="1" ht="24.2" customHeight="1">
      <c r="B362" s="133"/>
      <c r="C362" s="134" t="s">
        <v>503</v>
      </c>
      <c r="D362" s="134" t="s">
        <v>180</v>
      </c>
      <c r="E362" s="135" t="s">
        <v>995</v>
      </c>
      <c r="F362" s="136" t="s">
        <v>996</v>
      </c>
      <c r="G362" s="137" t="s">
        <v>439</v>
      </c>
      <c r="H362" s="138">
        <v>5178.4380000000001</v>
      </c>
      <c r="I362" s="139"/>
      <c r="J362" s="140">
        <f>ROUND(I362*H362,2)</f>
        <v>0</v>
      </c>
      <c r="K362" s="141"/>
      <c r="L362" s="31"/>
      <c r="M362" s="142" t="s">
        <v>1</v>
      </c>
      <c r="N362" s="143" t="s">
        <v>41</v>
      </c>
      <c r="P362" s="144">
        <f>O362*H362</f>
        <v>0</v>
      </c>
      <c r="Q362" s="144">
        <v>0</v>
      </c>
      <c r="R362" s="144">
        <f>Q362*H362</f>
        <v>0</v>
      </c>
      <c r="S362" s="144">
        <v>0</v>
      </c>
      <c r="T362" s="145">
        <f>S362*H362</f>
        <v>0</v>
      </c>
      <c r="AR362" s="146" t="s">
        <v>184</v>
      </c>
      <c r="AT362" s="146" t="s">
        <v>180</v>
      </c>
      <c r="AU362" s="146" t="s">
        <v>87</v>
      </c>
      <c r="AY362" s="16" t="s">
        <v>178</v>
      </c>
      <c r="BE362" s="147">
        <f>IF(N362="základní",J362,0)</f>
        <v>0</v>
      </c>
      <c r="BF362" s="147">
        <f>IF(N362="snížená",J362,0)</f>
        <v>0</v>
      </c>
      <c r="BG362" s="147">
        <f>IF(N362="zákl. přenesená",J362,0)</f>
        <v>0</v>
      </c>
      <c r="BH362" s="147">
        <f>IF(N362="sníž. přenesená",J362,0)</f>
        <v>0</v>
      </c>
      <c r="BI362" s="147">
        <f>IF(N362="nulová",J362,0)</f>
        <v>0</v>
      </c>
      <c r="BJ362" s="16" t="s">
        <v>84</v>
      </c>
      <c r="BK362" s="147">
        <f>ROUND(I362*H362,2)</f>
        <v>0</v>
      </c>
      <c r="BL362" s="16" t="s">
        <v>184</v>
      </c>
      <c r="BM362" s="146" t="s">
        <v>997</v>
      </c>
    </row>
    <row r="363" spans="2:65" s="12" customFormat="1">
      <c r="B363" s="148"/>
      <c r="D363" s="149" t="s">
        <v>186</v>
      </c>
      <c r="E363" s="150" t="s">
        <v>1</v>
      </c>
      <c r="F363" s="151" t="s">
        <v>998</v>
      </c>
      <c r="H363" s="150" t="s">
        <v>1</v>
      </c>
      <c r="I363" s="152"/>
      <c r="L363" s="148"/>
      <c r="M363" s="153"/>
      <c r="T363" s="154"/>
      <c r="AT363" s="150" t="s">
        <v>186</v>
      </c>
      <c r="AU363" s="150" t="s">
        <v>87</v>
      </c>
      <c r="AV363" s="12" t="s">
        <v>84</v>
      </c>
      <c r="AW363" s="12" t="s">
        <v>31</v>
      </c>
      <c r="AX363" s="12" t="s">
        <v>76</v>
      </c>
      <c r="AY363" s="150" t="s">
        <v>178</v>
      </c>
    </row>
    <row r="364" spans="2:65" s="12" customFormat="1">
      <c r="B364" s="148"/>
      <c r="D364" s="149" t="s">
        <v>186</v>
      </c>
      <c r="E364" s="150" t="s">
        <v>1</v>
      </c>
      <c r="F364" s="151" t="s">
        <v>991</v>
      </c>
      <c r="H364" s="150" t="s">
        <v>1</v>
      </c>
      <c r="I364" s="152"/>
      <c r="L364" s="148"/>
      <c r="M364" s="153"/>
      <c r="T364" s="154"/>
      <c r="AT364" s="150" t="s">
        <v>186</v>
      </c>
      <c r="AU364" s="150" t="s">
        <v>87</v>
      </c>
      <c r="AV364" s="12" t="s">
        <v>84</v>
      </c>
      <c r="AW364" s="12" t="s">
        <v>31</v>
      </c>
      <c r="AX364" s="12" t="s">
        <v>76</v>
      </c>
      <c r="AY364" s="150" t="s">
        <v>178</v>
      </c>
    </row>
    <row r="365" spans="2:65" s="13" customFormat="1">
      <c r="B365" s="155"/>
      <c r="D365" s="149" t="s">
        <v>186</v>
      </c>
      <c r="E365" s="156" t="s">
        <v>1</v>
      </c>
      <c r="F365" s="157" t="s">
        <v>999</v>
      </c>
      <c r="H365" s="158">
        <v>4111.0739999999996</v>
      </c>
      <c r="I365" s="159"/>
      <c r="L365" s="155"/>
      <c r="M365" s="160"/>
      <c r="T365" s="161"/>
      <c r="AT365" s="156" t="s">
        <v>186</v>
      </c>
      <c r="AU365" s="156" t="s">
        <v>87</v>
      </c>
      <c r="AV365" s="13" t="s">
        <v>87</v>
      </c>
      <c r="AW365" s="13" t="s">
        <v>31</v>
      </c>
      <c r="AX365" s="13" t="s">
        <v>76</v>
      </c>
      <c r="AY365" s="156" t="s">
        <v>178</v>
      </c>
    </row>
    <row r="366" spans="2:65" s="12" customFormat="1">
      <c r="B366" s="148"/>
      <c r="D366" s="149" t="s">
        <v>186</v>
      </c>
      <c r="E366" s="150" t="s">
        <v>1</v>
      </c>
      <c r="F366" s="151" t="s">
        <v>993</v>
      </c>
      <c r="H366" s="150" t="s">
        <v>1</v>
      </c>
      <c r="I366" s="152"/>
      <c r="L366" s="148"/>
      <c r="M366" s="153"/>
      <c r="T366" s="154"/>
      <c r="AT366" s="150" t="s">
        <v>186</v>
      </c>
      <c r="AU366" s="150" t="s">
        <v>87</v>
      </c>
      <c r="AV366" s="12" t="s">
        <v>84</v>
      </c>
      <c r="AW366" s="12" t="s">
        <v>31</v>
      </c>
      <c r="AX366" s="12" t="s">
        <v>76</v>
      </c>
      <c r="AY366" s="150" t="s">
        <v>178</v>
      </c>
    </row>
    <row r="367" spans="2:65" s="13" customFormat="1">
      <c r="B367" s="155"/>
      <c r="D367" s="149" t="s">
        <v>186</v>
      </c>
      <c r="E367" s="156" t="s">
        <v>1</v>
      </c>
      <c r="F367" s="157" t="s">
        <v>1000</v>
      </c>
      <c r="H367" s="158">
        <v>1067.364</v>
      </c>
      <c r="I367" s="159"/>
      <c r="L367" s="155"/>
      <c r="M367" s="160"/>
      <c r="T367" s="161"/>
      <c r="AT367" s="156" t="s">
        <v>186</v>
      </c>
      <c r="AU367" s="156" t="s">
        <v>87</v>
      </c>
      <c r="AV367" s="13" t="s">
        <v>87</v>
      </c>
      <c r="AW367" s="13" t="s">
        <v>31</v>
      </c>
      <c r="AX367" s="13" t="s">
        <v>76</v>
      </c>
      <c r="AY367" s="156" t="s">
        <v>178</v>
      </c>
    </row>
    <row r="368" spans="2:65" s="14" customFormat="1">
      <c r="B368" s="162"/>
      <c r="D368" s="149" t="s">
        <v>186</v>
      </c>
      <c r="E368" s="163" t="s">
        <v>1</v>
      </c>
      <c r="F368" s="164" t="s">
        <v>189</v>
      </c>
      <c r="H368" s="165">
        <v>5178.4380000000001</v>
      </c>
      <c r="I368" s="166"/>
      <c r="L368" s="162"/>
      <c r="M368" s="167"/>
      <c r="T368" s="168"/>
      <c r="AT368" s="163" t="s">
        <v>186</v>
      </c>
      <c r="AU368" s="163" t="s">
        <v>87</v>
      </c>
      <c r="AV368" s="14" t="s">
        <v>184</v>
      </c>
      <c r="AW368" s="14" t="s">
        <v>31</v>
      </c>
      <c r="AX368" s="14" t="s">
        <v>84</v>
      </c>
      <c r="AY368" s="163" t="s">
        <v>178</v>
      </c>
    </row>
    <row r="369" spans="2:65" s="1" customFormat="1" ht="21.75" customHeight="1">
      <c r="B369" s="133"/>
      <c r="C369" s="134" t="s">
        <v>507</v>
      </c>
      <c r="D369" s="134" t="s">
        <v>180</v>
      </c>
      <c r="E369" s="135" t="s">
        <v>1001</v>
      </c>
      <c r="F369" s="136" t="s">
        <v>1002</v>
      </c>
      <c r="G369" s="137" t="s">
        <v>439</v>
      </c>
      <c r="H369" s="138">
        <v>114.38</v>
      </c>
      <c r="I369" s="139"/>
      <c r="J369" s="140">
        <f>ROUND(I369*H369,2)</f>
        <v>0</v>
      </c>
      <c r="K369" s="141"/>
      <c r="L369" s="31"/>
      <c r="M369" s="142" t="s">
        <v>1</v>
      </c>
      <c r="N369" s="143" t="s">
        <v>41</v>
      </c>
      <c r="P369" s="144">
        <f>O369*H369</f>
        <v>0</v>
      </c>
      <c r="Q369" s="144">
        <v>0</v>
      </c>
      <c r="R369" s="144">
        <f>Q369*H369</f>
        <v>0</v>
      </c>
      <c r="S369" s="144">
        <v>0</v>
      </c>
      <c r="T369" s="145">
        <f>S369*H369</f>
        <v>0</v>
      </c>
      <c r="AR369" s="146" t="s">
        <v>184</v>
      </c>
      <c r="AT369" s="146" t="s">
        <v>180</v>
      </c>
      <c r="AU369" s="146" t="s">
        <v>87</v>
      </c>
      <c r="AY369" s="16" t="s">
        <v>178</v>
      </c>
      <c r="BE369" s="147">
        <f>IF(N369="základní",J369,0)</f>
        <v>0</v>
      </c>
      <c r="BF369" s="147">
        <f>IF(N369="snížená",J369,0)</f>
        <v>0</v>
      </c>
      <c r="BG369" s="147">
        <f>IF(N369="zákl. přenesená",J369,0)</f>
        <v>0</v>
      </c>
      <c r="BH369" s="147">
        <f>IF(N369="sníž. přenesená",J369,0)</f>
        <v>0</v>
      </c>
      <c r="BI369" s="147">
        <f>IF(N369="nulová",J369,0)</f>
        <v>0</v>
      </c>
      <c r="BJ369" s="16" t="s">
        <v>84</v>
      </c>
      <c r="BK369" s="147">
        <f>ROUND(I369*H369,2)</f>
        <v>0</v>
      </c>
      <c r="BL369" s="16" t="s">
        <v>184</v>
      </c>
      <c r="BM369" s="146" t="s">
        <v>1003</v>
      </c>
    </row>
    <row r="370" spans="2:65" s="12" customFormat="1">
      <c r="B370" s="148"/>
      <c r="D370" s="149" t="s">
        <v>186</v>
      </c>
      <c r="E370" s="150" t="s">
        <v>1</v>
      </c>
      <c r="F370" s="151" t="s">
        <v>1004</v>
      </c>
      <c r="H370" s="150" t="s">
        <v>1</v>
      </c>
      <c r="I370" s="152"/>
      <c r="L370" s="148"/>
      <c r="M370" s="153"/>
      <c r="T370" s="154"/>
      <c r="AT370" s="150" t="s">
        <v>186</v>
      </c>
      <c r="AU370" s="150" t="s">
        <v>87</v>
      </c>
      <c r="AV370" s="12" t="s">
        <v>84</v>
      </c>
      <c r="AW370" s="12" t="s">
        <v>31</v>
      </c>
      <c r="AX370" s="12" t="s">
        <v>76</v>
      </c>
      <c r="AY370" s="150" t="s">
        <v>178</v>
      </c>
    </row>
    <row r="371" spans="2:65" s="13" customFormat="1">
      <c r="B371" s="155"/>
      <c r="D371" s="149" t="s">
        <v>186</v>
      </c>
      <c r="E371" s="156" t="s">
        <v>1</v>
      </c>
      <c r="F371" s="157" t="s">
        <v>1005</v>
      </c>
      <c r="H371" s="158">
        <v>25.542000000000002</v>
      </c>
      <c r="I371" s="159"/>
      <c r="L371" s="155"/>
      <c r="M371" s="160"/>
      <c r="T371" s="161"/>
      <c r="AT371" s="156" t="s">
        <v>186</v>
      </c>
      <c r="AU371" s="156" t="s">
        <v>87</v>
      </c>
      <c r="AV371" s="13" t="s">
        <v>87</v>
      </c>
      <c r="AW371" s="13" t="s">
        <v>31</v>
      </c>
      <c r="AX371" s="13" t="s">
        <v>76</v>
      </c>
      <c r="AY371" s="156" t="s">
        <v>178</v>
      </c>
    </row>
    <row r="372" spans="2:65" s="12" customFormat="1">
      <c r="B372" s="148"/>
      <c r="D372" s="149" t="s">
        <v>186</v>
      </c>
      <c r="E372" s="150" t="s">
        <v>1</v>
      </c>
      <c r="F372" s="151" t="s">
        <v>1006</v>
      </c>
      <c r="H372" s="150" t="s">
        <v>1</v>
      </c>
      <c r="I372" s="152"/>
      <c r="L372" s="148"/>
      <c r="M372" s="153"/>
      <c r="T372" s="154"/>
      <c r="AT372" s="150" t="s">
        <v>186</v>
      </c>
      <c r="AU372" s="150" t="s">
        <v>87</v>
      </c>
      <c r="AV372" s="12" t="s">
        <v>84</v>
      </c>
      <c r="AW372" s="12" t="s">
        <v>31</v>
      </c>
      <c r="AX372" s="12" t="s">
        <v>76</v>
      </c>
      <c r="AY372" s="150" t="s">
        <v>178</v>
      </c>
    </row>
    <row r="373" spans="2:65" s="13" customFormat="1">
      <c r="B373" s="155"/>
      <c r="D373" s="149" t="s">
        <v>186</v>
      </c>
      <c r="E373" s="156" t="s">
        <v>1</v>
      </c>
      <c r="F373" s="157" t="s">
        <v>1007</v>
      </c>
      <c r="H373" s="158">
        <v>34.048000000000002</v>
      </c>
      <c r="I373" s="159"/>
      <c r="L373" s="155"/>
      <c r="M373" s="160"/>
      <c r="T373" s="161"/>
      <c r="AT373" s="156" t="s">
        <v>186</v>
      </c>
      <c r="AU373" s="156" t="s">
        <v>87</v>
      </c>
      <c r="AV373" s="13" t="s">
        <v>87</v>
      </c>
      <c r="AW373" s="13" t="s">
        <v>31</v>
      </c>
      <c r="AX373" s="13" t="s">
        <v>76</v>
      </c>
      <c r="AY373" s="156" t="s">
        <v>178</v>
      </c>
    </row>
    <row r="374" spans="2:65" s="12" customFormat="1">
      <c r="B374" s="148"/>
      <c r="D374" s="149" t="s">
        <v>186</v>
      </c>
      <c r="E374" s="150" t="s">
        <v>1</v>
      </c>
      <c r="F374" s="151" t="s">
        <v>1008</v>
      </c>
      <c r="H374" s="150" t="s">
        <v>1</v>
      </c>
      <c r="I374" s="152"/>
      <c r="L374" s="148"/>
      <c r="M374" s="153"/>
      <c r="T374" s="154"/>
      <c r="AT374" s="150" t="s">
        <v>186</v>
      </c>
      <c r="AU374" s="150" t="s">
        <v>87</v>
      </c>
      <c r="AV374" s="12" t="s">
        <v>84</v>
      </c>
      <c r="AW374" s="12" t="s">
        <v>31</v>
      </c>
      <c r="AX374" s="12" t="s">
        <v>76</v>
      </c>
      <c r="AY374" s="150" t="s">
        <v>178</v>
      </c>
    </row>
    <row r="375" spans="2:65" s="13" customFormat="1">
      <c r="B375" s="155"/>
      <c r="D375" s="149" t="s">
        <v>186</v>
      </c>
      <c r="E375" s="156" t="s">
        <v>1</v>
      </c>
      <c r="F375" s="157" t="s">
        <v>1009</v>
      </c>
      <c r="H375" s="158">
        <v>7.6</v>
      </c>
      <c r="I375" s="159"/>
      <c r="L375" s="155"/>
      <c r="M375" s="160"/>
      <c r="T375" s="161"/>
      <c r="AT375" s="156" t="s">
        <v>186</v>
      </c>
      <c r="AU375" s="156" t="s">
        <v>87</v>
      </c>
      <c r="AV375" s="13" t="s">
        <v>87</v>
      </c>
      <c r="AW375" s="13" t="s">
        <v>31</v>
      </c>
      <c r="AX375" s="13" t="s">
        <v>76</v>
      </c>
      <c r="AY375" s="156" t="s">
        <v>178</v>
      </c>
    </row>
    <row r="376" spans="2:65" s="12" customFormat="1">
      <c r="B376" s="148"/>
      <c r="D376" s="149" t="s">
        <v>186</v>
      </c>
      <c r="E376" s="150" t="s">
        <v>1</v>
      </c>
      <c r="F376" s="151" t="s">
        <v>1010</v>
      </c>
      <c r="H376" s="150" t="s">
        <v>1</v>
      </c>
      <c r="I376" s="152"/>
      <c r="L376" s="148"/>
      <c r="M376" s="153"/>
      <c r="T376" s="154"/>
      <c r="AT376" s="150" t="s">
        <v>186</v>
      </c>
      <c r="AU376" s="150" t="s">
        <v>87</v>
      </c>
      <c r="AV376" s="12" t="s">
        <v>84</v>
      </c>
      <c r="AW376" s="12" t="s">
        <v>31</v>
      </c>
      <c r="AX376" s="12" t="s">
        <v>76</v>
      </c>
      <c r="AY376" s="150" t="s">
        <v>178</v>
      </c>
    </row>
    <row r="377" spans="2:65" s="13" customFormat="1">
      <c r="B377" s="155"/>
      <c r="D377" s="149" t="s">
        <v>186</v>
      </c>
      <c r="E377" s="156" t="s">
        <v>1</v>
      </c>
      <c r="F377" s="157" t="s">
        <v>1011</v>
      </c>
      <c r="H377" s="158">
        <v>47.19</v>
      </c>
      <c r="I377" s="159"/>
      <c r="L377" s="155"/>
      <c r="M377" s="160"/>
      <c r="T377" s="161"/>
      <c r="AT377" s="156" t="s">
        <v>186</v>
      </c>
      <c r="AU377" s="156" t="s">
        <v>87</v>
      </c>
      <c r="AV377" s="13" t="s">
        <v>87</v>
      </c>
      <c r="AW377" s="13" t="s">
        <v>31</v>
      </c>
      <c r="AX377" s="13" t="s">
        <v>76</v>
      </c>
      <c r="AY377" s="156" t="s">
        <v>178</v>
      </c>
    </row>
    <row r="378" spans="2:65" s="14" customFormat="1">
      <c r="B378" s="162"/>
      <c r="D378" s="149" t="s">
        <v>186</v>
      </c>
      <c r="E378" s="163" t="s">
        <v>1</v>
      </c>
      <c r="F378" s="164" t="s">
        <v>189</v>
      </c>
      <c r="H378" s="165">
        <v>114.38</v>
      </c>
      <c r="I378" s="166"/>
      <c r="L378" s="162"/>
      <c r="M378" s="167"/>
      <c r="T378" s="168"/>
      <c r="AT378" s="163" t="s">
        <v>186</v>
      </c>
      <c r="AU378" s="163" t="s">
        <v>87</v>
      </c>
      <c r="AV378" s="14" t="s">
        <v>184</v>
      </c>
      <c r="AW378" s="14" t="s">
        <v>31</v>
      </c>
      <c r="AX378" s="14" t="s">
        <v>84</v>
      </c>
      <c r="AY378" s="163" t="s">
        <v>178</v>
      </c>
    </row>
    <row r="379" spans="2:65" s="1" customFormat="1" ht="24.2" customHeight="1">
      <c r="B379" s="133"/>
      <c r="C379" s="134" t="s">
        <v>512</v>
      </c>
      <c r="D379" s="134" t="s">
        <v>180</v>
      </c>
      <c r="E379" s="135" t="s">
        <v>1012</v>
      </c>
      <c r="F379" s="136" t="s">
        <v>1013</v>
      </c>
      <c r="G379" s="137" t="s">
        <v>439</v>
      </c>
      <c r="H379" s="138">
        <v>2031.998</v>
      </c>
      <c r="I379" s="139"/>
      <c r="J379" s="140">
        <f>ROUND(I379*H379,2)</f>
        <v>0</v>
      </c>
      <c r="K379" s="141"/>
      <c r="L379" s="31"/>
      <c r="M379" s="142" t="s">
        <v>1</v>
      </c>
      <c r="N379" s="143" t="s">
        <v>41</v>
      </c>
      <c r="P379" s="144">
        <f>O379*H379</f>
        <v>0</v>
      </c>
      <c r="Q379" s="144">
        <v>0</v>
      </c>
      <c r="R379" s="144">
        <f>Q379*H379</f>
        <v>0</v>
      </c>
      <c r="S379" s="144">
        <v>0</v>
      </c>
      <c r="T379" s="145">
        <f>S379*H379</f>
        <v>0</v>
      </c>
      <c r="AR379" s="146" t="s">
        <v>184</v>
      </c>
      <c r="AT379" s="146" t="s">
        <v>180</v>
      </c>
      <c r="AU379" s="146" t="s">
        <v>87</v>
      </c>
      <c r="AY379" s="16" t="s">
        <v>178</v>
      </c>
      <c r="BE379" s="147">
        <f>IF(N379="základní",J379,0)</f>
        <v>0</v>
      </c>
      <c r="BF379" s="147">
        <f>IF(N379="snížená",J379,0)</f>
        <v>0</v>
      </c>
      <c r="BG379" s="147">
        <f>IF(N379="zákl. přenesená",J379,0)</f>
        <v>0</v>
      </c>
      <c r="BH379" s="147">
        <f>IF(N379="sníž. přenesená",J379,0)</f>
        <v>0</v>
      </c>
      <c r="BI379" s="147">
        <f>IF(N379="nulová",J379,0)</f>
        <v>0</v>
      </c>
      <c r="BJ379" s="16" t="s">
        <v>84</v>
      </c>
      <c r="BK379" s="147">
        <f>ROUND(I379*H379,2)</f>
        <v>0</v>
      </c>
      <c r="BL379" s="16" t="s">
        <v>184</v>
      </c>
      <c r="BM379" s="146" t="s">
        <v>1014</v>
      </c>
    </row>
    <row r="380" spans="2:65" s="12" customFormat="1">
      <c r="B380" s="148"/>
      <c r="D380" s="149" t="s">
        <v>186</v>
      </c>
      <c r="E380" s="150" t="s">
        <v>1</v>
      </c>
      <c r="F380" s="151" t="s">
        <v>416</v>
      </c>
      <c r="H380" s="150" t="s">
        <v>1</v>
      </c>
      <c r="I380" s="152"/>
      <c r="L380" s="148"/>
      <c r="M380" s="153"/>
      <c r="T380" s="154"/>
      <c r="AT380" s="150" t="s">
        <v>186</v>
      </c>
      <c r="AU380" s="150" t="s">
        <v>87</v>
      </c>
      <c r="AV380" s="12" t="s">
        <v>84</v>
      </c>
      <c r="AW380" s="12" t="s">
        <v>31</v>
      </c>
      <c r="AX380" s="12" t="s">
        <v>76</v>
      </c>
      <c r="AY380" s="150" t="s">
        <v>178</v>
      </c>
    </row>
    <row r="381" spans="2:65" s="12" customFormat="1">
      <c r="B381" s="148"/>
      <c r="D381" s="149" t="s">
        <v>186</v>
      </c>
      <c r="E381" s="150" t="s">
        <v>1</v>
      </c>
      <c r="F381" s="151" t="s">
        <v>1004</v>
      </c>
      <c r="H381" s="150" t="s">
        <v>1</v>
      </c>
      <c r="I381" s="152"/>
      <c r="L381" s="148"/>
      <c r="M381" s="153"/>
      <c r="T381" s="154"/>
      <c r="AT381" s="150" t="s">
        <v>186</v>
      </c>
      <c r="AU381" s="150" t="s">
        <v>87</v>
      </c>
      <c r="AV381" s="12" t="s">
        <v>84</v>
      </c>
      <c r="AW381" s="12" t="s">
        <v>31</v>
      </c>
      <c r="AX381" s="12" t="s">
        <v>76</v>
      </c>
      <c r="AY381" s="150" t="s">
        <v>178</v>
      </c>
    </row>
    <row r="382" spans="2:65" s="13" customFormat="1">
      <c r="B382" s="155"/>
      <c r="D382" s="149" t="s">
        <v>186</v>
      </c>
      <c r="E382" s="156" t="s">
        <v>1</v>
      </c>
      <c r="F382" s="157" t="s">
        <v>1015</v>
      </c>
      <c r="H382" s="158">
        <v>689.63400000000001</v>
      </c>
      <c r="I382" s="159"/>
      <c r="L382" s="155"/>
      <c r="M382" s="160"/>
      <c r="T382" s="161"/>
      <c r="AT382" s="156" t="s">
        <v>186</v>
      </c>
      <c r="AU382" s="156" t="s">
        <v>87</v>
      </c>
      <c r="AV382" s="13" t="s">
        <v>87</v>
      </c>
      <c r="AW382" s="13" t="s">
        <v>31</v>
      </c>
      <c r="AX382" s="13" t="s">
        <v>76</v>
      </c>
      <c r="AY382" s="156" t="s">
        <v>178</v>
      </c>
    </row>
    <row r="383" spans="2:65" s="12" customFormat="1">
      <c r="B383" s="148"/>
      <c r="D383" s="149" t="s">
        <v>186</v>
      </c>
      <c r="E383" s="150" t="s">
        <v>1</v>
      </c>
      <c r="F383" s="151" t="s">
        <v>1016</v>
      </c>
      <c r="H383" s="150" t="s">
        <v>1</v>
      </c>
      <c r="I383" s="152"/>
      <c r="L383" s="148"/>
      <c r="M383" s="153"/>
      <c r="T383" s="154"/>
      <c r="AT383" s="150" t="s">
        <v>186</v>
      </c>
      <c r="AU383" s="150" t="s">
        <v>87</v>
      </c>
      <c r="AV383" s="12" t="s">
        <v>84</v>
      </c>
      <c r="AW383" s="12" t="s">
        <v>31</v>
      </c>
      <c r="AX383" s="12" t="s">
        <v>76</v>
      </c>
      <c r="AY383" s="150" t="s">
        <v>178</v>
      </c>
    </row>
    <row r="384" spans="2:65" s="13" customFormat="1">
      <c r="B384" s="155"/>
      <c r="D384" s="149" t="s">
        <v>186</v>
      </c>
      <c r="E384" s="156" t="s">
        <v>1</v>
      </c>
      <c r="F384" s="157" t="s">
        <v>1017</v>
      </c>
      <c r="H384" s="158">
        <v>68.233999999999995</v>
      </c>
      <c r="I384" s="159"/>
      <c r="L384" s="155"/>
      <c r="M384" s="160"/>
      <c r="T384" s="161"/>
      <c r="AT384" s="156" t="s">
        <v>186</v>
      </c>
      <c r="AU384" s="156" t="s">
        <v>87</v>
      </c>
      <c r="AV384" s="13" t="s">
        <v>87</v>
      </c>
      <c r="AW384" s="13" t="s">
        <v>31</v>
      </c>
      <c r="AX384" s="13" t="s">
        <v>76</v>
      </c>
      <c r="AY384" s="156" t="s">
        <v>178</v>
      </c>
    </row>
    <row r="385" spans="2:65" s="12" customFormat="1">
      <c r="B385" s="148"/>
      <c r="D385" s="149" t="s">
        <v>186</v>
      </c>
      <c r="E385" s="150" t="s">
        <v>1</v>
      </c>
      <c r="F385" s="151" t="s">
        <v>1010</v>
      </c>
      <c r="H385" s="150" t="s">
        <v>1</v>
      </c>
      <c r="I385" s="152"/>
      <c r="L385" s="148"/>
      <c r="M385" s="153"/>
      <c r="T385" s="154"/>
      <c r="AT385" s="150" t="s">
        <v>186</v>
      </c>
      <c r="AU385" s="150" t="s">
        <v>87</v>
      </c>
      <c r="AV385" s="12" t="s">
        <v>84</v>
      </c>
      <c r="AW385" s="12" t="s">
        <v>31</v>
      </c>
      <c r="AX385" s="12" t="s">
        <v>76</v>
      </c>
      <c r="AY385" s="150" t="s">
        <v>178</v>
      </c>
    </row>
    <row r="386" spans="2:65" s="13" customFormat="1">
      <c r="B386" s="155"/>
      <c r="D386" s="149" t="s">
        <v>186</v>
      </c>
      <c r="E386" s="156" t="s">
        <v>1</v>
      </c>
      <c r="F386" s="157" t="s">
        <v>1018</v>
      </c>
      <c r="H386" s="158">
        <v>1274.1300000000001</v>
      </c>
      <c r="I386" s="159"/>
      <c r="L386" s="155"/>
      <c r="M386" s="160"/>
      <c r="T386" s="161"/>
      <c r="AT386" s="156" t="s">
        <v>186</v>
      </c>
      <c r="AU386" s="156" t="s">
        <v>87</v>
      </c>
      <c r="AV386" s="13" t="s">
        <v>87</v>
      </c>
      <c r="AW386" s="13" t="s">
        <v>31</v>
      </c>
      <c r="AX386" s="13" t="s">
        <v>76</v>
      </c>
      <c r="AY386" s="156" t="s">
        <v>178</v>
      </c>
    </row>
    <row r="387" spans="2:65" s="14" customFormat="1">
      <c r="B387" s="162"/>
      <c r="D387" s="149" t="s">
        <v>186</v>
      </c>
      <c r="E387" s="163" t="s">
        <v>1</v>
      </c>
      <c r="F387" s="164" t="s">
        <v>189</v>
      </c>
      <c r="H387" s="165">
        <v>2031.998</v>
      </c>
      <c r="I387" s="166"/>
      <c r="L387" s="162"/>
      <c r="M387" s="167"/>
      <c r="T387" s="168"/>
      <c r="AT387" s="163" t="s">
        <v>186</v>
      </c>
      <c r="AU387" s="163" t="s">
        <v>87</v>
      </c>
      <c r="AV387" s="14" t="s">
        <v>184</v>
      </c>
      <c r="AW387" s="14" t="s">
        <v>31</v>
      </c>
      <c r="AX387" s="14" t="s">
        <v>84</v>
      </c>
      <c r="AY387" s="163" t="s">
        <v>178</v>
      </c>
    </row>
    <row r="388" spans="2:65" s="1" customFormat="1" ht="24.2" customHeight="1">
      <c r="B388" s="133"/>
      <c r="C388" s="134" t="s">
        <v>516</v>
      </c>
      <c r="D388" s="134" t="s">
        <v>180</v>
      </c>
      <c r="E388" s="135" t="s">
        <v>1019</v>
      </c>
      <c r="F388" s="136" t="s">
        <v>1020</v>
      </c>
      <c r="G388" s="137" t="s">
        <v>439</v>
      </c>
      <c r="H388" s="138">
        <v>20.824000000000002</v>
      </c>
      <c r="I388" s="139"/>
      <c r="J388" s="140">
        <f>ROUND(I388*H388,2)</f>
        <v>0</v>
      </c>
      <c r="K388" s="141"/>
      <c r="L388" s="31"/>
      <c r="M388" s="142" t="s">
        <v>1</v>
      </c>
      <c r="N388" s="143" t="s">
        <v>41</v>
      </c>
      <c r="P388" s="144">
        <f>O388*H388</f>
        <v>0</v>
      </c>
      <c r="Q388" s="144">
        <v>0</v>
      </c>
      <c r="R388" s="144">
        <f>Q388*H388</f>
        <v>0</v>
      </c>
      <c r="S388" s="144">
        <v>0</v>
      </c>
      <c r="T388" s="145">
        <f>S388*H388</f>
        <v>0</v>
      </c>
      <c r="AR388" s="146" t="s">
        <v>184</v>
      </c>
      <c r="AT388" s="146" t="s">
        <v>180</v>
      </c>
      <c r="AU388" s="146" t="s">
        <v>87</v>
      </c>
      <c r="AY388" s="16" t="s">
        <v>178</v>
      </c>
      <c r="BE388" s="147">
        <f>IF(N388="základní",J388,0)</f>
        <v>0</v>
      </c>
      <c r="BF388" s="147">
        <f>IF(N388="snížená",J388,0)</f>
        <v>0</v>
      </c>
      <c r="BG388" s="147">
        <f>IF(N388="zákl. přenesená",J388,0)</f>
        <v>0</v>
      </c>
      <c r="BH388" s="147">
        <f>IF(N388="sníž. přenesená",J388,0)</f>
        <v>0</v>
      </c>
      <c r="BI388" s="147">
        <f>IF(N388="nulová",J388,0)</f>
        <v>0</v>
      </c>
      <c r="BJ388" s="16" t="s">
        <v>84</v>
      </c>
      <c r="BK388" s="147">
        <f>ROUND(I388*H388,2)</f>
        <v>0</v>
      </c>
      <c r="BL388" s="16" t="s">
        <v>184</v>
      </c>
      <c r="BM388" s="146" t="s">
        <v>1021</v>
      </c>
    </row>
    <row r="389" spans="2:65" s="12" customFormat="1">
      <c r="B389" s="148"/>
      <c r="D389" s="149" t="s">
        <v>186</v>
      </c>
      <c r="E389" s="150" t="s">
        <v>1</v>
      </c>
      <c r="F389" s="151" t="s">
        <v>1022</v>
      </c>
      <c r="H389" s="150" t="s">
        <v>1</v>
      </c>
      <c r="I389" s="152"/>
      <c r="L389" s="148"/>
      <c r="M389" s="153"/>
      <c r="T389" s="154"/>
      <c r="AT389" s="150" t="s">
        <v>186</v>
      </c>
      <c r="AU389" s="150" t="s">
        <v>87</v>
      </c>
      <c r="AV389" s="12" t="s">
        <v>84</v>
      </c>
      <c r="AW389" s="12" t="s">
        <v>31</v>
      </c>
      <c r="AX389" s="12" t="s">
        <v>76</v>
      </c>
      <c r="AY389" s="150" t="s">
        <v>178</v>
      </c>
    </row>
    <row r="390" spans="2:65" s="12" customFormat="1">
      <c r="B390" s="148"/>
      <c r="D390" s="149" t="s">
        <v>186</v>
      </c>
      <c r="E390" s="150" t="s">
        <v>1</v>
      </c>
      <c r="F390" s="151" t="s">
        <v>1006</v>
      </c>
      <c r="H390" s="150" t="s">
        <v>1</v>
      </c>
      <c r="I390" s="152"/>
      <c r="L390" s="148"/>
      <c r="M390" s="153"/>
      <c r="T390" s="154"/>
      <c r="AT390" s="150" t="s">
        <v>186</v>
      </c>
      <c r="AU390" s="150" t="s">
        <v>87</v>
      </c>
      <c r="AV390" s="12" t="s">
        <v>84</v>
      </c>
      <c r="AW390" s="12" t="s">
        <v>31</v>
      </c>
      <c r="AX390" s="12" t="s">
        <v>76</v>
      </c>
      <c r="AY390" s="150" t="s">
        <v>178</v>
      </c>
    </row>
    <row r="391" spans="2:65" s="13" customFormat="1">
      <c r="B391" s="155"/>
      <c r="D391" s="149" t="s">
        <v>186</v>
      </c>
      <c r="E391" s="156" t="s">
        <v>1</v>
      </c>
      <c r="F391" s="157" t="s">
        <v>1023</v>
      </c>
      <c r="H391" s="158">
        <v>17.024000000000001</v>
      </c>
      <c r="I391" s="159"/>
      <c r="L391" s="155"/>
      <c r="M391" s="160"/>
      <c r="T391" s="161"/>
      <c r="AT391" s="156" t="s">
        <v>186</v>
      </c>
      <c r="AU391" s="156" t="s">
        <v>87</v>
      </c>
      <c r="AV391" s="13" t="s">
        <v>87</v>
      </c>
      <c r="AW391" s="13" t="s">
        <v>31</v>
      </c>
      <c r="AX391" s="13" t="s">
        <v>76</v>
      </c>
      <c r="AY391" s="156" t="s">
        <v>178</v>
      </c>
    </row>
    <row r="392" spans="2:65" s="12" customFormat="1">
      <c r="B392" s="148"/>
      <c r="D392" s="149" t="s">
        <v>186</v>
      </c>
      <c r="E392" s="150" t="s">
        <v>1</v>
      </c>
      <c r="F392" s="151" t="s">
        <v>1008</v>
      </c>
      <c r="H392" s="150" t="s">
        <v>1</v>
      </c>
      <c r="I392" s="152"/>
      <c r="L392" s="148"/>
      <c r="M392" s="153"/>
      <c r="T392" s="154"/>
      <c r="AT392" s="150" t="s">
        <v>186</v>
      </c>
      <c r="AU392" s="150" t="s">
        <v>87</v>
      </c>
      <c r="AV392" s="12" t="s">
        <v>84</v>
      </c>
      <c r="AW392" s="12" t="s">
        <v>31</v>
      </c>
      <c r="AX392" s="12" t="s">
        <v>76</v>
      </c>
      <c r="AY392" s="150" t="s">
        <v>178</v>
      </c>
    </row>
    <row r="393" spans="2:65" s="13" customFormat="1">
      <c r="B393" s="155"/>
      <c r="D393" s="149" t="s">
        <v>186</v>
      </c>
      <c r="E393" s="156" t="s">
        <v>1</v>
      </c>
      <c r="F393" s="157" t="s">
        <v>1024</v>
      </c>
      <c r="H393" s="158">
        <v>3.8</v>
      </c>
      <c r="I393" s="159"/>
      <c r="L393" s="155"/>
      <c r="M393" s="160"/>
      <c r="T393" s="161"/>
      <c r="AT393" s="156" t="s">
        <v>186</v>
      </c>
      <c r="AU393" s="156" t="s">
        <v>87</v>
      </c>
      <c r="AV393" s="13" t="s">
        <v>87</v>
      </c>
      <c r="AW393" s="13" t="s">
        <v>31</v>
      </c>
      <c r="AX393" s="13" t="s">
        <v>76</v>
      </c>
      <c r="AY393" s="156" t="s">
        <v>178</v>
      </c>
    </row>
    <row r="394" spans="2:65" s="14" customFormat="1">
      <c r="B394" s="162"/>
      <c r="D394" s="149" t="s">
        <v>186</v>
      </c>
      <c r="E394" s="163" t="s">
        <v>1</v>
      </c>
      <c r="F394" s="164" t="s">
        <v>189</v>
      </c>
      <c r="H394" s="165">
        <v>20.824000000000002</v>
      </c>
      <c r="I394" s="166"/>
      <c r="L394" s="162"/>
      <c r="M394" s="167"/>
      <c r="T394" s="168"/>
      <c r="AT394" s="163" t="s">
        <v>186</v>
      </c>
      <c r="AU394" s="163" t="s">
        <v>87</v>
      </c>
      <c r="AV394" s="14" t="s">
        <v>184</v>
      </c>
      <c r="AW394" s="14" t="s">
        <v>31</v>
      </c>
      <c r="AX394" s="14" t="s">
        <v>84</v>
      </c>
      <c r="AY394" s="163" t="s">
        <v>178</v>
      </c>
    </row>
    <row r="395" spans="2:65" s="1" customFormat="1" ht="37.9" customHeight="1">
      <c r="B395" s="133"/>
      <c r="C395" s="169" t="s">
        <v>521</v>
      </c>
      <c r="D395" s="169" t="s">
        <v>436</v>
      </c>
      <c r="E395" s="170" t="s">
        <v>437</v>
      </c>
      <c r="F395" s="171" t="s">
        <v>438</v>
      </c>
      <c r="G395" s="172" t="s">
        <v>439</v>
      </c>
      <c r="H395" s="173">
        <v>152.262</v>
      </c>
      <c r="I395" s="174"/>
      <c r="J395" s="175">
        <f>ROUND(I395*H395,2)</f>
        <v>0</v>
      </c>
      <c r="K395" s="176"/>
      <c r="L395" s="177"/>
      <c r="M395" s="178" t="s">
        <v>1</v>
      </c>
      <c r="N395" s="179" t="s">
        <v>41</v>
      </c>
      <c r="P395" s="144">
        <f>O395*H395</f>
        <v>0</v>
      </c>
      <c r="Q395" s="144">
        <v>0</v>
      </c>
      <c r="R395" s="144">
        <f>Q395*H395</f>
        <v>0</v>
      </c>
      <c r="S395" s="144">
        <v>0</v>
      </c>
      <c r="T395" s="145">
        <f>S395*H395</f>
        <v>0</v>
      </c>
      <c r="AR395" s="146" t="s">
        <v>219</v>
      </c>
      <c r="AT395" s="146" t="s">
        <v>436</v>
      </c>
      <c r="AU395" s="146" t="s">
        <v>87</v>
      </c>
      <c r="AY395" s="16" t="s">
        <v>178</v>
      </c>
      <c r="BE395" s="147">
        <f>IF(N395="základní",J395,0)</f>
        <v>0</v>
      </c>
      <c r="BF395" s="147">
        <f>IF(N395="snížená",J395,0)</f>
        <v>0</v>
      </c>
      <c r="BG395" s="147">
        <f>IF(N395="zákl. přenesená",J395,0)</f>
        <v>0</v>
      </c>
      <c r="BH395" s="147">
        <f>IF(N395="sníž. přenesená",J395,0)</f>
        <v>0</v>
      </c>
      <c r="BI395" s="147">
        <f>IF(N395="nulová",J395,0)</f>
        <v>0</v>
      </c>
      <c r="BJ395" s="16" t="s">
        <v>84</v>
      </c>
      <c r="BK395" s="147">
        <f>ROUND(I395*H395,2)</f>
        <v>0</v>
      </c>
      <c r="BL395" s="16" t="s">
        <v>184</v>
      </c>
      <c r="BM395" s="146" t="s">
        <v>1025</v>
      </c>
    </row>
    <row r="396" spans="2:65" s="12" customFormat="1">
      <c r="B396" s="148"/>
      <c r="D396" s="149" t="s">
        <v>186</v>
      </c>
      <c r="E396" s="150" t="s">
        <v>1</v>
      </c>
      <c r="F396" s="151" t="s">
        <v>991</v>
      </c>
      <c r="H396" s="150" t="s">
        <v>1</v>
      </c>
      <c r="I396" s="152"/>
      <c r="L396" s="148"/>
      <c r="M396" s="153"/>
      <c r="T396" s="154"/>
      <c r="AT396" s="150" t="s">
        <v>186</v>
      </c>
      <c r="AU396" s="150" t="s">
        <v>87</v>
      </c>
      <c r="AV396" s="12" t="s">
        <v>84</v>
      </c>
      <c r="AW396" s="12" t="s">
        <v>31</v>
      </c>
      <c r="AX396" s="12" t="s">
        <v>76</v>
      </c>
      <c r="AY396" s="150" t="s">
        <v>178</v>
      </c>
    </row>
    <row r="397" spans="2:65" s="13" customFormat="1">
      <c r="B397" s="155"/>
      <c r="D397" s="149" t="s">
        <v>186</v>
      </c>
      <c r="E397" s="156" t="s">
        <v>1</v>
      </c>
      <c r="F397" s="157" t="s">
        <v>992</v>
      </c>
      <c r="H397" s="158">
        <v>152.262</v>
      </c>
      <c r="I397" s="159"/>
      <c r="L397" s="155"/>
      <c r="M397" s="160"/>
      <c r="T397" s="161"/>
      <c r="AT397" s="156" t="s">
        <v>186</v>
      </c>
      <c r="AU397" s="156" t="s">
        <v>87</v>
      </c>
      <c r="AV397" s="13" t="s">
        <v>87</v>
      </c>
      <c r="AW397" s="13" t="s">
        <v>31</v>
      </c>
      <c r="AX397" s="13" t="s">
        <v>76</v>
      </c>
      <c r="AY397" s="156" t="s">
        <v>178</v>
      </c>
    </row>
    <row r="398" spans="2:65" s="14" customFormat="1">
      <c r="B398" s="162"/>
      <c r="D398" s="149" t="s">
        <v>186</v>
      </c>
      <c r="E398" s="163" t="s">
        <v>1</v>
      </c>
      <c r="F398" s="164" t="s">
        <v>189</v>
      </c>
      <c r="H398" s="165">
        <v>152.262</v>
      </c>
      <c r="I398" s="166"/>
      <c r="L398" s="162"/>
      <c r="M398" s="167"/>
      <c r="T398" s="168"/>
      <c r="AT398" s="163" t="s">
        <v>186</v>
      </c>
      <c r="AU398" s="163" t="s">
        <v>87</v>
      </c>
      <c r="AV398" s="14" t="s">
        <v>184</v>
      </c>
      <c r="AW398" s="14" t="s">
        <v>31</v>
      </c>
      <c r="AX398" s="14" t="s">
        <v>84</v>
      </c>
      <c r="AY398" s="163" t="s">
        <v>178</v>
      </c>
    </row>
    <row r="399" spans="2:65" s="1" customFormat="1" ht="33" customHeight="1">
      <c r="B399" s="133"/>
      <c r="C399" s="169" t="s">
        <v>536</v>
      </c>
      <c r="D399" s="169" t="s">
        <v>436</v>
      </c>
      <c r="E399" s="170" t="s">
        <v>1026</v>
      </c>
      <c r="F399" s="171" t="s">
        <v>1027</v>
      </c>
      <c r="G399" s="172" t="s">
        <v>439</v>
      </c>
      <c r="H399" s="173">
        <v>48.892000000000003</v>
      </c>
      <c r="I399" s="174"/>
      <c r="J399" s="175">
        <f>ROUND(I399*H399,2)</f>
        <v>0</v>
      </c>
      <c r="K399" s="176"/>
      <c r="L399" s="177"/>
      <c r="M399" s="178" t="s">
        <v>1</v>
      </c>
      <c r="N399" s="179" t="s">
        <v>41</v>
      </c>
      <c r="P399" s="144">
        <f>O399*H399</f>
        <v>0</v>
      </c>
      <c r="Q399" s="144">
        <v>0</v>
      </c>
      <c r="R399" s="144">
        <f>Q399*H399</f>
        <v>0</v>
      </c>
      <c r="S399" s="144">
        <v>0</v>
      </c>
      <c r="T399" s="145">
        <f>S399*H399</f>
        <v>0</v>
      </c>
      <c r="AR399" s="146" t="s">
        <v>219</v>
      </c>
      <c r="AT399" s="146" t="s">
        <v>436</v>
      </c>
      <c r="AU399" s="146" t="s">
        <v>87</v>
      </c>
      <c r="AY399" s="16" t="s">
        <v>178</v>
      </c>
      <c r="BE399" s="147">
        <f>IF(N399="základní",J399,0)</f>
        <v>0</v>
      </c>
      <c r="BF399" s="147">
        <f>IF(N399="snížená",J399,0)</f>
        <v>0</v>
      </c>
      <c r="BG399" s="147">
        <f>IF(N399="zákl. přenesená",J399,0)</f>
        <v>0</v>
      </c>
      <c r="BH399" s="147">
        <f>IF(N399="sníž. přenesená",J399,0)</f>
        <v>0</v>
      </c>
      <c r="BI399" s="147">
        <f>IF(N399="nulová",J399,0)</f>
        <v>0</v>
      </c>
      <c r="BJ399" s="16" t="s">
        <v>84</v>
      </c>
      <c r="BK399" s="147">
        <f>ROUND(I399*H399,2)</f>
        <v>0</v>
      </c>
      <c r="BL399" s="16" t="s">
        <v>184</v>
      </c>
      <c r="BM399" s="146" t="s">
        <v>1028</v>
      </c>
    </row>
    <row r="400" spans="2:65" s="12" customFormat="1">
      <c r="B400" s="148"/>
      <c r="D400" s="149" t="s">
        <v>186</v>
      </c>
      <c r="E400" s="150" t="s">
        <v>1</v>
      </c>
      <c r="F400" s="151" t="s">
        <v>1006</v>
      </c>
      <c r="H400" s="150" t="s">
        <v>1</v>
      </c>
      <c r="I400" s="152"/>
      <c r="L400" s="148"/>
      <c r="M400" s="153"/>
      <c r="T400" s="154"/>
      <c r="AT400" s="150" t="s">
        <v>186</v>
      </c>
      <c r="AU400" s="150" t="s">
        <v>87</v>
      </c>
      <c r="AV400" s="12" t="s">
        <v>84</v>
      </c>
      <c r="AW400" s="12" t="s">
        <v>31</v>
      </c>
      <c r="AX400" s="12" t="s">
        <v>76</v>
      </c>
      <c r="AY400" s="150" t="s">
        <v>178</v>
      </c>
    </row>
    <row r="401" spans="2:65" s="13" customFormat="1">
      <c r="B401" s="155"/>
      <c r="D401" s="149" t="s">
        <v>186</v>
      </c>
      <c r="E401" s="156" t="s">
        <v>1</v>
      </c>
      <c r="F401" s="157" t="s">
        <v>1029</v>
      </c>
      <c r="H401" s="158">
        <v>1.702</v>
      </c>
      <c r="I401" s="159"/>
      <c r="L401" s="155"/>
      <c r="M401" s="160"/>
      <c r="T401" s="161"/>
      <c r="AT401" s="156" t="s">
        <v>186</v>
      </c>
      <c r="AU401" s="156" t="s">
        <v>87</v>
      </c>
      <c r="AV401" s="13" t="s">
        <v>87</v>
      </c>
      <c r="AW401" s="13" t="s">
        <v>31</v>
      </c>
      <c r="AX401" s="13" t="s">
        <v>76</v>
      </c>
      <c r="AY401" s="156" t="s">
        <v>178</v>
      </c>
    </row>
    <row r="402" spans="2:65" s="12" customFormat="1">
      <c r="B402" s="148"/>
      <c r="D402" s="149" t="s">
        <v>186</v>
      </c>
      <c r="E402" s="150" t="s">
        <v>1</v>
      </c>
      <c r="F402" s="151" t="s">
        <v>1010</v>
      </c>
      <c r="H402" s="150" t="s">
        <v>1</v>
      </c>
      <c r="I402" s="152"/>
      <c r="L402" s="148"/>
      <c r="M402" s="153"/>
      <c r="T402" s="154"/>
      <c r="AT402" s="150" t="s">
        <v>186</v>
      </c>
      <c r="AU402" s="150" t="s">
        <v>87</v>
      </c>
      <c r="AV402" s="12" t="s">
        <v>84</v>
      </c>
      <c r="AW402" s="12" t="s">
        <v>31</v>
      </c>
      <c r="AX402" s="12" t="s">
        <v>76</v>
      </c>
      <c r="AY402" s="150" t="s">
        <v>178</v>
      </c>
    </row>
    <row r="403" spans="2:65" s="13" customFormat="1">
      <c r="B403" s="155"/>
      <c r="D403" s="149" t="s">
        <v>186</v>
      </c>
      <c r="E403" s="156" t="s">
        <v>1</v>
      </c>
      <c r="F403" s="157" t="s">
        <v>1011</v>
      </c>
      <c r="H403" s="158">
        <v>47.19</v>
      </c>
      <c r="I403" s="159"/>
      <c r="L403" s="155"/>
      <c r="M403" s="160"/>
      <c r="T403" s="161"/>
      <c r="AT403" s="156" t="s">
        <v>186</v>
      </c>
      <c r="AU403" s="156" t="s">
        <v>87</v>
      </c>
      <c r="AV403" s="13" t="s">
        <v>87</v>
      </c>
      <c r="AW403" s="13" t="s">
        <v>31</v>
      </c>
      <c r="AX403" s="13" t="s">
        <v>76</v>
      </c>
      <c r="AY403" s="156" t="s">
        <v>178</v>
      </c>
    </row>
    <row r="404" spans="2:65" s="14" customFormat="1">
      <c r="B404" s="162"/>
      <c r="D404" s="149" t="s">
        <v>186</v>
      </c>
      <c r="E404" s="163" t="s">
        <v>1</v>
      </c>
      <c r="F404" s="164" t="s">
        <v>189</v>
      </c>
      <c r="H404" s="165">
        <v>48.892000000000003</v>
      </c>
      <c r="I404" s="166"/>
      <c r="L404" s="162"/>
      <c r="M404" s="167"/>
      <c r="T404" s="168"/>
      <c r="AT404" s="163" t="s">
        <v>186</v>
      </c>
      <c r="AU404" s="163" t="s">
        <v>87</v>
      </c>
      <c r="AV404" s="14" t="s">
        <v>184</v>
      </c>
      <c r="AW404" s="14" t="s">
        <v>31</v>
      </c>
      <c r="AX404" s="14" t="s">
        <v>84</v>
      </c>
      <c r="AY404" s="163" t="s">
        <v>178</v>
      </c>
    </row>
    <row r="405" spans="2:65" s="1" customFormat="1" ht="37.9" customHeight="1">
      <c r="B405" s="133"/>
      <c r="C405" s="169" t="s">
        <v>542</v>
      </c>
      <c r="D405" s="169" t="s">
        <v>436</v>
      </c>
      <c r="E405" s="170" t="s">
        <v>1030</v>
      </c>
      <c r="F405" s="171" t="s">
        <v>1031</v>
      </c>
      <c r="G405" s="172" t="s">
        <v>439</v>
      </c>
      <c r="H405" s="173">
        <v>65.073999999999998</v>
      </c>
      <c r="I405" s="174"/>
      <c r="J405" s="175">
        <f>ROUND(I405*H405,2)</f>
        <v>0</v>
      </c>
      <c r="K405" s="176"/>
      <c r="L405" s="177"/>
      <c r="M405" s="178" t="s">
        <v>1</v>
      </c>
      <c r="N405" s="179" t="s">
        <v>41</v>
      </c>
      <c r="P405" s="144">
        <f>O405*H405</f>
        <v>0</v>
      </c>
      <c r="Q405" s="144">
        <v>0</v>
      </c>
      <c r="R405" s="144">
        <f>Q405*H405</f>
        <v>0</v>
      </c>
      <c r="S405" s="144">
        <v>0</v>
      </c>
      <c r="T405" s="145">
        <f>S405*H405</f>
        <v>0</v>
      </c>
      <c r="AR405" s="146" t="s">
        <v>219</v>
      </c>
      <c r="AT405" s="146" t="s">
        <v>436</v>
      </c>
      <c r="AU405" s="146" t="s">
        <v>87</v>
      </c>
      <c r="AY405" s="16" t="s">
        <v>178</v>
      </c>
      <c r="BE405" s="147">
        <f>IF(N405="základní",J405,0)</f>
        <v>0</v>
      </c>
      <c r="BF405" s="147">
        <f>IF(N405="snížená",J405,0)</f>
        <v>0</v>
      </c>
      <c r="BG405" s="147">
        <f>IF(N405="zákl. přenesená",J405,0)</f>
        <v>0</v>
      </c>
      <c r="BH405" s="147">
        <f>IF(N405="sníž. přenesená",J405,0)</f>
        <v>0</v>
      </c>
      <c r="BI405" s="147">
        <f>IF(N405="nulová",J405,0)</f>
        <v>0</v>
      </c>
      <c r="BJ405" s="16" t="s">
        <v>84</v>
      </c>
      <c r="BK405" s="147">
        <f>ROUND(I405*H405,2)</f>
        <v>0</v>
      </c>
      <c r="BL405" s="16" t="s">
        <v>184</v>
      </c>
      <c r="BM405" s="146" t="s">
        <v>1032</v>
      </c>
    </row>
    <row r="406" spans="2:65" s="12" customFormat="1">
      <c r="B406" s="148"/>
      <c r="D406" s="149" t="s">
        <v>186</v>
      </c>
      <c r="E406" s="150" t="s">
        <v>1</v>
      </c>
      <c r="F406" s="151" t="s">
        <v>993</v>
      </c>
      <c r="H406" s="150" t="s">
        <v>1</v>
      </c>
      <c r="I406" s="152"/>
      <c r="L406" s="148"/>
      <c r="M406" s="153"/>
      <c r="T406" s="154"/>
      <c r="AT406" s="150" t="s">
        <v>186</v>
      </c>
      <c r="AU406" s="150" t="s">
        <v>87</v>
      </c>
      <c r="AV406" s="12" t="s">
        <v>84</v>
      </c>
      <c r="AW406" s="12" t="s">
        <v>31</v>
      </c>
      <c r="AX406" s="12" t="s">
        <v>76</v>
      </c>
      <c r="AY406" s="150" t="s">
        <v>178</v>
      </c>
    </row>
    <row r="407" spans="2:65" s="13" customFormat="1">
      <c r="B407" s="155"/>
      <c r="D407" s="149" t="s">
        <v>186</v>
      </c>
      <c r="E407" s="156" t="s">
        <v>1</v>
      </c>
      <c r="F407" s="157" t="s">
        <v>994</v>
      </c>
      <c r="H407" s="158">
        <v>39.531999999999996</v>
      </c>
      <c r="I407" s="159"/>
      <c r="L407" s="155"/>
      <c r="M407" s="160"/>
      <c r="T407" s="161"/>
      <c r="AT407" s="156" t="s">
        <v>186</v>
      </c>
      <c r="AU407" s="156" t="s">
        <v>87</v>
      </c>
      <c r="AV407" s="13" t="s">
        <v>87</v>
      </c>
      <c r="AW407" s="13" t="s">
        <v>31</v>
      </c>
      <c r="AX407" s="13" t="s">
        <v>76</v>
      </c>
      <c r="AY407" s="156" t="s">
        <v>178</v>
      </c>
    </row>
    <row r="408" spans="2:65" s="12" customFormat="1">
      <c r="B408" s="148"/>
      <c r="D408" s="149" t="s">
        <v>186</v>
      </c>
      <c r="E408" s="150" t="s">
        <v>1</v>
      </c>
      <c r="F408" s="151" t="s">
        <v>1004</v>
      </c>
      <c r="H408" s="150" t="s">
        <v>1</v>
      </c>
      <c r="I408" s="152"/>
      <c r="L408" s="148"/>
      <c r="M408" s="153"/>
      <c r="T408" s="154"/>
      <c r="AT408" s="150" t="s">
        <v>186</v>
      </c>
      <c r="AU408" s="150" t="s">
        <v>87</v>
      </c>
      <c r="AV408" s="12" t="s">
        <v>84</v>
      </c>
      <c r="AW408" s="12" t="s">
        <v>31</v>
      </c>
      <c r="AX408" s="12" t="s">
        <v>76</v>
      </c>
      <c r="AY408" s="150" t="s">
        <v>178</v>
      </c>
    </row>
    <row r="409" spans="2:65" s="13" customFormat="1">
      <c r="B409" s="155"/>
      <c r="D409" s="149" t="s">
        <v>186</v>
      </c>
      <c r="E409" s="156" t="s">
        <v>1</v>
      </c>
      <c r="F409" s="157" t="s">
        <v>1005</v>
      </c>
      <c r="H409" s="158">
        <v>25.542000000000002</v>
      </c>
      <c r="I409" s="159"/>
      <c r="L409" s="155"/>
      <c r="M409" s="160"/>
      <c r="T409" s="161"/>
      <c r="AT409" s="156" t="s">
        <v>186</v>
      </c>
      <c r="AU409" s="156" t="s">
        <v>87</v>
      </c>
      <c r="AV409" s="13" t="s">
        <v>87</v>
      </c>
      <c r="AW409" s="13" t="s">
        <v>31</v>
      </c>
      <c r="AX409" s="13" t="s">
        <v>76</v>
      </c>
      <c r="AY409" s="156" t="s">
        <v>178</v>
      </c>
    </row>
    <row r="410" spans="2:65" s="14" customFormat="1">
      <c r="B410" s="162"/>
      <c r="D410" s="149" t="s">
        <v>186</v>
      </c>
      <c r="E410" s="163" t="s">
        <v>1</v>
      </c>
      <c r="F410" s="164" t="s">
        <v>189</v>
      </c>
      <c r="H410" s="165">
        <v>65.073999999999998</v>
      </c>
      <c r="I410" s="166"/>
      <c r="L410" s="162"/>
      <c r="M410" s="167"/>
      <c r="T410" s="168"/>
      <c r="AT410" s="163" t="s">
        <v>186</v>
      </c>
      <c r="AU410" s="163" t="s">
        <v>87</v>
      </c>
      <c r="AV410" s="14" t="s">
        <v>184</v>
      </c>
      <c r="AW410" s="14" t="s">
        <v>31</v>
      </c>
      <c r="AX410" s="14" t="s">
        <v>84</v>
      </c>
      <c r="AY410" s="163" t="s">
        <v>178</v>
      </c>
    </row>
    <row r="411" spans="2:65" s="11" customFormat="1" ht="22.9" customHeight="1">
      <c r="B411" s="121"/>
      <c r="D411" s="122" t="s">
        <v>75</v>
      </c>
      <c r="E411" s="131" t="s">
        <v>710</v>
      </c>
      <c r="F411" s="131" t="s">
        <v>711</v>
      </c>
      <c r="I411" s="124"/>
      <c r="J411" s="132">
        <f>BK411</f>
        <v>0</v>
      </c>
      <c r="L411" s="121"/>
      <c r="M411" s="126"/>
      <c r="P411" s="127">
        <f>P412</f>
        <v>0</v>
      </c>
      <c r="R411" s="127">
        <f>R412</f>
        <v>0</v>
      </c>
      <c r="T411" s="128">
        <f>T412</f>
        <v>0</v>
      </c>
      <c r="AR411" s="122" t="s">
        <v>84</v>
      </c>
      <c r="AT411" s="129" t="s">
        <v>75</v>
      </c>
      <c r="AU411" s="129" t="s">
        <v>84</v>
      </c>
      <c r="AY411" s="122" t="s">
        <v>178</v>
      </c>
      <c r="BK411" s="130">
        <f>BK412</f>
        <v>0</v>
      </c>
    </row>
    <row r="412" spans="2:65" s="1" customFormat="1" ht="33" customHeight="1">
      <c r="B412" s="133"/>
      <c r="C412" s="134" t="s">
        <v>548</v>
      </c>
      <c r="D412" s="134" t="s">
        <v>180</v>
      </c>
      <c r="E412" s="135" t="s">
        <v>1033</v>
      </c>
      <c r="F412" s="136" t="s">
        <v>1034</v>
      </c>
      <c r="G412" s="137" t="s">
        <v>439</v>
      </c>
      <c r="H412" s="138">
        <v>8.9870000000000001</v>
      </c>
      <c r="I412" s="139"/>
      <c r="J412" s="140">
        <f>ROUND(I412*H412,2)</f>
        <v>0</v>
      </c>
      <c r="K412" s="141"/>
      <c r="L412" s="31"/>
      <c r="M412" s="180" t="s">
        <v>1</v>
      </c>
      <c r="N412" s="181" t="s">
        <v>41</v>
      </c>
      <c r="O412" s="182"/>
      <c r="P412" s="183">
        <f>O412*H412</f>
        <v>0</v>
      </c>
      <c r="Q412" s="183">
        <v>0</v>
      </c>
      <c r="R412" s="183">
        <f>Q412*H412</f>
        <v>0</v>
      </c>
      <c r="S412" s="183">
        <v>0</v>
      </c>
      <c r="T412" s="184">
        <f>S412*H412</f>
        <v>0</v>
      </c>
      <c r="AR412" s="146" t="s">
        <v>184</v>
      </c>
      <c r="AT412" s="146" t="s">
        <v>180</v>
      </c>
      <c r="AU412" s="146" t="s">
        <v>87</v>
      </c>
      <c r="AY412" s="16" t="s">
        <v>178</v>
      </c>
      <c r="BE412" s="147">
        <f>IF(N412="základní",J412,0)</f>
        <v>0</v>
      </c>
      <c r="BF412" s="147">
        <f>IF(N412="snížená",J412,0)</f>
        <v>0</v>
      </c>
      <c r="BG412" s="147">
        <f>IF(N412="zákl. přenesená",J412,0)</f>
        <v>0</v>
      </c>
      <c r="BH412" s="147">
        <f>IF(N412="sníž. přenesená",J412,0)</f>
        <v>0</v>
      </c>
      <c r="BI412" s="147">
        <f>IF(N412="nulová",J412,0)</f>
        <v>0</v>
      </c>
      <c r="BJ412" s="16" t="s">
        <v>84</v>
      </c>
      <c r="BK412" s="147">
        <f>ROUND(I412*H412,2)</f>
        <v>0</v>
      </c>
      <c r="BL412" s="16" t="s">
        <v>184</v>
      </c>
      <c r="BM412" s="146" t="s">
        <v>1035</v>
      </c>
    </row>
    <row r="413" spans="2:65" s="1" customFormat="1" ht="6.95" customHeight="1">
      <c r="B413" s="43"/>
      <c r="C413" s="44"/>
      <c r="D413" s="44"/>
      <c r="E413" s="44"/>
      <c r="F413" s="44"/>
      <c r="G413" s="44"/>
      <c r="H413" s="44"/>
      <c r="I413" s="44"/>
      <c r="J413" s="44"/>
      <c r="K413" s="44"/>
      <c r="L413" s="31"/>
    </row>
  </sheetData>
  <autoFilter ref="C122:K412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22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2" t="s">
        <v>5</v>
      </c>
      <c r="M2" s="223"/>
      <c r="N2" s="223"/>
      <c r="O2" s="223"/>
      <c r="P2" s="223"/>
      <c r="Q2" s="223"/>
      <c r="R2" s="223"/>
      <c r="S2" s="223"/>
      <c r="T2" s="223"/>
      <c r="U2" s="223"/>
      <c r="V2" s="223"/>
      <c r="AT2" s="16" t="s">
        <v>98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87</v>
      </c>
    </row>
    <row r="4" spans="2:46" ht="24.95" customHeight="1">
      <c r="B4" s="19"/>
      <c r="D4" s="20" t="s">
        <v>109</v>
      </c>
      <c r="L4" s="19"/>
      <c r="M4" s="87" t="s">
        <v>10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7" t="str">
        <f>'Rekapitulace stavby'!K6</f>
        <v>Dolní a Horní Chobolice - vodovodní přípojky</v>
      </c>
      <c r="F7" s="238"/>
      <c r="G7" s="238"/>
      <c r="H7" s="238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216" t="s">
        <v>1036</v>
      </c>
      <c r="F9" s="236"/>
      <c r="G9" s="236"/>
      <c r="H9" s="236"/>
      <c r="L9" s="31"/>
    </row>
    <row r="10" spans="2:46" s="1" customFormat="1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-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39" t="str">
        <f>'Rekapitulace stavby'!E14</f>
        <v>Vyplň údaj</v>
      </c>
      <c r="F18" s="231"/>
      <c r="G18" s="231"/>
      <c r="H18" s="231"/>
      <c r="I18" s="26" t="s">
        <v>26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34</v>
      </c>
      <c r="L26" s="31"/>
    </row>
    <row r="27" spans="2:12" s="7" customFormat="1" ht="71.25" customHeight="1">
      <c r="B27" s="88"/>
      <c r="E27" s="235" t="s">
        <v>35</v>
      </c>
      <c r="F27" s="235"/>
      <c r="G27" s="235"/>
      <c r="H27" s="23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4">
        <f>ROUND(J118,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90" t="s">
        <v>40</v>
      </c>
      <c r="E33" s="26" t="s">
        <v>41</v>
      </c>
      <c r="F33" s="91">
        <f>ROUND((SUM(BE118:BE121)),  2)</f>
        <v>0</v>
      </c>
      <c r="I33" s="92">
        <v>0.21</v>
      </c>
      <c r="J33" s="91">
        <f>ROUND(((SUM(BE118:BE121))*I33),  2)</f>
        <v>0</v>
      </c>
      <c r="L33" s="31"/>
    </row>
    <row r="34" spans="2:12" s="1" customFormat="1" ht="14.45" customHeight="1">
      <c r="B34" s="31"/>
      <c r="E34" s="26" t="s">
        <v>42</v>
      </c>
      <c r="F34" s="91">
        <f>ROUND((SUM(BF118:BF121)),  2)</f>
        <v>0</v>
      </c>
      <c r="I34" s="92">
        <v>0.12</v>
      </c>
      <c r="J34" s="91">
        <f>ROUND(((SUM(BF118:BF121))*I34),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1">
        <f>ROUND((SUM(BG118:BG121)),  2)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1">
        <f>ROUND((SUM(BH118:BH121)),  2)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1">
        <f>ROUND((SUM(BI118:BI121)),  2)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46</v>
      </c>
      <c r="E39" s="55"/>
      <c r="F39" s="55"/>
      <c r="G39" s="95" t="s">
        <v>47</v>
      </c>
      <c r="H39" s="96" t="s">
        <v>48</v>
      </c>
      <c r="I39" s="55"/>
      <c r="J39" s="97">
        <f>SUM(J30:J37)</f>
        <v>0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31"/>
      <c r="D61" s="42" t="s">
        <v>51</v>
      </c>
      <c r="E61" s="33"/>
      <c r="F61" s="99" t="s">
        <v>52</v>
      </c>
      <c r="G61" s="42" t="s">
        <v>51</v>
      </c>
      <c r="H61" s="33"/>
      <c r="I61" s="33"/>
      <c r="J61" s="100" t="s">
        <v>52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31"/>
      <c r="D76" s="42" t="s">
        <v>51</v>
      </c>
      <c r="E76" s="33"/>
      <c r="F76" s="99" t="s">
        <v>52</v>
      </c>
      <c r="G76" s="42" t="s">
        <v>51</v>
      </c>
      <c r="H76" s="33"/>
      <c r="I76" s="33"/>
      <c r="J76" s="100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148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37" t="str">
        <f>E7</f>
        <v>Dolní a Horní Chobolice - vodovodní přípojky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216" t="str">
        <f>E9</f>
        <v>04 - VRN</v>
      </c>
      <c r="F87" s="236"/>
      <c r="G87" s="236"/>
      <c r="H87" s="236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>Chobolice</v>
      </c>
      <c r="I89" s="26" t="s">
        <v>22</v>
      </c>
      <c r="J89" s="51" t="str">
        <f>IF(J12="","",J12)</f>
        <v>-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23</v>
      </c>
      <c r="F91" s="24" t="str">
        <f>E15</f>
        <v>Obec Liběšice</v>
      </c>
      <c r="I91" s="26" t="s">
        <v>29</v>
      </c>
      <c r="J91" s="29" t="str">
        <f>E21</f>
        <v>SVIS TCE spol. s.r.o.</v>
      </c>
      <c r="L91" s="31"/>
    </row>
    <row r="92" spans="2:47" s="1" customFormat="1" ht="15.2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149</v>
      </c>
      <c r="D94" s="93"/>
      <c r="E94" s="93"/>
      <c r="F94" s="93"/>
      <c r="G94" s="93"/>
      <c r="H94" s="93"/>
      <c r="I94" s="93"/>
      <c r="J94" s="102" t="s">
        <v>150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151</v>
      </c>
      <c r="J96" s="64">
        <f>J118</f>
        <v>0</v>
      </c>
      <c r="L96" s="31"/>
      <c r="AU96" s="16" t="s">
        <v>152</v>
      </c>
    </row>
    <row r="97" spans="2:12" s="8" customFormat="1" ht="24.95" customHeight="1">
      <c r="B97" s="104"/>
      <c r="D97" s="105" t="s">
        <v>1037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9" customFormat="1" ht="19.899999999999999" customHeight="1">
      <c r="B98" s="108"/>
      <c r="D98" s="109" t="s">
        <v>1038</v>
      </c>
      <c r="E98" s="110"/>
      <c r="F98" s="110"/>
      <c r="G98" s="110"/>
      <c r="H98" s="110"/>
      <c r="I98" s="110"/>
      <c r="J98" s="111">
        <f>J120</f>
        <v>0</v>
      </c>
      <c r="L98" s="108"/>
    </row>
    <row r="99" spans="2:12" s="1" customFormat="1" ht="21.75" customHeight="1">
      <c r="B99" s="31"/>
      <c r="L99" s="31"/>
    </row>
    <row r="100" spans="2:12" s="1" customFormat="1" ht="6.95" customHeight="1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31"/>
    </row>
    <row r="104" spans="2:12" s="1" customFormat="1" ht="6.95" customHeight="1"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31"/>
    </row>
    <row r="105" spans="2:12" s="1" customFormat="1" ht="24.95" customHeight="1">
      <c r="B105" s="31"/>
      <c r="C105" s="20" t="s">
        <v>163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16</v>
      </c>
      <c r="L107" s="31"/>
    </row>
    <row r="108" spans="2:12" s="1" customFormat="1" ht="16.5" customHeight="1">
      <c r="B108" s="31"/>
      <c r="E108" s="237" t="str">
        <f>E7</f>
        <v>Dolní a Horní Chobolice - vodovodní přípojky</v>
      </c>
      <c r="F108" s="238"/>
      <c r="G108" s="238"/>
      <c r="H108" s="238"/>
      <c r="L108" s="31"/>
    </row>
    <row r="109" spans="2:12" s="1" customFormat="1" ht="12" customHeight="1">
      <c r="B109" s="31"/>
      <c r="C109" s="26" t="s">
        <v>121</v>
      </c>
      <c r="L109" s="31"/>
    </row>
    <row r="110" spans="2:12" s="1" customFormat="1" ht="16.5" customHeight="1">
      <c r="B110" s="31"/>
      <c r="E110" s="216" t="str">
        <f>E9</f>
        <v>04 - VRN</v>
      </c>
      <c r="F110" s="236"/>
      <c r="G110" s="236"/>
      <c r="H110" s="236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20</v>
      </c>
      <c r="F112" s="24" t="str">
        <f>F12</f>
        <v>Chobolice</v>
      </c>
      <c r="I112" s="26" t="s">
        <v>22</v>
      </c>
      <c r="J112" s="51" t="str">
        <f>IF(J12="","",J12)</f>
        <v>-</v>
      </c>
      <c r="L112" s="31"/>
    </row>
    <row r="113" spans="2:65" s="1" customFormat="1" ht="6.95" customHeight="1">
      <c r="B113" s="31"/>
      <c r="L113" s="31"/>
    </row>
    <row r="114" spans="2:65" s="1" customFormat="1" ht="15.2" customHeight="1">
      <c r="B114" s="31"/>
      <c r="C114" s="26" t="s">
        <v>23</v>
      </c>
      <c r="F114" s="24" t="str">
        <f>E15</f>
        <v>Obec Liběšice</v>
      </c>
      <c r="I114" s="26" t="s">
        <v>29</v>
      </c>
      <c r="J114" s="29" t="str">
        <f>E21</f>
        <v>SVIS TCE spol. s.r.o.</v>
      </c>
      <c r="L114" s="31"/>
    </row>
    <row r="115" spans="2:65" s="1" customFormat="1" ht="15.2" customHeight="1">
      <c r="B115" s="31"/>
      <c r="C115" s="26" t="s">
        <v>27</v>
      </c>
      <c r="F115" s="24" t="str">
        <f>IF(E18="","",E18)</f>
        <v>Vyplň údaj</v>
      </c>
      <c r="I115" s="26" t="s">
        <v>32</v>
      </c>
      <c r="J115" s="29" t="str">
        <f>E24</f>
        <v xml:space="preserve"> 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2"/>
      <c r="C117" s="113" t="s">
        <v>164</v>
      </c>
      <c r="D117" s="114" t="s">
        <v>61</v>
      </c>
      <c r="E117" s="114" t="s">
        <v>57</v>
      </c>
      <c r="F117" s="114" t="s">
        <v>58</v>
      </c>
      <c r="G117" s="114" t="s">
        <v>165</v>
      </c>
      <c r="H117" s="114" t="s">
        <v>166</v>
      </c>
      <c r="I117" s="114" t="s">
        <v>167</v>
      </c>
      <c r="J117" s="115" t="s">
        <v>150</v>
      </c>
      <c r="K117" s="116" t="s">
        <v>168</v>
      </c>
      <c r="L117" s="112"/>
      <c r="M117" s="57" t="s">
        <v>1</v>
      </c>
      <c r="N117" s="58" t="s">
        <v>40</v>
      </c>
      <c r="O117" s="58" t="s">
        <v>169</v>
      </c>
      <c r="P117" s="58" t="s">
        <v>170</v>
      </c>
      <c r="Q117" s="58" t="s">
        <v>171</v>
      </c>
      <c r="R117" s="58" t="s">
        <v>172</v>
      </c>
      <c r="S117" s="58" t="s">
        <v>173</v>
      </c>
      <c r="T117" s="59" t="s">
        <v>174</v>
      </c>
    </row>
    <row r="118" spans="2:65" s="1" customFormat="1" ht="22.9" customHeight="1">
      <c r="B118" s="31"/>
      <c r="C118" s="62" t="s">
        <v>175</v>
      </c>
      <c r="J118" s="117">
        <f>BK118</f>
        <v>0</v>
      </c>
      <c r="L118" s="31"/>
      <c r="M118" s="60"/>
      <c r="N118" s="52"/>
      <c r="O118" s="52"/>
      <c r="P118" s="118">
        <f>P119</f>
        <v>0</v>
      </c>
      <c r="Q118" s="52"/>
      <c r="R118" s="118">
        <f>R119</f>
        <v>0</v>
      </c>
      <c r="S118" s="52"/>
      <c r="T118" s="119">
        <f>T119</f>
        <v>0</v>
      </c>
      <c r="AT118" s="16" t="s">
        <v>75</v>
      </c>
      <c r="AU118" s="16" t="s">
        <v>152</v>
      </c>
      <c r="BK118" s="120">
        <f>BK119</f>
        <v>0</v>
      </c>
    </row>
    <row r="119" spans="2:65" s="11" customFormat="1" ht="25.9" customHeight="1">
      <c r="B119" s="121"/>
      <c r="D119" s="122" t="s">
        <v>75</v>
      </c>
      <c r="E119" s="123" t="s">
        <v>96</v>
      </c>
      <c r="F119" s="123" t="s">
        <v>1039</v>
      </c>
      <c r="I119" s="124"/>
      <c r="J119" s="125">
        <f>BK119</f>
        <v>0</v>
      </c>
      <c r="L119" s="121"/>
      <c r="M119" s="126"/>
      <c r="P119" s="127">
        <f>P120</f>
        <v>0</v>
      </c>
      <c r="R119" s="127">
        <f>R120</f>
        <v>0</v>
      </c>
      <c r="T119" s="128">
        <f>T120</f>
        <v>0</v>
      </c>
      <c r="AR119" s="122" t="s">
        <v>206</v>
      </c>
      <c r="AT119" s="129" t="s">
        <v>75</v>
      </c>
      <c r="AU119" s="129" t="s">
        <v>76</v>
      </c>
      <c r="AY119" s="122" t="s">
        <v>178</v>
      </c>
      <c r="BK119" s="130">
        <f>BK120</f>
        <v>0</v>
      </c>
    </row>
    <row r="120" spans="2:65" s="11" customFormat="1" ht="22.9" customHeight="1">
      <c r="B120" s="121"/>
      <c r="D120" s="122" t="s">
        <v>75</v>
      </c>
      <c r="E120" s="131" t="s">
        <v>1040</v>
      </c>
      <c r="F120" s="131" t="s">
        <v>1041</v>
      </c>
      <c r="I120" s="124"/>
      <c r="J120" s="132">
        <f>BK120</f>
        <v>0</v>
      </c>
      <c r="L120" s="121"/>
      <c r="M120" s="126"/>
      <c r="P120" s="127">
        <f>P121</f>
        <v>0</v>
      </c>
      <c r="R120" s="127">
        <f>R121</f>
        <v>0</v>
      </c>
      <c r="T120" s="128">
        <f>T121</f>
        <v>0</v>
      </c>
      <c r="AR120" s="122" t="s">
        <v>206</v>
      </c>
      <c r="AT120" s="129" t="s">
        <v>75</v>
      </c>
      <c r="AU120" s="129" t="s">
        <v>84</v>
      </c>
      <c r="AY120" s="122" t="s">
        <v>178</v>
      </c>
      <c r="BK120" s="130">
        <f>BK121</f>
        <v>0</v>
      </c>
    </row>
    <row r="121" spans="2:65" s="1" customFormat="1" ht="16.5" customHeight="1">
      <c r="B121" s="133"/>
      <c r="C121" s="134" t="s">
        <v>84</v>
      </c>
      <c r="D121" s="134" t="s">
        <v>180</v>
      </c>
      <c r="E121" s="135" t="s">
        <v>1042</v>
      </c>
      <c r="F121" s="136" t="s">
        <v>1043</v>
      </c>
      <c r="G121" s="137" t="s">
        <v>1044</v>
      </c>
      <c r="H121" s="185"/>
      <c r="I121" s="139"/>
      <c r="J121" s="140">
        <f>ROUND(I121*H121,2)</f>
        <v>0</v>
      </c>
      <c r="K121" s="141"/>
      <c r="L121" s="31"/>
      <c r="M121" s="180" t="s">
        <v>1</v>
      </c>
      <c r="N121" s="181" t="s">
        <v>41</v>
      </c>
      <c r="O121" s="182"/>
      <c r="P121" s="183">
        <f>O121*H121</f>
        <v>0</v>
      </c>
      <c r="Q121" s="183">
        <v>0</v>
      </c>
      <c r="R121" s="183">
        <f>Q121*H121</f>
        <v>0</v>
      </c>
      <c r="S121" s="183">
        <v>0</v>
      </c>
      <c r="T121" s="184">
        <f>S121*H121</f>
        <v>0</v>
      </c>
      <c r="AR121" s="146" t="s">
        <v>1045</v>
      </c>
      <c r="AT121" s="146" t="s">
        <v>180</v>
      </c>
      <c r="AU121" s="146" t="s">
        <v>87</v>
      </c>
      <c r="AY121" s="16" t="s">
        <v>178</v>
      </c>
      <c r="BE121" s="147">
        <f>IF(N121="základní",J121,0)</f>
        <v>0</v>
      </c>
      <c r="BF121" s="147">
        <f>IF(N121="snížená",J121,0)</f>
        <v>0</v>
      </c>
      <c r="BG121" s="147">
        <f>IF(N121="zákl. přenesená",J121,0)</f>
        <v>0</v>
      </c>
      <c r="BH121" s="147">
        <f>IF(N121="sníž. přenesená",J121,0)</f>
        <v>0</v>
      </c>
      <c r="BI121" s="147">
        <f>IF(N121="nulová",J121,0)</f>
        <v>0</v>
      </c>
      <c r="BJ121" s="16" t="s">
        <v>84</v>
      </c>
      <c r="BK121" s="147">
        <f>ROUND(I121*H121,2)</f>
        <v>0</v>
      </c>
      <c r="BL121" s="16" t="s">
        <v>1045</v>
      </c>
      <c r="BM121" s="146" t="s">
        <v>1046</v>
      </c>
    </row>
    <row r="122" spans="2:65" s="1" customFormat="1" ht="6.95" customHeight="1">
      <c r="B122" s="43"/>
      <c r="C122" s="44"/>
      <c r="D122" s="44"/>
      <c r="E122" s="44"/>
      <c r="F122" s="44"/>
      <c r="G122" s="44"/>
      <c r="H122" s="44"/>
      <c r="I122" s="44"/>
      <c r="J122" s="44"/>
      <c r="K122" s="44"/>
      <c r="L122" s="31"/>
    </row>
  </sheetData>
  <autoFilter ref="C117:K121" xr:uid="{00000000-0009-0000-0000-000004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33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2" t="s">
        <v>5</v>
      </c>
      <c r="M2" s="223"/>
      <c r="N2" s="223"/>
      <c r="O2" s="223"/>
      <c r="P2" s="223"/>
      <c r="Q2" s="223"/>
      <c r="R2" s="223"/>
      <c r="S2" s="223"/>
      <c r="T2" s="223"/>
      <c r="U2" s="223"/>
      <c r="V2" s="223"/>
      <c r="AT2" s="16" t="s">
        <v>102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87</v>
      </c>
    </row>
    <row r="4" spans="2:46" ht="24.95" customHeight="1">
      <c r="B4" s="19"/>
      <c r="D4" s="20" t="s">
        <v>109</v>
      </c>
      <c r="L4" s="19"/>
      <c r="M4" s="87" t="s">
        <v>10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7" t="str">
        <f>'Rekapitulace stavby'!K6</f>
        <v>Dolní a Horní Chobolice - vodovodní přípojky</v>
      </c>
      <c r="F7" s="238"/>
      <c r="G7" s="238"/>
      <c r="H7" s="238"/>
      <c r="L7" s="19"/>
    </row>
    <row r="8" spans="2:46" s="1" customFormat="1" ht="12" customHeight="1">
      <c r="B8" s="31"/>
      <c r="D8" s="26" t="s">
        <v>121</v>
      </c>
      <c r="L8" s="31"/>
    </row>
    <row r="9" spans="2:46" s="1" customFormat="1" ht="16.5" customHeight="1">
      <c r="B9" s="31"/>
      <c r="E9" s="216" t="s">
        <v>1047</v>
      </c>
      <c r="F9" s="236"/>
      <c r="G9" s="236"/>
      <c r="H9" s="236"/>
      <c r="L9" s="31"/>
    </row>
    <row r="10" spans="2:46" s="1" customFormat="1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-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39" t="str">
        <f>'Rekapitulace stavby'!E14</f>
        <v>Vyplň údaj</v>
      </c>
      <c r="F18" s="231"/>
      <c r="G18" s="231"/>
      <c r="H18" s="231"/>
      <c r="I18" s="26" t="s">
        <v>26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34</v>
      </c>
      <c r="L26" s="31"/>
    </row>
    <row r="27" spans="2:12" s="7" customFormat="1" ht="71.25" customHeight="1">
      <c r="B27" s="88"/>
      <c r="E27" s="235" t="s">
        <v>35</v>
      </c>
      <c r="F27" s="235"/>
      <c r="G27" s="235"/>
      <c r="H27" s="23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4">
        <f>ROUND(J117,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90" t="s">
        <v>40</v>
      </c>
      <c r="E33" s="26" t="s">
        <v>41</v>
      </c>
      <c r="F33" s="91">
        <f>ROUND((SUM(BE117:BE132)),  2)</f>
        <v>0</v>
      </c>
      <c r="I33" s="92">
        <v>0.21</v>
      </c>
      <c r="J33" s="91">
        <f>ROUND(((SUM(BE117:BE132))*I33),  2)</f>
        <v>0</v>
      </c>
      <c r="L33" s="31"/>
    </row>
    <row r="34" spans="2:12" s="1" customFormat="1" ht="14.45" customHeight="1">
      <c r="B34" s="31"/>
      <c r="E34" s="26" t="s">
        <v>42</v>
      </c>
      <c r="F34" s="91">
        <f>ROUND((SUM(BF117:BF132)),  2)</f>
        <v>0</v>
      </c>
      <c r="I34" s="92">
        <v>0.12</v>
      </c>
      <c r="J34" s="91">
        <f>ROUND(((SUM(BF117:BF132))*I34),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1">
        <f>ROUND((SUM(BG117:BG132)),  2)</f>
        <v>0</v>
      </c>
      <c r="I35" s="92">
        <v>0.21</v>
      </c>
      <c r="J35" s="91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1">
        <f>ROUND((SUM(BH117:BH132)),  2)</f>
        <v>0</v>
      </c>
      <c r="I36" s="92">
        <v>0.12</v>
      </c>
      <c r="J36" s="91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1">
        <f>ROUND((SUM(BI117:BI132)),  2)</f>
        <v>0</v>
      </c>
      <c r="I37" s="92">
        <v>0</v>
      </c>
      <c r="J37" s="9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3"/>
      <c r="D39" s="94" t="s">
        <v>46</v>
      </c>
      <c r="E39" s="55"/>
      <c r="F39" s="55"/>
      <c r="G39" s="95" t="s">
        <v>47</v>
      </c>
      <c r="H39" s="96" t="s">
        <v>48</v>
      </c>
      <c r="I39" s="55"/>
      <c r="J39" s="97">
        <f>SUM(J30:J37)</f>
        <v>0</v>
      </c>
      <c r="K39" s="98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31"/>
      <c r="D61" s="42" t="s">
        <v>51</v>
      </c>
      <c r="E61" s="33"/>
      <c r="F61" s="99" t="s">
        <v>52</v>
      </c>
      <c r="G61" s="42" t="s">
        <v>51</v>
      </c>
      <c r="H61" s="33"/>
      <c r="I61" s="33"/>
      <c r="J61" s="100" t="s">
        <v>52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31"/>
      <c r="D76" s="42" t="s">
        <v>51</v>
      </c>
      <c r="E76" s="33"/>
      <c r="F76" s="99" t="s">
        <v>52</v>
      </c>
      <c r="G76" s="42" t="s">
        <v>51</v>
      </c>
      <c r="H76" s="33"/>
      <c r="I76" s="33"/>
      <c r="J76" s="100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148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37" t="str">
        <f>E7</f>
        <v>Dolní a Horní Chobolice - vodovodní přípojky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121</v>
      </c>
      <c r="L86" s="31"/>
    </row>
    <row r="87" spans="2:47" s="1" customFormat="1" ht="16.5" customHeight="1">
      <c r="B87" s="31"/>
      <c r="E87" s="216" t="str">
        <f>E9</f>
        <v>05 - Ostatní rozpočtové náklady</v>
      </c>
      <c r="F87" s="236"/>
      <c r="G87" s="236"/>
      <c r="H87" s="236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>Chobolice</v>
      </c>
      <c r="I89" s="26" t="s">
        <v>22</v>
      </c>
      <c r="J89" s="51" t="str">
        <f>IF(J12="","",J12)</f>
        <v>-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23</v>
      </c>
      <c r="F91" s="24" t="str">
        <f>E15</f>
        <v>Obec Liběšice</v>
      </c>
      <c r="I91" s="26" t="s">
        <v>29</v>
      </c>
      <c r="J91" s="29" t="str">
        <f>E21</f>
        <v>SVIS TCE spol. s.r.o.</v>
      </c>
      <c r="L91" s="31"/>
    </row>
    <row r="92" spans="2:47" s="1" customFormat="1" ht="15.2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1" t="s">
        <v>149</v>
      </c>
      <c r="D94" s="93"/>
      <c r="E94" s="93"/>
      <c r="F94" s="93"/>
      <c r="G94" s="93"/>
      <c r="H94" s="93"/>
      <c r="I94" s="93"/>
      <c r="J94" s="102" t="s">
        <v>150</v>
      </c>
      <c r="K94" s="93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3" t="s">
        <v>151</v>
      </c>
      <c r="J96" s="64">
        <f>J117</f>
        <v>0</v>
      </c>
      <c r="L96" s="31"/>
      <c r="AU96" s="16" t="s">
        <v>152</v>
      </c>
    </row>
    <row r="97" spans="2:12" s="8" customFormat="1" ht="24.95" customHeight="1">
      <c r="B97" s="104"/>
      <c r="D97" s="105" t="s">
        <v>1037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customHeight="1">
      <c r="B98" s="31"/>
      <c r="L98" s="31"/>
    </row>
    <row r="99" spans="2:12" s="1" customFormat="1" ht="6.95" customHeight="1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31"/>
    </row>
    <row r="103" spans="2:12" s="1" customFormat="1" ht="6.95" customHeight="1">
      <c r="B103" s="45"/>
      <c r="C103" s="46"/>
      <c r="D103" s="46"/>
      <c r="E103" s="46"/>
      <c r="F103" s="46"/>
      <c r="G103" s="46"/>
      <c r="H103" s="46"/>
      <c r="I103" s="46"/>
      <c r="J103" s="46"/>
      <c r="K103" s="46"/>
      <c r="L103" s="31"/>
    </row>
    <row r="104" spans="2:12" s="1" customFormat="1" ht="24.95" customHeight="1">
      <c r="B104" s="31"/>
      <c r="C104" s="20" t="s">
        <v>163</v>
      </c>
      <c r="L104" s="31"/>
    </row>
    <row r="105" spans="2:12" s="1" customFormat="1" ht="6.95" customHeight="1">
      <c r="B105" s="31"/>
      <c r="L105" s="31"/>
    </row>
    <row r="106" spans="2:12" s="1" customFormat="1" ht="12" customHeight="1">
      <c r="B106" s="31"/>
      <c r="C106" s="26" t="s">
        <v>16</v>
      </c>
      <c r="L106" s="31"/>
    </row>
    <row r="107" spans="2:12" s="1" customFormat="1" ht="16.5" customHeight="1">
      <c r="B107" s="31"/>
      <c r="E107" s="237" t="str">
        <f>E7</f>
        <v>Dolní a Horní Chobolice - vodovodní přípojky</v>
      </c>
      <c r="F107" s="238"/>
      <c r="G107" s="238"/>
      <c r="H107" s="238"/>
      <c r="L107" s="31"/>
    </row>
    <row r="108" spans="2:12" s="1" customFormat="1" ht="12" customHeight="1">
      <c r="B108" s="31"/>
      <c r="C108" s="26" t="s">
        <v>121</v>
      </c>
      <c r="L108" s="31"/>
    </row>
    <row r="109" spans="2:12" s="1" customFormat="1" ht="16.5" customHeight="1">
      <c r="B109" s="31"/>
      <c r="E109" s="216" t="str">
        <f>E9</f>
        <v>05 - Ostatní rozpočtové náklady</v>
      </c>
      <c r="F109" s="236"/>
      <c r="G109" s="236"/>
      <c r="H109" s="236"/>
      <c r="L109" s="31"/>
    </row>
    <row r="110" spans="2:12" s="1" customFormat="1" ht="6.95" customHeight="1">
      <c r="B110" s="31"/>
      <c r="L110" s="31"/>
    </row>
    <row r="111" spans="2:12" s="1" customFormat="1" ht="12" customHeight="1">
      <c r="B111" s="31"/>
      <c r="C111" s="26" t="s">
        <v>20</v>
      </c>
      <c r="F111" s="24" t="str">
        <f>F12</f>
        <v>Chobolice</v>
      </c>
      <c r="I111" s="26" t="s">
        <v>22</v>
      </c>
      <c r="J111" s="51" t="str">
        <f>IF(J12="","",J12)</f>
        <v>-</v>
      </c>
      <c r="L111" s="31"/>
    </row>
    <row r="112" spans="2:12" s="1" customFormat="1" ht="6.95" customHeight="1">
      <c r="B112" s="31"/>
      <c r="L112" s="31"/>
    </row>
    <row r="113" spans="2:65" s="1" customFormat="1" ht="15.2" customHeight="1">
      <c r="B113" s="31"/>
      <c r="C113" s="26" t="s">
        <v>23</v>
      </c>
      <c r="F113" s="24" t="str">
        <f>E15</f>
        <v>Obec Liběšice</v>
      </c>
      <c r="I113" s="26" t="s">
        <v>29</v>
      </c>
      <c r="J113" s="29" t="str">
        <f>E21</f>
        <v>SVIS TCE spol. s.r.o.</v>
      </c>
      <c r="L113" s="31"/>
    </row>
    <row r="114" spans="2:65" s="1" customFormat="1" ht="15.2" customHeight="1">
      <c r="B114" s="31"/>
      <c r="C114" s="26" t="s">
        <v>27</v>
      </c>
      <c r="F114" s="24" t="str">
        <f>IF(E18="","",E18)</f>
        <v>Vyplň údaj</v>
      </c>
      <c r="I114" s="26" t="s">
        <v>32</v>
      </c>
      <c r="J114" s="29" t="str">
        <f>E24</f>
        <v xml:space="preserve"> </v>
      </c>
      <c r="L114" s="31"/>
    </row>
    <row r="115" spans="2:65" s="1" customFormat="1" ht="10.35" customHeight="1">
      <c r="B115" s="31"/>
      <c r="L115" s="31"/>
    </row>
    <row r="116" spans="2:65" s="10" customFormat="1" ht="29.25" customHeight="1">
      <c r="B116" s="112"/>
      <c r="C116" s="113" t="s">
        <v>164</v>
      </c>
      <c r="D116" s="114" t="s">
        <v>61</v>
      </c>
      <c r="E116" s="114" t="s">
        <v>57</v>
      </c>
      <c r="F116" s="114" t="s">
        <v>58</v>
      </c>
      <c r="G116" s="114" t="s">
        <v>165</v>
      </c>
      <c r="H116" s="114" t="s">
        <v>166</v>
      </c>
      <c r="I116" s="114" t="s">
        <v>167</v>
      </c>
      <c r="J116" s="115" t="s">
        <v>150</v>
      </c>
      <c r="K116" s="116" t="s">
        <v>168</v>
      </c>
      <c r="L116" s="112"/>
      <c r="M116" s="57" t="s">
        <v>1</v>
      </c>
      <c r="N116" s="58" t="s">
        <v>40</v>
      </c>
      <c r="O116" s="58" t="s">
        <v>169</v>
      </c>
      <c r="P116" s="58" t="s">
        <v>170</v>
      </c>
      <c r="Q116" s="58" t="s">
        <v>171</v>
      </c>
      <c r="R116" s="58" t="s">
        <v>172</v>
      </c>
      <c r="S116" s="58" t="s">
        <v>173</v>
      </c>
      <c r="T116" s="59" t="s">
        <v>174</v>
      </c>
    </row>
    <row r="117" spans="2:65" s="1" customFormat="1" ht="22.9" customHeight="1">
      <c r="B117" s="31"/>
      <c r="C117" s="62" t="s">
        <v>175</v>
      </c>
      <c r="J117" s="117">
        <f>BK117</f>
        <v>0</v>
      </c>
      <c r="L117" s="31"/>
      <c r="M117" s="60"/>
      <c r="N117" s="52"/>
      <c r="O117" s="52"/>
      <c r="P117" s="118">
        <f>P118</f>
        <v>0</v>
      </c>
      <c r="Q117" s="52"/>
      <c r="R117" s="118">
        <f>R118</f>
        <v>0</v>
      </c>
      <c r="S117" s="52"/>
      <c r="T117" s="119">
        <f>T118</f>
        <v>0</v>
      </c>
      <c r="AT117" s="16" t="s">
        <v>75</v>
      </c>
      <c r="AU117" s="16" t="s">
        <v>152</v>
      </c>
      <c r="BK117" s="120">
        <f>BK118</f>
        <v>0</v>
      </c>
    </row>
    <row r="118" spans="2:65" s="11" customFormat="1" ht="25.9" customHeight="1">
      <c r="B118" s="121"/>
      <c r="D118" s="122" t="s">
        <v>75</v>
      </c>
      <c r="E118" s="123" t="s">
        <v>96</v>
      </c>
      <c r="F118" s="123" t="s">
        <v>1039</v>
      </c>
      <c r="I118" s="124"/>
      <c r="J118" s="125">
        <f>BK118</f>
        <v>0</v>
      </c>
      <c r="L118" s="121"/>
      <c r="M118" s="126"/>
      <c r="P118" s="127">
        <f>SUM(P119:P132)</f>
        <v>0</v>
      </c>
      <c r="R118" s="127">
        <f>SUM(R119:R132)</f>
        <v>0</v>
      </c>
      <c r="T118" s="128">
        <f>SUM(T119:T132)</f>
        <v>0</v>
      </c>
      <c r="AR118" s="122" t="s">
        <v>206</v>
      </c>
      <c r="AT118" s="129" t="s">
        <v>75</v>
      </c>
      <c r="AU118" s="129" t="s">
        <v>76</v>
      </c>
      <c r="AY118" s="122" t="s">
        <v>178</v>
      </c>
      <c r="BK118" s="130">
        <f>SUM(BK119:BK132)</f>
        <v>0</v>
      </c>
    </row>
    <row r="119" spans="2:65" s="1" customFormat="1" ht="16.5" customHeight="1">
      <c r="B119" s="133"/>
      <c r="C119" s="134" t="s">
        <v>84</v>
      </c>
      <c r="D119" s="134" t="s">
        <v>180</v>
      </c>
      <c r="E119" s="135" t="s">
        <v>1048</v>
      </c>
      <c r="F119" s="136" t="s">
        <v>1049</v>
      </c>
      <c r="G119" s="137" t="s">
        <v>1050</v>
      </c>
      <c r="H119" s="138">
        <v>1</v>
      </c>
      <c r="I119" s="139"/>
      <c r="J119" s="140">
        <f>ROUND(I119*H119,2)</f>
        <v>0</v>
      </c>
      <c r="K119" s="141"/>
      <c r="L119" s="31"/>
      <c r="M119" s="142" t="s">
        <v>1</v>
      </c>
      <c r="N119" s="143" t="s">
        <v>41</v>
      </c>
      <c r="P119" s="144">
        <f>O119*H119</f>
        <v>0</v>
      </c>
      <c r="Q119" s="144">
        <v>0</v>
      </c>
      <c r="R119" s="144">
        <f>Q119*H119</f>
        <v>0</v>
      </c>
      <c r="S119" s="144">
        <v>0</v>
      </c>
      <c r="T119" s="145">
        <f>S119*H119</f>
        <v>0</v>
      </c>
      <c r="AR119" s="146" t="s">
        <v>1051</v>
      </c>
      <c r="AT119" s="146" t="s">
        <v>180</v>
      </c>
      <c r="AU119" s="146" t="s">
        <v>84</v>
      </c>
      <c r="AY119" s="16" t="s">
        <v>178</v>
      </c>
      <c r="BE119" s="147">
        <f>IF(N119="základní",J119,0)</f>
        <v>0</v>
      </c>
      <c r="BF119" s="147">
        <f>IF(N119="snížená",J119,0)</f>
        <v>0</v>
      </c>
      <c r="BG119" s="147">
        <f>IF(N119="zákl. přenesená",J119,0)</f>
        <v>0</v>
      </c>
      <c r="BH119" s="147">
        <f>IF(N119="sníž. přenesená",J119,0)</f>
        <v>0</v>
      </c>
      <c r="BI119" s="147">
        <f>IF(N119="nulová",J119,0)</f>
        <v>0</v>
      </c>
      <c r="BJ119" s="16" t="s">
        <v>84</v>
      </c>
      <c r="BK119" s="147">
        <f>ROUND(I119*H119,2)</f>
        <v>0</v>
      </c>
      <c r="BL119" s="16" t="s">
        <v>1051</v>
      </c>
      <c r="BM119" s="146" t="s">
        <v>1052</v>
      </c>
    </row>
    <row r="120" spans="2:65" s="13" customFormat="1">
      <c r="B120" s="155"/>
      <c r="D120" s="149" t="s">
        <v>186</v>
      </c>
      <c r="E120" s="156" t="s">
        <v>1</v>
      </c>
      <c r="F120" s="157" t="s">
        <v>84</v>
      </c>
      <c r="H120" s="158">
        <v>1</v>
      </c>
      <c r="I120" s="159"/>
      <c r="L120" s="155"/>
      <c r="M120" s="160"/>
      <c r="T120" s="161"/>
      <c r="AT120" s="156" t="s">
        <v>186</v>
      </c>
      <c r="AU120" s="156" t="s">
        <v>84</v>
      </c>
      <c r="AV120" s="13" t="s">
        <v>87</v>
      </c>
      <c r="AW120" s="13" t="s">
        <v>31</v>
      </c>
      <c r="AX120" s="13" t="s">
        <v>84</v>
      </c>
      <c r="AY120" s="156" t="s">
        <v>178</v>
      </c>
    </row>
    <row r="121" spans="2:65" s="1" customFormat="1" ht="16.5" customHeight="1">
      <c r="B121" s="133"/>
      <c r="C121" s="134" t="s">
        <v>87</v>
      </c>
      <c r="D121" s="134" t="s">
        <v>180</v>
      </c>
      <c r="E121" s="135" t="s">
        <v>1053</v>
      </c>
      <c r="F121" s="136" t="s">
        <v>1054</v>
      </c>
      <c r="G121" s="137" t="s">
        <v>1050</v>
      </c>
      <c r="H121" s="138">
        <v>1</v>
      </c>
      <c r="I121" s="139"/>
      <c r="J121" s="140">
        <f>ROUND(I121*H121,2)</f>
        <v>0</v>
      </c>
      <c r="K121" s="141"/>
      <c r="L121" s="31"/>
      <c r="M121" s="142" t="s">
        <v>1</v>
      </c>
      <c r="N121" s="143" t="s">
        <v>41</v>
      </c>
      <c r="P121" s="144">
        <f>O121*H121</f>
        <v>0</v>
      </c>
      <c r="Q121" s="144">
        <v>0</v>
      </c>
      <c r="R121" s="144">
        <f>Q121*H121</f>
        <v>0</v>
      </c>
      <c r="S121" s="144">
        <v>0</v>
      </c>
      <c r="T121" s="145">
        <f>S121*H121</f>
        <v>0</v>
      </c>
      <c r="AR121" s="146" t="s">
        <v>1051</v>
      </c>
      <c r="AT121" s="146" t="s">
        <v>180</v>
      </c>
      <c r="AU121" s="146" t="s">
        <v>84</v>
      </c>
      <c r="AY121" s="16" t="s">
        <v>178</v>
      </c>
      <c r="BE121" s="147">
        <f>IF(N121="základní",J121,0)</f>
        <v>0</v>
      </c>
      <c r="BF121" s="147">
        <f>IF(N121="snížená",J121,0)</f>
        <v>0</v>
      </c>
      <c r="BG121" s="147">
        <f>IF(N121="zákl. přenesená",J121,0)</f>
        <v>0</v>
      </c>
      <c r="BH121" s="147">
        <f>IF(N121="sníž. přenesená",J121,0)</f>
        <v>0</v>
      </c>
      <c r="BI121" s="147">
        <f>IF(N121="nulová",J121,0)</f>
        <v>0</v>
      </c>
      <c r="BJ121" s="16" t="s">
        <v>84</v>
      </c>
      <c r="BK121" s="147">
        <f>ROUND(I121*H121,2)</f>
        <v>0</v>
      </c>
      <c r="BL121" s="16" t="s">
        <v>1051</v>
      </c>
      <c r="BM121" s="146" t="s">
        <v>1055</v>
      </c>
    </row>
    <row r="122" spans="2:65" s="13" customFormat="1">
      <c r="B122" s="155"/>
      <c r="D122" s="149" t="s">
        <v>186</v>
      </c>
      <c r="E122" s="156" t="s">
        <v>1</v>
      </c>
      <c r="F122" s="157" t="s">
        <v>84</v>
      </c>
      <c r="H122" s="158">
        <v>1</v>
      </c>
      <c r="I122" s="159"/>
      <c r="L122" s="155"/>
      <c r="M122" s="160"/>
      <c r="T122" s="161"/>
      <c r="AT122" s="156" t="s">
        <v>186</v>
      </c>
      <c r="AU122" s="156" t="s">
        <v>84</v>
      </c>
      <c r="AV122" s="13" t="s">
        <v>87</v>
      </c>
      <c r="AW122" s="13" t="s">
        <v>31</v>
      </c>
      <c r="AX122" s="13" t="s">
        <v>84</v>
      </c>
      <c r="AY122" s="156" t="s">
        <v>178</v>
      </c>
    </row>
    <row r="123" spans="2:65" s="1" customFormat="1" ht="16.5" customHeight="1">
      <c r="B123" s="133"/>
      <c r="C123" s="134" t="s">
        <v>196</v>
      </c>
      <c r="D123" s="134" t="s">
        <v>180</v>
      </c>
      <c r="E123" s="135" t="s">
        <v>1056</v>
      </c>
      <c r="F123" s="136" t="s">
        <v>1057</v>
      </c>
      <c r="G123" s="137" t="s">
        <v>1050</v>
      </c>
      <c r="H123" s="138">
        <v>1</v>
      </c>
      <c r="I123" s="139"/>
      <c r="J123" s="140">
        <f>ROUND(I123*H123,2)</f>
        <v>0</v>
      </c>
      <c r="K123" s="141"/>
      <c r="L123" s="31"/>
      <c r="M123" s="142" t="s">
        <v>1</v>
      </c>
      <c r="N123" s="143" t="s">
        <v>41</v>
      </c>
      <c r="P123" s="144">
        <f>O123*H123</f>
        <v>0</v>
      </c>
      <c r="Q123" s="144">
        <v>0</v>
      </c>
      <c r="R123" s="144">
        <f>Q123*H123</f>
        <v>0</v>
      </c>
      <c r="S123" s="144">
        <v>0</v>
      </c>
      <c r="T123" s="145">
        <f>S123*H123</f>
        <v>0</v>
      </c>
      <c r="AR123" s="146" t="s">
        <v>1051</v>
      </c>
      <c r="AT123" s="146" t="s">
        <v>180</v>
      </c>
      <c r="AU123" s="146" t="s">
        <v>84</v>
      </c>
      <c r="AY123" s="16" t="s">
        <v>178</v>
      </c>
      <c r="BE123" s="147">
        <f>IF(N123="základní",J123,0)</f>
        <v>0</v>
      </c>
      <c r="BF123" s="147">
        <f>IF(N123="snížená",J123,0)</f>
        <v>0</v>
      </c>
      <c r="BG123" s="147">
        <f>IF(N123="zákl. přenesená",J123,0)</f>
        <v>0</v>
      </c>
      <c r="BH123" s="147">
        <f>IF(N123="sníž. přenesená",J123,0)</f>
        <v>0</v>
      </c>
      <c r="BI123" s="147">
        <f>IF(N123="nulová",J123,0)</f>
        <v>0</v>
      </c>
      <c r="BJ123" s="16" t="s">
        <v>84</v>
      </c>
      <c r="BK123" s="147">
        <f>ROUND(I123*H123,2)</f>
        <v>0</v>
      </c>
      <c r="BL123" s="16" t="s">
        <v>1051</v>
      </c>
      <c r="BM123" s="146" t="s">
        <v>1058</v>
      </c>
    </row>
    <row r="124" spans="2:65" s="13" customFormat="1">
      <c r="B124" s="155"/>
      <c r="D124" s="149" t="s">
        <v>186</v>
      </c>
      <c r="E124" s="156" t="s">
        <v>1</v>
      </c>
      <c r="F124" s="157" t="s">
        <v>84</v>
      </c>
      <c r="H124" s="158">
        <v>1</v>
      </c>
      <c r="I124" s="159"/>
      <c r="L124" s="155"/>
      <c r="M124" s="160"/>
      <c r="T124" s="161"/>
      <c r="AT124" s="156" t="s">
        <v>186</v>
      </c>
      <c r="AU124" s="156" t="s">
        <v>84</v>
      </c>
      <c r="AV124" s="13" t="s">
        <v>87</v>
      </c>
      <c r="AW124" s="13" t="s">
        <v>31</v>
      </c>
      <c r="AX124" s="13" t="s">
        <v>84</v>
      </c>
      <c r="AY124" s="156" t="s">
        <v>178</v>
      </c>
    </row>
    <row r="125" spans="2:65" s="1" customFormat="1" ht="16.5" customHeight="1">
      <c r="B125" s="133"/>
      <c r="C125" s="134" t="s">
        <v>184</v>
      </c>
      <c r="D125" s="134" t="s">
        <v>180</v>
      </c>
      <c r="E125" s="135" t="s">
        <v>1059</v>
      </c>
      <c r="F125" s="136" t="s">
        <v>1060</v>
      </c>
      <c r="G125" s="137" t="s">
        <v>1050</v>
      </c>
      <c r="H125" s="138">
        <v>1</v>
      </c>
      <c r="I125" s="139"/>
      <c r="J125" s="140">
        <f>ROUND(I125*H125,2)</f>
        <v>0</v>
      </c>
      <c r="K125" s="141"/>
      <c r="L125" s="31"/>
      <c r="M125" s="142" t="s">
        <v>1</v>
      </c>
      <c r="N125" s="143" t="s">
        <v>41</v>
      </c>
      <c r="P125" s="144">
        <f>O125*H125</f>
        <v>0</v>
      </c>
      <c r="Q125" s="144">
        <v>0</v>
      </c>
      <c r="R125" s="144">
        <f>Q125*H125</f>
        <v>0</v>
      </c>
      <c r="S125" s="144">
        <v>0</v>
      </c>
      <c r="T125" s="145">
        <f>S125*H125</f>
        <v>0</v>
      </c>
      <c r="AR125" s="146" t="s">
        <v>1051</v>
      </c>
      <c r="AT125" s="146" t="s">
        <v>180</v>
      </c>
      <c r="AU125" s="146" t="s">
        <v>84</v>
      </c>
      <c r="AY125" s="16" t="s">
        <v>178</v>
      </c>
      <c r="BE125" s="147">
        <f>IF(N125="základní",J125,0)</f>
        <v>0</v>
      </c>
      <c r="BF125" s="147">
        <f>IF(N125="snížená",J125,0)</f>
        <v>0</v>
      </c>
      <c r="BG125" s="147">
        <f>IF(N125="zákl. přenesená",J125,0)</f>
        <v>0</v>
      </c>
      <c r="BH125" s="147">
        <f>IF(N125="sníž. přenesená",J125,0)</f>
        <v>0</v>
      </c>
      <c r="BI125" s="147">
        <f>IF(N125="nulová",J125,0)</f>
        <v>0</v>
      </c>
      <c r="BJ125" s="16" t="s">
        <v>84</v>
      </c>
      <c r="BK125" s="147">
        <f>ROUND(I125*H125,2)</f>
        <v>0</v>
      </c>
      <c r="BL125" s="16" t="s">
        <v>1051</v>
      </c>
      <c r="BM125" s="146" t="s">
        <v>1061</v>
      </c>
    </row>
    <row r="126" spans="2:65" s="13" customFormat="1">
      <c r="B126" s="155"/>
      <c r="D126" s="149" t="s">
        <v>186</v>
      </c>
      <c r="E126" s="156" t="s">
        <v>1</v>
      </c>
      <c r="F126" s="157" t="s">
        <v>84</v>
      </c>
      <c r="H126" s="158">
        <v>1</v>
      </c>
      <c r="I126" s="159"/>
      <c r="L126" s="155"/>
      <c r="M126" s="160"/>
      <c r="T126" s="161"/>
      <c r="AT126" s="156" t="s">
        <v>186</v>
      </c>
      <c r="AU126" s="156" t="s">
        <v>84</v>
      </c>
      <c r="AV126" s="13" t="s">
        <v>87</v>
      </c>
      <c r="AW126" s="13" t="s">
        <v>31</v>
      </c>
      <c r="AX126" s="13" t="s">
        <v>84</v>
      </c>
      <c r="AY126" s="156" t="s">
        <v>178</v>
      </c>
    </row>
    <row r="127" spans="2:65" s="1" customFormat="1" ht="16.5" customHeight="1">
      <c r="B127" s="133"/>
      <c r="C127" s="134" t="s">
        <v>206</v>
      </c>
      <c r="D127" s="134" t="s">
        <v>180</v>
      </c>
      <c r="E127" s="135" t="s">
        <v>1062</v>
      </c>
      <c r="F127" s="136" t="s">
        <v>1063</v>
      </c>
      <c r="G127" s="137" t="s">
        <v>1050</v>
      </c>
      <c r="H127" s="138">
        <v>1</v>
      </c>
      <c r="I127" s="139"/>
      <c r="J127" s="140">
        <f>ROUND(I127*H127,2)</f>
        <v>0</v>
      </c>
      <c r="K127" s="141"/>
      <c r="L127" s="31"/>
      <c r="M127" s="142" t="s">
        <v>1</v>
      </c>
      <c r="N127" s="143" t="s">
        <v>41</v>
      </c>
      <c r="P127" s="144">
        <f>O127*H127</f>
        <v>0</v>
      </c>
      <c r="Q127" s="144">
        <v>0</v>
      </c>
      <c r="R127" s="144">
        <f>Q127*H127</f>
        <v>0</v>
      </c>
      <c r="S127" s="144">
        <v>0</v>
      </c>
      <c r="T127" s="145">
        <f>S127*H127</f>
        <v>0</v>
      </c>
      <c r="AR127" s="146" t="s">
        <v>1051</v>
      </c>
      <c r="AT127" s="146" t="s">
        <v>180</v>
      </c>
      <c r="AU127" s="146" t="s">
        <v>84</v>
      </c>
      <c r="AY127" s="16" t="s">
        <v>178</v>
      </c>
      <c r="BE127" s="147">
        <f>IF(N127="základní",J127,0)</f>
        <v>0</v>
      </c>
      <c r="BF127" s="147">
        <f>IF(N127="snížená",J127,0)</f>
        <v>0</v>
      </c>
      <c r="BG127" s="147">
        <f>IF(N127="zákl. přenesená",J127,0)</f>
        <v>0</v>
      </c>
      <c r="BH127" s="147">
        <f>IF(N127="sníž. přenesená",J127,0)</f>
        <v>0</v>
      </c>
      <c r="BI127" s="147">
        <f>IF(N127="nulová",J127,0)</f>
        <v>0</v>
      </c>
      <c r="BJ127" s="16" t="s">
        <v>84</v>
      </c>
      <c r="BK127" s="147">
        <f>ROUND(I127*H127,2)</f>
        <v>0</v>
      </c>
      <c r="BL127" s="16" t="s">
        <v>1051</v>
      </c>
      <c r="BM127" s="146" t="s">
        <v>1064</v>
      </c>
    </row>
    <row r="128" spans="2:65" s="13" customFormat="1">
      <c r="B128" s="155"/>
      <c r="D128" s="149" t="s">
        <v>186</v>
      </c>
      <c r="E128" s="156" t="s">
        <v>1</v>
      </c>
      <c r="F128" s="157" t="s">
        <v>84</v>
      </c>
      <c r="H128" s="158">
        <v>1</v>
      </c>
      <c r="I128" s="159"/>
      <c r="L128" s="155"/>
      <c r="M128" s="160"/>
      <c r="T128" s="161"/>
      <c r="AT128" s="156" t="s">
        <v>186</v>
      </c>
      <c r="AU128" s="156" t="s">
        <v>84</v>
      </c>
      <c r="AV128" s="13" t="s">
        <v>87</v>
      </c>
      <c r="AW128" s="13" t="s">
        <v>31</v>
      </c>
      <c r="AX128" s="13" t="s">
        <v>76</v>
      </c>
      <c r="AY128" s="156" t="s">
        <v>178</v>
      </c>
    </row>
    <row r="129" spans="2:65" s="14" customFormat="1">
      <c r="B129" s="162"/>
      <c r="D129" s="149" t="s">
        <v>186</v>
      </c>
      <c r="E129" s="163" t="s">
        <v>1</v>
      </c>
      <c r="F129" s="164" t="s">
        <v>189</v>
      </c>
      <c r="H129" s="165">
        <v>1</v>
      </c>
      <c r="I129" s="166"/>
      <c r="L129" s="162"/>
      <c r="M129" s="167"/>
      <c r="T129" s="168"/>
      <c r="AT129" s="163" t="s">
        <v>186</v>
      </c>
      <c r="AU129" s="163" t="s">
        <v>84</v>
      </c>
      <c r="AV129" s="14" t="s">
        <v>184</v>
      </c>
      <c r="AW129" s="14" t="s">
        <v>31</v>
      </c>
      <c r="AX129" s="14" t="s">
        <v>84</v>
      </c>
      <c r="AY129" s="163" t="s">
        <v>178</v>
      </c>
    </row>
    <row r="130" spans="2:65" s="1" customFormat="1" ht="16.5" customHeight="1">
      <c r="B130" s="133"/>
      <c r="C130" s="134" t="s">
        <v>210</v>
      </c>
      <c r="D130" s="134" t="s">
        <v>180</v>
      </c>
      <c r="E130" s="135" t="s">
        <v>1065</v>
      </c>
      <c r="F130" s="136" t="s">
        <v>1066</v>
      </c>
      <c r="G130" s="137" t="s">
        <v>1050</v>
      </c>
      <c r="H130" s="138">
        <v>68</v>
      </c>
      <c r="I130" s="139"/>
      <c r="J130" s="140">
        <f>ROUND(I130*H130,2)</f>
        <v>0</v>
      </c>
      <c r="K130" s="141"/>
      <c r="L130" s="31"/>
      <c r="M130" s="142" t="s">
        <v>1</v>
      </c>
      <c r="N130" s="143" t="s">
        <v>41</v>
      </c>
      <c r="P130" s="144">
        <f>O130*H130</f>
        <v>0</v>
      </c>
      <c r="Q130" s="144">
        <v>0</v>
      </c>
      <c r="R130" s="144">
        <f>Q130*H130</f>
        <v>0</v>
      </c>
      <c r="S130" s="144">
        <v>0</v>
      </c>
      <c r="T130" s="145">
        <f>S130*H130</f>
        <v>0</v>
      </c>
      <c r="AR130" s="146" t="s">
        <v>1051</v>
      </c>
      <c r="AT130" s="146" t="s">
        <v>180</v>
      </c>
      <c r="AU130" s="146" t="s">
        <v>84</v>
      </c>
      <c r="AY130" s="16" t="s">
        <v>178</v>
      </c>
      <c r="BE130" s="147">
        <f>IF(N130="základní",J130,0)</f>
        <v>0</v>
      </c>
      <c r="BF130" s="147">
        <f>IF(N130="snížená",J130,0)</f>
        <v>0</v>
      </c>
      <c r="BG130" s="147">
        <f>IF(N130="zákl. přenesená",J130,0)</f>
        <v>0</v>
      </c>
      <c r="BH130" s="147">
        <f>IF(N130="sníž. přenesená",J130,0)</f>
        <v>0</v>
      </c>
      <c r="BI130" s="147">
        <f>IF(N130="nulová",J130,0)</f>
        <v>0</v>
      </c>
      <c r="BJ130" s="16" t="s">
        <v>84</v>
      </c>
      <c r="BK130" s="147">
        <f>ROUND(I130*H130,2)</f>
        <v>0</v>
      </c>
      <c r="BL130" s="16" t="s">
        <v>1051</v>
      </c>
      <c r="BM130" s="146" t="s">
        <v>1067</v>
      </c>
    </row>
    <row r="131" spans="2:65" s="13" customFormat="1">
      <c r="B131" s="155"/>
      <c r="D131" s="149" t="s">
        <v>186</v>
      </c>
      <c r="E131" s="156" t="s">
        <v>1</v>
      </c>
      <c r="F131" s="157" t="s">
        <v>622</v>
      </c>
      <c r="H131" s="158">
        <v>68</v>
      </c>
      <c r="I131" s="159"/>
      <c r="L131" s="155"/>
      <c r="M131" s="160"/>
      <c r="T131" s="161"/>
      <c r="AT131" s="156" t="s">
        <v>186</v>
      </c>
      <c r="AU131" s="156" t="s">
        <v>84</v>
      </c>
      <c r="AV131" s="13" t="s">
        <v>87</v>
      </c>
      <c r="AW131" s="13" t="s">
        <v>31</v>
      </c>
      <c r="AX131" s="13" t="s">
        <v>76</v>
      </c>
      <c r="AY131" s="156" t="s">
        <v>178</v>
      </c>
    </row>
    <row r="132" spans="2:65" s="14" customFormat="1">
      <c r="B132" s="162"/>
      <c r="D132" s="149" t="s">
        <v>186</v>
      </c>
      <c r="E132" s="163" t="s">
        <v>1</v>
      </c>
      <c r="F132" s="164" t="s">
        <v>189</v>
      </c>
      <c r="H132" s="165">
        <v>68</v>
      </c>
      <c r="I132" s="166"/>
      <c r="L132" s="162"/>
      <c r="M132" s="186"/>
      <c r="N132" s="187"/>
      <c r="O132" s="187"/>
      <c r="P132" s="187"/>
      <c r="Q132" s="187"/>
      <c r="R132" s="187"/>
      <c r="S132" s="187"/>
      <c r="T132" s="188"/>
      <c r="AT132" s="163" t="s">
        <v>186</v>
      </c>
      <c r="AU132" s="163" t="s">
        <v>84</v>
      </c>
      <c r="AV132" s="14" t="s">
        <v>184</v>
      </c>
      <c r="AW132" s="14" t="s">
        <v>31</v>
      </c>
      <c r="AX132" s="14" t="s">
        <v>84</v>
      </c>
      <c r="AY132" s="163" t="s">
        <v>178</v>
      </c>
    </row>
    <row r="133" spans="2:65" s="1" customFormat="1" ht="6.95" customHeight="1">
      <c r="B133" s="43"/>
      <c r="C133" s="44"/>
      <c r="D133" s="44"/>
      <c r="E133" s="44"/>
      <c r="F133" s="44"/>
      <c r="G133" s="44"/>
      <c r="H133" s="44"/>
      <c r="I133" s="44"/>
      <c r="J133" s="44"/>
      <c r="K133" s="44"/>
      <c r="L133" s="31"/>
    </row>
  </sheetData>
  <autoFilter ref="C116:K132" xr:uid="{00000000-0009-0000-0000-000005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101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25" customWidth="1"/>
    <col min="4" max="4" width="75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7"/>
      <c r="C3" s="18"/>
      <c r="D3" s="18"/>
      <c r="E3" s="18"/>
      <c r="F3" s="18"/>
      <c r="G3" s="18"/>
      <c r="H3" s="19"/>
    </row>
    <row r="4" spans="2:8" ht="24.95" customHeight="1">
      <c r="B4" s="19"/>
      <c r="C4" s="20" t="s">
        <v>1068</v>
      </c>
      <c r="H4" s="19"/>
    </row>
    <row r="5" spans="2:8" ht="12" customHeight="1">
      <c r="B5" s="19"/>
      <c r="C5" s="23" t="s">
        <v>13</v>
      </c>
      <c r="D5" s="235" t="s">
        <v>14</v>
      </c>
      <c r="E5" s="223"/>
      <c r="F5" s="223"/>
      <c r="H5" s="19"/>
    </row>
    <row r="6" spans="2:8" ht="36.950000000000003" customHeight="1">
      <c r="B6" s="19"/>
      <c r="C6" s="25" t="s">
        <v>16</v>
      </c>
      <c r="D6" s="232" t="s">
        <v>17</v>
      </c>
      <c r="E6" s="223"/>
      <c r="F6" s="223"/>
      <c r="H6" s="19"/>
    </row>
    <row r="7" spans="2:8" ht="16.5" customHeight="1">
      <c r="B7" s="19"/>
      <c r="C7" s="26" t="s">
        <v>22</v>
      </c>
      <c r="D7" s="51" t="str">
        <f>'Rekapitulace stavby'!AN8</f>
        <v>-</v>
      </c>
      <c r="H7" s="19"/>
    </row>
    <row r="8" spans="2:8" s="1" customFormat="1" ht="10.9" customHeight="1">
      <c r="B8" s="31"/>
      <c r="H8" s="31"/>
    </row>
    <row r="9" spans="2:8" s="10" customFormat="1" ht="29.25" customHeight="1">
      <c r="B9" s="112"/>
      <c r="C9" s="113" t="s">
        <v>57</v>
      </c>
      <c r="D9" s="114" t="s">
        <v>58</v>
      </c>
      <c r="E9" s="114" t="s">
        <v>165</v>
      </c>
      <c r="F9" s="115" t="s">
        <v>1069</v>
      </c>
      <c r="H9" s="112"/>
    </row>
    <row r="10" spans="2:8" s="1" customFormat="1" ht="26.45" customHeight="1">
      <c r="B10" s="31"/>
      <c r="C10" s="189" t="s">
        <v>81</v>
      </c>
      <c r="D10" s="189" t="s">
        <v>82</v>
      </c>
      <c r="H10" s="31"/>
    </row>
    <row r="11" spans="2:8" s="1" customFormat="1" ht="16.899999999999999" customHeight="1">
      <c r="B11" s="31"/>
      <c r="C11" s="190" t="s">
        <v>103</v>
      </c>
      <c r="D11" s="191" t="s">
        <v>104</v>
      </c>
      <c r="E11" s="192" t="s">
        <v>105</v>
      </c>
      <c r="F11" s="193">
        <v>505.53800000000001</v>
      </c>
      <c r="H11" s="31"/>
    </row>
    <row r="12" spans="2:8" s="1" customFormat="1" ht="16.899999999999999" customHeight="1">
      <c r="B12" s="31"/>
      <c r="C12" s="194" t="s">
        <v>1</v>
      </c>
      <c r="D12" s="194" t="s">
        <v>243</v>
      </c>
      <c r="E12" s="16" t="s">
        <v>1</v>
      </c>
      <c r="F12" s="195">
        <v>0</v>
      </c>
      <c r="H12" s="31"/>
    </row>
    <row r="13" spans="2:8" s="1" customFormat="1" ht="16.899999999999999" customHeight="1">
      <c r="B13" s="31"/>
      <c r="C13" s="194" t="s">
        <v>1</v>
      </c>
      <c r="D13" s="194" t="s">
        <v>244</v>
      </c>
      <c r="E13" s="16" t="s">
        <v>1</v>
      </c>
      <c r="F13" s="195">
        <v>0</v>
      </c>
      <c r="H13" s="31"/>
    </row>
    <row r="14" spans="2:8" s="1" customFormat="1" ht="16.899999999999999" customHeight="1">
      <c r="B14" s="31"/>
      <c r="C14" s="194" t="s">
        <v>1</v>
      </c>
      <c r="D14" s="194" t="s">
        <v>245</v>
      </c>
      <c r="E14" s="16" t="s">
        <v>1</v>
      </c>
      <c r="F14" s="195">
        <v>11.375</v>
      </c>
      <c r="H14" s="31"/>
    </row>
    <row r="15" spans="2:8" s="1" customFormat="1" ht="16.899999999999999" customHeight="1">
      <c r="B15" s="31"/>
      <c r="C15" s="194" t="s">
        <v>1</v>
      </c>
      <c r="D15" s="194" t="s">
        <v>246</v>
      </c>
      <c r="E15" s="16" t="s">
        <v>1</v>
      </c>
      <c r="F15" s="195">
        <v>0</v>
      </c>
      <c r="H15" s="31"/>
    </row>
    <row r="16" spans="2:8" s="1" customFormat="1" ht="16.899999999999999" customHeight="1">
      <c r="B16" s="31"/>
      <c r="C16" s="194" t="s">
        <v>1</v>
      </c>
      <c r="D16" s="194" t="s">
        <v>247</v>
      </c>
      <c r="E16" s="16" t="s">
        <v>1</v>
      </c>
      <c r="F16" s="195">
        <v>12.35</v>
      </c>
      <c r="H16" s="31"/>
    </row>
    <row r="17" spans="2:8" s="1" customFormat="1" ht="16.899999999999999" customHeight="1">
      <c r="B17" s="31"/>
      <c r="C17" s="194" t="s">
        <v>1</v>
      </c>
      <c r="D17" s="194" t="s">
        <v>248</v>
      </c>
      <c r="E17" s="16" t="s">
        <v>1</v>
      </c>
      <c r="F17" s="195">
        <v>0</v>
      </c>
      <c r="H17" s="31"/>
    </row>
    <row r="18" spans="2:8" s="1" customFormat="1" ht="16.899999999999999" customHeight="1">
      <c r="B18" s="31"/>
      <c r="C18" s="194" t="s">
        <v>1</v>
      </c>
      <c r="D18" s="194" t="s">
        <v>247</v>
      </c>
      <c r="E18" s="16" t="s">
        <v>1</v>
      </c>
      <c r="F18" s="195">
        <v>12.35</v>
      </c>
      <c r="H18" s="31"/>
    </row>
    <row r="19" spans="2:8" s="1" customFormat="1" ht="16.899999999999999" customHeight="1">
      <c r="B19" s="31"/>
      <c r="C19" s="194" t="s">
        <v>1</v>
      </c>
      <c r="D19" s="194" t="s">
        <v>249</v>
      </c>
      <c r="E19" s="16" t="s">
        <v>1</v>
      </c>
      <c r="F19" s="195">
        <v>0</v>
      </c>
      <c r="H19" s="31"/>
    </row>
    <row r="20" spans="2:8" s="1" customFormat="1" ht="16.899999999999999" customHeight="1">
      <c r="B20" s="31"/>
      <c r="C20" s="194" t="s">
        <v>1</v>
      </c>
      <c r="D20" s="194" t="s">
        <v>247</v>
      </c>
      <c r="E20" s="16" t="s">
        <v>1</v>
      </c>
      <c r="F20" s="195">
        <v>12.35</v>
      </c>
      <c r="H20" s="31"/>
    </row>
    <row r="21" spans="2:8" s="1" customFormat="1" ht="16.899999999999999" customHeight="1">
      <c r="B21" s="31"/>
      <c r="C21" s="194" t="s">
        <v>1</v>
      </c>
      <c r="D21" s="194" t="s">
        <v>250</v>
      </c>
      <c r="E21" s="16" t="s">
        <v>1</v>
      </c>
      <c r="F21" s="195">
        <v>0</v>
      </c>
      <c r="H21" s="31"/>
    </row>
    <row r="22" spans="2:8" s="1" customFormat="1" ht="16.899999999999999" customHeight="1">
      <c r="B22" s="31"/>
      <c r="C22" s="194" t="s">
        <v>1</v>
      </c>
      <c r="D22" s="194" t="s">
        <v>245</v>
      </c>
      <c r="E22" s="16" t="s">
        <v>1</v>
      </c>
      <c r="F22" s="195">
        <v>11.375</v>
      </c>
      <c r="H22" s="31"/>
    </row>
    <row r="23" spans="2:8" s="1" customFormat="1" ht="16.899999999999999" customHeight="1">
      <c r="B23" s="31"/>
      <c r="C23" s="194" t="s">
        <v>1</v>
      </c>
      <c r="D23" s="194" t="s">
        <v>251</v>
      </c>
      <c r="E23" s="16" t="s">
        <v>1</v>
      </c>
      <c r="F23" s="195">
        <v>0</v>
      </c>
      <c r="H23" s="31"/>
    </row>
    <row r="24" spans="2:8" s="1" customFormat="1" ht="16.899999999999999" customHeight="1">
      <c r="B24" s="31"/>
      <c r="C24" s="194" t="s">
        <v>1</v>
      </c>
      <c r="D24" s="194" t="s">
        <v>247</v>
      </c>
      <c r="E24" s="16" t="s">
        <v>1</v>
      </c>
      <c r="F24" s="195">
        <v>12.35</v>
      </c>
      <c r="H24" s="31"/>
    </row>
    <row r="25" spans="2:8" s="1" customFormat="1" ht="16.899999999999999" customHeight="1">
      <c r="B25" s="31"/>
      <c r="C25" s="194" t="s">
        <v>1</v>
      </c>
      <c r="D25" s="194" t="s">
        <v>252</v>
      </c>
      <c r="E25" s="16" t="s">
        <v>1</v>
      </c>
      <c r="F25" s="195">
        <v>0</v>
      </c>
      <c r="H25" s="31"/>
    </row>
    <row r="26" spans="2:8" s="1" customFormat="1" ht="16.899999999999999" customHeight="1">
      <c r="B26" s="31"/>
      <c r="C26" s="194" t="s">
        <v>1</v>
      </c>
      <c r="D26" s="194" t="s">
        <v>247</v>
      </c>
      <c r="E26" s="16" t="s">
        <v>1</v>
      </c>
      <c r="F26" s="195">
        <v>12.35</v>
      </c>
      <c r="H26" s="31"/>
    </row>
    <row r="27" spans="2:8" s="1" customFormat="1" ht="16.899999999999999" customHeight="1">
      <c r="B27" s="31"/>
      <c r="C27" s="194" t="s">
        <v>1</v>
      </c>
      <c r="D27" s="194" t="s">
        <v>253</v>
      </c>
      <c r="E27" s="16" t="s">
        <v>1</v>
      </c>
      <c r="F27" s="195">
        <v>0</v>
      </c>
      <c r="H27" s="31"/>
    </row>
    <row r="28" spans="2:8" s="1" customFormat="1" ht="16.899999999999999" customHeight="1">
      <c r="B28" s="31"/>
      <c r="C28" s="194" t="s">
        <v>1</v>
      </c>
      <c r="D28" s="194" t="s">
        <v>247</v>
      </c>
      <c r="E28" s="16" t="s">
        <v>1</v>
      </c>
      <c r="F28" s="195">
        <v>12.35</v>
      </c>
      <c r="H28" s="31"/>
    </row>
    <row r="29" spans="2:8" s="1" customFormat="1" ht="16.899999999999999" customHeight="1">
      <c r="B29" s="31"/>
      <c r="C29" s="194" t="s">
        <v>1</v>
      </c>
      <c r="D29" s="194" t="s">
        <v>254</v>
      </c>
      <c r="E29" s="16" t="s">
        <v>1</v>
      </c>
      <c r="F29" s="195">
        <v>0</v>
      </c>
      <c r="H29" s="31"/>
    </row>
    <row r="30" spans="2:8" s="1" customFormat="1" ht="16.899999999999999" customHeight="1">
      <c r="B30" s="31"/>
      <c r="C30" s="194" t="s">
        <v>1</v>
      </c>
      <c r="D30" s="194" t="s">
        <v>245</v>
      </c>
      <c r="E30" s="16" t="s">
        <v>1</v>
      </c>
      <c r="F30" s="195">
        <v>11.375</v>
      </c>
      <c r="H30" s="31"/>
    </row>
    <row r="31" spans="2:8" s="1" customFormat="1" ht="16.899999999999999" customHeight="1">
      <c r="B31" s="31"/>
      <c r="C31" s="194" t="s">
        <v>1</v>
      </c>
      <c r="D31" s="194" t="s">
        <v>255</v>
      </c>
      <c r="E31" s="16" t="s">
        <v>1</v>
      </c>
      <c r="F31" s="195">
        <v>0</v>
      </c>
      <c r="H31" s="31"/>
    </row>
    <row r="32" spans="2:8" s="1" customFormat="1" ht="16.899999999999999" customHeight="1">
      <c r="B32" s="31"/>
      <c r="C32" s="194" t="s">
        <v>1</v>
      </c>
      <c r="D32" s="194" t="s">
        <v>247</v>
      </c>
      <c r="E32" s="16" t="s">
        <v>1</v>
      </c>
      <c r="F32" s="195">
        <v>12.35</v>
      </c>
      <c r="H32" s="31"/>
    </row>
    <row r="33" spans="2:8" s="1" customFormat="1" ht="16.899999999999999" customHeight="1">
      <c r="B33" s="31"/>
      <c r="C33" s="194" t="s">
        <v>1</v>
      </c>
      <c r="D33" s="194" t="s">
        <v>256</v>
      </c>
      <c r="E33" s="16" t="s">
        <v>1</v>
      </c>
      <c r="F33" s="195">
        <v>0</v>
      </c>
      <c r="H33" s="31"/>
    </row>
    <row r="34" spans="2:8" s="1" customFormat="1" ht="16.899999999999999" customHeight="1">
      <c r="B34" s="31"/>
      <c r="C34" s="194" t="s">
        <v>1</v>
      </c>
      <c r="D34" s="194" t="s">
        <v>247</v>
      </c>
      <c r="E34" s="16" t="s">
        <v>1</v>
      </c>
      <c r="F34" s="195">
        <v>12.35</v>
      </c>
      <c r="H34" s="31"/>
    </row>
    <row r="35" spans="2:8" s="1" customFormat="1" ht="16.899999999999999" customHeight="1">
      <c r="B35" s="31"/>
      <c r="C35" s="194" t="s">
        <v>1</v>
      </c>
      <c r="D35" s="194" t="s">
        <v>257</v>
      </c>
      <c r="E35" s="16" t="s">
        <v>1</v>
      </c>
      <c r="F35" s="195">
        <v>0</v>
      </c>
      <c r="H35" s="31"/>
    </row>
    <row r="36" spans="2:8" s="1" customFormat="1" ht="16.899999999999999" customHeight="1">
      <c r="B36" s="31"/>
      <c r="C36" s="194" t="s">
        <v>1</v>
      </c>
      <c r="D36" s="194" t="s">
        <v>247</v>
      </c>
      <c r="E36" s="16" t="s">
        <v>1</v>
      </c>
      <c r="F36" s="195">
        <v>12.35</v>
      </c>
      <c r="H36" s="31"/>
    </row>
    <row r="37" spans="2:8" s="1" customFormat="1" ht="16.899999999999999" customHeight="1">
      <c r="B37" s="31"/>
      <c r="C37" s="194" t="s">
        <v>1</v>
      </c>
      <c r="D37" s="194" t="s">
        <v>258</v>
      </c>
      <c r="E37" s="16" t="s">
        <v>1</v>
      </c>
      <c r="F37" s="195">
        <v>0</v>
      </c>
      <c r="H37" s="31"/>
    </row>
    <row r="38" spans="2:8" s="1" customFormat="1" ht="16.899999999999999" customHeight="1">
      <c r="B38" s="31"/>
      <c r="C38" s="194" t="s">
        <v>1</v>
      </c>
      <c r="D38" s="194" t="s">
        <v>247</v>
      </c>
      <c r="E38" s="16" t="s">
        <v>1</v>
      </c>
      <c r="F38" s="195">
        <v>12.35</v>
      </c>
      <c r="H38" s="31"/>
    </row>
    <row r="39" spans="2:8" s="1" customFormat="1" ht="16.899999999999999" customHeight="1">
      <c r="B39" s="31"/>
      <c r="C39" s="194" t="s">
        <v>1</v>
      </c>
      <c r="D39" s="194" t="s">
        <v>259</v>
      </c>
      <c r="E39" s="16" t="s">
        <v>1</v>
      </c>
      <c r="F39" s="195">
        <v>0</v>
      </c>
      <c r="H39" s="31"/>
    </row>
    <row r="40" spans="2:8" s="1" customFormat="1" ht="16.899999999999999" customHeight="1">
      <c r="B40" s="31"/>
      <c r="C40" s="194" t="s">
        <v>1</v>
      </c>
      <c r="D40" s="194" t="s">
        <v>247</v>
      </c>
      <c r="E40" s="16" t="s">
        <v>1</v>
      </c>
      <c r="F40" s="195">
        <v>12.35</v>
      </c>
      <c r="H40" s="31"/>
    </row>
    <row r="41" spans="2:8" s="1" customFormat="1" ht="16.899999999999999" customHeight="1">
      <c r="B41" s="31"/>
      <c r="C41" s="194" t="s">
        <v>1</v>
      </c>
      <c r="D41" s="194" t="s">
        <v>260</v>
      </c>
      <c r="E41" s="16" t="s">
        <v>1</v>
      </c>
      <c r="F41" s="195">
        <v>0</v>
      </c>
      <c r="H41" s="31"/>
    </row>
    <row r="42" spans="2:8" s="1" customFormat="1" ht="16.899999999999999" customHeight="1">
      <c r="B42" s="31"/>
      <c r="C42" s="194" t="s">
        <v>1</v>
      </c>
      <c r="D42" s="194" t="s">
        <v>247</v>
      </c>
      <c r="E42" s="16" t="s">
        <v>1</v>
      </c>
      <c r="F42" s="195">
        <v>12.35</v>
      </c>
      <c r="H42" s="31"/>
    </row>
    <row r="43" spans="2:8" s="1" customFormat="1" ht="16.899999999999999" customHeight="1">
      <c r="B43" s="31"/>
      <c r="C43" s="194" t="s">
        <v>1</v>
      </c>
      <c r="D43" s="194" t="s">
        <v>261</v>
      </c>
      <c r="E43" s="16" t="s">
        <v>1</v>
      </c>
      <c r="F43" s="195">
        <v>0</v>
      </c>
      <c r="H43" s="31"/>
    </row>
    <row r="44" spans="2:8" s="1" customFormat="1" ht="16.899999999999999" customHeight="1">
      <c r="B44" s="31"/>
      <c r="C44" s="194" t="s">
        <v>1</v>
      </c>
      <c r="D44" s="194" t="s">
        <v>247</v>
      </c>
      <c r="E44" s="16" t="s">
        <v>1</v>
      </c>
      <c r="F44" s="195">
        <v>12.35</v>
      </c>
      <c r="H44" s="31"/>
    </row>
    <row r="45" spans="2:8" s="1" customFormat="1" ht="16.899999999999999" customHeight="1">
      <c r="B45" s="31"/>
      <c r="C45" s="194" t="s">
        <v>1</v>
      </c>
      <c r="D45" s="194" t="s">
        <v>262</v>
      </c>
      <c r="E45" s="16" t="s">
        <v>1</v>
      </c>
      <c r="F45" s="195">
        <v>0</v>
      </c>
      <c r="H45" s="31"/>
    </row>
    <row r="46" spans="2:8" s="1" customFormat="1" ht="16.899999999999999" customHeight="1">
      <c r="B46" s="31"/>
      <c r="C46" s="194" t="s">
        <v>1</v>
      </c>
      <c r="D46" s="194" t="s">
        <v>247</v>
      </c>
      <c r="E46" s="16" t="s">
        <v>1</v>
      </c>
      <c r="F46" s="195">
        <v>12.35</v>
      </c>
      <c r="H46" s="31"/>
    </row>
    <row r="47" spans="2:8" s="1" customFormat="1" ht="16.899999999999999" customHeight="1">
      <c r="B47" s="31"/>
      <c r="C47" s="194" t="s">
        <v>1</v>
      </c>
      <c r="D47" s="194" t="s">
        <v>263</v>
      </c>
      <c r="E47" s="16" t="s">
        <v>1</v>
      </c>
      <c r="F47" s="195">
        <v>0</v>
      </c>
      <c r="H47" s="31"/>
    </row>
    <row r="48" spans="2:8" s="1" customFormat="1" ht="16.899999999999999" customHeight="1">
      <c r="B48" s="31"/>
      <c r="C48" s="194" t="s">
        <v>1</v>
      </c>
      <c r="D48" s="194" t="s">
        <v>245</v>
      </c>
      <c r="E48" s="16" t="s">
        <v>1</v>
      </c>
      <c r="F48" s="195">
        <v>11.375</v>
      </c>
      <c r="H48" s="31"/>
    </row>
    <row r="49" spans="2:8" s="1" customFormat="1" ht="16.899999999999999" customHeight="1">
      <c r="B49" s="31"/>
      <c r="C49" s="194" t="s">
        <v>1</v>
      </c>
      <c r="D49" s="194" t="s">
        <v>264</v>
      </c>
      <c r="E49" s="16" t="s">
        <v>1</v>
      </c>
      <c r="F49" s="195">
        <v>0</v>
      </c>
      <c r="H49" s="31"/>
    </row>
    <row r="50" spans="2:8" s="1" customFormat="1" ht="16.899999999999999" customHeight="1">
      <c r="B50" s="31"/>
      <c r="C50" s="194" t="s">
        <v>1</v>
      </c>
      <c r="D50" s="194" t="s">
        <v>247</v>
      </c>
      <c r="E50" s="16" t="s">
        <v>1</v>
      </c>
      <c r="F50" s="195">
        <v>12.35</v>
      </c>
      <c r="H50" s="31"/>
    </row>
    <row r="51" spans="2:8" s="1" customFormat="1" ht="16.899999999999999" customHeight="1">
      <c r="B51" s="31"/>
      <c r="C51" s="194" t="s">
        <v>1</v>
      </c>
      <c r="D51" s="194" t="s">
        <v>265</v>
      </c>
      <c r="E51" s="16" t="s">
        <v>1</v>
      </c>
      <c r="F51" s="195">
        <v>0</v>
      </c>
      <c r="H51" s="31"/>
    </row>
    <row r="52" spans="2:8" s="1" customFormat="1" ht="16.899999999999999" customHeight="1">
      <c r="B52" s="31"/>
      <c r="C52" s="194" t="s">
        <v>1</v>
      </c>
      <c r="D52" s="194" t="s">
        <v>247</v>
      </c>
      <c r="E52" s="16" t="s">
        <v>1</v>
      </c>
      <c r="F52" s="195">
        <v>12.35</v>
      </c>
      <c r="H52" s="31"/>
    </row>
    <row r="53" spans="2:8" s="1" customFormat="1" ht="16.899999999999999" customHeight="1">
      <c r="B53" s="31"/>
      <c r="C53" s="194" t="s">
        <v>1</v>
      </c>
      <c r="D53" s="194" t="s">
        <v>266</v>
      </c>
      <c r="E53" s="16" t="s">
        <v>1</v>
      </c>
      <c r="F53" s="195">
        <v>0</v>
      </c>
      <c r="H53" s="31"/>
    </row>
    <row r="54" spans="2:8" s="1" customFormat="1" ht="16.899999999999999" customHeight="1">
      <c r="B54" s="31"/>
      <c r="C54" s="194" t="s">
        <v>1</v>
      </c>
      <c r="D54" s="194" t="s">
        <v>245</v>
      </c>
      <c r="E54" s="16" t="s">
        <v>1</v>
      </c>
      <c r="F54" s="195">
        <v>11.375</v>
      </c>
      <c r="H54" s="31"/>
    </row>
    <row r="55" spans="2:8" s="1" customFormat="1" ht="16.899999999999999" customHeight="1">
      <c r="B55" s="31"/>
      <c r="C55" s="194" t="s">
        <v>1</v>
      </c>
      <c r="D55" s="194" t="s">
        <v>267</v>
      </c>
      <c r="E55" s="16" t="s">
        <v>1</v>
      </c>
      <c r="F55" s="195">
        <v>0</v>
      </c>
      <c r="H55" s="31"/>
    </row>
    <row r="56" spans="2:8" s="1" customFormat="1" ht="16.899999999999999" customHeight="1">
      <c r="B56" s="31"/>
      <c r="C56" s="194" t="s">
        <v>1</v>
      </c>
      <c r="D56" s="194" t="s">
        <v>245</v>
      </c>
      <c r="E56" s="16" t="s">
        <v>1</v>
      </c>
      <c r="F56" s="195">
        <v>11.375</v>
      </c>
      <c r="H56" s="31"/>
    </row>
    <row r="57" spans="2:8" s="1" customFormat="1" ht="16.899999999999999" customHeight="1">
      <c r="B57" s="31"/>
      <c r="C57" s="194" t="s">
        <v>1</v>
      </c>
      <c r="D57" s="194" t="s">
        <v>268</v>
      </c>
      <c r="E57" s="16" t="s">
        <v>1</v>
      </c>
      <c r="F57" s="195">
        <v>0</v>
      </c>
      <c r="H57" s="31"/>
    </row>
    <row r="58" spans="2:8" s="1" customFormat="1" ht="16.899999999999999" customHeight="1">
      <c r="B58" s="31"/>
      <c r="C58" s="194" t="s">
        <v>1</v>
      </c>
      <c r="D58" s="194" t="s">
        <v>247</v>
      </c>
      <c r="E58" s="16" t="s">
        <v>1</v>
      </c>
      <c r="F58" s="195">
        <v>12.35</v>
      </c>
      <c r="H58" s="31"/>
    </row>
    <row r="59" spans="2:8" s="1" customFormat="1" ht="16.899999999999999" customHeight="1">
      <c r="B59" s="31"/>
      <c r="C59" s="194" t="s">
        <v>1</v>
      </c>
      <c r="D59" s="194" t="s">
        <v>269</v>
      </c>
      <c r="E59" s="16" t="s">
        <v>1</v>
      </c>
      <c r="F59" s="195">
        <v>0</v>
      </c>
      <c r="H59" s="31"/>
    </row>
    <row r="60" spans="2:8" s="1" customFormat="1" ht="16.899999999999999" customHeight="1">
      <c r="B60" s="31"/>
      <c r="C60" s="194" t="s">
        <v>1</v>
      </c>
      <c r="D60" s="194" t="s">
        <v>245</v>
      </c>
      <c r="E60" s="16" t="s">
        <v>1</v>
      </c>
      <c r="F60" s="195">
        <v>11.375</v>
      </c>
      <c r="H60" s="31"/>
    </row>
    <row r="61" spans="2:8" s="1" customFormat="1" ht="16.899999999999999" customHeight="1">
      <c r="B61" s="31"/>
      <c r="C61" s="194" t="s">
        <v>1</v>
      </c>
      <c r="D61" s="194" t="s">
        <v>270</v>
      </c>
      <c r="E61" s="16" t="s">
        <v>1</v>
      </c>
      <c r="F61" s="195">
        <v>0</v>
      </c>
      <c r="H61" s="31"/>
    </row>
    <row r="62" spans="2:8" s="1" customFormat="1" ht="16.899999999999999" customHeight="1">
      <c r="B62" s="31"/>
      <c r="C62" s="194" t="s">
        <v>1</v>
      </c>
      <c r="D62" s="194" t="s">
        <v>247</v>
      </c>
      <c r="E62" s="16" t="s">
        <v>1</v>
      </c>
      <c r="F62" s="195">
        <v>12.35</v>
      </c>
      <c r="H62" s="31"/>
    </row>
    <row r="63" spans="2:8" s="1" customFormat="1" ht="16.899999999999999" customHeight="1">
      <c r="B63" s="31"/>
      <c r="C63" s="194" t="s">
        <v>1</v>
      </c>
      <c r="D63" s="194" t="s">
        <v>271</v>
      </c>
      <c r="E63" s="16" t="s">
        <v>1</v>
      </c>
      <c r="F63" s="195">
        <v>0</v>
      </c>
      <c r="H63" s="31"/>
    </row>
    <row r="64" spans="2:8" s="1" customFormat="1" ht="16.899999999999999" customHeight="1">
      <c r="B64" s="31"/>
      <c r="C64" s="194" t="s">
        <v>1</v>
      </c>
      <c r="D64" s="194" t="s">
        <v>247</v>
      </c>
      <c r="E64" s="16" t="s">
        <v>1</v>
      </c>
      <c r="F64" s="195">
        <v>12.35</v>
      </c>
      <c r="H64" s="31"/>
    </row>
    <row r="65" spans="2:8" s="1" customFormat="1" ht="16.899999999999999" customHeight="1">
      <c r="B65" s="31"/>
      <c r="C65" s="194" t="s">
        <v>1</v>
      </c>
      <c r="D65" s="194" t="s">
        <v>272</v>
      </c>
      <c r="E65" s="16" t="s">
        <v>1</v>
      </c>
      <c r="F65" s="195">
        <v>0</v>
      </c>
      <c r="H65" s="31"/>
    </row>
    <row r="66" spans="2:8" s="1" customFormat="1" ht="16.899999999999999" customHeight="1">
      <c r="B66" s="31"/>
      <c r="C66" s="194" t="s">
        <v>1</v>
      </c>
      <c r="D66" s="194" t="s">
        <v>247</v>
      </c>
      <c r="E66" s="16" t="s">
        <v>1</v>
      </c>
      <c r="F66" s="195">
        <v>12.35</v>
      </c>
      <c r="H66" s="31"/>
    </row>
    <row r="67" spans="2:8" s="1" customFormat="1" ht="16.899999999999999" customHeight="1">
      <c r="B67" s="31"/>
      <c r="C67" s="194" t="s">
        <v>1</v>
      </c>
      <c r="D67" s="194" t="s">
        <v>273</v>
      </c>
      <c r="E67" s="16" t="s">
        <v>1</v>
      </c>
      <c r="F67" s="195">
        <v>0</v>
      </c>
      <c r="H67" s="31"/>
    </row>
    <row r="68" spans="2:8" s="1" customFormat="1" ht="16.899999999999999" customHeight="1">
      <c r="B68" s="31"/>
      <c r="C68" s="194" t="s">
        <v>1</v>
      </c>
      <c r="D68" s="194" t="s">
        <v>247</v>
      </c>
      <c r="E68" s="16" t="s">
        <v>1</v>
      </c>
      <c r="F68" s="195">
        <v>12.35</v>
      </c>
      <c r="H68" s="31"/>
    </row>
    <row r="69" spans="2:8" s="1" customFormat="1" ht="16.899999999999999" customHeight="1">
      <c r="B69" s="31"/>
      <c r="C69" s="194" t="s">
        <v>1</v>
      </c>
      <c r="D69" s="194" t="s">
        <v>274</v>
      </c>
      <c r="E69" s="16" t="s">
        <v>1</v>
      </c>
      <c r="F69" s="195">
        <v>0</v>
      </c>
      <c r="H69" s="31"/>
    </row>
    <row r="70" spans="2:8" s="1" customFormat="1" ht="16.899999999999999" customHeight="1">
      <c r="B70" s="31"/>
      <c r="C70" s="194" t="s">
        <v>1</v>
      </c>
      <c r="D70" s="194" t="s">
        <v>245</v>
      </c>
      <c r="E70" s="16" t="s">
        <v>1</v>
      </c>
      <c r="F70" s="195">
        <v>11.375</v>
      </c>
      <c r="H70" s="31"/>
    </row>
    <row r="71" spans="2:8" s="1" customFormat="1" ht="16.899999999999999" customHeight="1">
      <c r="B71" s="31"/>
      <c r="C71" s="194" t="s">
        <v>1</v>
      </c>
      <c r="D71" s="194" t="s">
        <v>275</v>
      </c>
      <c r="E71" s="16" t="s">
        <v>1</v>
      </c>
      <c r="F71" s="195">
        <v>0</v>
      </c>
      <c r="H71" s="31"/>
    </row>
    <row r="72" spans="2:8" s="1" customFormat="1" ht="16.899999999999999" customHeight="1">
      <c r="B72" s="31"/>
      <c r="C72" s="194" t="s">
        <v>1</v>
      </c>
      <c r="D72" s="194" t="s">
        <v>247</v>
      </c>
      <c r="E72" s="16" t="s">
        <v>1</v>
      </c>
      <c r="F72" s="195">
        <v>12.35</v>
      </c>
      <c r="H72" s="31"/>
    </row>
    <row r="73" spans="2:8" s="1" customFormat="1" ht="16.899999999999999" customHeight="1">
      <c r="B73" s="31"/>
      <c r="C73" s="194" t="s">
        <v>1</v>
      </c>
      <c r="D73" s="194" t="s">
        <v>276</v>
      </c>
      <c r="E73" s="16" t="s">
        <v>1</v>
      </c>
      <c r="F73" s="195">
        <v>0</v>
      </c>
      <c r="H73" s="31"/>
    </row>
    <row r="74" spans="2:8" s="1" customFormat="1" ht="16.899999999999999" customHeight="1">
      <c r="B74" s="31"/>
      <c r="C74" s="194" t="s">
        <v>1</v>
      </c>
      <c r="D74" s="194" t="s">
        <v>277</v>
      </c>
      <c r="E74" s="16" t="s">
        <v>1</v>
      </c>
      <c r="F74" s="195">
        <v>6.1749999999999998</v>
      </c>
      <c r="H74" s="31"/>
    </row>
    <row r="75" spans="2:8" s="1" customFormat="1" ht="16.899999999999999" customHeight="1">
      <c r="B75" s="31"/>
      <c r="C75" s="194" t="s">
        <v>1</v>
      </c>
      <c r="D75" s="194" t="s">
        <v>278</v>
      </c>
      <c r="E75" s="16" t="s">
        <v>1</v>
      </c>
      <c r="F75" s="195">
        <v>5.6879999999999997</v>
      </c>
      <c r="H75" s="31"/>
    </row>
    <row r="76" spans="2:8" s="1" customFormat="1" ht="16.899999999999999" customHeight="1">
      <c r="B76" s="31"/>
      <c r="C76" s="194" t="s">
        <v>1</v>
      </c>
      <c r="D76" s="194" t="s">
        <v>279</v>
      </c>
      <c r="E76" s="16" t="s">
        <v>1</v>
      </c>
      <c r="F76" s="195">
        <v>0</v>
      </c>
      <c r="H76" s="31"/>
    </row>
    <row r="77" spans="2:8" s="1" customFormat="1" ht="16.899999999999999" customHeight="1">
      <c r="B77" s="31"/>
      <c r="C77" s="194" t="s">
        <v>1</v>
      </c>
      <c r="D77" s="194" t="s">
        <v>247</v>
      </c>
      <c r="E77" s="16" t="s">
        <v>1</v>
      </c>
      <c r="F77" s="195">
        <v>12.35</v>
      </c>
      <c r="H77" s="31"/>
    </row>
    <row r="78" spans="2:8" s="1" customFormat="1" ht="16.899999999999999" customHeight="1">
      <c r="B78" s="31"/>
      <c r="C78" s="194" t="s">
        <v>1</v>
      </c>
      <c r="D78" s="194" t="s">
        <v>280</v>
      </c>
      <c r="E78" s="16" t="s">
        <v>1</v>
      </c>
      <c r="F78" s="195">
        <v>0</v>
      </c>
      <c r="H78" s="31"/>
    </row>
    <row r="79" spans="2:8" s="1" customFormat="1" ht="16.899999999999999" customHeight="1">
      <c r="B79" s="31"/>
      <c r="C79" s="194" t="s">
        <v>1</v>
      </c>
      <c r="D79" s="194" t="s">
        <v>247</v>
      </c>
      <c r="E79" s="16" t="s">
        <v>1</v>
      </c>
      <c r="F79" s="195">
        <v>12.35</v>
      </c>
      <c r="H79" s="31"/>
    </row>
    <row r="80" spans="2:8" s="1" customFormat="1" ht="16.899999999999999" customHeight="1">
      <c r="B80" s="31"/>
      <c r="C80" s="194" t="s">
        <v>1</v>
      </c>
      <c r="D80" s="194" t="s">
        <v>281</v>
      </c>
      <c r="E80" s="16" t="s">
        <v>1</v>
      </c>
      <c r="F80" s="195">
        <v>0</v>
      </c>
      <c r="H80" s="31"/>
    </row>
    <row r="81" spans="2:8" s="1" customFormat="1" ht="16.899999999999999" customHeight="1">
      <c r="B81" s="31"/>
      <c r="C81" s="194" t="s">
        <v>1</v>
      </c>
      <c r="D81" s="194" t="s">
        <v>247</v>
      </c>
      <c r="E81" s="16" t="s">
        <v>1</v>
      </c>
      <c r="F81" s="195">
        <v>12.35</v>
      </c>
      <c r="H81" s="31"/>
    </row>
    <row r="82" spans="2:8" s="1" customFormat="1" ht="16.899999999999999" customHeight="1">
      <c r="B82" s="31"/>
      <c r="C82" s="194" t="s">
        <v>1</v>
      </c>
      <c r="D82" s="194" t="s">
        <v>282</v>
      </c>
      <c r="E82" s="16" t="s">
        <v>1</v>
      </c>
      <c r="F82" s="195">
        <v>0</v>
      </c>
      <c r="H82" s="31"/>
    </row>
    <row r="83" spans="2:8" s="1" customFormat="1" ht="16.899999999999999" customHeight="1">
      <c r="B83" s="31"/>
      <c r="C83" s="194" t="s">
        <v>1</v>
      </c>
      <c r="D83" s="194" t="s">
        <v>245</v>
      </c>
      <c r="E83" s="16" t="s">
        <v>1</v>
      </c>
      <c r="F83" s="195">
        <v>11.375</v>
      </c>
      <c r="H83" s="31"/>
    </row>
    <row r="84" spans="2:8" s="1" customFormat="1" ht="16.899999999999999" customHeight="1">
      <c r="B84" s="31"/>
      <c r="C84" s="194" t="s">
        <v>1</v>
      </c>
      <c r="D84" s="194" t="s">
        <v>283</v>
      </c>
      <c r="E84" s="16" t="s">
        <v>1</v>
      </c>
      <c r="F84" s="195">
        <v>0</v>
      </c>
      <c r="H84" s="31"/>
    </row>
    <row r="85" spans="2:8" s="1" customFormat="1" ht="16.899999999999999" customHeight="1">
      <c r="B85" s="31"/>
      <c r="C85" s="194" t="s">
        <v>1</v>
      </c>
      <c r="D85" s="194" t="s">
        <v>245</v>
      </c>
      <c r="E85" s="16" t="s">
        <v>1</v>
      </c>
      <c r="F85" s="195">
        <v>11.375</v>
      </c>
      <c r="H85" s="31"/>
    </row>
    <row r="86" spans="2:8" s="1" customFormat="1" ht="16.899999999999999" customHeight="1">
      <c r="B86" s="31"/>
      <c r="C86" s="194" t="s">
        <v>1</v>
      </c>
      <c r="D86" s="194" t="s">
        <v>284</v>
      </c>
      <c r="E86" s="16" t="s">
        <v>1</v>
      </c>
      <c r="F86" s="195">
        <v>0</v>
      </c>
      <c r="H86" s="31"/>
    </row>
    <row r="87" spans="2:8" s="1" customFormat="1" ht="16.899999999999999" customHeight="1">
      <c r="B87" s="31"/>
      <c r="C87" s="194" t="s">
        <v>1</v>
      </c>
      <c r="D87" s="194" t="s">
        <v>245</v>
      </c>
      <c r="E87" s="16" t="s">
        <v>1</v>
      </c>
      <c r="F87" s="195">
        <v>11.375</v>
      </c>
      <c r="H87" s="31"/>
    </row>
    <row r="88" spans="2:8" s="1" customFormat="1" ht="16.899999999999999" customHeight="1">
      <c r="B88" s="31"/>
      <c r="C88" s="194" t="s">
        <v>1</v>
      </c>
      <c r="D88" s="194" t="s">
        <v>285</v>
      </c>
      <c r="E88" s="16" t="s">
        <v>1</v>
      </c>
      <c r="F88" s="195">
        <v>0</v>
      </c>
      <c r="H88" s="31"/>
    </row>
    <row r="89" spans="2:8" s="1" customFormat="1" ht="16.899999999999999" customHeight="1">
      <c r="B89" s="31"/>
      <c r="C89" s="194" t="s">
        <v>1</v>
      </c>
      <c r="D89" s="194" t="s">
        <v>245</v>
      </c>
      <c r="E89" s="16" t="s">
        <v>1</v>
      </c>
      <c r="F89" s="195">
        <v>11.375</v>
      </c>
      <c r="H89" s="31"/>
    </row>
    <row r="90" spans="2:8" s="1" customFormat="1" ht="16.899999999999999" customHeight="1">
      <c r="B90" s="31"/>
      <c r="C90" s="194" t="s">
        <v>1</v>
      </c>
      <c r="D90" s="194" t="s">
        <v>286</v>
      </c>
      <c r="E90" s="16" t="s">
        <v>1</v>
      </c>
      <c r="F90" s="195">
        <v>0</v>
      </c>
      <c r="H90" s="31"/>
    </row>
    <row r="91" spans="2:8" s="1" customFormat="1" ht="16.899999999999999" customHeight="1">
      <c r="B91" s="31"/>
      <c r="C91" s="194" t="s">
        <v>1</v>
      </c>
      <c r="D91" s="194" t="s">
        <v>247</v>
      </c>
      <c r="E91" s="16" t="s">
        <v>1</v>
      </c>
      <c r="F91" s="195">
        <v>12.35</v>
      </c>
      <c r="H91" s="31"/>
    </row>
    <row r="92" spans="2:8" s="1" customFormat="1" ht="16.899999999999999" customHeight="1">
      <c r="B92" s="31"/>
      <c r="C92" s="194" t="s">
        <v>1</v>
      </c>
      <c r="D92" s="194" t="s">
        <v>287</v>
      </c>
      <c r="E92" s="16" t="s">
        <v>1</v>
      </c>
      <c r="F92" s="195">
        <v>0</v>
      </c>
      <c r="H92" s="31"/>
    </row>
    <row r="93" spans="2:8" s="1" customFormat="1" ht="16.899999999999999" customHeight="1">
      <c r="B93" s="31"/>
      <c r="C93" s="194" t="s">
        <v>1</v>
      </c>
      <c r="D93" s="194" t="s">
        <v>247</v>
      </c>
      <c r="E93" s="16" t="s">
        <v>1</v>
      </c>
      <c r="F93" s="195">
        <v>12.35</v>
      </c>
      <c r="H93" s="31"/>
    </row>
    <row r="94" spans="2:8" s="1" customFormat="1" ht="16.899999999999999" customHeight="1">
      <c r="B94" s="31"/>
      <c r="C94" s="194" t="s">
        <v>1</v>
      </c>
      <c r="D94" s="194" t="s">
        <v>288</v>
      </c>
      <c r="E94" s="16" t="s">
        <v>1</v>
      </c>
      <c r="F94" s="195">
        <v>0</v>
      </c>
      <c r="H94" s="31"/>
    </row>
    <row r="95" spans="2:8" s="1" customFormat="1" ht="16.899999999999999" customHeight="1">
      <c r="B95" s="31"/>
      <c r="C95" s="194" t="s">
        <v>1</v>
      </c>
      <c r="D95" s="194" t="s">
        <v>245</v>
      </c>
      <c r="E95" s="16" t="s">
        <v>1</v>
      </c>
      <c r="F95" s="195">
        <v>11.375</v>
      </c>
      <c r="H95" s="31"/>
    </row>
    <row r="96" spans="2:8" s="1" customFormat="1" ht="16.899999999999999" customHeight="1">
      <c r="B96" s="31"/>
      <c r="C96" s="194" t="s">
        <v>1</v>
      </c>
      <c r="D96" s="194" t="s">
        <v>289</v>
      </c>
      <c r="E96" s="16" t="s">
        <v>1</v>
      </c>
      <c r="F96" s="195">
        <v>0</v>
      </c>
      <c r="H96" s="31"/>
    </row>
    <row r="97" spans="2:8" s="1" customFormat="1" ht="16.899999999999999" customHeight="1">
      <c r="B97" s="31"/>
      <c r="C97" s="194" t="s">
        <v>1</v>
      </c>
      <c r="D97" s="194" t="s">
        <v>247</v>
      </c>
      <c r="E97" s="16" t="s">
        <v>1</v>
      </c>
      <c r="F97" s="195">
        <v>12.35</v>
      </c>
      <c r="H97" s="31"/>
    </row>
    <row r="98" spans="2:8" s="1" customFormat="1" ht="16.899999999999999" customHeight="1">
      <c r="B98" s="31"/>
      <c r="C98" s="194" t="s">
        <v>103</v>
      </c>
      <c r="D98" s="194" t="s">
        <v>189</v>
      </c>
      <c r="E98" s="16" t="s">
        <v>1</v>
      </c>
      <c r="F98" s="195">
        <v>505.53800000000001</v>
      </c>
      <c r="H98" s="31"/>
    </row>
    <row r="99" spans="2:8" s="1" customFormat="1" ht="16.899999999999999" customHeight="1">
      <c r="B99" s="31"/>
      <c r="C99" s="196" t="s">
        <v>1070</v>
      </c>
      <c r="H99" s="31"/>
    </row>
    <row r="100" spans="2:8" s="1" customFormat="1" ht="16.899999999999999" customHeight="1">
      <c r="B100" s="31"/>
      <c r="C100" s="194" t="s">
        <v>240</v>
      </c>
      <c r="D100" s="194" t="s">
        <v>241</v>
      </c>
      <c r="E100" s="16" t="s">
        <v>105</v>
      </c>
      <c r="F100" s="195">
        <v>252.76900000000001</v>
      </c>
      <c r="H100" s="31"/>
    </row>
    <row r="101" spans="2:8" s="1" customFormat="1" ht="16.899999999999999" customHeight="1">
      <c r="B101" s="31"/>
      <c r="C101" s="194" t="s">
        <v>229</v>
      </c>
      <c r="D101" s="194" t="s">
        <v>230</v>
      </c>
      <c r="E101" s="16" t="s">
        <v>105</v>
      </c>
      <c r="F101" s="195">
        <v>90.346000000000004</v>
      </c>
      <c r="H101" s="31"/>
    </row>
    <row r="102" spans="2:8" s="1" customFormat="1" ht="16.899999999999999" customHeight="1">
      <c r="B102" s="31"/>
      <c r="C102" s="194" t="s">
        <v>297</v>
      </c>
      <c r="D102" s="194" t="s">
        <v>298</v>
      </c>
      <c r="E102" s="16" t="s">
        <v>105</v>
      </c>
      <c r="F102" s="195">
        <v>202.215</v>
      </c>
      <c r="H102" s="31"/>
    </row>
    <row r="103" spans="2:8" s="1" customFormat="1" ht="16.899999999999999" customHeight="1">
      <c r="B103" s="31"/>
      <c r="C103" s="194" t="s">
        <v>307</v>
      </c>
      <c r="D103" s="194" t="s">
        <v>308</v>
      </c>
      <c r="E103" s="16" t="s">
        <v>105</v>
      </c>
      <c r="F103" s="195">
        <v>50.554000000000002</v>
      </c>
      <c r="H103" s="31"/>
    </row>
    <row r="104" spans="2:8" s="1" customFormat="1" ht="22.5">
      <c r="B104" s="31"/>
      <c r="C104" s="194" t="s">
        <v>393</v>
      </c>
      <c r="D104" s="194" t="s">
        <v>394</v>
      </c>
      <c r="E104" s="16" t="s">
        <v>105</v>
      </c>
      <c r="F104" s="195">
        <v>1267.3230000000001</v>
      </c>
      <c r="H104" s="31"/>
    </row>
    <row r="105" spans="2:8" s="1" customFormat="1" ht="22.5">
      <c r="B105" s="31"/>
      <c r="C105" s="194" t="s">
        <v>402</v>
      </c>
      <c r="D105" s="194" t="s">
        <v>403</v>
      </c>
      <c r="E105" s="16" t="s">
        <v>105</v>
      </c>
      <c r="F105" s="195">
        <v>451.73200000000003</v>
      </c>
      <c r="H105" s="31"/>
    </row>
    <row r="106" spans="2:8" s="1" customFormat="1" ht="22.5">
      <c r="B106" s="31"/>
      <c r="C106" s="194" t="s">
        <v>407</v>
      </c>
      <c r="D106" s="194" t="s">
        <v>408</v>
      </c>
      <c r="E106" s="16" t="s">
        <v>105</v>
      </c>
      <c r="F106" s="195">
        <v>139.464</v>
      </c>
      <c r="H106" s="31"/>
    </row>
    <row r="107" spans="2:8" s="1" customFormat="1" ht="22.5">
      <c r="B107" s="31"/>
      <c r="C107" s="194" t="s">
        <v>419</v>
      </c>
      <c r="D107" s="194" t="s">
        <v>420</v>
      </c>
      <c r="E107" s="16" t="s">
        <v>105</v>
      </c>
      <c r="F107" s="195">
        <v>139.464</v>
      </c>
      <c r="H107" s="31"/>
    </row>
    <row r="108" spans="2:8" s="1" customFormat="1" ht="16.899999999999999" customHeight="1">
      <c r="B108" s="31"/>
      <c r="C108" s="194" t="s">
        <v>428</v>
      </c>
      <c r="D108" s="194" t="s">
        <v>429</v>
      </c>
      <c r="E108" s="16" t="s">
        <v>105</v>
      </c>
      <c r="F108" s="195">
        <v>642.78700000000003</v>
      </c>
      <c r="H108" s="31"/>
    </row>
    <row r="109" spans="2:8" s="1" customFormat="1" ht="16.899999999999999" customHeight="1">
      <c r="B109" s="31"/>
      <c r="C109" s="194" t="s">
        <v>432</v>
      </c>
      <c r="D109" s="194" t="s">
        <v>433</v>
      </c>
      <c r="E109" s="16" t="s">
        <v>105</v>
      </c>
      <c r="F109" s="195">
        <v>451.73200000000003</v>
      </c>
      <c r="H109" s="31"/>
    </row>
    <row r="110" spans="2:8" s="1" customFormat="1" ht="16.899999999999999" customHeight="1">
      <c r="B110" s="31"/>
      <c r="C110" s="194" t="s">
        <v>444</v>
      </c>
      <c r="D110" s="194" t="s">
        <v>445</v>
      </c>
      <c r="E110" s="16" t="s">
        <v>105</v>
      </c>
      <c r="F110" s="195">
        <v>1094.518</v>
      </c>
      <c r="H110" s="31"/>
    </row>
    <row r="111" spans="2:8" s="1" customFormat="1" ht="16.899999999999999" customHeight="1">
      <c r="B111" s="31"/>
      <c r="C111" s="194" t="s">
        <v>449</v>
      </c>
      <c r="D111" s="194" t="s">
        <v>450</v>
      </c>
      <c r="E111" s="16" t="s">
        <v>105</v>
      </c>
      <c r="F111" s="195">
        <v>630.84400000000005</v>
      </c>
      <c r="H111" s="31"/>
    </row>
    <row r="112" spans="2:8" s="1" customFormat="1" ht="16.899999999999999" customHeight="1">
      <c r="B112" s="31"/>
      <c r="C112" s="190" t="s">
        <v>107</v>
      </c>
      <c r="D112" s="191" t="s">
        <v>107</v>
      </c>
      <c r="E112" s="192" t="s">
        <v>105</v>
      </c>
      <c r="F112" s="193">
        <v>39.825000000000003</v>
      </c>
      <c r="H112" s="31"/>
    </row>
    <row r="113" spans="2:8" s="1" customFormat="1" ht="16.899999999999999" customHeight="1">
      <c r="B113" s="31"/>
      <c r="C113" s="194" t="s">
        <v>1</v>
      </c>
      <c r="D113" s="194" t="s">
        <v>315</v>
      </c>
      <c r="E113" s="16" t="s">
        <v>1</v>
      </c>
      <c r="F113" s="195">
        <v>0</v>
      </c>
      <c r="H113" s="31"/>
    </row>
    <row r="114" spans="2:8" s="1" customFormat="1" ht="16.899999999999999" customHeight="1">
      <c r="B114" s="31"/>
      <c r="C114" s="194" t="s">
        <v>1</v>
      </c>
      <c r="D114" s="194" t="s">
        <v>244</v>
      </c>
      <c r="E114" s="16" t="s">
        <v>1</v>
      </c>
      <c r="F114" s="195">
        <v>0</v>
      </c>
      <c r="H114" s="31"/>
    </row>
    <row r="115" spans="2:8" s="1" customFormat="1" ht="16.899999999999999" customHeight="1">
      <c r="B115" s="31"/>
      <c r="C115" s="194" t="s">
        <v>1</v>
      </c>
      <c r="D115" s="194" t="s">
        <v>525</v>
      </c>
      <c r="E115" s="16" t="s">
        <v>1</v>
      </c>
      <c r="F115" s="195">
        <v>0.75</v>
      </c>
      <c r="H115" s="31"/>
    </row>
    <row r="116" spans="2:8" s="1" customFormat="1" ht="16.899999999999999" customHeight="1">
      <c r="B116" s="31"/>
      <c r="C116" s="194" t="s">
        <v>1</v>
      </c>
      <c r="D116" s="194" t="s">
        <v>246</v>
      </c>
      <c r="E116" s="16" t="s">
        <v>1</v>
      </c>
      <c r="F116" s="195">
        <v>0</v>
      </c>
      <c r="H116" s="31"/>
    </row>
    <row r="117" spans="2:8" s="1" customFormat="1" ht="16.899999999999999" customHeight="1">
      <c r="B117" s="31"/>
      <c r="C117" s="194" t="s">
        <v>1</v>
      </c>
      <c r="D117" s="194" t="s">
        <v>526</v>
      </c>
      <c r="E117" s="16" t="s">
        <v>1</v>
      </c>
      <c r="F117" s="195">
        <v>1.35</v>
      </c>
      <c r="H117" s="31"/>
    </row>
    <row r="118" spans="2:8" s="1" customFormat="1" ht="16.899999999999999" customHeight="1">
      <c r="B118" s="31"/>
      <c r="C118" s="194" t="s">
        <v>1</v>
      </c>
      <c r="D118" s="194" t="s">
        <v>248</v>
      </c>
      <c r="E118" s="16" t="s">
        <v>1</v>
      </c>
      <c r="F118" s="195">
        <v>0</v>
      </c>
      <c r="H118" s="31"/>
    </row>
    <row r="119" spans="2:8" s="1" customFormat="1" ht="16.899999999999999" customHeight="1">
      <c r="B119" s="31"/>
      <c r="C119" s="194" t="s">
        <v>1</v>
      </c>
      <c r="D119" s="194" t="s">
        <v>527</v>
      </c>
      <c r="E119" s="16" t="s">
        <v>1</v>
      </c>
      <c r="F119" s="195">
        <v>1.8</v>
      </c>
      <c r="H119" s="31"/>
    </row>
    <row r="120" spans="2:8" s="1" customFormat="1" ht="16.899999999999999" customHeight="1">
      <c r="B120" s="31"/>
      <c r="C120" s="194" t="s">
        <v>1</v>
      </c>
      <c r="D120" s="194" t="s">
        <v>249</v>
      </c>
      <c r="E120" s="16" t="s">
        <v>1</v>
      </c>
      <c r="F120" s="195">
        <v>0</v>
      </c>
      <c r="H120" s="31"/>
    </row>
    <row r="121" spans="2:8" s="1" customFormat="1" ht="16.899999999999999" customHeight="1">
      <c r="B121" s="31"/>
      <c r="C121" s="194" t="s">
        <v>1</v>
      </c>
      <c r="D121" s="194" t="s">
        <v>528</v>
      </c>
      <c r="E121" s="16" t="s">
        <v>1</v>
      </c>
      <c r="F121" s="195">
        <v>0.6</v>
      </c>
      <c r="H121" s="31"/>
    </row>
    <row r="122" spans="2:8" s="1" customFormat="1" ht="16.899999999999999" customHeight="1">
      <c r="B122" s="31"/>
      <c r="C122" s="194" t="s">
        <v>1</v>
      </c>
      <c r="D122" s="194" t="s">
        <v>250</v>
      </c>
      <c r="E122" s="16" t="s">
        <v>1</v>
      </c>
      <c r="F122" s="195">
        <v>0</v>
      </c>
      <c r="H122" s="31"/>
    </row>
    <row r="123" spans="2:8" s="1" customFormat="1" ht="16.899999999999999" customHeight="1">
      <c r="B123" s="31"/>
      <c r="C123" s="194" t="s">
        <v>1</v>
      </c>
      <c r="D123" s="194" t="s">
        <v>526</v>
      </c>
      <c r="E123" s="16" t="s">
        <v>1</v>
      </c>
      <c r="F123" s="195">
        <v>1.35</v>
      </c>
      <c r="H123" s="31"/>
    </row>
    <row r="124" spans="2:8" s="1" customFormat="1" ht="16.899999999999999" customHeight="1">
      <c r="B124" s="31"/>
      <c r="C124" s="194" t="s">
        <v>1</v>
      </c>
      <c r="D124" s="194" t="s">
        <v>251</v>
      </c>
      <c r="E124" s="16" t="s">
        <v>1</v>
      </c>
      <c r="F124" s="195">
        <v>0</v>
      </c>
      <c r="H124" s="31"/>
    </row>
    <row r="125" spans="2:8" s="1" customFormat="1" ht="16.899999999999999" customHeight="1">
      <c r="B125" s="31"/>
      <c r="C125" s="194" t="s">
        <v>1</v>
      </c>
      <c r="D125" s="194" t="s">
        <v>525</v>
      </c>
      <c r="E125" s="16" t="s">
        <v>1</v>
      </c>
      <c r="F125" s="195">
        <v>0.75</v>
      </c>
      <c r="H125" s="31"/>
    </row>
    <row r="126" spans="2:8" s="1" customFormat="1" ht="16.899999999999999" customHeight="1">
      <c r="B126" s="31"/>
      <c r="C126" s="194" t="s">
        <v>1</v>
      </c>
      <c r="D126" s="194" t="s">
        <v>252</v>
      </c>
      <c r="E126" s="16" t="s">
        <v>1</v>
      </c>
      <c r="F126" s="195">
        <v>0</v>
      </c>
      <c r="H126" s="31"/>
    </row>
    <row r="127" spans="2:8" s="1" customFormat="1" ht="16.899999999999999" customHeight="1">
      <c r="B127" s="31"/>
      <c r="C127" s="194" t="s">
        <v>1</v>
      </c>
      <c r="D127" s="194" t="s">
        <v>526</v>
      </c>
      <c r="E127" s="16" t="s">
        <v>1</v>
      </c>
      <c r="F127" s="195">
        <v>1.35</v>
      </c>
      <c r="H127" s="31"/>
    </row>
    <row r="128" spans="2:8" s="1" customFormat="1" ht="16.899999999999999" customHeight="1">
      <c r="B128" s="31"/>
      <c r="C128" s="194" t="s">
        <v>1</v>
      </c>
      <c r="D128" s="194" t="s">
        <v>253</v>
      </c>
      <c r="E128" s="16" t="s">
        <v>1</v>
      </c>
      <c r="F128" s="195">
        <v>0</v>
      </c>
      <c r="H128" s="31"/>
    </row>
    <row r="129" spans="2:8" s="1" customFormat="1" ht="16.899999999999999" customHeight="1">
      <c r="B129" s="31"/>
      <c r="C129" s="194" t="s">
        <v>1</v>
      </c>
      <c r="D129" s="194" t="s">
        <v>528</v>
      </c>
      <c r="E129" s="16" t="s">
        <v>1</v>
      </c>
      <c r="F129" s="195">
        <v>0.6</v>
      </c>
      <c r="H129" s="31"/>
    </row>
    <row r="130" spans="2:8" s="1" customFormat="1" ht="16.899999999999999" customHeight="1">
      <c r="B130" s="31"/>
      <c r="C130" s="194" t="s">
        <v>1</v>
      </c>
      <c r="D130" s="194" t="s">
        <v>254</v>
      </c>
      <c r="E130" s="16" t="s">
        <v>1</v>
      </c>
      <c r="F130" s="195">
        <v>0</v>
      </c>
      <c r="H130" s="31"/>
    </row>
    <row r="131" spans="2:8" s="1" customFormat="1" ht="16.899999999999999" customHeight="1">
      <c r="B131" s="31"/>
      <c r="C131" s="194" t="s">
        <v>1</v>
      </c>
      <c r="D131" s="194" t="s">
        <v>525</v>
      </c>
      <c r="E131" s="16" t="s">
        <v>1</v>
      </c>
      <c r="F131" s="195">
        <v>0.75</v>
      </c>
      <c r="H131" s="31"/>
    </row>
    <row r="132" spans="2:8" s="1" customFormat="1" ht="16.899999999999999" customHeight="1">
      <c r="B132" s="31"/>
      <c r="C132" s="194" t="s">
        <v>1</v>
      </c>
      <c r="D132" s="194" t="s">
        <v>255</v>
      </c>
      <c r="E132" s="16" t="s">
        <v>1</v>
      </c>
      <c r="F132" s="195">
        <v>0</v>
      </c>
      <c r="H132" s="31"/>
    </row>
    <row r="133" spans="2:8" s="1" customFormat="1" ht="16.899999999999999" customHeight="1">
      <c r="B133" s="31"/>
      <c r="C133" s="194" t="s">
        <v>1</v>
      </c>
      <c r="D133" s="194" t="s">
        <v>525</v>
      </c>
      <c r="E133" s="16" t="s">
        <v>1</v>
      </c>
      <c r="F133" s="195">
        <v>0.75</v>
      </c>
      <c r="H133" s="31"/>
    </row>
    <row r="134" spans="2:8" s="1" customFormat="1" ht="16.899999999999999" customHeight="1">
      <c r="B134" s="31"/>
      <c r="C134" s="194" t="s">
        <v>1</v>
      </c>
      <c r="D134" s="194" t="s">
        <v>256</v>
      </c>
      <c r="E134" s="16" t="s">
        <v>1</v>
      </c>
      <c r="F134" s="195">
        <v>0</v>
      </c>
      <c r="H134" s="31"/>
    </row>
    <row r="135" spans="2:8" s="1" customFormat="1" ht="16.899999999999999" customHeight="1">
      <c r="B135" s="31"/>
      <c r="C135" s="194" t="s">
        <v>1</v>
      </c>
      <c r="D135" s="194" t="s">
        <v>525</v>
      </c>
      <c r="E135" s="16" t="s">
        <v>1</v>
      </c>
      <c r="F135" s="195">
        <v>0.75</v>
      </c>
      <c r="H135" s="31"/>
    </row>
    <row r="136" spans="2:8" s="1" customFormat="1" ht="16.899999999999999" customHeight="1">
      <c r="B136" s="31"/>
      <c r="C136" s="194" t="s">
        <v>1</v>
      </c>
      <c r="D136" s="194" t="s">
        <v>257</v>
      </c>
      <c r="E136" s="16" t="s">
        <v>1</v>
      </c>
      <c r="F136" s="195">
        <v>0</v>
      </c>
      <c r="H136" s="31"/>
    </row>
    <row r="137" spans="2:8" s="1" customFormat="1" ht="16.899999999999999" customHeight="1">
      <c r="B137" s="31"/>
      <c r="C137" s="194" t="s">
        <v>1</v>
      </c>
      <c r="D137" s="194" t="s">
        <v>528</v>
      </c>
      <c r="E137" s="16" t="s">
        <v>1</v>
      </c>
      <c r="F137" s="195">
        <v>0.6</v>
      </c>
      <c r="H137" s="31"/>
    </row>
    <row r="138" spans="2:8" s="1" customFormat="1" ht="16.899999999999999" customHeight="1">
      <c r="B138" s="31"/>
      <c r="C138" s="194" t="s">
        <v>1</v>
      </c>
      <c r="D138" s="194" t="s">
        <v>258</v>
      </c>
      <c r="E138" s="16" t="s">
        <v>1</v>
      </c>
      <c r="F138" s="195">
        <v>0</v>
      </c>
      <c r="H138" s="31"/>
    </row>
    <row r="139" spans="2:8" s="1" customFormat="1" ht="16.899999999999999" customHeight="1">
      <c r="B139" s="31"/>
      <c r="C139" s="194" t="s">
        <v>1</v>
      </c>
      <c r="D139" s="194" t="s">
        <v>528</v>
      </c>
      <c r="E139" s="16" t="s">
        <v>1</v>
      </c>
      <c r="F139" s="195">
        <v>0.6</v>
      </c>
      <c r="H139" s="31"/>
    </row>
    <row r="140" spans="2:8" s="1" customFormat="1" ht="16.899999999999999" customHeight="1">
      <c r="B140" s="31"/>
      <c r="C140" s="194" t="s">
        <v>1</v>
      </c>
      <c r="D140" s="194" t="s">
        <v>476</v>
      </c>
      <c r="E140" s="16" t="s">
        <v>1</v>
      </c>
      <c r="F140" s="195">
        <v>0</v>
      </c>
      <c r="H140" s="31"/>
    </row>
    <row r="141" spans="2:8" s="1" customFormat="1" ht="16.899999999999999" customHeight="1">
      <c r="B141" s="31"/>
      <c r="C141" s="194" t="s">
        <v>1</v>
      </c>
      <c r="D141" s="194" t="s">
        <v>525</v>
      </c>
      <c r="E141" s="16" t="s">
        <v>1</v>
      </c>
      <c r="F141" s="195">
        <v>0.75</v>
      </c>
      <c r="H141" s="31"/>
    </row>
    <row r="142" spans="2:8" s="1" customFormat="1" ht="16.899999999999999" customHeight="1">
      <c r="B142" s="31"/>
      <c r="C142" s="194" t="s">
        <v>1</v>
      </c>
      <c r="D142" s="194" t="s">
        <v>260</v>
      </c>
      <c r="E142" s="16" t="s">
        <v>1</v>
      </c>
      <c r="F142" s="195">
        <v>0</v>
      </c>
      <c r="H142" s="31"/>
    </row>
    <row r="143" spans="2:8" s="1" customFormat="1" ht="16.899999999999999" customHeight="1">
      <c r="B143" s="31"/>
      <c r="C143" s="194" t="s">
        <v>1</v>
      </c>
      <c r="D143" s="194" t="s">
        <v>525</v>
      </c>
      <c r="E143" s="16" t="s">
        <v>1</v>
      </c>
      <c r="F143" s="195">
        <v>0.75</v>
      </c>
      <c r="H143" s="31"/>
    </row>
    <row r="144" spans="2:8" s="1" customFormat="1" ht="16.899999999999999" customHeight="1">
      <c r="B144" s="31"/>
      <c r="C144" s="194" t="s">
        <v>1</v>
      </c>
      <c r="D144" s="194" t="s">
        <v>261</v>
      </c>
      <c r="E144" s="16" t="s">
        <v>1</v>
      </c>
      <c r="F144" s="195">
        <v>0</v>
      </c>
      <c r="H144" s="31"/>
    </row>
    <row r="145" spans="2:8" s="1" customFormat="1" ht="16.899999999999999" customHeight="1">
      <c r="B145" s="31"/>
      <c r="C145" s="194" t="s">
        <v>1</v>
      </c>
      <c r="D145" s="194" t="s">
        <v>529</v>
      </c>
      <c r="E145" s="16" t="s">
        <v>1</v>
      </c>
      <c r="F145" s="195">
        <v>0.9</v>
      </c>
      <c r="H145" s="31"/>
    </row>
    <row r="146" spans="2:8" s="1" customFormat="1" ht="16.899999999999999" customHeight="1">
      <c r="B146" s="31"/>
      <c r="C146" s="194" t="s">
        <v>1</v>
      </c>
      <c r="D146" s="194" t="s">
        <v>262</v>
      </c>
      <c r="E146" s="16" t="s">
        <v>1</v>
      </c>
      <c r="F146" s="195">
        <v>0</v>
      </c>
      <c r="H146" s="31"/>
    </row>
    <row r="147" spans="2:8" s="1" customFormat="1" ht="16.899999999999999" customHeight="1">
      <c r="B147" s="31"/>
      <c r="C147" s="194" t="s">
        <v>1</v>
      </c>
      <c r="D147" s="194" t="s">
        <v>529</v>
      </c>
      <c r="E147" s="16" t="s">
        <v>1</v>
      </c>
      <c r="F147" s="195">
        <v>0.9</v>
      </c>
      <c r="H147" s="31"/>
    </row>
    <row r="148" spans="2:8" s="1" customFormat="1" ht="16.899999999999999" customHeight="1">
      <c r="B148" s="31"/>
      <c r="C148" s="194" t="s">
        <v>1</v>
      </c>
      <c r="D148" s="194" t="s">
        <v>263</v>
      </c>
      <c r="E148" s="16" t="s">
        <v>1</v>
      </c>
      <c r="F148" s="195">
        <v>0</v>
      </c>
      <c r="H148" s="31"/>
    </row>
    <row r="149" spans="2:8" s="1" customFormat="1" ht="16.899999999999999" customHeight="1">
      <c r="B149" s="31"/>
      <c r="C149" s="194" t="s">
        <v>1</v>
      </c>
      <c r="D149" s="194" t="s">
        <v>530</v>
      </c>
      <c r="E149" s="16" t="s">
        <v>1</v>
      </c>
      <c r="F149" s="195">
        <v>0.45</v>
      </c>
      <c r="H149" s="31"/>
    </row>
    <row r="150" spans="2:8" s="1" customFormat="1" ht="16.899999999999999" customHeight="1">
      <c r="B150" s="31"/>
      <c r="C150" s="194" t="s">
        <v>1</v>
      </c>
      <c r="D150" s="194" t="s">
        <v>264</v>
      </c>
      <c r="E150" s="16" t="s">
        <v>1</v>
      </c>
      <c r="F150" s="195">
        <v>0</v>
      </c>
      <c r="H150" s="31"/>
    </row>
    <row r="151" spans="2:8" s="1" customFormat="1" ht="16.899999999999999" customHeight="1">
      <c r="B151" s="31"/>
      <c r="C151" s="194" t="s">
        <v>1</v>
      </c>
      <c r="D151" s="194" t="s">
        <v>525</v>
      </c>
      <c r="E151" s="16" t="s">
        <v>1</v>
      </c>
      <c r="F151" s="195">
        <v>0.75</v>
      </c>
      <c r="H151" s="31"/>
    </row>
    <row r="152" spans="2:8" s="1" customFormat="1" ht="16.899999999999999" customHeight="1">
      <c r="B152" s="31"/>
      <c r="C152" s="194" t="s">
        <v>1</v>
      </c>
      <c r="D152" s="194" t="s">
        <v>265</v>
      </c>
      <c r="E152" s="16" t="s">
        <v>1</v>
      </c>
      <c r="F152" s="195">
        <v>0</v>
      </c>
      <c r="H152" s="31"/>
    </row>
    <row r="153" spans="2:8" s="1" customFormat="1" ht="16.899999999999999" customHeight="1">
      <c r="B153" s="31"/>
      <c r="C153" s="194" t="s">
        <v>1</v>
      </c>
      <c r="D153" s="194" t="s">
        <v>525</v>
      </c>
      <c r="E153" s="16" t="s">
        <v>1</v>
      </c>
      <c r="F153" s="195">
        <v>0.75</v>
      </c>
      <c r="H153" s="31"/>
    </row>
    <row r="154" spans="2:8" s="1" customFormat="1" ht="16.899999999999999" customHeight="1">
      <c r="B154" s="31"/>
      <c r="C154" s="194" t="s">
        <v>1</v>
      </c>
      <c r="D154" s="194" t="s">
        <v>266</v>
      </c>
      <c r="E154" s="16" t="s">
        <v>1</v>
      </c>
      <c r="F154" s="195">
        <v>0</v>
      </c>
      <c r="H154" s="31"/>
    </row>
    <row r="155" spans="2:8" s="1" customFormat="1" ht="16.899999999999999" customHeight="1">
      <c r="B155" s="31"/>
      <c r="C155" s="194" t="s">
        <v>1</v>
      </c>
      <c r="D155" s="194" t="s">
        <v>528</v>
      </c>
      <c r="E155" s="16" t="s">
        <v>1</v>
      </c>
      <c r="F155" s="195">
        <v>0.6</v>
      </c>
      <c r="H155" s="31"/>
    </row>
    <row r="156" spans="2:8" s="1" customFormat="1" ht="16.899999999999999" customHeight="1">
      <c r="B156" s="31"/>
      <c r="C156" s="194" t="s">
        <v>1</v>
      </c>
      <c r="D156" s="194" t="s">
        <v>267</v>
      </c>
      <c r="E156" s="16" t="s">
        <v>1</v>
      </c>
      <c r="F156" s="195">
        <v>0</v>
      </c>
      <c r="H156" s="31"/>
    </row>
    <row r="157" spans="2:8" s="1" customFormat="1" ht="16.899999999999999" customHeight="1">
      <c r="B157" s="31"/>
      <c r="C157" s="194" t="s">
        <v>1</v>
      </c>
      <c r="D157" s="194" t="s">
        <v>529</v>
      </c>
      <c r="E157" s="16" t="s">
        <v>1</v>
      </c>
      <c r="F157" s="195">
        <v>0.9</v>
      </c>
      <c r="H157" s="31"/>
    </row>
    <row r="158" spans="2:8" s="1" customFormat="1" ht="16.899999999999999" customHeight="1">
      <c r="B158" s="31"/>
      <c r="C158" s="194" t="s">
        <v>1</v>
      </c>
      <c r="D158" s="194" t="s">
        <v>268</v>
      </c>
      <c r="E158" s="16" t="s">
        <v>1</v>
      </c>
      <c r="F158" s="195">
        <v>0</v>
      </c>
      <c r="H158" s="31"/>
    </row>
    <row r="159" spans="2:8" s="1" customFormat="1" ht="16.899999999999999" customHeight="1">
      <c r="B159" s="31"/>
      <c r="C159" s="194" t="s">
        <v>1</v>
      </c>
      <c r="D159" s="194" t="s">
        <v>528</v>
      </c>
      <c r="E159" s="16" t="s">
        <v>1</v>
      </c>
      <c r="F159" s="195">
        <v>0.6</v>
      </c>
      <c r="H159" s="31"/>
    </row>
    <row r="160" spans="2:8" s="1" customFormat="1" ht="16.899999999999999" customHeight="1">
      <c r="B160" s="31"/>
      <c r="C160" s="194" t="s">
        <v>1</v>
      </c>
      <c r="D160" s="194" t="s">
        <v>269</v>
      </c>
      <c r="E160" s="16" t="s">
        <v>1</v>
      </c>
      <c r="F160" s="195">
        <v>0</v>
      </c>
      <c r="H160" s="31"/>
    </row>
    <row r="161" spans="2:8" s="1" customFormat="1" ht="16.899999999999999" customHeight="1">
      <c r="B161" s="31"/>
      <c r="C161" s="194" t="s">
        <v>1</v>
      </c>
      <c r="D161" s="194" t="s">
        <v>525</v>
      </c>
      <c r="E161" s="16" t="s">
        <v>1</v>
      </c>
      <c r="F161" s="195">
        <v>0.75</v>
      </c>
      <c r="H161" s="31"/>
    </row>
    <row r="162" spans="2:8" s="1" customFormat="1" ht="16.899999999999999" customHeight="1">
      <c r="B162" s="31"/>
      <c r="C162" s="194" t="s">
        <v>1</v>
      </c>
      <c r="D162" s="194" t="s">
        <v>270</v>
      </c>
      <c r="E162" s="16" t="s">
        <v>1</v>
      </c>
      <c r="F162" s="195">
        <v>0</v>
      </c>
      <c r="H162" s="31"/>
    </row>
    <row r="163" spans="2:8" s="1" customFormat="1" ht="16.899999999999999" customHeight="1">
      <c r="B163" s="31"/>
      <c r="C163" s="194" t="s">
        <v>1</v>
      </c>
      <c r="D163" s="194" t="s">
        <v>529</v>
      </c>
      <c r="E163" s="16" t="s">
        <v>1</v>
      </c>
      <c r="F163" s="195">
        <v>0.9</v>
      </c>
      <c r="H163" s="31"/>
    </row>
    <row r="164" spans="2:8" s="1" customFormat="1" ht="16.899999999999999" customHeight="1">
      <c r="B164" s="31"/>
      <c r="C164" s="194" t="s">
        <v>1</v>
      </c>
      <c r="D164" s="194" t="s">
        <v>271</v>
      </c>
      <c r="E164" s="16" t="s">
        <v>1</v>
      </c>
      <c r="F164" s="195">
        <v>0</v>
      </c>
      <c r="H164" s="31"/>
    </row>
    <row r="165" spans="2:8" s="1" customFormat="1" ht="16.899999999999999" customHeight="1">
      <c r="B165" s="31"/>
      <c r="C165" s="194" t="s">
        <v>1</v>
      </c>
      <c r="D165" s="194" t="s">
        <v>526</v>
      </c>
      <c r="E165" s="16" t="s">
        <v>1</v>
      </c>
      <c r="F165" s="195">
        <v>1.35</v>
      </c>
      <c r="H165" s="31"/>
    </row>
    <row r="166" spans="2:8" s="1" customFormat="1" ht="16.899999999999999" customHeight="1">
      <c r="B166" s="31"/>
      <c r="C166" s="194" t="s">
        <v>1</v>
      </c>
      <c r="D166" s="194" t="s">
        <v>272</v>
      </c>
      <c r="E166" s="16" t="s">
        <v>1</v>
      </c>
      <c r="F166" s="195">
        <v>0</v>
      </c>
      <c r="H166" s="31"/>
    </row>
    <row r="167" spans="2:8" s="1" customFormat="1" ht="16.899999999999999" customHeight="1">
      <c r="B167" s="31"/>
      <c r="C167" s="194" t="s">
        <v>1</v>
      </c>
      <c r="D167" s="194" t="s">
        <v>525</v>
      </c>
      <c r="E167" s="16" t="s">
        <v>1</v>
      </c>
      <c r="F167" s="195">
        <v>0.75</v>
      </c>
      <c r="H167" s="31"/>
    </row>
    <row r="168" spans="2:8" s="1" customFormat="1" ht="16.899999999999999" customHeight="1">
      <c r="B168" s="31"/>
      <c r="C168" s="194" t="s">
        <v>1</v>
      </c>
      <c r="D168" s="194" t="s">
        <v>273</v>
      </c>
      <c r="E168" s="16" t="s">
        <v>1</v>
      </c>
      <c r="F168" s="195">
        <v>0</v>
      </c>
      <c r="H168" s="31"/>
    </row>
    <row r="169" spans="2:8" s="1" customFormat="1" ht="16.899999999999999" customHeight="1">
      <c r="B169" s="31"/>
      <c r="C169" s="194" t="s">
        <v>1</v>
      </c>
      <c r="D169" s="194" t="s">
        <v>531</v>
      </c>
      <c r="E169" s="16" t="s">
        <v>1</v>
      </c>
      <c r="F169" s="195">
        <v>0.52500000000000002</v>
      </c>
      <c r="H169" s="31"/>
    </row>
    <row r="170" spans="2:8" s="1" customFormat="1" ht="16.899999999999999" customHeight="1">
      <c r="B170" s="31"/>
      <c r="C170" s="194" t="s">
        <v>1</v>
      </c>
      <c r="D170" s="194" t="s">
        <v>274</v>
      </c>
      <c r="E170" s="16" t="s">
        <v>1</v>
      </c>
      <c r="F170" s="195">
        <v>0</v>
      </c>
      <c r="H170" s="31"/>
    </row>
    <row r="171" spans="2:8" s="1" customFormat="1" ht="16.899999999999999" customHeight="1">
      <c r="B171" s="31"/>
      <c r="C171" s="194" t="s">
        <v>1</v>
      </c>
      <c r="D171" s="194" t="s">
        <v>530</v>
      </c>
      <c r="E171" s="16" t="s">
        <v>1</v>
      </c>
      <c r="F171" s="195">
        <v>0.45</v>
      </c>
      <c r="H171" s="31"/>
    </row>
    <row r="172" spans="2:8" s="1" customFormat="1" ht="16.899999999999999" customHeight="1">
      <c r="B172" s="31"/>
      <c r="C172" s="194" t="s">
        <v>1</v>
      </c>
      <c r="D172" s="194" t="s">
        <v>275</v>
      </c>
      <c r="E172" s="16" t="s">
        <v>1</v>
      </c>
      <c r="F172" s="195">
        <v>0</v>
      </c>
      <c r="H172" s="31"/>
    </row>
    <row r="173" spans="2:8" s="1" customFormat="1" ht="16.899999999999999" customHeight="1">
      <c r="B173" s="31"/>
      <c r="C173" s="194" t="s">
        <v>1</v>
      </c>
      <c r="D173" s="194" t="s">
        <v>525</v>
      </c>
      <c r="E173" s="16" t="s">
        <v>1</v>
      </c>
      <c r="F173" s="195">
        <v>0.75</v>
      </c>
      <c r="H173" s="31"/>
    </row>
    <row r="174" spans="2:8" s="1" customFormat="1" ht="16.899999999999999" customHeight="1">
      <c r="B174" s="31"/>
      <c r="C174" s="194" t="s">
        <v>1</v>
      </c>
      <c r="D174" s="194" t="s">
        <v>276</v>
      </c>
      <c r="E174" s="16" t="s">
        <v>1</v>
      </c>
      <c r="F174" s="195">
        <v>0</v>
      </c>
      <c r="H174" s="31"/>
    </row>
    <row r="175" spans="2:8" s="1" customFormat="1" ht="16.899999999999999" customHeight="1">
      <c r="B175" s="31"/>
      <c r="C175" s="194" t="s">
        <v>1</v>
      </c>
      <c r="D175" s="194" t="s">
        <v>528</v>
      </c>
      <c r="E175" s="16" t="s">
        <v>1</v>
      </c>
      <c r="F175" s="195">
        <v>0.6</v>
      </c>
      <c r="H175" s="31"/>
    </row>
    <row r="176" spans="2:8" s="1" customFormat="1" ht="16.899999999999999" customHeight="1">
      <c r="B176" s="31"/>
      <c r="C176" s="194" t="s">
        <v>1</v>
      </c>
      <c r="D176" s="194" t="s">
        <v>279</v>
      </c>
      <c r="E176" s="16" t="s">
        <v>1</v>
      </c>
      <c r="F176" s="195">
        <v>0</v>
      </c>
      <c r="H176" s="31"/>
    </row>
    <row r="177" spans="2:8" s="1" customFormat="1" ht="16.899999999999999" customHeight="1">
      <c r="B177" s="31"/>
      <c r="C177" s="194" t="s">
        <v>1</v>
      </c>
      <c r="D177" s="194" t="s">
        <v>532</v>
      </c>
      <c r="E177" s="16" t="s">
        <v>1</v>
      </c>
      <c r="F177" s="195">
        <v>3.45</v>
      </c>
      <c r="H177" s="31"/>
    </row>
    <row r="178" spans="2:8" s="1" customFormat="1" ht="16.899999999999999" customHeight="1">
      <c r="B178" s="31"/>
      <c r="C178" s="194" t="s">
        <v>1</v>
      </c>
      <c r="D178" s="194" t="s">
        <v>280</v>
      </c>
      <c r="E178" s="16" t="s">
        <v>1</v>
      </c>
      <c r="F178" s="195">
        <v>0</v>
      </c>
      <c r="H178" s="31"/>
    </row>
    <row r="179" spans="2:8" s="1" customFormat="1" ht="16.899999999999999" customHeight="1">
      <c r="B179" s="31"/>
      <c r="C179" s="194" t="s">
        <v>1</v>
      </c>
      <c r="D179" s="194" t="s">
        <v>533</v>
      </c>
      <c r="E179" s="16" t="s">
        <v>1</v>
      </c>
      <c r="F179" s="195">
        <v>1.2</v>
      </c>
      <c r="H179" s="31"/>
    </row>
    <row r="180" spans="2:8" s="1" customFormat="1" ht="16.899999999999999" customHeight="1">
      <c r="B180" s="31"/>
      <c r="C180" s="194" t="s">
        <v>1</v>
      </c>
      <c r="D180" s="194" t="s">
        <v>281</v>
      </c>
      <c r="E180" s="16" t="s">
        <v>1</v>
      </c>
      <c r="F180" s="195">
        <v>0</v>
      </c>
      <c r="H180" s="31"/>
    </row>
    <row r="181" spans="2:8" s="1" customFormat="1" ht="16.899999999999999" customHeight="1">
      <c r="B181" s="31"/>
      <c r="C181" s="194" t="s">
        <v>1</v>
      </c>
      <c r="D181" s="194" t="s">
        <v>526</v>
      </c>
      <c r="E181" s="16" t="s">
        <v>1</v>
      </c>
      <c r="F181" s="195">
        <v>1.35</v>
      </c>
      <c r="H181" s="31"/>
    </row>
    <row r="182" spans="2:8" s="1" customFormat="1" ht="16.899999999999999" customHeight="1">
      <c r="B182" s="31"/>
      <c r="C182" s="194" t="s">
        <v>1</v>
      </c>
      <c r="D182" s="194" t="s">
        <v>282</v>
      </c>
      <c r="E182" s="16" t="s">
        <v>1</v>
      </c>
      <c r="F182" s="195">
        <v>0</v>
      </c>
      <c r="H182" s="31"/>
    </row>
    <row r="183" spans="2:8" s="1" customFormat="1" ht="16.899999999999999" customHeight="1">
      <c r="B183" s="31"/>
      <c r="C183" s="194" t="s">
        <v>1</v>
      </c>
      <c r="D183" s="194" t="s">
        <v>534</v>
      </c>
      <c r="E183" s="16" t="s">
        <v>1</v>
      </c>
      <c r="F183" s="195">
        <v>1.05</v>
      </c>
      <c r="H183" s="31"/>
    </row>
    <row r="184" spans="2:8" s="1" customFormat="1" ht="16.899999999999999" customHeight="1">
      <c r="B184" s="31"/>
      <c r="C184" s="194" t="s">
        <v>1</v>
      </c>
      <c r="D184" s="194" t="s">
        <v>283</v>
      </c>
      <c r="E184" s="16" t="s">
        <v>1</v>
      </c>
      <c r="F184" s="195">
        <v>0</v>
      </c>
      <c r="H184" s="31"/>
    </row>
    <row r="185" spans="2:8" s="1" customFormat="1" ht="16.899999999999999" customHeight="1">
      <c r="B185" s="31"/>
      <c r="C185" s="194" t="s">
        <v>1</v>
      </c>
      <c r="D185" s="194" t="s">
        <v>529</v>
      </c>
      <c r="E185" s="16" t="s">
        <v>1</v>
      </c>
      <c r="F185" s="195">
        <v>0.9</v>
      </c>
      <c r="H185" s="31"/>
    </row>
    <row r="186" spans="2:8" s="1" customFormat="1" ht="16.899999999999999" customHeight="1">
      <c r="B186" s="31"/>
      <c r="C186" s="194" t="s">
        <v>1</v>
      </c>
      <c r="D186" s="194" t="s">
        <v>284</v>
      </c>
      <c r="E186" s="16" t="s">
        <v>1</v>
      </c>
      <c r="F186" s="195">
        <v>0</v>
      </c>
      <c r="H186" s="31"/>
    </row>
    <row r="187" spans="2:8" s="1" customFormat="1" ht="16.899999999999999" customHeight="1">
      <c r="B187" s="31"/>
      <c r="C187" s="194" t="s">
        <v>1</v>
      </c>
      <c r="D187" s="194" t="s">
        <v>535</v>
      </c>
      <c r="E187" s="16" t="s">
        <v>1</v>
      </c>
      <c r="F187" s="195">
        <v>1.65</v>
      </c>
      <c r="H187" s="31"/>
    </row>
    <row r="188" spans="2:8" s="1" customFormat="1" ht="16.899999999999999" customHeight="1">
      <c r="B188" s="31"/>
      <c r="C188" s="194" t="s">
        <v>1</v>
      </c>
      <c r="D188" s="194" t="s">
        <v>285</v>
      </c>
      <c r="E188" s="16" t="s">
        <v>1</v>
      </c>
      <c r="F188" s="195">
        <v>0</v>
      </c>
      <c r="H188" s="31"/>
    </row>
    <row r="189" spans="2:8" s="1" customFormat="1" ht="16.899999999999999" customHeight="1">
      <c r="B189" s="31"/>
      <c r="C189" s="194" t="s">
        <v>1</v>
      </c>
      <c r="D189" s="194" t="s">
        <v>535</v>
      </c>
      <c r="E189" s="16" t="s">
        <v>1</v>
      </c>
      <c r="F189" s="195">
        <v>1.65</v>
      </c>
      <c r="H189" s="31"/>
    </row>
    <row r="190" spans="2:8" s="1" customFormat="1" ht="16.899999999999999" customHeight="1">
      <c r="B190" s="31"/>
      <c r="C190" s="194" t="s">
        <v>1</v>
      </c>
      <c r="D190" s="194" t="s">
        <v>286</v>
      </c>
      <c r="E190" s="16" t="s">
        <v>1</v>
      </c>
      <c r="F190" s="195">
        <v>0</v>
      </c>
      <c r="H190" s="31"/>
    </row>
    <row r="191" spans="2:8" s="1" customFormat="1" ht="16.899999999999999" customHeight="1">
      <c r="B191" s="31"/>
      <c r="C191" s="194" t="s">
        <v>1</v>
      </c>
      <c r="D191" s="194" t="s">
        <v>528</v>
      </c>
      <c r="E191" s="16" t="s">
        <v>1</v>
      </c>
      <c r="F191" s="195">
        <v>0.6</v>
      </c>
      <c r="H191" s="31"/>
    </row>
    <row r="192" spans="2:8" s="1" customFormat="1" ht="16.899999999999999" customHeight="1">
      <c r="B192" s="31"/>
      <c r="C192" s="194" t="s">
        <v>1</v>
      </c>
      <c r="D192" s="194" t="s">
        <v>287</v>
      </c>
      <c r="E192" s="16" t="s">
        <v>1</v>
      </c>
      <c r="F192" s="195">
        <v>0</v>
      </c>
      <c r="H192" s="31"/>
    </row>
    <row r="193" spans="2:8" s="1" customFormat="1" ht="16.899999999999999" customHeight="1">
      <c r="B193" s="31"/>
      <c r="C193" s="194" t="s">
        <v>1</v>
      </c>
      <c r="D193" s="194" t="s">
        <v>525</v>
      </c>
      <c r="E193" s="16" t="s">
        <v>1</v>
      </c>
      <c r="F193" s="195">
        <v>0.75</v>
      </c>
      <c r="H193" s="31"/>
    </row>
    <row r="194" spans="2:8" s="1" customFormat="1" ht="16.899999999999999" customHeight="1">
      <c r="B194" s="31"/>
      <c r="C194" s="194" t="s">
        <v>1</v>
      </c>
      <c r="D194" s="194" t="s">
        <v>288</v>
      </c>
      <c r="E194" s="16" t="s">
        <v>1</v>
      </c>
      <c r="F194" s="195">
        <v>0</v>
      </c>
      <c r="H194" s="31"/>
    </row>
    <row r="195" spans="2:8" s="1" customFormat="1" ht="16.899999999999999" customHeight="1">
      <c r="B195" s="31"/>
      <c r="C195" s="194" t="s">
        <v>1</v>
      </c>
      <c r="D195" s="194" t="s">
        <v>533</v>
      </c>
      <c r="E195" s="16" t="s">
        <v>1</v>
      </c>
      <c r="F195" s="195">
        <v>1.2</v>
      </c>
      <c r="H195" s="31"/>
    </row>
    <row r="196" spans="2:8" s="1" customFormat="1" ht="16.899999999999999" customHeight="1">
      <c r="B196" s="31"/>
      <c r="C196" s="194" t="s">
        <v>1</v>
      </c>
      <c r="D196" s="194" t="s">
        <v>289</v>
      </c>
      <c r="E196" s="16" t="s">
        <v>1</v>
      </c>
      <c r="F196" s="195">
        <v>0</v>
      </c>
      <c r="H196" s="31"/>
    </row>
    <row r="197" spans="2:8" s="1" customFormat="1" ht="16.899999999999999" customHeight="1">
      <c r="B197" s="31"/>
      <c r="C197" s="194" t="s">
        <v>1</v>
      </c>
      <c r="D197" s="194" t="s">
        <v>528</v>
      </c>
      <c r="E197" s="16" t="s">
        <v>1</v>
      </c>
      <c r="F197" s="195">
        <v>0.6</v>
      </c>
      <c r="H197" s="31"/>
    </row>
    <row r="198" spans="2:8" s="1" customFormat="1" ht="16.899999999999999" customHeight="1">
      <c r="B198" s="31"/>
      <c r="C198" s="194" t="s">
        <v>107</v>
      </c>
      <c r="D198" s="194" t="s">
        <v>189</v>
      </c>
      <c r="E198" s="16" t="s">
        <v>1</v>
      </c>
      <c r="F198" s="195">
        <v>39.825000000000003</v>
      </c>
      <c r="H198" s="31"/>
    </row>
    <row r="199" spans="2:8" s="1" customFormat="1" ht="16.899999999999999" customHeight="1">
      <c r="B199" s="31"/>
      <c r="C199" s="196" t="s">
        <v>1070</v>
      </c>
      <c r="H199" s="31"/>
    </row>
    <row r="200" spans="2:8" s="1" customFormat="1" ht="16.899999999999999" customHeight="1">
      <c r="B200" s="31"/>
      <c r="C200" s="194" t="s">
        <v>522</v>
      </c>
      <c r="D200" s="194" t="s">
        <v>523</v>
      </c>
      <c r="E200" s="16" t="s">
        <v>105</v>
      </c>
      <c r="F200" s="195">
        <v>39.825000000000003</v>
      </c>
      <c r="H200" s="31"/>
    </row>
    <row r="201" spans="2:8" s="1" customFormat="1" ht="22.5">
      <c r="B201" s="31"/>
      <c r="C201" s="194" t="s">
        <v>393</v>
      </c>
      <c r="D201" s="194" t="s">
        <v>394</v>
      </c>
      <c r="E201" s="16" t="s">
        <v>105</v>
      </c>
      <c r="F201" s="195">
        <v>1267.3230000000001</v>
      </c>
      <c r="H201" s="31"/>
    </row>
    <row r="202" spans="2:8" s="1" customFormat="1" ht="16.899999999999999" customHeight="1">
      <c r="B202" s="31"/>
      <c r="C202" s="194" t="s">
        <v>428</v>
      </c>
      <c r="D202" s="194" t="s">
        <v>429</v>
      </c>
      <c r="E202" s="16" t="s">
        <v>105</v>
      </c>
      <c r="F202" s="195">
        <v>642.78700000000003</v>
      </c>
      <c r="H202" s="31"/>
    </row>
    <row r="203" spans="2:8" s="1" customFormat="1" ht="16.899999999999999" customHeight="1">
      <c r="B203" s="31"/>
      <c r="C203" s="194" t="s">
        <v>444</v>
      </c>
      <c r="D203" s="194" t="s">
        <v>445</v>
      </c>
      <c r="E203" s="16" t="s">
        <v>105</v>
      </c>
      <c r="F203" s="195">
        <v>1094.518</v>
      </c>
      <c r="H203" s="31"/>
    </row>
    <row r="204" spans="2:8" s="1" customFormat="1" ht="16.899999999999999" customHeight="1">
      <c r="B204" s="31"/>
      <c r="C204" s="194" t="s">
        <v>449</v>
      </c>
      <c r="D204" s="194" t="s">
        <v>450</v>
      </c>
      <c r="E204" s="16" t="s">
        <v>105</v>
      </c>
      <c r="F204" s="195">
        <v>630.84400000000005</v>
      </c>
      <c r="H204" s="31"/>
    </row>
    <row r="205" spans="2:8" s="1" customFormat="1" ht="16.899999999999999" customHeight="1">
      <c r="B205" s="31"/>
      <c r="C205" s="190" t="s">
        <v>110</v>
      </c>
      <c r="D205" s="191" t="s">
        <v>111</v>
      </c>
      <c r="E205" s="192" t="s">
        <v>105</v>
      </c>
      <c r="F205" s="193">
        <v>63.084000000000003</v>
      </c>
      <c r="H205" s="31"/>
    </row>
    <row r="206" spans="2:8" s="1" customFormat="1" ht="16.899999999999999" customHeight="1">
      <c r="B206" s="31"/>
      <c r="C206" s="194" t="s">
        <v>1</v>
      </c>
      <c r="D206" s="194" t="s">
        <v>459</v>
      </c>
      <c r="E206" s="16" t="s">
        <v>1</v>
      </c>
      <c r="F206" s="195">
        <v>0</v>
      </c>
      <c r="H206" s="31"/>
    </row>
    <row r="207" spans="2:8" s="1" customFormat="1" ht="16.899999999999999" customHeight="1">
      <c r="B207" s="31"/>
      <c r="C207" s="194" t="s">
        <v>1</v>
      </c>
      <c r="D207" s="194" t="s">
        <v>460</v>
      </c>
      <c r="E207" s="16" t="s">
        <v>1</v>
      </c>
      <c r="F207" s="195">
        <v>63.084000000000003</v>
      </c>
      <c r="H207" s="31"/>
    </row>
    <row r="208" spans="2:8" s="1" customFormat="1" ht="16.899999999999999" customHeight="1">
      <c r="B208" s="31"/>
      <c r="C208" s="194" t="s">
        <v>110</v>
      </c>
      <c r="D208" s="194" t="s">
        <v>189</v>
      </c>
      <c r="E208" s="16" t="s">
        <v>1</v>
      </c>
      <c r="F208" s="195">
        <v>63.084000000000003</v>
      </c>
      <c r="H208" s="31"/>
    </row>
    <row r="209" spans="2:8" s="1" customFormat="1" ht="16.899999999999999" customHeight="1">
      <c r="B209" s="31"/>
      <c r="C209" s="196" t="s">
        <v>1070</v>
      </c>
      <c r="H209" s="31"/>
    </row>
    <row r="210" spans="2:8" s="1" customFormat="1" ht="16.899999999999999" customHeight="1">
      <c r="B210" s="31"/>
      <c r="C210" s="194" t="s">
        <v>456</v>
      </c>
      <c r="D210" s="194" t="s">
        <v>457</v>
      </c>
      <c r="E210" s="16" t="s">
        <v>439</v>
      </c>
      <c r="F210" s="195">
        <v>63.084000000000003</v>
      </c>
      <c r="H210" s="31"/>
    </row>
    <row r="211" spans="2:8" s="1" customFormat="1" ht="22.5">
      <c r="B211" s="31"/>
      <c r="C211" s="194" t="s">
        <v>393</v>
      </c>
      <c r="D211" s="194" t="s">
        <v>394</v>
      </c>
      <c r="E211" s="16" t="s">
        <v>105</v>
      </c>
      <c r="F211" s="195">
        <v>1267.3230000000001</v>
      </c>
      <c r="H211" s="31"/>
    </row>
    <row r="212" spans="2:8" s="1" customFormat="1" ht="16.899999999999999" customHeight="1">
      <c r="B212" s="31"/>
      <c r="C212" s="194" t="s">
        <v>428</v>
      </c>
      <c r="D212" s="194" t="s">
        <v>429</v>
      </c>
      <c r="E212" s="16" t="s">
        <v>105</v>
      </c>
      <c r="F212" s="195">
        <v>642.78700000000003</v>
      </c>
      <c r="H212" s="31"/>
    </row>
    <row r="213" spans="2:8" s="1" customFormat="1" ht="16.899999999999999" customHeight="1">
      <c r="B213" s="31"/>
      <c r="C213" s="194" t="s">
        <v>444</v>
      </c>
      <c r="D213" s="194" t="s">
        <v>445</v>
      </c>
      <c r="E213" s="16" t="s">
        <v>105</v>
      </c>
      <c r="F213" s="195">
        <v>1094.518</v>
      </c>
      <c r="H213" s="31"/>
    </row>
    <row r="214" spans="2:8" s="1" customFormat="1" ht="16.899999999999999" customHeight="1">
      <c r="B214" s="31"/>
      <c r="C214" s="190" t="s">
        <v>113</v>
      </c>
      <c r="D214" s="191" t="s">
        <v>113</v>
      </c>
      <c r="E214" s="192" t="s">
        <v>105</v>
      </c>
      <c r="F214" s="193">
        <v>88.146000000000001</v>
      </c>
      <c r="H214" s="31"/>
    </row>
    <row r="215" spans="2:8" s="1" customFormat="1" ht="16.899999999999999" customHeight="1">
      <c r="B215" s="31"/>
      <c r="C215" s="194" t="s">
        <v>1</v>
      </c>
      <c r="D215" s="194" t="s">
        <v>315</v>
      </c>
      <c r="E215" s="16" t="s">
        <v>1</v>
      </c>
      <c r="F215" s="195">
        <v>0</v>
      </c>
      <c r="H215" s="31"/>
    </row>
    <row r="216" spans="2:8" s="1" customFormat="1" ht="16.899999999999999" customHeight="1">
      <c r="B216" s="31"/>
      <c r="C216" s="194" t="s">
        <v>1</v>
      </c>
      <c r="D216" s="194" t="s">
        <v>244</v>
      </c>
      <c r="E216" s="16" t="s">
        <v>1</v>
      </c>
      <c r="F216" s="195">
        <v>0</v>
      </c>
      <c r="H216" s="31"/>
    </row>
    <row r="217" spans="2:8" s="1" customFormat="1" ht="16.899999999999999" customHeight="1">
      <c r="B217" s="31"/>
      <c r="C217" s="194" t="s">
        <v>1</v>
      </c>
      <c r="D217" s="194" t="s">
        <v>472</v>
      </c>
      <c r="E217" s="16" t="s">
        <v>1</v>
      </c>
      <c r="F217" s="195">
        <v>1.66</v>
      </c>
      <c r="H217" s="31"/>
    </row>
    <row r="218" spans="2:8" s="1" customFormat="1" ht="16.899999999999999" customHeight="1">
      <c r="B218" s="31"/>
      <c r="C218" s="194" t="s">
        <v>1</v>
      </c>
      <c r="D218" s="194" t="s">
        <v>246</v>
      </c>
      <c r="E218" s="16" t="s">
        <v>1</v>
      </c>
      <c r="F218" s="195">
        <v>0</v>
      </c>
      <c r="H218" s="31"/>
    </row>
    <row r="219" spans="2:8" s="1" customFormat="1" ht="16.899999999999999" customHeight="1">
      <c r="B219" s="31"/>
      <c r="C219" s="194" t="s">
        <v>1</v>
      </c>
      <c r="D219" s="194" t="s">
        <v>473</v>
      </c>
      <c r="E219" s="16" t="s">
        <v>1</v>
      </c>
      <c r="F219" s="195">
        <v>2.988</v>
      </c>
      <c r="H219" s="31"/>
    </row>
    <row r="220" spans="2:8" s="1" customFormat="1" ht="16.899999999999999" customHeight="1">
      <c r="B220" s="31"/>
      <c r="C220" s="194" t="s">
        <v>1</v>
      </c>
      <c r="D220" s="194" t="s">
        <v>248</v>
      </c>
      <c r="E220" s="16" t="s">
        <v>1</v>
      </c>
      <c r="F220" s="195">
        <v>0</v>
      </c>
      <c r="H220" s="31"/>
    </row>
    <row r="221" spans="2:8" s="1" customFormat="1" ht="16.899999999999999" customHeight="1">
      <c r="B221" s="31"/>
      <c r="C221" s="194" t="s">
        <v>1</v>
      </c>
      <c r="D221" s="194" t="s">
        <v>474</v>
      </c>
      <c r="E221" s="16" t="s">
        <v>1</v>
      </c>
      <c r="F221" s="195">
        <v>3.984</v>
      </c>
      <c r="H221" s="31"/>
    </row>
    <row r="222" spans="2:8" s="1" customFormat="1" ht="16.899999999999999" customHeight="1">
      <c r="B222" s="31"/>
      <c r="C222" s="194" t="s">
        <v>1</v>
      </c>
      <c r="D222" s="194" t="s">
        <v>249</v>
      </c>
      <c r="E222" s="16" t="s">
        <v>1</v>
      </c>
      <c r="F222" s="195">
        <v>0</v>
      </c>
      <c r="H222" s="31"/>
    </row>
    <row r="223" spans="2:8" s="1" customFormat="1" ht="16.899999999999999" customHeight="1">
      <c r="B223" s="31"/>
      <c r="C223" s="194" t="s">
        <v>1</v>
      </c>
      <c r="D223" s="194" t="s">
        <v>475</v>
      </c>
      <c r="E223" s="16" t="s">
        <v>1</v>
      </c>
      <c r="F223" s="195">
        <v>1.3280000000000001</v>
      </c>
      <c r="H223" s="31"/>
    </row>
    <row r="224" spans="2:8" s="1" customFormat="1" ht="16.899999999999999" customHeight="1">
      <c r="B224" s="31"/>
      <c r="C224" s="194" t="s">
        <v>1</v>
      </c>
      <c r="D224" s="194" t="s">
        <v>250</v>
      </c>
      <c r="E224" s="16" t="s">
        <v>1</v>
      </c>
      <c r="F224" s="195">
        <v>0</v>
      </c>
      <c r="H224" s="31"/>
    </row>
    <row r="225" spans="2:8" s="1" customFormat="1" ht="16.899999999999999" customHeight="1">
      <c r="B225" s="31"/>
      <c r="C225" s="194" t="s">
        <v>1</v>
      </c>
      <c r="D225" s="194" t="s">
        <v>473</v>
      </c>
      <c r="E225" s="16" t="s">
        <v>1</v>
      </c>
      <c r="F225" s="195">
        <v>2.988</v>
      </c>
      <c r="H225" s="31"/>
    </row>
    <row r="226" spans="2:8" s="1" customFormat="1" ht="16.899999999999999" customHeight="1">
      <c r="B226" s="31"/>
      <c r="C226" s="194" t="s">
        <v>1</v>
      </c>
      <c r="D226" s="194" t="s">
        <v>251</v>
      </c>
      <c r="E226" s="16" t="s">
        <v>1</v>
      </c>
      <c r="F226" s="195">
        <v>0</v>
      </c>
      <c r="H226" s="31"/>
    </row>
    <row r="227" spans="2:8" s="1" customFormat="1" ht="16.899999999999999" customHeight="1">
      <c r="B227" s="31"/>
      <c r="C227" s="194" t="s">
        <v>1</v>
      </c>
      <c r="D227" s="194" t="s">
        <v>472</v>
      </c>
      <c r="E227" s="16" t="s">
        <v>1</v>
      </c>
      <c r="F227" s="195">
        <v>1.66</v>
      </c>
      <c r="H227" s="31"/>
    </row>
    <row r="228" spans="2:8" s="1" customFormat="1" ht="16.899999999999999" customHeight="1">
      <c r="B228" s="31"/>
      <c r="C228" s="194" t="s">
        <v>1</v>
      </c>
      <c r="D228" s="194" t="s">
        <v>252</v>
      </c>
      <c r="E228" s="16" t="s">
        <v>1</v>
      </c>
      <c r="F228" s="195">
        <v>0</v>
      </c>
      <c r="H228" s="31"/>
    </row>
    <row r="229" spans="2:8" s="1" customFormat="1" ht="16.899999999999999" customHeight="1">
      <c r="B229" s="31"/>
      <c r="C229" s="194" t="s">
        <v>1</v>
      </c>
      <c r="D229" s="194" t="s">
        <v>473</v>
      </c>
      <c r="E229" s="16" t="s">
        <v>1</v>
      </c>
      <c r="F229" s="195">
        <v>2.988</v>
      </c>
      <c r="H229" s="31"/>
    </row>
    <row r="230" spans="2:8" s="1" customFormat="1" ht="16.899999999999999" customHeight="1">
      <c r="B230" s="31"/>
      <c r="C230" s="194" t="s">
        <v>1</v>
      </c>
      <c r="D230" s="194" t="s">
        <v>253</v>
      </c>
      <c r="E230" s="16" t="s">
        <v>1</v>
      </c>
      <c r="F230" s="195">
        <v>0</v>
      </c>
      <c r="H230" s="31"/>
    </row>
    <row r="231" spans="2:8" s="1" customFormat="1" ht="16.899999999999999" customHeight="1">
      <c r="B231" s="31"/>
      <c r="C231" s="194" t="s">
        <v>1</v>
      </c>
      <c r="D231" s="194" t="s">
        <v>475</v>
      </c>
      <c r="E231" s="16" t="s">
        <v>1</v>
      </c>
      <c r="F231" s="195">
        <v>1.3280000000000001</v>
      </c>
      <c r="H231" s="31"/>
    </row>
    <row r="232" spans="2:8" s="1" customFormat="1" ht="16.899999999999999" customHeight="1">
      <c r="B232" s="31"/>
      <c r="C232" s="194" t="s">
        <v>1</v>
      </c>
      <c r="D232" s="194" t="s">
        <v>254</v>
      </c>
      <c r="E232" s="16" t="s">
        <v>1</v>
      </c>
      <c r="F232" s="195">
        <v>0</v>
      </c>
      <c r="H232" s="31"/>
    </row>
    <row r="233" spans="2:8" s="1" customFormat="1" ht="16.899999999999999" customHeight="1">
      <c r="B233" s="31"/>
      <c r="C233" s="194" t="s">
        <v>1</v>
      </c>
      <c r="D233" s="194" t="s">
        <v>472</v>
      </c>
      <c r="E233" s="16" t="s">
        <v>1</v>
      </c>
      <c r="F233" s="195">
        <v>1.66</v>
      </c>
      <c r="H233" s="31"/>
    </row>
    <row r="234" spans="2:8" s="1" customFormat="1" ht="16.899999999999999" customHeight="1">
      <c r="B234" s="31"/>
      <c r="C234" s="194" t="s">
        <v>1</v>
      </c>
      <c r="D234" s="194" t="s">
        <v>255</v>
      </c>
      <c r="E234" s="16" t="s">
        <v>1</v>
      </c>
      <c r="F234" s="195">
        <v>0</v>
      </c>
      <c r="H234" s="31"/>
    </row>
    <row r="235" spans="2:8" s="1" customFormat="1" ht="16.899999999999999" customHeight="1">
      <c r="B235" s="31"/>
      <c r="C235" s="194" t="s">
        <v>1</v>
      </c>
      <c r="D235" s="194" t="s">
        <v>472</v>
      </c>
      <c r="E235" s="16" t="s">
        <v>1</v>
      </c>
      <c r="F235" s="195">
        <v>1.66</v>
      </c>
      <c r="H235" s="31"/>
    </row>
    <row r="236" spans="2:8" s="1" customFormat="1" ht="16.899999999999999" customHeight="1">
      <c r="B236" s="31"/>
      <c r="C236" s="194" t="s">
        <v>1</v>
      </c>
      <c r="D236" s="194" t="s">
        <v>256</v>
      </c>
      <c r="E236" s="16" t="s">
        <v>1</v>
      </c>
      <c r="F236" s="195">
        <v>0</v>
      </c>
      <c r="H236" s="31"/>
    </row>
    <row r="237" spans="2:8" s="1" customFormat="1" ht="16.899999999999999" customHeight="1">
      <c r="B237" s="31"/>
      <c r="C237" s="194" t="s">
        <v>1</v>
      </c>
      <c r="D237" s="194" t="s">
        <v>472</v>
      </c>
      <c r="E237" s="16" t="s">
        <v>1</v>
      </c>
      <c r="F237" s="195">
        <v>1.66</v>
      </c>
      <c r="H237" s="31"/>
    </row>
    <row r="238" spans="2:8" s="1" customFormat="1" ht="16.899999999999999" customHeight="1">
      <c r="B238" s="31"/>
      <c r="C238" s="194" t="s">
        <v>1</v>
      </c>
      <c r="D238" s="194" t="s">
        <v>257</v>
      </c>
      <c r="E238" s="16" t="s">
        <v>1</v>
      </c>
      <c r="F238" s="195">
        <v>0</v>
      </c>
      <c r="H238" s="31"/>
    </row>
    <row r="239" spans="2:8" s="1" customFormat="1" ht="16.899999999999999" customHeight="1">
      <c r="B239" s="31"/>
      <c r="C239" s="194" t="s">
        <v>1</v>
      </c>
      <c r="D239" s="194" t="s">
        <v>475</v>
      </c>
      <c r="E239" s="16" t="s">
        <v>1</v>
      </c>
      <c r="F239" s="195">
        <v>1.3280000000000001</v>
      </c>
      <c r="H239" s="31"/>
    </row>
    <row r="240" spans="2:8" s="1" customFormat="1" ht="16.899999999999999" customHeight="1">
      <c r="B240" s="31"/>
      <c r="C240" s="194" t="s">
        <v>1</v>
      </c>
      <c r="D240" s="194" t="s">
        <v>258</v>
      </c>
      <c r="E240" s="16" t="s">
        <v>1</v>
      </c>
      <c r="F240" s="195">
        <v>0</v>
      </c>
      <c r="H240" s="31"/>
    </row>
    <row r="241" spans="2:8" s="1" customFormat="1" ht="16.899999999999999" customHeight="1">
      <c r="B241" s="31"/>
      <c r="C241" s="194" t="s">
        <v>1</v>
      </c>
      <c r="D241" s="194" t="s">
        <v>475</v>
      </c>
      <c r="E241" s="16" t="s">
        <v>1</v>
      </c>
      <c r="F241" s="195">
        <v>1.3280000000000001</v>
      </c>
      <c r="H241" s="31"/>
    </row>
    <row r="242" spans="2:8" s="1" customFormat="1" ht="16.899999999999999" customHeight="1">
      <c r="B242" s="31"/>
      <c r="C242" s="194" t="s">
        <v>1</v>
      </c>
      <c r="D242" s="194" t="s">
        <v>476</v>
      </c>
      <c r="E242" s="16" t="s">
        <v>1</v>
      </c>
      <c r="F242" s="195">
        <v>0</v>
      </c>
      <c r="H242" s="31"/>
    </row>
    <row r="243" spans="2:8" s="1" customFormat="1" ht="16.899999999999999" customHeight="1">
      <c r="B243" s="31"/>
      <c r="C243" s="194" t="s">
        <v>1</v>
      </c>
      <c r="D243" s="194" t="s">
        <v>472</v>
      </c>
      <c r="E243" s="16" t="s">
        <v>1</v>
      </c>
      <c r="F243" s="195">
        <v>1.66</v>
      </c>
      <c r="H243" s="31"/>
    </row>
    <row r="244" spans="2:8" s="1" customFormat="1" ht="16.899999999999999" customHeight="1">
      <c r="B244" s="31"/>
      <c r="C244" s="194" t="s">
        <v>1</v>
      </c>
      <c r="D244" s="194" t="s">
        <v>260</v>
      </c>
      <c r="E244" s="16" t="s">
        <v>1</v>
      </c>
      <c r="F244" s="195">
        <v>0</v>
      </c>
      <c r="H244" s="31"/>
    </row>
    <row r="245" spans="2:8" s="1" customFormat="1" ht="16.899999999999999" customHeight="1">
      <c r="B245" s="31"/>
      <c r="C245" s="194" t="s">
        <v>1</v>
      </c>
      <c r="D245" s="194" t="s">
        <v>472</v>
      </c>
      <c r="E245" s="16" t="s">
        <v>1</v>
      </c>
      <c r="F245" s="195">
        <v>1.66</v>
      </c>
      <c r="H245" s="31"/>
    </row>
    <row r="246" spans="2:8" s="1" customFormat="1" ht="16.899999999999999" customHeight="1">
      <c r="B246" s="31"/>
      <c r="C246" s="194" t="s">
        <v>1</v>
      </c>
      <c r="D246" s="194" t="s">
        <v>261</v>
      </c>
      <c r="E246" s="16" t="s">
        <v>1</v>
      </c>
      <c r="F246" s="195">
        <v>0</v>
      </c>
      <c r="H246" s="31"/>
    </row>
    <row r="247" spans="2:8" s="1" customFormat="1" ht="16.899999999999999" customHeight="1">
      <c r="B247" s="31"/>
      <c r="C247" s="194" t="s">
        <v>1</v>
      </c>
      <c r="D247" s="194" t="s">
        <v>477</v>
      </c>
      <c r="E247" s="16" t="s">
        <v>1</v>
      </c>
      <c r="F247" s="195">
        <v>1.992</v>
      </c>
      <c r="H247" s="31"/>
    </row>
    <row r="248" spans="2:8" s="1" customFormat="1" ht="16.899999999999999" customHeight="1">
      <c r="B248" s="31"/>
      <c r="C248" s="194" t="s">
        <v>1</v>
      </c>
      <c r="D248" s="194" t="s">
        <v>262</v>
      </c>
      <c r="E248" s="16" t="s">
        <v>1</v>
      </c>
      <c r="F248" s="195">
        <v>0</v>
      </c>
      <c r="H248" s="31"/>
    </row>
    <row r="249" spans="2:8" s="1" customFormat="1" ht="16.899999999999999" customHeight="1">
      <c r="B249" s="31"/>
      <c r="C249" s="194" t="s">
        <v>1</v>
      </c>
      <c r="D249" s="194" t="s">
        <v>477</v>
      </c>
      <c r="E249" s="16" t="s">
        <v>1</v>
      </c>
      <c r="F249" s="195">
        <v>1.992</v>
      </c>
      <c r="H249" s="31"/>
    </row>
    <row r="250" spans="2:8" s="1" customFormat="1" ht="16.899999999999999" customHeight="1">
      <c r="B250" s="31"/>
      <c r="C250" s="194" t="s">
        <v>1</v>
      </c>
      <c r="D250" s="194" t="s">
        <v>263</v>
      </c>
      <c r="E250" s="16" t="s">
        <v>1</v>
      </c>
      <c r="F250" s="195">
        <v>0</v>
      </c>
      <c r="H250" s="31"/>
    </row>
    <row r="251" spans="2:8" s="1" customFormat="1" ht="16.899999999999999" customHeight="1">
      <c r="B251" s="31"/>
      <c r="C251" s="194" t="s">
        <v>1</v>
      </c>
      <c r="D251" s="194" t="s">
        <v>478</v>
      </c>
      <c r="E251" s="16" t="s">
        <v>1</v>
      </c>
      <c r="F251" s="195">
        <v>0.996</v>
      </c>
      <c r="H251" s="31"/>
    </row>
    <row r="252" spans="2:8" s="1" customFormat="1" ht="16.899999999999999" customHeight="1">
      <c r="B252" s="31"/>
      <c r="C252" s="194" t="s">
        <v>1</v>
      </c>
      <c r="D252" s="194" t="s">
        <v>264</v>
      </c>
      <c r="E252" s="16" t="s">
        <v>1</v>
      </c>
      <c r="F252" s="195">
        <v>0</v>
      </c>
      <c r="H252" s="31"/>
    </row>
    <row r="253" spans="2:8" s="1" customFormat="1" ht="16.899999999999999" customHeight="1">
      <c r="B253" s="31"/>
      <c r="C253" s="194" t="s">
        <v>1</v>
      </c>
      <c r="D253" s="194" t="s">
        <v>472</v>
      </c>
      <c r="E253" s="16" t="s">
        <v>1</v>
      </c>
      <c r="F253" s="195">
        <v>1.66</v>
      </c>
      <c r="H253" s="31"/>
    </row>
    <row r="254" spans="2:8" s="1" customFormat="1" ht="16.899999999999999" customHeight="1">
      <c r="B254" s="31"/>
      <c r="C254" s="194" t="s">
        <v>1</v>
      </c>
      <c r="D254" s="194" t="s">
        <v>265</v>
      </c>
      <c r="E254" s="16" t="s">
        <v>1</v>
      </c>
      <c r="F254" s="195">
        <v>0</v>
      </c>
      <c r="H254" s="31"/>
    </row>
    <row r="255" spans="2:8" s="1" customFormat="1" ht="16.899999999999999" customHeight="1">
      <c r="B255" s="31"/>
      <c r="C255" s="194" t="s">
        <v>1</v>
      </c>
      <c r="D255" s="194" t="s">
        <v>472</v>
      </c>
      <c r="E255" s="16" t="s">
        <v>1</v>
      </c>
      <c r="F255" s="195">
        <v>1.66</v>
      </c>
      <c r="H255" s="31"/>
    </row>
    <row r="256" spans="2:8" s="1" customFormat="1" ht="16.899999999999999" customHeight="1">
      <c r="B256" s="31"/>
      <c r="C256" s="194" t="s">
        <v>1</v>
      </c>
      <c r="D256" s="194" t="s">
        <v>266</v>
      </c>
      <c r="E256" s="16" t="s">
        <v>1</v>
      </c>
      <c r="F256" s="195">
        <v>0</v>
      </c>
      <c r="H256" s="31"/>
    </row>
    <row r="257" spans="2:8" s="1" customFormat="1" ht="16.899999999999999" customHeight="1">
      <c r="B257" s="31"/>
      <c r="C257" s="194" t="s">
        <v>1</v>
      </c>
      <c r="D257" s="194" t="s">
        <v>475</v>
      </c>
      <c r="E257" s="16" t="s">
        <v>1</v>
      </c>
      <c r="F257" s="195">
        <v>1.3280000000000001</v>
      </c>
      <c r="H257" s="31"/>
    </row>
    <row r="258" spans="2:8" s="1" customFormat="1" ht="16.899999999999999" customHeight="1">
      <c r="B258" s="31"/>
      <c r="C258" s="194" t="s">
        <v>1</v>
      </c>
      <c r="D258" s="194" t="s">
        <v>267</v>
      </c>
      <c r="E258" s="16" t="s">
        <v>1</v>
      </c>
      <c r="F258" s="195">
        <v>0</v>
      </c>
      <c r="H258" s="31"/>
    </row>
    <row r="259" spans="2:8" s="1" customFormat="1" ht="16.899999999999999" customHeight="1">
      <c r="B259" s="31"/>
      <c r="C259" s="194" t="s">
        <v>1</v>
      </c>
      <c r="D259" s="194" t="s">
        <v>477</v>
      </c>
      <c r="E259" s="16" t="s">
        <v>1</v>
      </c>
      <c r="F259" s="195">
        <v>1.992</v>
      </c>
      <c r="H259" s="31"/>
    </row>
    <row r="260" spans="2:8" s="1" customFormat="1" ht="16.899999999999999" customHeight="1">
      <c r="B260" s="31"/>
      <c r="C260" s="194" t="s">
        <v>1</v>
      </c>
      <c r="D260" s="194" t="s">
        <v>268</v>
      </c>
      <c r="E260" s="16" t="s">
        <v>1</v>
      </c>
      <c r="F260" s="195">
        <v>0</v>
      </c>
      <c r="H260" s="31"/>
    </row>
    <row r="261" spans="2:8" s="1" customFormat="1" ht="16.899999999999999" customHeight="1">
      <c r="B261" s="31"/>
      <c r="C261" s="194" t="s">
        <v>1</v>
      </c>
      <c r="D261" s="194" t="s">
        <v>475</v>
      </c>
      <c r="E261" s="16" t="s">
        <v>1</v>
      </c>
      <c r="F261" s="195">
        <v>1.3280000000000001</v>
      </c>
      <c r="H261" s="31"/>
    </row>
    <row r="262" spans="2:8" s="1" customFormat="1" ht="16.899999999999999" customHeight="1">
      <c r="B262" s="31"/>
      <c r="C262" s="194" t="s">
        <v>1</v>
      </c>
      <c r="D262" s="194" t="s">
        <v>269</v>
      </c>
      <c r="E262" s="16" t="s">
        <v>1</v>
      </c>
      <c r="F262" s="195">
        <v>0</v>
      </c>
      <c r="H262" s="31"/>
    </row>
    <row r="263" spans="2:8" s="1" customFormat="1" ht="16.899999999999999" customHeight="1">
      <c r="B263" s="31"/>
      <c r="C263" s="194" t="s">
        <v>1</v>
      </c>
      <c r="D263" s="194" t="s">
        <v>472</v>
      </c>
      <c r="E263" s="16" t="s">
        <v>1</v>
      </c>
      <c r="F263" s="195">
        <v>1.66</v>
      </c>
      <c r="H263" s="31"/>
    </row>
    <row r="264" spans="2:8" s="1" customFormat="1" ht="16.899999999999999" customHeight="1">
      <c r="B264" s="31"/>
      <c r="C264" s="194" t="s">
        <v>1</v>
      </c>
      <c r="D264" s="194" t="s">
        <v>270</v>
      </c>
      <c r="E264" s="16" t="s">
        <v>1</v>
      </c>
      <c r="F264" s="195">
        <v>0</v>
      </c>
      <c r="H264" s="31"/>
    </row>
    <row r="265" spans="2:8" s="1" customFormat="1" ht="16.899999999999999" customHeight="1">
      <c r="B265" s="31"/>
      <c r="C265" s="194" t="s">
        <v>1</v>
      </c>
      <c r="D265" s="194" t="s">
        <v>477</v>
      </c>
      <c r="E265" s="16" t="s">
        <v>1</v>
      </c>
      <c r="F265" s="195">
        <v>1.992</v>
      </c>
      <c r="H265" s="31"/>
    </row>
    <row r="266" spans="2:8" s="1" customFormat="1" ht="16.899999999999999" customHeight="1">
      <c r="B266" s="31"/>
      <c r="C266" s="194" t="s">
        <v>1</v>
      </c>
      <c r="D266" s="194" t="s">
        <v>271</v>
      </c>
      <c r="E266" s="16" t="s">
        <v>1</v>
      </c>
      <c r="F266" s="195">
        <v>0</v>
      </c>
      <c r="H266" s="31"/>
    </row>
    <row r="267" spans="2:8" s="1" customFormat="1" ht="16.899999999999999" customHeight="1">
      <c r="B267" s="31"/>
      <c r="C267" s="194" t="s">
        <v>1</v>
      </c>
      <c r="D267" s="194" t="s">
        <v>473</v>
      </c>
      <c r="E267" s="16" t="s">
        <v>1</v>
      </c>
      <c r="F267" s="195">
        <v>2.988</v>
      </c>
      <c r="H267" s="31"/>
    </row>
    <row r="268" spans="2:8" s="1" customFormat="1" ht="16.899999999999999" customHeight="1">
      <c r="B268" s="31"/>
      <c r="C268" s="194" t="s">
        <v>1</v>
      </c>
      <c r="D268" s="194" t="s">
        <v>272</v>
      </c>
      <c r="E268" s="16" t="s">
        <v>1</v>
      </c>
      <c r="F268" s="195">
        <v>0</v>
      </c>
      <c r="H268" s="31"/>
    </row>
    <row r="269" spans="2:8" s="1" customFormat="1" ht="16.899999999999999" customHeight="1">
      <c r="B269" s="31"/>
      <c r="C269" s="194" t="s">
        <v>1</v>
      </c>
      <c r="D269" s="194" t="s">
        <v>472</v>
      </c>
      <c r="E269" s="16" t="s">
        <v>1</v>
      </c>
      <c r="F269" s="195">
        <v>1.66</v>
      </c>
      <c r="H269" s="31"/>
    </row>
    <row r="270" spans="2:8" s="1" customFormat="1" ht="16.899999999999999" customHeight="1">
      <c r="B270" s="31"/>
      <c r="C270" s="194" t="s">
        <v>1</v>
      </c>
      <c r="D270" s="194" t="s">
        <v>273</v>
      </c>
      <c r="E270" s="16" t="s">
        <v>1</v>
      </c>
      <c r="F270" s="195">
        <v>0</v>
      </c>
      <c r="H270" s="31"/>
    </row>
    <row r="271" spans="2:8" s="1" customFormat="1" ht="16.899999999999999" customHeight="1">
      <c r="B271" s="31"/>
      <c r="C271" s="194" t="s">
        <v>1</v>
      </c>
      <c r="D271" s="194" t="s">
        <v>479</v>
      </c>
      <c r="E271" s="16" t="s">
        <v>1</v>
      </c>
      <c r="F271" s="195">
        <v>1.1619999999999999</v>
      </c>
      <c r="H271" s="31"/>
    </row>
    <row r="272" spans="2:8" s="1" customFormat="1" ht="16.899999999999999" customHeight="1">
      <c r="B272" s="31"/>
      <c r="C272" s="194" t="s">
        <v>1</v>
      </c>
      <c r="D272" s="194" t="s">
        <v>274</v>
      </c>
      <c r="E272" s="16" t="s">
        <v>1</v>
      </c>
      <c r="F272" s="195">
        <v>0</v>
      </c>
      <c r="H272" s="31"/>
    </row>
    <row r="273" spans="2:8" s="1" customFormat="1" ht="16.899999999999999" customHeight="1">
      <c r="B273" s="31"/>
      <c r="C273" s="194" t="s">
        <v>1</v>
      </c>
      <c r="D273" s="194" t="s">
        <v>478</v>
      </c>
      <c r="E273" s="16" t="s">
        <v>1</v>
      </c>
      <c r="F273" s="195">
        <v>0.996</v>
      </c>
      <c r="H273" s="31"/>
    </row>
    <row r="274" spans="2:8" s="1" customFormat="1" ht="16.899999999999999" customHeight="1">
      <c r="B274" s="31"/>
      <c r="C274" s="194" t="s">
        <v>1</v>
      </c>
      <c r="D274" s="194" t="s">
        <v>275</v>
      </c>
      <c r="E274" s="16" t="s">
        <v>1</v>
      </c>
      <c r="F274" s="195">
        <v>0</v>
      </c>
      <c r="H274" s="31"/>
    </row>
    <row r="275" spans="2:8" s="1" customFormat="1" ht="16.899999999999999" customHeight="1">
      <c r="B275" s="31"/>
      <c r="C275" s="194" t="s">
        <v>1</v>
      </c>
      <c r="D275" s="194" t="s">
        <v>472</v>
      </c>
      <c r="E275" s="16" t="s">
        <v>1</v>
      </c>
      <c r="F275" s="195">
        <v>1.66</v>
      </c>
      <c r="H275" s="31"/>
    </row>
    <row r="276" spans="2:8" s="1" customFormat="1" ht="16.899999999999999" customHeight="1">
      <c r="B276" s="31"/>
      <c r="C276" s="194" t="s">
        <v>1</v>
      </c>
      <c r="D276" s="194" t="s">
        <v>276</v>
      </c>
      <c r="E276" s="16" t="s">
        <v>1</v>
      </c>
      <c r="F276" s="195">
        <v>0</v>
      </c>
      <c r="H276" s="31"/>
    </row>
    <row r="277" spans="2:8" s="1" customFormat="1" ht="16.899999999999999" customHeight="1">
      <c r="B277" s="31"/>
      <c r="C277" s="194" t="s">
        <v>1</v>
      </c>
      <c r="D277" s="194" t="s">
        <v>475</v>
      </c>
      <c r="E277" s="16" t="s">
        <v>1</v>
      </c>
      <c r="F277" s="195">
        <v>1.3280000000000001</v>
      </c>
      <c r="H277" s="31"/>
    </row>
    <row r="278" spans="2:8" s="1" customFormat="1" ht="16.899999999999999" customHeight="1">
      <c r="B278" s="31"/>
      <c r="C278" s="194" t="s">
        <v>1</v>
      </c>
      <c r="D278" s="194" t="s">
        <v>279</v>
      </c>
      <c r="E278" s="16" t="s">
        <v>1</v>
      </c>
      <c r="F278" s="195">
        <v>0</v>
      </c>
      <c r="H278" s="31"/>
    </row>
    <row r="279" spans="2:8" s="1" customFormat="1" ht="16.899999999999999" customHeight="1">
      <c r="B279" s="31"/>
      <c r="C279" s="194" t="s">
        <v>1</v>
      </c>
      <c r="D279" s="194" t="s">
        <v>480</v>
      </c>
      <c r="E279" s="16" t="s">
        <v>1</v>
      </c>
      <c r="F279" s="195">
        <v>7.6360000000000001</v>
      </c>
      <c r="H279" s="31"/>
    </row>
    <row r="280" spans="2:8" s="1" customFormat="1" ht="16.899999999999999" customHeight="1">
      <c r="B280" s="31"/>
      <c r="C280" s="194" t="s">
        <v>1</v>
      </c>
      <c r="D280" s="194" t="s">
        <v>280</v>
      </c>
      <c r="E280" s="16" t="s">
        <v>1</v>
      </c>
      <c r="F280" s="195">
        <v>0</v>
      </c>
      <c r="H280" s="31"/>
    </row>
    <row r="281" spans="2:8" s="1" customFormat="1" ht="16.899999999999999" customHeight="1">
      <c r="B281" s="31"/>
      <c r="C281" s="194" t="s">
        <v>1</v>
      </c>
      <c r="D281" s="194" t="s">
        <v>481</v>
      </c>
      <c r="E281" s="16" t="s">
        <v>1</v>
      </c>
      <c r="F281" s="195">
        <v>2.6560000000000001</v>
      </c>
      <c r="H281" s="31"/>
    </row>
    <row r="282" spans="2:8" s="1" customFormat="1" ht="16.899999999999999" customHeight="1">
      <c r="B282" s="31"/>
      <c r="C282" s="194" t="s">
        <v>1</v>
      </c>
      <c r="D282" s="194" t="s">
        <v>281</v>
      </c>
      <c r="E282" s="16" t="s">
        <v>1</v>
      </c>
      <c r="F282" s="195">
        <v>0</v>
      </c>
      <c r="H282" s="31"/>
    </row>
    <row r="283" spans="2:8" s="1" customFormat="1" ht="16.899999999999999" customHeight="1">
      <c r="B283" s="31"/>
      <c r="C283" s="194" t="s">
        <v>1</v>
      </c>
      <c r="D283" s="194" t="s">
        <v>473</v>
      </c>
      <c r="E283" s="16" t="s">
        <v>1</v>
      </c>
      <c r="F283" s="195">
        <v>2.988</v>
      </c>
      <c r="H283" s="31"/>
    </row>
    <row r="284" spans="2:8" s="1" customFormat="1" ht="16.899999999999999" customHeight="1">
      <c r="B284" s="31"/>
      <c r="C284" s="194" t="s">
        <v>1</v>
      </c>
      <c r="D284" s="194" t="s">
        <v>282</v>
      </c>
      <c r="E284" s="16" t="s">
        <v>1</v>
      </c>
      <c r="F284" s="195">
        <v>0</v>
      </c>
      <c r="H284" s="31"/>
    </row>
    <row r="285" spans="2:8" s="1" customFormat="1" ht="16.899999999999999" customHeight="1">
      <c r="B285" s="31"/>
      <c r="C285" s="194" t="s">
        <v>1</v>
      </c>
      <c r="D285" s="194" t="s">
        <v>482</v>
      </c>
      <c r="E285" s="16" t="s">
        <v>1</v>
      </c>
      <c r="F285" s="195">
        <v>2.3239999999999998</v>
      </c>
      <c r="H285" s="31"/>
    </row>
    <row r="286" spans="2:8" s="1" customFormat="1" ht="16.899999999999999" customHeight="1">
      <c r="B286" s="31"/>
      <c r="C286" s="194" t="s">
        <v>1</v>
      </c>
      <c r="D286" s="194" t="s">
        <v>283</v>
      </c>
      <c r="E286" s="16" t="s">
        <v>1</v>
      </c>
      <c r="F286" s="195">
        <v>0</v>
      </c>
      <c r="H286" s="31"/>
    </row>
    <row r="287" spans="2:8" s="1" customFormat="1" ht="16.899999999999999" customHeight="1">
      <c r="B287" s="31"/>
      <c r="C287" s="194" t="s">
        <v>1</v>
      </c>
      <c r="D287" s="194" t="s">
        <v>477</v>
      </c>
      <c r="E287" s="16" t="s">
        <v>1</v>
      </c>
      <c r="F287" s="195">
        <v>1.992</v>
      </c>
      <c r="H287" s="31"/>
    </row>
    <row r="288" spans="2:8" s="1" customFormat="1" ht="16.899999999999999" customHeight="1">
      <c r="B288" s="31"/>
      <c r="C288" s="194" t="s">
        <v>1</v>
      </c>
      <c r="D288" s="194" t="s">
        <v>284</v>
      </c>
      <c r="E288" s="16" t="s">
        <v>1</v>
      </c>
      <c r="F288" s="195">
        <v>0</v>
      </c>
      <c r="H288" s="31"/>
    </row>
    <row r="289" spans="2:8" s="1" customFormat="1" ht="16.899999999999999" customHeight="1">
      <c r="B289" s="31"/>
      <c r="C289" s="194" t="s">
        <v>1</v>
      </c>
      <c r="D289" s="194" t="s">
        <v>483</v>
      </c>
      <c r="E289" s="16" t="s">
        <v>1</v>
      </c>
      <c r="F289" s="195">
        <v>3.6520000000000001</v>
      </c>
      <c r="H289" s="31"/>
    </row>
    <row r="290" spans="2:8" s="1" customFormat="1" ht="16.899999999999999" customHeight="1">
      <c r="B290" s="31"/>
      <c r="C290" s="194" t="s">
        <v>1</v>
      </c>
      <c r="D290" s="194" t="s">
        <v>285</v>
      </c>
      <c r="E290" s="16" t="s">
        <v>1</v>
      </c>
      <c r="F290" s="195">
        <v>0</v>
      </c>
      <c r="H290" s="31"/>
    </row>
    <row r="291" spans="2:8" s="1" customFormat="1" ht="16.899999999999999" customHeight="1">
      <c r="B291" s="31"/>
      <c r="C291" s="194" t="s">
        <v>1</v>
      </c>
      <c r="D291" s="194" t="s">
        <v>483</v>
      </c>
      <c r="E291" s="16" t="s">
        <v>1</v>
      </c>
      <c r="F291" s="195">
        <v>3.6520000000000001</v>
      </c>
      <c r="H291" s="31"/>
    </row>
    <row r="292" spans="2:8" s="1" customFormat="1" ht="16.899999999999999" customHeight="1">
      <c r="B292" s="31"/>
      <c r="C292" s="194" t="s">
        <v>1</v>
      </c>
      <c r="D292" s="194" t="s">
        <v>286</v>
      </c>
      <c r="E292" s="16" t="s">
        <v>1</v>
      </c>
      <c r="F292" s="195">
        <v>0</v>
      </c>
      <c r="H292" s="31"/>
    </row>
    <row r="293" spans="2:8" s="1" customFormat="1" ht="16.899999999999999" customHeight="1">
      <c r="B293" s="31"/>
      <c r="C293" s="194" t="s">
        <v>1</v>
      </c>
      <c r="D293" s="194" t="s">
        <v>475</v>
      </c>
      <c r="E293" s="16" t="s">
        <v>1</v>
      </c>
      <c r="F293" s="195">
        <v>1.3280000000000001</v>
      </c>
      <c r="H293" s="31"/>
    </row>
    <row r="294" spans="2:8" s="1" customFormat="1" ht="16.899999999999999" customHeight="1">
      <c r="B294" s="31"/>
      <c r="C294" s="194" t="s">
        <v>1</v>
      </c>
      <c r="D294" s="194" t="s">
        <v>287</v>
      </c>
      <c r="E294" s="16" t="s">
        <v>1</v>
      </c>
      <c r="F294" s="195">
        <v>0</v>
      </c>
      <c r="H294" s="31"/>
    </row>
    <row r="295" spans="2:8" s="1" customFormat="1" ht="16.899999999999999" customHeight="1">
      <c r="B295" s="31"/>
      <c r="C295" s="194" t="s">
        <v>1</v>
      </c>
      <c r="D295" s="194" t="s">
        <v>472</v>
      </c>
      <c r="E295" s="16" t="s">
        <v>1</v>
      </c>
      <c r="F295" s="195">
        <v>1.66</v>
      </c>
      <c r="H295" s="31"/>
    </row>
    <row r="296" spans="2:8" s="1" customFormat="1" ht="16.899999999999999" customHeight="1">
      <c r="B296" s="31"/>
      <c r="C296" s="194" t="s">
        <v>1</v>
      </c>
      <c r="D296" s="194" t="s">
        <v>288</v>
      </c>
      <c r="E296" s="16" t="s">
        <v>1</v>
      </c>
      <c r="F296" s="195">
        <v>0</v>
      </c>
      <c r="H296" s="31"/>
    </row>
    <row r="297" spans="2:8" s="1" customFormat="1" ht="16.899999999999999" customHeight="1">
      <c r="B297" s="31"/>
      <c r="C297" s="194" t="s">
        <v>1</v>
      </c>
      <c r="D297" s="194" t="s">
        <v>481</v>
      </c>
      <c r="E297" s="16" t="s">
        <v>1</v>
      </c>
      <c r="F297" s="195">
        <v>2.6560000000000001</v>
      </c>
      <c r="H297" s="31"/>
    </row>
    <row r="298" spans="2:8" s="1" customFormat="1" ht="16.899999999999999" customHeight="1">
      <c r="B298" s="31"/>
      <c r="C298" s="194" t="s">
        <v>1</v>
      </c>
      <c r="D298" s="194" t="s">
        <v>289</v>
      </c>
      <c r="E298" s="16" t="s">
        <v>1</v>
      </c>
      <c r="F298" s="195">
        <v>0</v>
      </c>
      <c r="H298" s="31"/>
    </row>
    <row r="299" spans="2:8" s="1" customFormat="1" ht="16.899999999999999" customHeight="1">
      <c r="B299" s="31"/>
      <c r="C299" s="194" t="s">
        <v>1</v>
      </c>
      <c r="D299" s="194" t="s">
        <v>475</v>
      </c>
      <c r="E299" s="16" t="s">
        <v>1</v>
      </c>
      <c r="F299" s="195">
        <v>1.3280000000000001</v>
      </c>
      <c r="H299" s="31"/>
    </row>
    <row r="300" spans="2:8" s="1" customFormat="1" ht="16.899999999999999" customHeight="1">
      <c r="B300" s="31"/>
      <c r="C300" s="194" t="s">
        <v>113</v>
      </c>
      <c r="D300" s="194" t="s">
        <v>189</v>
      </c>
      <c r="E300" s="16" t="s">
        <v>1</v>
      </c>
      <c r="F300" s="195">
        <v>88.146000000000001</v>
      </c>
      <c r="H300" s="31"/>
    </row>
    <row r="301" spans="2:8" s="1" customFormat="1" ht="16.899999999999999" customHeight="1">
      <c r="B301" s="31"/>
      <c r="C301" s="196" t="s">
        <v>1070</v>
      </c>
      <c r="H301" s="31"/>
    </row>
    <row r="302" spans="2:8" s="1" customFormat="1" ht="16.899999999999999" customHeight="1">
      <c r="B302" s="31"/>
      <c r="C302" s="194" t="s">
        <v>469</v>
      </c>
      <c r="D302" s="194" t="s">
        <v>470</v>
      </c>
      <c r="E302" s="16" t="s">
        <v>105</v>
      </c>
      <c r="F302" s="195">
        <v>88.146000000000001</v>
      </c>
      <c r="H302" s="31"/>
    </row>
    <row r="303" spans="2:8" s="1" customFormat="1" ht="22.5">
      <c r="B303" s="31"/>
      <c r="C303" s="194" t="s">
        <v>393</v>
      </c>
      <c r="D303" s="194" t="s">
        <v>394</v>
      </c>
      <c r="E303" s="16" t="s">
        <v>105</v>
      </c>
      <c r="F303" s="195">
        <v>1267.3230000000001</v>
      </c>
      <c r="H303" s="31"/>
    </row>
    <row r="304" spans="2:8" s="1" customFormat="1" ht="16.899999999999999" customHeight="1">
      <c r="B304" s="31"/>
      <c r="C304" s="194" t="s">
        <v>428</v>
      </c>
      <c r="D304" s="194" t="s">
        <v>429</v>
      </c>
      <c r="E304" s="16" t="s">
        <v>105</v>
      </c>
      <c r="F304" s="195">
        <v>642.78700000000003</v>
      </c>
      <c r="H304" s="31"/>
    </row>
    <row r="305" spans="2:8" s="1" customFormat="1" ht="16.899999999999999" customHeight="1">
      <c r="B305" s="31"/>
      <c r="C305" s="194" t="s">
        <v>444</v>
      </c>
      <c r="D305" s="194" t="s">
        <v>445</v>
      </c>
      <c r="E305" s="16" t="s">
        <v>105</v>
      </c>
      <c r="F305" s="195">
        <v>1094.518</v>
      </c>
      <c r="H305" s="31"/>
    </row>
    <row r="306" spans="2:8" s="1" customFormat="1" ht="16.899999999999999" customHeight="1">
      <c r="B306" s="31"/>
      <c r="C306" s="194" t="s">
        <v>449</v>
      </c>
      <c r="D306" s="194" t="s">
        <v>450</v>
      </c>
      <c r="E306" s="16" t="s">
        <v>105</v>
      </c>
      <c r="F306" s="195">
        <v>630.84400000000005</v>
      </c>
      <c r="H306" s="31"/>
    </row>
    <row r="307" spans="2:8" s="1" customFormat="1" ht="16.899999999999999" customHeight="1">
      <c r="B307" s="31"/>
      <c r="C307" s="194" t="s">
        <v>485</v>
      </c>
      <c r="D307" s="194" t="s">
        <v>486</v>
      </c>
      <c r="E307" s="16" t="s">
        <v>439</v>
      </c>
      <c r="F307" s="195">
        <v>158.66300000000001</v>
      </c>
      <c r="H307" s="31"/>
    </row>
    <row r="308" spans="2:8" s="1" customFormat="1" ht="16.899999999999999" customHeight="1">
      <c r="B308" s="31"/>
      <c r="C308" s="190" t="s">
        <v>115</v>
      </c>
      <c r="D308" s="191" t="s">
        <v>115</v>
      </c>
      <c r="E308" s="192" t="s">
        <v>116</v>
      </c>
      <c r="F308" s="193">
        <v>929.25</v>
      </c>
      <c r="H308" s="31"/>
    </row>
    <row r="309" spans="2:8" s="1" customFormat="1" ht="16.899999999999999" customHeight="1">
      <c r="B309" s="31"/>
      <c r="C309" s="194" t="s">
        <v>1</v>
      </c>
      <c r="D309" s="194" t="s">
        <v>315</v>
      </c>
      <c r="E309" s="16" t="s">
        <v>1</v>
      </c>
      <c r="F309" s="195">
        <v>0</v>
      </c>
      <c r="H309" s="31"/>
    </row>
    <row r="310" spans="2:8" s="1" customFormat="1" ht="16.899999999999999" customHeight="1">
      <c r="B310" s="31"/>
      <c r="C310" s="194" t="s">
        <v>1</v>
      </c>
      <c r="D310" s="194" t="s">
        <v>244</v>
      </c>
      <c r="E310" s="16" t="s">
        <v>1</v>
      </c>
      <c r="F310" s="195">
        <v>0</v>
      </c>
      <c r="H310" s="31"/>
    </row>
    <row r="311" spans="2:8" s="1" customFormat="1" ht="16.899999999999999" customHeight="1">
      <c r="B311" s="31"/>
      <c r="C311" s="194" t="s">
        <v>1</v>
      </c>
      <c r="D311" s="194" t="s">
        <v>359</v>
      </c>
      <c r="E311" s="16" t="s">
        <v>1</v>
      </c>
      <c r="F311" s="195">
        <v>17.5</v>
      </c>
      <c r="H311" s="31"/>
    </row>
    <row r="312" spans="2:8" s="1" customFormat="1" ht="16.899999999999999" customHeight="1">
      <c r="B312" s="31"/>
      <c r="C312" s="194" t="s">
        <v>1</v>
      </c>
      <c r="D312" s="194" t="s">
        <v>246</v>
      </c>
      <c r="E312" s="16" t="s">
        <v>1</v>
      </c>
      <c r="F312" s="195">
        <v>0</v>
      </c>
      <c r="H312" s="31"/>
    </row>
    <row r="313" spans="2:8" s="1" customFormat="1" ht="16.899999999999999" customHeight="1">
      <c r="B313" s="31"/>
      <c r="C313" s="194" t="s">
        <v>1</v>
      </c>
      <c r="D313" s="194" t="s">
        <v>360</v>
      </c>
      <c r="E313" s="16" t="s">
        <v>1</v>
      </c>
      <c r="F313" s="195">
        <v>31.5</v>
      </c>
      <c r="H313" s="31"/>
    </row>
    <row r="314" spans="2:8" s="1" customFormat="1" ht="16.899999999999999" customHeight="1">
      <c r="B314" s="31"/>
      <c r="C314" s="194" t="s">
        <v>1</v>
      </c>
      <c r="D314" s="194" t="s">
        <v>248</v>
      </c>
      <c r="E314" s="16" t="s">
        <v>1</v>
      </c>
      <c r="F314" s="195">
        <v>0</v>
      </c>
      <c r="H314" s="31"/>
    </row>
    <row r="315" spans="2:8" s="1" customFormat="1" ht="16.899999999999999" customHeight="1">
      <c r="B315" s="31"/>
      <c r="C315" s="194" t="s">
        <v>1</v>
      </c>
      <c r="D315" s="194" t="s">
        <v>361</v>
      </c>
      <c r="E315" s="16" t="s">
        <v>1</v>
      </c>
      <c r="F315" s="195">
        <v>42</v>
      </c>
      <c r="H315" s="31"/>
    </row>
    <row r="316" spans="2:8" s="1" customFormat="1" ht="16.899999999999999" customHeight="1">
      <c r="B316" s="31"/>
      <c r="C316" s="194" t="s">
        <v>1</v>
      </c>
      <c r="D316" s="194" t="s">
        <v>249</v>
      </c>
      <c r="E316" s="16" t="s">
        <v>1</v>
      </c>
      <c r="F316" s="195">
        <v>0</v>
      </c>
      <c r="H316" s="31"/>
    </row>
    <row r="317" spans="2:8" s="1" customFormat="1" ht="16.899999999999999" customHeight="1">
      <c r="B317" s="31"/>
      <c r="C317" s="194" t="s">
        <v>1</v>
      </c>
      <c r="D317" s="194" t="s">
        <v>362</v>
      </c>
      <c r="E317" s="16" t="s">
        <v>1</v>
      </c>
      <c r="F317" s="195">
        <v>14</v>
      </c>
      <c r="H317" s="31"/>
    </row>
    <row r="318" spans="2:8" s="1" customFormat="1" ht="16.899999999999999" customHeight="1">
      <c r="B318" s="31"/>
      <c r="C318" s="194" t="s">
        <v>1</v>
      </c>
      <c r="D318" s="194" t="s">
        <v>250</v>
      </c>
      <c r="E318" s="16" t="s">
        <v>1</v>
      </c>
      <c r="F318" s="195">
        <v>0</v>
      </c>
      <c r="H318" s="31"/>
    </row>
    <row r="319" spans="2:8" s="1" customFormat="1" ht="16.899999999999999" customHeight="1">
      <c r="B319" s="31"/>
      <c r="C319" s="194" t="s">
        <v>1</v>
      </c>
      <c r="D319" s="194" t="s">
        <v>360</v>
      </c>
      <c r="E319" s="16" t="s">
        <v>1</v>
      </c>
      <c r="F319" s="195">
        <v>31.5</v>
      </c>
      <c r="H319" s="31"/>
    </row>
    <row r="320" spans="2:8" s="1" customFormat="1" ht="16.899999999999999" customHeight="1">
      <c r="B320" s="31"/>
      <c r="C320" s="194" t="s">
        <v>1</v>
      </c>
      <c r="D320" s="194" t="s">
        <v>251</v>
      </c>
      <c r="E320" s="16" t="s">
        <v>1</v>
      </c>
      <c r="F320" s="195">
        <v>0</v>
      </c>
      <c r="H320" s="31"/>
    </row>
    <row r="321" spans="2:8" s="1" customFormat="1" ht="16.899999999999999" customHeight="1">
      <c r="B321" s="31"/>
      <c r="C321" s="194" t="s">
        <v>1</v>
      </c>
      <c r="D321" s="194" t="s">
        <v>359</v>
      </c>
      <c r="E321" s="16" t="s">
        <v>1</v>
      </c>
      <c r="F321" s="195">
        <v>17.5</v>
      </c>
      <c r="H321" s="31"/>
    </row>
    <row r="322" spans="2:8" s="1" customFormat="1" ht="16.899999999999999" customHeight="1">
      <c r="B322" s="31"/>
      <c r="C322" s="194" t="s">
        <v>1</v>
      </c>
      <c r="D322" s="194" t="s">
        <v>252</v>
      </c>
      <c r="E322" s="16" t="s">
        <v>1</v>
      </c>
      <c r="F322" s="195">
        <v>0</v>
      </c>
      <c r="H322" s="31"/>
    </row>
    <row r="323" spans="2:8" s="1" customFormat="1" ht="16.899999999999999" customHeight="1">
      <c r="B323" s="31"/>
      <c r="C323" s="194" t="s">
        <v>1</v>
      </c>
      <c r="D323" s="194" t="s">
        <v>360</v>
      </c>
      <c r="E323" s="16" t="s">
        <v>1</v>
      </c>
      <c r="F323" s="195">
        <v>31.5</v>
      </c>
      <c r="H323" s="31"/>
    </row>
    <row r="324" spans="2:8" s="1" customFormat="1" ht="16.899999999999999" customHeight="1">
      <c r="B324" s="31"/>
      <c r="C324" s="194" t="s">
        <v>1</v>
      </c>
      <c r="D324" s="194" t="s">
        <v>253</v>
      </c>
      <c r="E324" s="16" t="s">
        <v>1</v>
      </c>
      <c r="F324" s="195">
        <v>0</v>
      </c>
      <c r="H324" s="31"/>
    </row>
    <row r="325" spans="2:8" s="1" customFormat="1" ht="16.899999999999999" customHeight="1">
      <c r="B325" s="31"/>
      <c r="C325" s="194" t="s">
        <v>1</v>
      </c>
      <c r="D325" s="194" t="s">
        <v>362</v>
      </c>
      <c r="E325" s="16" t="s">
        <v>1</v>
      </c>
      <c r="F325" s="195">
        <v>14</v>
      </c>
      <c r="H325" s="31"/>
    </row>
    <row r="326" spans="2:8" s="1" customFormat="1" ht="16.899999999999999" customHeight="1">
      <c r="B326" s="31"/>
      <c r="C326" s="194" t="s">
        <v>1</v>
      </c>
      <c r="D326" s="194" t="s">
        <v>254</v>
      </c>
      <c r="E326" s="16" t="s">
        <v>1</v>
      </c>
      <c r="F326" s="195">
        <v>0</v>
      </c>
      <c r="H326" s="31"/>
    </row>
    <row r="327" spans="2:8" s="1" customFormat="1" ht="16.899999999999999" customHeight="1">
      <c r="B327" s="31"/>
      <c r="C327" s="194" t="s">
        <v>1</v>
      </c>
      <c r="D327" s="194" t="s">
        <v>359</v>
      </c>
      <c r="E327" s="16" t="s">
        <v>1</v>
      </c>
      <c r="F327" s="195">
        <v>17.5</v>
      </c>
      <c r="H327" s="31"/>
    </row>
    <row r="328" spans="2:8" s="1" customFormat="1" ht="16.899999999999999" customHeight="1">
      <c r="B328" s="31"/>
      <c r="C328" s="194" t="s">
        <v>1</v>
      </c>
      <c r="D328" s="194" t="s">
        <v>255</v>
      </c>
      <c r="E328" s="16" t="s">
        <v>1</v>
      </c>
      <c r="F328" s="195">
        <v>0</v>
      </c>
      <c r="H328" s="31"/>
    </row>
    <row r="329" spans="2:8" s="1" customFormat="1" ht="16.899999999999999" customHeight="1">
      <c r="B329" s="31"/>
      <c r="C329" s="194" t="s">
        <v>1</v>
      </c>
      <c r="D329" s="194" t="s">
        <v>359</v>
      </c>
      <c r="E329" s="16" t="s">
        <v>1</v>
      </c>
      <c r="F329" s="195">
        <v>17.5</v>
      </c>
      <c r="H329" s="31"/>
    </row>
    <row r="330" spans="2:8" s="1" customFormat="1" ht="16.899999999999999" customHeight="1">
      <c r="B330" s="31"/>
      <c r="C330" s="194" t="s">
        <v>1</v>
      </c>
      <c r="D330" s="194" t="s">
        <v>256</v>
      </c>
      <c r="E330" s="16" t="s">
        <v>1</v>
      </c>
      <c r="F330" s="195">
        <v>0</v>
      </c>
      <c r="H330" s="31"/>
    </row>
    <row r="331" spans="2:8" s="1" customFormat="1" ht="16.899999999999999" customHeight="1">
      <c r="B331" s="31"/>
      <c r="C331" s="194" t="s">
        <v>1</v>
      </c>
      <c r="D331" s="194" t="s">
        <v>359</v>
      </c>
      <c r="E331" s="16" t="s">
        <v>1</v>
      </c>
      <c r="F331" s="195">
        <v>17.5</v>
      </c>
      <c r="H331" s="31"/>
    </row>
    <row r="332" spans="2:8" s="1" customFormat="1" ht="16.899999999999999" customHeight="1">
      <c r="B332" s="31"/>
      <c r="C332" s="194" t="s">
        <v>1</v>
      </c>
      <c r="D332" s="194" t="s">
        <v>257</v>
      </c>
      <c r="E332" s="16" t="s">
        <v>1</v>
      </c>
      <c r="F332" s="195">
        <v>0</v>
      </c>
      <c r="H332" s="31"/>
    </row>
    <row r="333" spans="2:8" s="1" customFormat="1" ht="16.899999999999999" customHeight="1">
      <c r="B333" s="31"/>
      <c r="C333" s="194" t="s">
        <v>1</v>
      </c>
      <c r="D333" s="194" t="s">
        <v>362</v>
      </c>
      <c r="E333" s="16" t="s">
        <v>1</v>
      </c>
      <c r="F333" s="195">
        <v>14</v>
      </c>
      <c r="H333" s="31"/>
    </row>
    <row r="334" spans="2:8" s="1" customFormat="1" ht="16.899999999999999" customHeight="1">
      <c r="B334" s="31"/>
      <c r="C334" s="194" t="s">
        <v>1</v>
      </c>
      <c r="D334" s="194" t="s">
        <v>258</v>
      </c>
      <c r="E334" s="16" t="s">
        <v>1</v>
      </c>
      <c r="F334" s="195">
        <v>0</v>
      </c>
      <c r="H334" s="31"/>
    </row>
    <row r="335" spans="2:8" s="1" customFormat="1" ht="16.899999999999999" customHeight="1">
      <c r="B335" s="31"/>
      <c r="C335" s="194" t="s">
        <v>1</v>
      </c>
      <c r="D335" s="194" t="s">
        <v>362</v>
      </c>
      <c r="E335" s="16" t="s">
        <v>1</v>
      </c>
      <c r="F335" s="195">
        <v>14</v>
      </c>
      <c r="H335" s="31"/>
    </row>
    <row r="336" spans="2:8" s="1" customFormat="1" ht="16.899999999999999" customHeight="1">
      <c r="B336" s="31"/>
      <c r="C336" s="194" t="s">
        <v>1</v>
      </c>
      <c r="D336" s="194" t="s">
        <v>259</v>
      </c>
      <c r="E336" s="16" t="s">
        <v>1</v>
      </c>
      <c r="F336" s="195">
        <v>0</v>
      </c>
      <c r="H336" s="31"/>
    </row>
    <row r="337" spans="2:8" s="1" customFormat="1" ht="16.899999999999999" customHeight="1">
      <c r="B337" s="31"/>
      <c r="C337" s="194" t="s">
        <v>1</v>
      </c>
      <c r="D337" s="194" t="s">
        <v>359</v>
      </c>
      <c r="E337" s="16" t="s">
        <v>1</v>
      </c>
      <c r="F337" s="195">
        <v>17.5</v>
      </c>
      <c r="H337" s="31"/>
    </row>
    <row r="338" spans="2:8" s="1" customFormat="1" ht="16.899999999999999" customHeight="1">
      <c r="B338" s="31"/>
      <c r="C338" s="194" t="s">
        <v>1</v>
      </c>
      <c r="D338" s="194" t="s">
        <v>260</v>
      </c>
      <c r="E338" s="16" t="s">
        <v>1</v>
      </c>
      <c r="F338" s="195">
        <v>0</v>
      </c>
      <c r="H338" s="31"/>
    </row>
    <row r="339" spans="2:8" s="1" customFormat="1" ht="16.899999999999999" customHeight="1">
      <c r="B339" s="31"/>
      <c r="C339" s="194" t="s">
        <v>1</v>
      </c>
      <c r="D339" s="194" t="s">
        <v>359</v>
      </c>
      <c r="E339" s="16" t="s">
        <v>1</v>
      </c>
      <c r="F339" s="195">
        <v>17.5</v>
      </c>
      <c r="H339" s="31"/>
    </row>
    <row r="340" spans="2:8" s="1" customFormat="1" ht="16.899999999999999" customHeight="1">
      <c r="B340" s="31"/>
      <c r="C340" s="194" t="s">
        <v>1</v>
      </c>
      <c r="D340" s="194" t="s">
        <v>261</v>
      </c>
      <c r="E340" s="16" t="s">
        <v>1</v>
      </c>
      <c r="F340" s="195">
        <v>0</v>
      </c>
      <c r="H340" s="31"/>
    </row>
    <row r="341" spans="2:8" s="1" customFormat="1" ht="16.899999999999999" customHeight="1">
      <c r="B341" s="31"/>
      <c r="C341" s="194" t="s">
        <v>1</v>
      </c>
      <c r="D341" s="194" t="s">
        <v>363</v>
      </c>
      <c r="E341" s="16" t="s">
        <v>1</v>
      </c>
      <c r="F341" s="195">
        <v>21</v>
      </c>
      <c r="H341" s="31"/>
    </row>
    <row r="342" spans="2:8" s="1" customFormat="1" ht="16.899999999999999" customHeight="1">
      <c r="B342" s="31"/>
      <c r="C342" s="194" t="s">
        <v>1</v>
      </c>
      <c r="D342" s="194" t="s">
        <v>262</v>
      </c>
      <c r="E342" s="16" t="s">
        <v>1</v>
      </c>
      <c r="F342" s="195">
        <v>0</v>
      </c>
      <c r="H342" s="31"/>
    </row>
    <row r="343" spans="2:8" s="1" customFormat="1" ht="16.899999999999999" customHeight="1">
      <c r="B343" s="31"/>
      <c r="C343" s="194" t="s">
        <v>1</v>
      </c>
      <c r="D343" s="194" t="s">
        <v>363</v>
      </c>
      <c r="E343" s="16" t="s">
        <v>1</v>
      </c>
      <c r="F343" s="195">
        <v>21</v>
      </c>
      <c r="H343" s="31"/>
    </row>
    <row r="344" spans="2:8" s="1" customFormat="1" ht="16.899999999999999" customHeight="1">
      <c r="B344" s="31"/>
      <c r="C344" s="194" t="s">
        <v>1</v>
      </c>
      <c r="D344" s="194" t="s">
        <v>263</v>
      </c>
      <c r="E344" s="16" t="s">
        <v>1</v>
      </c>
      <c r="F344" s="195">
        <v>0</v>
      </c>
      <c r="H344" s="31"/>
    </row>
    <row r="345" spans="2:8" s="1" customFormat="1" ht="16.899999999999999" customHeight="1">
      <c r="B345" s="31"/>
      <c r="C345" s="194" t="s">
        <v>1</v>
      </c>
      <c r="D345" s="194" t="s">
        <v>364</v>
      </c>
      <c r="E345" s="16" t="s">
        <v>1</v>
      </c>
      <c r="F345" s="195">
        <v>10.5</v>
      </c>
      <c r="H345" s="31"/>
    </row>
    <row r="346" spans="2:8" s="1" customFormat="1" ht="16.899999999999999" customHeight="1">
      <c r="B346" s="31"/>
      <c r="C346" s="194" t="s">
        <v>1</v>
      </c>
      <c r="D346" s="194" t="s">
        <v>264</v>
      </c>
      <c r="E346" s="16" t="s">
        <v>1</v>
      </c>
      <c r="F346" s="195">
        <v>0</v>
      </c>
      <c r="H346" s="31"/>
    </row>
    <row r="347" spans="2:8" s="1" customFormat="1" ht="16.899999999999999" customHeight="1">
      <c r="B347" s="31"/>
      <c r="C347" s="194" t="s">
        <v>1</v>
      </c>
      <c r="D347" s="194" t="s">
        <v>359</v>
      </c>
      <c r="E347" s="16" t="s">
        <v>1</v>
      </c>
      <c r="F347" s="195">
        <v>17.5</v>
      </c>
      <c r="H347" s="31"/>
    </row>
    <row r="348" spans="2:8" s="1" customFormat="1" ht="16.899999999999999" customHeight="1">
      <c r="B348" s="31"/>
      <c r="C348" s="194" t="s">
        <v>1</v>
      </c>
      <c r="D348" s="194" t="s">
        <v>265</v>
      </c>
      <c r="E348" s="16" t="s">
        <v>1</v>
      </c>
      <c r="F348" s="195">
        <v>0</v>
      </c>
      <c r="H348" s="31"/>
    </row>
    <row r="349" spans="2:8" s="1" customFormat="1" ht="16.899999999999999" customHeight="1">
      <c r="B349" s="31"/>
      <c r="C349" s="194" t="s">
        <v>1</v>
      </c>
      <c r="D349" s="194" t="s">
        <v>359</v>
      </c>
      <c r="E349" s="16" t="s">
        <v>1</v>
      </c>
      <c r="F349" s="195">
        <v>17.5</v>
      </c>
      <c r="H349" s="31"/>
    </row>
    <row r="350" spans="2:8" s="1" customFormat="1" ht="16.899999999999999" customHeight="1">
      <c r="B350" s="31"/>
      <c r="C350" s="194" t="s">
        <v>1</v>
      </c>
      <c r="D350" s="194" t="s">
        <v>266</v>
      </c>
      <c r="E350" s="16" t="s">
        <v>1</v>
      </c>
      <c r="F350" s="195">
        <v>0</v>
      </c>
      <c r="H350" s="31"/>
    </row>
    <row r="351" spans="2:8" s="1" customFormat="1" ht="16.899999999999999" customHeight="1">
      <c r="B351" s="31"/>
      <c r="C351" s="194" t="s">
        <v>1</v>
      </c>
      <c r="D351" s="194" t="s">
        <v>362</v>
      </c>
      <c r="E351" s="16" t="s">
        <v>1</v>
      </c>
      <c r="F351" s="195">
        <v>14</v>
      </c>
      <c r="H351" s="31"/>
    </row>
    <row r="352" spans="2:8" s="1" customFormat="1" ht="16.899999999999999" customHeight="1">
      <c r="B352" s="31"/>
      <c r="C352" s="194" t="s">
        <v>1</v>
      </c>
      <c r="D352" s="194" t="s">
        <v>267</v>
      </c>
      <c r="E352" s="16" t="s">
        <v>1</v>
      </c>
      <c r="F352" s="195">
        <v>0</v>
      </c>
      <c r="H352" s="31"/>
    </row>
    <row r="353" spans="2:8" s="1" customFormat="1" ht="16.899999999999999" customHeight="1">
      <c r="B353" s="31"/>
      <c r="C353" s="194" t="s">
        <v>1</v>
      </c>
      <c r="D353" s="194" t="s">
        <v>363</v>
      </c>
      <c r="E353" s="16" t="s">
        <v>1</v>
      </c>
      <c r="F353" s="195">
        <v>21</v>
      </c>
      <c r="H353" s="31"/>
    </row>
    <row r="354" spans="2:8" s="1" customFormat="1" ht="16.899999999999999" customHeight="1">
      <c r="B354" s="31"/>
      <c r="C354" s="194" t="s">
        <v>1</v>
      </c>
      <c r="D354" s="194" t="s">
        <v>268</v>
      </c>
      <c r="E354" s="16" t="s">
        <v>1</v>
      </c>
      <c r="F354" s="195">
        <v>0</v>
      </c>
      <c r="H354" s="31"/>
    </row>
    <row r="355" spans="2:8" s="1" customFormat="1" ht="16.899999999999999" customHeight="1">
      <c r="B355" s="31"/>
      <c r="C355" s="194" t="s">
        <v>1</v>
      </c>
      <c r="D355" s="194" t="s">
        <v>362</v>
      </c>
      <c r="E355" s="16" t="s">
        <v>1</v>
      </c>
      <c r="F355" s="195">
        <v>14</v>
      </c>
      <c r="H355" s="31"/>
    </row>
    <row r="356" spans="2:8" s="1" customFormat="1" ht="16.899999999999999" customHeight="1">
      <c r="B356" s="31"/>
      <c r="C356" s="194" t="s">
        <v>1</v>
      </c>
      <c r="D356" s="194" t="s">
        <v>269</v>
      </c>
      <c r="E356" s="16" t="s">
        <v>1</v>
      </c>
      <c r="F356" s="195">
        <v>0</v>
      </c>
      <c r="H356" s="31"/>
    </row>
    <row r="357" spans="2:8" s="1" customFormat="1" ht="16.899999999999999" customHeight="1">
      <c r="B357" s="31"/>
      <c r="C357" s="194" t="s">
        <v>1</v>
      </c>
      <c r="D357" s="194" t="s">
        <v>359</v>
      </c>
      <c r="E357" s="16" t="s">
        <v>1</v>
      </c>
      <c r="F357" s="195">
        <v>17.5</v>
      </c>
      <c r="H357" s="31"/>
    </row>
    <row r="358" spans="2:8" s="1" customFormat="1" ht="16.899999999999999" customHeight="1">
      <c r="B358" s="31"/>
      <c r="C358" s="194" t="s">
        <v>1</v>
      </c>
      <c r="D358" s="194" t="s">
        <v>270</v>
      </c>
      <c r="E358" s="16" t="s">
        <v>1</v>
      </c>
      <c r="F358" s="195">
        <v>0</v>
      </c>
      <c r="H358" s="31"/>
    </row>
    <row r="359" spans="2:8" s="1" customFormat="1" ht="16.899999999999999" customHeight="1">
      <c r="B359" s="31"/>
      <c r="C359" s="194" t="s">
        <v>1</v>
      </c>
      <c r="D359" s="194" t="s">
        <v>363</v>
      </c>
      <c r="E359" s="16" t="s">
        <v>1</v>
      </c>
      <c r="F359" s="195">
        <v>21</v>
      </c>
      <c r="H359" s="31"/>
    </row>
    <row r="360" spans="2:8" s="1" customFormat="1" ht="16.899999999999999" customHeight="1">
      <c r="B360" s="31"/>
      <c r="C360" s="194" t="s">
        <v>1</v>
      </c>
      <c r="D360" s="194" t="s">
        <v>271</v>
      </c>
      <c r="E360" s="16" t="s">
        <v>1</v>
      </c>
      <c r="F360" s="195">
        <v>0</v>
      </c>
      <c r="H360" s="31"/>
    </row>
    <row r="361" spans="2:8" s="1" customFormat="1" ht="16.899999999999999" customHeight="1">
      <c r="B361" s="31"/>
      <c r="C361" s="194" t="s">
        <v>1</v>
      </c>
      <c r="D361" s="194" t="s">
        <v>360</v>
      </c>
      <c r="E361" s="16" t="s">
        <v>1</v>
      </c>
      <c r="F361" s="195">
        <v>31.5</v>
      </c>
      <c r="H361" s="31"/>
    </row>
    <row r="362" spans="2:8" s="1" customFormat="1" ht="16.899999999999999" customHeight="1">
      <c r="B362" s="31"/>
      <c r="C362" s="194" t="s">
        <v>1</v>
      </c>
      <c r="D362" s="194" t="s">
        <v>272</v>
      </c>
      <c r="E362" s="16" t="s">
        <v>1</v>
      </c>
      <c r="F362" s="195">
        <v>0</v>
      </c>
      <c r="H362" s="31"/>
    </row>
    <row r="363" spans="2:8" s="1" customFormat="1" ht="16.899999999999999" customHeight="1">
      <c r="B363" s="31"/>
      <c r="C363" s="194" t="s">
        <v>1</v>
      </c>
      <c r="D363" s="194" t="s">
        <v>359</v>
      </c>
      <c r="E363" s="16" t="s">
        <v>1</v>
      </c>
      <c r="F363" s="195">
        <v>17.5</v>
      </c>
      <c r="H363" s="31"/>
    </row>
    <row r="364" spans="2:8" s="1" customFormat="1" ht="16.899999999999999" customHeight="1">
      <c r="B364" s="31"/>
      <c r="C364" s="194" t="s">
        <v>1</v>
      </c>
      <c r="D364" s="194" t="s">
        <v>273</v>
      </c>
      <c r="E364" s="16" t="s">
        <v>1</v>
      </c>
      <c r="F364" s="195">
        <v>0</v>
      </c>
      <c r="H364" s="31"/>
    </row>
    <row r="365" spans="2:8" s="1" customFormat="1" ht="16.899999999999999" customHeight="1">
      <c r="B365" s="31"/>
      <c r="C365" s="194" t="s">
        <v>1</v>
      </c>
      <c r="D365" s="194" t="s">
        <v>365</v>
      </c>
      <c r="E365" s="16" t="s">
        <v>1</v>
      </c>
      <c r="F365" s="195">
        <v>12.25</v>
      </c>
      <c r="H365" s="31"/>
    </row>
    <row r="366" spans="2:8" s="1" customFormat="1" ht="16.899999999999999" customHeight="1">
      <c r="B366" s="31"/>
      <c r="C366" s="194" t="s">
        <v>1</v>
      </c>
      <c r="D366" s="194" t="s">
        <v>274</v>
      </c>
      <c r="E366" s="16" t="s">
        <v>1</v>
      </c>
      <c r="F366" s="195">
        <v>0</v>
      </c>
      <c r="H366" s="31"/>
    </row>
    <row r="367" spans="2:8" s="1" customFormat="1" ht="16.899999999999999" customHeight="1">
      <c r="B367" s="31"/>
      <c r="C367" s="194" t="s">
        <v>1</v>
      </c>
      <c r="D367" s="194" t="s">
        <v>364</v>
      </c>
      <c r="E367" s="16" t="s">
        <v>1</v>
      </c>
      <c r="F367" s="195">
        <v>10.5</v>
      </c>
      <c r="H367" s="31"/>
    </row>
    <row r="368" spans="2:8" s="1" customFormat="1" ht="16.899999999999999" customHeight="1">
      <c r="B368" s="31"/>
      <c r="C368" s="194" t="s">
        <v>1</v>
      </c>
      <c r="D368" s="194" t="s">
        <v>275</v>
      </c>
      <c r="E368" s="16" t="s">
        <v>1</v>
      </c>
      <c r="F368" s="195">
        <v>0</v>
      </c>
      <c r="H368" s="31"/>
    </row>
    <row r="369" spans="2:8" s="1" customFormat="1" ht="16.899999999999999" customHeight="1">
      <c r="B369" s="31"/>
      <c r="C369" s="194" t="s">
        <v>1</v>
      </c>
      <c r="D369" s="194" t="s">
        <v>359</v>
      </c>
      <c r="E369" s="16" t="s">
        <v>1</v>
      </c>
      <c r="F369" s="195">
        <v>17.5</v>
      </c>
      <c r="H369" s="31"/>
    </row>
    <row r="370" spans="2:8" s="1" customFormat="1" ht="16.899999999999999" customHeight="1">
      <c r="B370" s="31"/>
      <c r="C370" s="194" t="s">
        <v>1</v>
      </c>
      <c r="D370" s="194" t="s">
        <v>276</v>
      </c>
      <c r="E370" s="16" t="s">
        <v>1</v>
      </c>
      <c r="F370" s="195">
        <v>0</v>
      </c>
      <c r="H370" s="31"/>
    </row>
    <row r="371" spans="2:8" s="1" customFormat="1" ht="16.899999999999999" customHeight="1">
      <c r="B371" s="31"/>
      <c r="C371" s="194" t="s">
        <v>1</v>
      </c>
      <c r="D371" s="194" t="s">
        <v>362</v>
      </c>
      <c r="E371" s="16" t="s">
        <v>1</v>
      </c>
      <c r="F371" s="195">
        <v>14</v>
      </c>
      <c r="H371" s="31"/>
    </row>
    <row r="372" spans="2:8" s="1" customFormat="1" ht="16.899999999999999" customHeight="1">
      <c r="B372" s="31"/>
      <c r="C372" s="194" t="s">
        <v>1</v>
      </c>
      <c r="D372" s="194" t="s">
        <v>279</v>
      </c>
      <c r="E372" s="16" t="s">
        <v>1</v>
      </c>
      <c r="F372" s="195">
        <v>0</v>
      </c>
      <c r="H372" s="31"/>
    </row>
    <row r="373" spans="2:8" s="1" customFormat="1" ht="16.899999999999999" customHeight="1">
      <c r="B373" s="31"/>
      <c r="C373" s="194" t="s">
        <v>1</v>
      </c>
      <c r="D373" s="194" t="s">
        <v>366</v>
      </c>
      <c r="E373" s="16" t="s">
        <v>1</v>
      </c>
      <c r="F373" s="195">
        <v>80.5</v>
      </c>
      <c r="H373" s="31"/>
    </row>
    <row r="374" spans="2:8" s="1" customFormat="1" ht="16.899999999999999" customHeight="1">
      <c r="B374" s="31"/>
      <c r="C374" s="194" t="s">
        <v>1</v>
      </c>
      <c r="D374" s="194" t="s">
        <v>280</v>
      </c>
      <c r="E374" s="16" t="s">
        <v>1</v>
      </c>
      <c r="F374" s="195">
        <v>0</v>
      </c>
      <c r="H374" s="31"/>
    </row>
    <row r="375" spans="2:8" s="1" customFormat="1" ht="16.899999999999999" customHeight="1">
      <c r="B375" s="31"/>
      <c r="C375" s="194" t="s">
        <v>1</v>
      </c>
      <c r="D375" s="194" t="s">
        <v>367</v>
      </c>
      <c r="E375" s="16" t="s">
        <v>1</v>
      </c>
      <c r="F375" s="195">
        <v>28</v>
      </c>
      <c r="H375" s="31"/>
    </row>
    <row r="376" spans="2:8" s="1" customFormat="1" ht="16.899999999999999" customHeight="1">
      <c r="B376" s="31"/>
      <c r="C376" s="194" t="s">
        <v>1</v>
      </c>
      <c r="D376" s="194" t="s">
        <v>281</v>
      </c>
      <c r="E376" s="16" t="s">
        <v>1</v>
      </c>
      <c r="F376" s="195">
        <v>0</v>
      </c>
      <c r="H376" s="31"/>
    </row>
    <row r="377" spans="2:8" s="1" customFormat="1" ht="16.899999999999999" customHeight="1">
      <c r="B377" s="31"/>
      <c r="C377" s="194" t="s">
        <v>1</v>
      </c>
      <c r="D377" s="194" t="s">
        <v>360</v>
      </c>
      <c r="E377" s="16" t="s">
        <v>1</v>
      </c>
      <c r="F377" s="195">
        <v>31.5</v>
      </c>
      <c r="H377" s="31"/>
    </row>
    <row r="378" spans="2:8" s="1" customFormat="1" ht="16.899999999999999" customHeight="1">
      <c r="B378" s="31"/>
      <c r="C378" s="194" t="s">
        <v>1</v>
      </c>
      <c r="D378" s="194" t="s">
        <v>282</v>
      </c>
      <c r="E378" s="16" t="s">
        <v>1</v>
      </c>
      <c r="F378" s="195">
        <v>0</v>
      </c>
      <c r="H378" s="31"/>
    </row>
    <row r="379" spans="2:8" s="1" customFormat="1" ht="16.899999999999999" customHeight="1">
      <c r="B379" s="31"/>
      <c r="C379" s="194" t="s">
        <v>1</v>
      </c>
      <c r="D379" s="194" t="s">
        <v>368</v>
      </c>
      <c r="E379" s="16" t="s">
        <v>1</v>
      </c>
      <c r="F379" s="195">
        <v>24.5</v>
      </c>
      <c r="H379" s="31"/>
    </row>
    <row r="380" spans="2:8" s="1" customFormat="1" ht="16.899999999999999" customHeight="1">
      <c r="B380" s="31"/>
      <c r="C380" s="194" t="s">
        <v>1</v>
      </c>
      <c r="D380" s="194" t="s">
        <v>283</v>
      </c>
      <c r="E380" s="16" t="s">
        <v>1</v>
      </c>
      <c r="F380" s="195">
        <v>0</v>
      </c>
      <c r="H380" s="31"/>
    </row>
    <row r="381" spans="2:8" s="1" customFormat="1" ht="16.899999999999999" customHeight="1">
      <c r="B381" s="31"/>
      <c r="C381" s="194" t="s">
        <v>1</v>
      </c>
      <c r="D381" s="194" t="s">
        <v>363</v>
      </c>
      <c r="E381" s="16" t="s">
        <v>1</v>
      </c>
      <c r="F381" s="195">
        <v>21</v>
      </c>
      <c r="H381" s="31"/>
    </row>
    <row r="382" spans="2:8" s="1" customFormat="1" ht="16.899999999999999" customHeight="1">
      <c r="B382" s="31"/>
      <c r="C382" s="194" t="s">
        <v>1</v>
      </c>
      <c r="D382" s="194" t="s">
        <v>284</v>
      </c>
      <c r="E382" s="16" t="s">
        <v>1</v>
      </c>
      <c r="F382" s="195">
        <v>0</v>
      </c>
      <c r="H382" s="31"/>
    </row>
    <row r="383" spans="2:8" s="1" customFormat="1" ht="16.899999999999999" customHeight="1">
      <c r="B383" s="31"/>
      <c r="C383" s="194" t="s">
        <v>1</v>
      </c>
      <c r="D383" s="194" t="s">
        <v>369</v>
      </c>
      <c r="E383" s="16" t="s">
        <v>1</v>
      </c>
      <c r="F383" s="195">
        <v>38.5</v>
      </c>
      <c r="H383" s="31"/>
    </row>
    <row r="384" spans="2:8" s="1" customFormat="1" ht="16.899999999999999" customHeight="1">
      <c r="B384" s="31"/>
      <c r="C384" s="194" t="s">
        <v>1</v>
      </c>
      <c r="D384" s="194" t="s">
        <v>285</v>
      </c>
      <c r="E384" s="16" t="s">
        <v>1</v>
      </c>
      <c r="F384" s="195">
        <v>0</v>
      </c>
      <c r="H384" s="31"/>
    </row>
    <row r="385" spans="2:8" s="1" customFormat="1" ht="16.899999999999999" customHeight="1">
      <c r="B385" s="31"/>
      <c r="C385" s="194" t="s">
        <v>1</v>
      </c>
      <c r="D385" s="194" t="s">
        <v>369</v>
      </c>
      <c r="E385" s="16" t="s">
        <v>1</v>
      </c>
      <c r="F385" s="195">
        <v>38.5</v>
      </c>
      <c r="H385" s="31"/>
    </row>
    <row r="386" spans="2:8" s="1" customFormat="1" ht="16.899999999999999" customHeight="1">
      <c r="B386" s="31"/>
      <c r="C386" s="194" t="s">
        <v>1</v>
      </c>
      <c r="D386" s="194" t="s">
        <v>286</v>
      </c>
      <c r="E386" s="16" t="s">
        <v>1</v>
      </c>
      <c r="F386" s="195">
        <v>0</v>
      </c>
      <c r="H386" s="31"/>
    </row>
    <row r="387" spans="2:8" s="1" customFormat="1" ht="16.899999999999999" customHeight="1">
      <c r="B387" s="31"/>
      <c r="C387" s="194" t="s">
        <v>1</v>
      </c>
      <c r="D387" s="194" t="s">
        <v>362</v>
      </c>
      <c r="E387" s="16" t="s">
        <v>1</v>
      </c>
      <c r="F387" s="195">
        <v>14</v>
      </c>
      <c r="H387" s="31"/>
    </row>
    <row r="388" spans="2:8" s="1" customFormat="1" ht="16.899999999999999" customHeight="1">
      <c r="B388" s="31"/>
      <c r="C388" s="194" t="s">
        <v>1</v>
      </c>
      <c r="D388" s="194" t="s">
        <v>287</v>
      </c>
      <c r="E388" s="16" t="s">
        <v>1</v>
      </c>
      <c r="F388" s="195">
        <v>0</v>
      </c>
      <c r="H388" s="31"/>
    </row>
    <row r="389" spans="2:8" s="1" customFormat="1" ht="16.899999999999999" customHeight="1">
      <c r="B389" s="31"/>
      <c r="C389" s="194" t="s">
        <v>1</v>
      </c>
      <c r="D389" s="194" t="s">
        <v>359</v>
      </c>
      <c r="E389" s="16" t="s">
        <v>1</v>
      </c>
      <c r="F389" s="195">
        <v>17.5</v>
      </c>
      <c r="H389" s="31"/>
    </row>
    <row r="390" spans="2:8" s="1" customFormat="1" ht="16.899999999999999" customHeight="1">
      <c r="B390" s="31"/>
      <c r="C390" s="194" t="s">
        <v>1</v>
      </c>
      <c r="D390" s="194" t="s">
        <v>288</v>
      </c>
      <c r="E390" s="16" t="s">
        <v>1</v>
      </c>
      <c r="F390" s="195">
        <v>0</v>
      </c>
      <c r="H390" s="31"/>
    </row>
    <row r="391" spans="2:8" s="1" customFormat="1" ht="16.899999999999999" customHeight="1">
      <c r="B391" s="31"/>
      <c r="C391" s="194" t="s">
        <v>1</v>
      </c>
      <c r="D391" s="194" t="s">
        <v>367</v>
      </c>
      <c r="E391" s="16" t="s">
        <v>1</v>
      </c>
      <c r="F391" s="195">
        <v>28</v>
      </c>
      <c r="H391" s="31"/>
    </row>
    <row r="392" spans="2:8" s="1" customFormat="1" ht="16.899999999999999" customHeight="1">
      <c r="B392" s="31"/>
      <c r="C392" s="194" t="s">
        <v>1</v>
      </c>
      <c r="D392" s="194" t="s">
        <v>289</v>
      </c>
      <c r="E392" s="16" t="s">
        <v>1</v>
      </c>
      <c r="F392" s="195">
        <v>0</v>
      </c>
      <c r="H392" s="31"/>
    </row>
    <row r="393" spans="2:8" s="1" customFormat="1" ht="16.899999999999999" customHeight="1">
      <c r="B393" s="31"/>
      <c r="C393" s="194" t="s">
        <v>1</v>
      </c>
      <c r="D393" s="194" t="s">
        <v>362</v>
      </c>
      <c r="E393" s="16" t="s">
        <v>1</v>
      </c>
      <c r="F393" s="195">
        <v>14</v>
      </c>
      <c r="H393" s="31"/>
    </row>
    <row r="394" spans="2:8" s="1" customFormat="1" ht="16.899999999999999" customHeight="1">
      <c r="B394" s="31"/>
      <c r="C394" s="194" t="s">
        <v>115</v>
      </c>
      <c r="D394" s="194" t="s">
        <v>189</v>
      </c>
      <c r="E394" s="16" t="s">
        <v>1</v>
      </c>
      <c r="F394" s="195">
        <v>929.25</v>
      </c>
      <c r="H394" s="31"/>
    </row>
    <row r="395" spans="2:8" s="1" customFormat="1" ht="16.899999999999999" customHeight="1">
      <c r="B395" s="31"/>
      <c r="C395" s="196" t="s">
        <v>1070</v>
      </c>
      <c r="H395" s="31"/>
    </row>
    <row r="396" spans="2:8" s="1" customFormat="1" ht="16.899999999999999" customHeight="1">
      <c r="B396" s="31"/>
      <c r="C396" s="194" t="s">
        <v>356</v>
      </c>
      <c r="D396" s="194" t="s">
        <v>357</v>
      </c>
      <c r="E396" s="16" t="s">
        <v>116</v>
      </c>
      <c r="F396" s="195">
        <v>929.25</v>
      </c>
      <c r="H396" s="31"/>
    </row>
    <row r="397" spans="2:8" s="1" customFormat="1" ht="16.899999999999999" customHeight="1">
      <c r="B397" s="31"/>
      <c r="C397" s="194" t="s">
        <v>370</v>
      </c>
      <c r="D397" s="194" t="s">
        <v>371</v>
      </c>
      <c r="E397" s="16" t="s">
        <v>116</v>
      </c>
      <c r="F397" s="195">
        <v>929.25</v>
      </c>
      <c r="H397" s="31"/>
    </row>
    <row r="398" spans="2:8" s="1" customFormat="1" ht="16.899999999999999" customHeight="1">
      <c r="B398" s="31"/>
      <c r="C398" s="190" t="s">
        <v>118</v>
      </c>
      <c r="D398" s="191" t="s">
        <v>119</v>
      </c>
      <c r="E398" s="192" t="s">
        <v>116</v>
      </c>
      <c r="F398" s="193">
        <v>899.64</v>
      </c>
      <c r="H398" s="31"/>
    </row>
    <row r="399" spans="2:8" s="1" customFormat="1" ht="16.899999999999999" customHeight="1">
      <c r="B399" s="31"/>
      <c r="C399" s="194" t="s">
        <v>1</v>
      </c>
      <c r="D399" s="194" t="s">
        <v>377</v>
      </c>
      <c r="E399" s="16" t="s">
        <v>1</v>
      </c>
      <c r="F399" s="195">
        <v>0</v>
      </c>
      <c r="H399" s="31"/>
    </row>
    <row r="400" spans="2:8" s="1" customFormat="1" ht="16.899999999999999" customHeight="1">
      <c r="B400" s="31"/>
      <c r="C400" s="194" t="s">
        <v>1</v>
      </c>
      <c r="D400" s="194" t="s">
        <v>378</v>
      </c>
      <c r="E400" s="16" t="s">
        <v>1</v>
      </c>
      <c r="F400" s="195">
        <v>899.64</v>
      </c>
      <c r="H400" s="31"/>
    </row>
    <row r="401" spans="2:8" s="1" customFormat="1" ht="16.899999999999999" customHeight="1">
      <c r="B401" s="31"/>
      <c r="C401" s="194" t="s">
        <v>118</v>
      </c>
      <c r="D401" s="194" t="s">
        <v>189</v>
      </c>
      <c r="E401" s="16" t="s">
        <v>1</v>
      </c>
      <c r="F401" s="195">
        <v>899.64</v>
      </c>
      <c r="H401" s="31"/>
    </row>
    <row r="402" spans="2:8" s="1" customFormat="1" ht="16.899999999999999" customHeight="1">
      <c r="B402" s="31"/>
      <c r="C402" s="196" t="s">
        <v>1070</v>
      </c>
      <c r="H402" s="31"/>
    </row>
    <row r="403" spans="2:8" s="1" customFormat="1" ht="16.899999999999999" customHeight="1">
      <c r="B403" s="31"/>
      <c r="C403" s="194" t="s">
        <v>374</v>
      </c>
      <c r="D403" s="194" t="s">
        <v>375</v>
      </c>
      <c r="E403" s="16" t="s">
        <v>116</v>
      </c>
      <c r="F403" s="195">
        <v>899.64</v>
      </c>
      <c r="H403" s="31"/>
    </row>
    <row r="404" spans="2:8" s="1" customFormat="1" ht="16.899999999999999" customHeight="1">
      <c r="B404" s="31"/>
      <c r="C404" s="194" t="s">
        <v>380</v>
      </c>
      <c r="D404" s="194" t="s">
        <v>381</v>
      </c>
      <c r="E404" s="16" t="s">
        <v>116</v>
      </c>
      <c r="F404" s="195">
        <v>899.64</v>
      </c>
      <c r="H404" s="31"/>
    </row>
    <row r="405" spans="2:8" s="1" customFormat="1" ht="16.899999999999999" customHeight="1">
      <c r="B405" s="31"/>
      <c r="C405" s="190" t="s">
        <v>122</v>
      </c>
      <c r="D405" s="191" t="s">
        <v>123</v>
      </c>
      <c r="E405" s="192" t="s">
        <v>116</v>
      </c>
      <c r="F405" s="193">
        <v>22.5</v>
      </c>
      <c r="H405" s="31"/>
    </row>
    <row r="406" spans="2:8" s="1" customFormat="1" ht="16.899999999999999" customHeight="1">
      <c r="B406" s="31"/>
      <c r="C406" s="194" t="s">
        <v>1</v>
      </c>
      <c r="D406" s="194" t="s">
        <v>205</v>
      </c>
      <c r="E406" s="16" t="s">
        <v>1</v>
      </c>
      <c r="F406" s="195">
        <v>22.5</v>
      </c>
      <c r="H406" s="31"/>
    </row>
    <row r="407" spans="2:8" s="1" customFormat="1" ht="16.899999999999999" customHeight="1">
      <c r="B407" s="31"/>
      <c r="C407" s="194" t="s">
        <v>122</v>
      </c>
      <c r="D407" s="194" t="s">
        <v>189</v>
      </c>
      <c r="E407" s="16" t="s">
        <v>1</v>
      </c>
      <c r="F407" s="195">
        <v>22.5</v>
      </c>
      <c r="H407" s="31"/>
    </row>
    <row r="408" spans="2:8" s="1" customFormat="1" ht="16.899999999999999" customHeight="1">
      <c r="B408" s="31"/>
      <c r="C408" s="196" t="s">
        <v>1070</v>
      </c>
      <c r="H408" s="31"/>
    </row>
    <row r="409" spans="2:8" s="1" customFormat="1" ht="16.899999999999999" customHeight="1">
      <c r="B409" s="31"/>
      <c r="C409" s="194" t="s">
        <v>202</v>
      </c>
      <c r="D409" s="194" t="s">
        <v>203</v>
      </c>
      <c r="E409" s="16" t="s">
        <v>116</v>
      </c>
      <c r="F409" s="195">
        <v>22.5</v>
      </c>
      <c r="H409" s="31"/>
    </row>
    <row r="410" spans="2:8" s="1" customFormat="1" ht="16.899999999999999" customHeight="1">
      <c r="B410" s="31"/>
      <c r="C410" s="194" t="s">
        <v>207</v>
      </c>
      <c r="D410" s="194" t="s">
        <v>208</v>
      </c>
      <c r="E410" s="16" t="s">
        <v>116</v>
      </c>
      <c r="F410" s="195">
        <v>22.5</v>
      </c>
      <c r="H410" s="31"/>
    </row>
    <row r="411" spans="2:8" s="1" customFormat="1" ht="16.899999999999999" customHeight="1">
      <c r="B411" s="31"/>
      <c r="C411" s="190" t="s">
        <v>126</v>
      </c>
      <c r="D411" s="191" t="s">
        <v>127</v>
      </c>
      <c r="E411" s="192" t="s">
        <v>105</v>
      </c>
      <c r="F411" s="193">
        <v>573.29999999999995</v>
      </c>
      <c r="H411" s="31"/>
    </row>
    <row r="412" spans="2:8" s="1" customFormat="1" ht="16.899999999999999" customHeight="1">
      <c r="B412" s="31"/>
      <c r="C412" s="194" t="s">
        <v>1</v>
      </c>
      <c r="D412" s="194" t="s">
        <v>377</v>
      </c>
      <c r="E412" s="16" t="s">
        <v>1</v>
      </c>
      <c r="F412" s="195">
        <v>0</v>
      </c>
      <c r="H412" s="31"/>
    </row>
    <row r="413" spans="2:8" s="1" customFormat="1" ht="16.899999999999999" customHeight="1">
      <c r="B413" s="31"/>
      <c r="C413" s="194" t="s">
        <v>1</v>
      </c>
      <c r="D413" s="194" t="s">
        <v>387</v>
      </c>
      <c r="E413" s="16" t="s">
        <v>1</v>
      </c>
      <c r="F413" s="195">
        <v>573.29999999999995</v>
      </c>
      <c r="H413" s="31"/>
    </row>
    <row r="414" spans="2:8" s="1" customFormat="1" ht="16.899999999999999" customHeight="1">
      <c r="B414" s="31"/>
      <c r="C414" s="194" t="s">
        <v>126</v>
      </c>
      <c r="D414" s="194" t="s">
        <v>189</v>
      </c>
      <c r="E414" s="16" t="s">
        <v>1</v>
      </c>
      <c r="F414" s="195">
        <v>573.29999999999995</v>
      </c>
      <c r="H414" s="31"/>
    </row>
    <row r="415" spans="2:8" s="1" customFormat="1" ht="16.899999999999999" customHeight="1">
      <c r="B415" s="31"/>
      <c r="C415" s="196" t="s">
        <v>1070</v>
      </c>
      <c r="H415" s="31"/>
    </row>
    <row r="416" spans="2:8" s="1" customFormat="1" ht="16.899999999999999" customHeight="1">
      <c r="B416" s="31"/>
      <c r="C416" s="194" t="s">
        <v>384</v>
      </c>
      <c r="D416" s="194" t="s">
        <v>385</v>
      </c>
      <c r="E416" s="16" t="s">
        <v>105</v>
      </c>
      <c r="F416" s="195">
        <v>573.29999999999995</v>
      </c>
      <c r="H416" s="31"/>
    </row>
    <row r="417" spans="2:8" s="1" customFormat="1" ht="16.899999999999999" customHeight="1">
      <c r="B417" s="31"/>
      <c r="C417" s="194" t="s">
        <v>389</v>
      </c>
      <c r="D417" s="194" t="s">
        <v>390</v>
      </c>
      <c r="E417" s="16" t="s">
        <v>105</v>
      </c>
      <c r="F417" s="195">
        <v>573.29999999999995</v>
      </c>
      <c r="H417" s="31"/>
    </row>
    <row r="418" spans="2:8" s="1" customFormat="1" ht="16.899999999999999" customHeight="1">
      <c r="B418" s="31"/>
      <c r="C418" s="190" t="s">
        <v>129</v>
      </c>
      <c r="D418" s="191" t="s">
        <v>129</v>
      </c>
      <c r="E418" s="192" t="s">
        <v>1</v>
      </c>
      <c r="F418" s="193">
        <v>359.17500000000001</v>
      </c>
      <c r="H418" s="31"/>
    </row>
    <row r="419" spans="2:8" s="1" customFormat="1" ht="16.899999999999999" customHeight="1">
      <c r="B419" s="31"/>
      <c r="C419" s="194" t="s">
        <v>1</v>
      </c>
      <c r="D419" s="194" t="s">
        <v>315</v>
      </c>
      <c r="E419" s="16" t="s">
        <v>1</v>
      </c>
      <c r="F419" s="195">
        <v>0</v>
      </c>
      <c r="H419" s="31"/>
    </row>
    <row r="420" spans="2:8" s="1" customFormat="1" ht="16.899999999999999" customHeight="1">
      <c r="B420" s="31"/>
      <c r="C420" s="194" t="s">
        <v>1</v>
      </c>
      <c r="D420" s="194" t="s">
        <v>244</v>
      </c>
      <c r="E420" s="16" t="s">
        <v>1</v>
      </c>
      <c r="F420" s="195">
        <v>0</v>
      </c>
      <c r="H420" s="31"/>
    </row>
    <row r="421" spans="2:8" s="1" customFormat="1" ht="16.899999999999999" customHeight="1">
      <c r="B421" s="31"/>
      <c r="C421" s="194" t="s">
        <v>1</v>
      </c>
      <c r="D421" s="194" t="s">
        <v>316</v>
      </c>
      <c r="E421" s="16" t="s">
        <v>1</v>
      </c>
      <c r="F421" s="195">
        <v>7</v>
      </c>
      <c r="H421" s="31"/>
    </row>
    <row r="422" spans="2:8" s="1" customFormat="1" ht="16.899999999999999" customHeight="1">
      <c r="B422" s="31"/>
      <c r="C422" s="194" t="s">
        <v>1</v>
      </c>
      <c r="D422" s="194" t="s">
        <v>246</v>
      </c>
      <c r="E422" s="16" t="s">
        <v>1</v>
      </c>
      <c r="F422" s="195">
        <v>0</v>
      </c>
      <c r="H422" s="31"/>
    </row>
    <row r="423" spans="2:8" s="1" customFormat="1" ht="16.899999999999999" customHeight="1">
      <c r="B423" s="31"/>
      <c r="C423" s="194" t="s">
        <v>1</v>
      </c>
      <c r="D423" s="194" t="s">
        <v>317</v>
      </c>
      <c r="E423" s="16" t="s">
        <v>1</v>
      </c>
      <c r="F423" s="195">
        <v>13.95</v>
      </c>
      <c r="H423" s="31"/>
    </row>
    <row r="424" spans="2:8" s="1" customFormat="1" ht="16.899999999999999" customHeight="1">
      <c r="B424" s="31"/>
      <c r="C424" s="194" t="s">
        <v>1</v>
      </c>
      <c r="D424" s="194" t="s">
        <v>248</v>
      </c>
      <c r="E424" s="16" t="s">
        <v>1</v>
      </c>
      <c r="F424" s="195">
        <v>0</v>
      </c>
      <c r="H424" s="31"/>
    </row>
    <row r="425" spans="2:8" s="1" customFormat="1" ht="16.899999999999999" customHeight="1">
      <c r="B425" s="31"/>
      <c r="C425" s="194" t="s">
        <v>1</v>
      </c>
      <c r="D425" s="194" t="s">
        <v>318</v>
      </c>
      <c r="E425" s="16" t="s">
        <v>1</v>
      </c>
      <c r="F425" s="195">
        <v>18.600000000000001</v>
      </c>
      <c r="H425" s="31"/>
    </row>
    <row r="426" spans="2:8" s="1" customFormat="1" ht="16.899999999999999" customHeight="1">
      <c r="B426" s="31"/>
      <c r="C426" s="194" t="s">
        <v>1</v>
      </c>
      <c r="D426" s="194" t="s">
        <v>249</v>
      </c>
      <c r="E426" s="16" t="s">
        <v>1</v>
      </c>
      <c r="F426" s="195">
        <v>0</v>
      </c>
      <c r="H426" s="31"/>
    </row>
    <row r="427" spans="2:8" s="1" customFormat="1" ht="16.899999999999999" customHeight="1">
      <c r="B427" s="31"/>
      <c r="C427" s="194" t="s">
        <v>1</v>
      </c>
      <c r="D427" s="194" t="s">
        <v>319</v>
      </c>
      <c r="E427" s="16" t="s">
        <v>1</v>
      </c>
      <c r="F427" s="195">
        <v>6.2</v>
      </c>
      <c r="H427" s="31"/>
    </row>
    <row r="428" spans="2:8" s="1" customFormat="1" ht="16.899999999999999" customHeight="1">
      <c r="B428" s="31"/>
      <c r="C428" s="194" t="s">
        <v>1</v>
      </c>
      <c r="D428" s="194" t="s">
        <v>250</v>
      </c>
      <c r="E428" s="16" t="s">
        <v>1</v>
      </c>
      <c r="F428" s="195">
        <v>0</v>
      </c>
      <c r="H428" s="31"/>
    </row>
    <row r="429" spans="2:8" s="1" customFormat="1" ht="16.899999999999999" customHeight="1">
      <c r="B429" s="31"/>
      <c r="C429" s="194" t="s">
        <v>1</v>
      </c>
      <c r="D429" s="194" t="s">
        <v>320</v>
      </c>
      <c r="E429" s="16" t="s">
        <v>1</v>
      </c>
      <c r="F429" s="195">
        <v>12.6</v>
      </c>
      <c r="H429" s="31"/>
    </row>
    <row r="430" spans="2:8" s="1" customFormat="1" ht="16.899999999999999" customHeight="1">
      <c r="B430" s="31"/>
      <c r="C430" s="194" t="s">
        <v>1</v>
      </c>
      <c r="D430" s="194" t="s">
        <v>251</v>
      </c>
      <c r="E430" s="16" t="s">
        <v>1</v>
      </c>
      <c r="F430" s="195">
        <v>0</v>
      </c>
      <c r="H430" s="31"/>
    </row>
    <row r="431" spans="2:8" s="1" customFormat="1" ht="16.899999999999999" customHeight="1">
      <c r="B431" s="31"/>
      <c r="C431" s="194" t="s">
        <v>1</v>
      </c>
      <c r="D431" s="194" t="s">
        <v>321</v>
      </c>
      <c r="E431" s="16" t="s">
        <v>1</v>
      </c>
      <c r="F431" s="195">
        <v>7.75</v>
      </c>
      <c r="H431" s="31"/>
    </row>
    <row r="432" spans="2:8" s="1" customFormat="1" ht="16.899999999999999" customHeight="1">
      <c r="B432" s="31"/>
      <c r="C432" s="194" t="s">
        <v>1</v>
      </c>
      <c r="D432" s="194" t="s">
        <v>252</v>
      </c>
      <c r="E432" s="16" t="s">
        <v>1</v>
      </c>
      <c r="F432" s="195">
        <v>0</v>
      </c>
      <c r="H432" s="31"/>
    </row>
    <row r="433" spans="2:8" s="1" customFormat="1" ht="16.899999999999999" customHeight="1">
      <c r="B433" s="31"/>
      <c r="C433" s="194" t="s">
        <v>1</v>
      </c>
      <c r="D433" s="194" t="s">
        <v>317</v>
      </c>
      <c r="E433" s="16" t="s">
        <v>1</v>
      </c>
      <c r="F433" s="195">
        <v>13.95</v>
      </c>
      <c r="H433" s="31"/>
    </row>
    <row r="434" spans="2:8" s="1" customFormat="1" ht="16.899999999999999" customHeight="1">
      <c r="B434" s="31"/>
      <c r="C434" s="194" t="s">
        <v>1</v>
      </c>
      <c r="D434" s="194" t="s">
        <v>253</v>
      </c>
      <c r="E434" s="16" t="s">
        <v>1</v>
      </c>
      <c r="F434" s="195">
        <v>0</v>
      </c>
      <c r="H434" s="31"/>
    </row>
    <row r="435" spans="2:8" s="1" customFormat="1" ht="16.899999999999999" customHeight="1">
      <c r="B435" s="31"/>
      <c r="C435" s="194" t="s">
        <v>1</v>
      </c>
      <c r="D435" s="194" t="s">
        <v>319</v>
      </c>
      <c r="E435" s="16" t="s">
        <v>1</v>
      </c>
      <c r="F435" s="195">
        <v>6.2</v>
      </c>
      <c r="H435" s="31"/>
    </row>
    <row r="436" spans="2:8" s="1" customFormat="1" ht="16.899999999999999" customHeight="1">
      <c r="B436" s="31"/>
      <c r="C436" s="194" t="s">
        <v>1</v>
      </c>
      <c r="D436" s="194" t="s">
        <v>254</v>
      </c>
      <c r="E436" s="16" t="s">
        <v>1</v>
      </c>
      <c r="F436" s="195">
        <v>0</v>
      </c>
      <c r="H436" s="31"/>
    </row>
    <row r="437" spans="2:8" s="1" customFormat="1" ht="16.899999999999999" customHeight="1">
      <c r="B437" s="31"/>
      <c r="C437" s="194" t="s">
        <v>1</v>
      </c>
      <c r="D437" s="194" t="s">
        <v>322</v>
      </c>
      <c r="E437" s="16" t="s">
        <v>1</v>
      </c>
      <c r="F437" s="195">
        <v>7</v>
      </c>
      <c r="H437" s="31"/>
    </row>
    <row r="438" spans="2:8" s="1" customFormat="1" ht="16.899999999999999" customHeight="1">
      <c r="B438" s="31"/>
      <c r="C438" s="194" t="s">
        <v>1</v>
      </c>
      <c r="D438" s="194" t="s">
        <v>255</v>
      </c>
      <c r="E438" s="16" t="s">
        <v>1</v>
      </c>
      <c r="F438" s="195">
        <v>0</v>
      </c>
      <c r="H438" s="31"/>
    </row>
    <row r="439" spans="2:8" s="1" customFormat="1" ht="16.899999999999999" customHeight="1">
      <c r="B439" s="31"/>
      <c r="C439" s="194" t="s">
        <v>1</v>
      </c>
      <c r="D439" s="194" t="s">
        <v>323</v>
      </c>
      <c r="E439" s="16" t="s">
        <v>1</v>
      </c>
      <c r="F439" s="195">
        <v>7.75</v>
      </c>
      <c r="H439" s="31"/>
    </row>
    <row r="440" spans="2:8" s="1" customFormat="1" ht="16.899999999999999" customHeight="1">
      <c r="B440" s="31"/>
      <c r="C440" s="194" t="s">
        <v>1</v>
      </c>
      <c r="D440" s="194" t="s">
        <v>256</v>
      </c>
      <c r="E440" s="16" t="s">
        <v>1</v>
      </c>
      <c r="F440" s="195">
        <v>0</v>
      </c>
      <c r="H440" s="31"/>
    </row>
    <row r="441" spans="2:8" s="1" customFormat="1" ht="16.899999999999999" customHeight="1">
      <c r="B441" s="31"/>
      <c r="C441" s="194" t="s">
        <v>1</v>
      </c>
      <c r="D441" s="194" t="s">
        <v>323</v>
      </c>
      <c r="E441" s="16" t="s">
        <v>1</v>
      </c>
      <c r="F441" s="195">
        <v>7.75</v>
      </c>
      <c r="H441" s="31"/>
    </row>
    <row r="442" spans="2:8" s="1" customFormat="1" ht="16.899999999999999" customHeight="1">
      <c r="B442" s="31"/>
      <c r="C442" s="194" t="s">
        <v>1</v>
      </c>
      <c r="D442" s="194" t="s">
        <v>257</v>
      </c>
      <c r="E442" s="16" t="s">
        <v>1</v>
      </c>
      <c r="F442" s="195">
        <v>0</v>
      </c>
      <c r="H442" s="31"/>
    </row>
    <row r="443" spans="2:8" s="1" customFormat="1" ht="16.899999999999999" customHeight="1">
      <c r="B443" s="31"/>
      <c r="C443" s="194" t="s">
        <v>1</v>
      </c>
      <c r="D443" s="194" t="s">
        <v>319</v>
      </c>
      <c r="E443" s="16" t="s">
        <v>1</v>
      </c>
      <c r="F443" s="195">
        <v>6.2</v>
      </c>
      <c r="H443" s="31"/>
    </row>
    <row r="444" spans="2:8" s="1" customFormat="1" ht="16.899999999999999" customHeight="1">
      <c r="B444" s="31"/>
      <c r="C444" s="194" t="s">
        <v>1</v>
      </c>
      <c r="D444" s="194" t="s">
        <v>258</v>
      </c>
      <c r="E444" s="16" t="s">
        <v>1</v>
      </c>
      <c r="F444" s="195">
        <v>0</v>
      </c>
      <c r="H444" s="31"/>
    </row>
    <row r="445" spans="2:8" s="1" customFormat="1" ht="16.899999999999999" customHeight="1">
      <c r="B445" s="31"/>
      <c r="C445" s="194" t="s">
        <v>1</v>
      </c>
      <c r="D445" s="194" t="s">
        <v>319</v>
      </c>
      <c r="E445" s="16" t="s">
        <v>1</v>
      </c>
      <c r="F445" s="195">
        <v>6.2</v>
      </c>
      <c r="H445" s="31"/>
    </row>
    <row r="446" spans="2:8" s="1" customFormat="1" ht="16.899999999999999" customHeight="1">
      <c r="B446" s="31"/>
      <c r="C446" s="194" t="s">
        <v>1</v>
      </c>
      <c r="D446" s="194" t="s">
        <v>259</v>
      </c>
      <c r="E446" s="16" t="s">
        <v>1</v>
      </c>
      <c r="F446" s="195">
        <v>0</v>
      </c>
      <c r="H446" s="31"/>
    </row>
    <row r="447" spans="2:8" s="1" customFormat="1" ht="16.899999999999999" customHeight="1">
      <c r="B447" s="31"/>
      <c r="C447" s="194" t="s">
        <v>1</v>
      </c>
      <c r="D447" s="194" t="s">
        <v>323</v>
      </c>
      <c r="E447" s="16" t="s">
        <v>1</v>
      </c>
      <c r="F447" s="195">
        <v>7.75</v>
      </c>
      <c r="H447" s="31"/>
    </row>
    <row r="448" spans="2:8" s="1" customFormat="1" ht="16.899999999999999" customHeight="1">
      <c r="B448" s="31"/>
      <c r="C448" s="194" t="s">
        <v>1</v>
      </c>
      <c r="D448" s="194" t="s">
        <v>260</v>
      </c>
      <c r="E448" s="16" t="s">
        <v>1</v>
      </c>
      <c r="F448" s="195">
        <v>0</v>
      </c>
      <c r="H448" s="31"/>
    </row>
    <row r="449" spans="2:8" s="1" customFormat="1" ht="16.899999999999999" customHeight="1">
      <c r="B449" s="31"/>
      <c r="C449" s="194" t="s">
        <v>1</v>
      </c>
      <c r="D449" s="194" t="s">
        <v>324</v>
      </c>
      <c r="E449" s="16" t="s">
        <v>1</v>
      </c>
      <c r="F449" s="195">
        <v>3.875</v>
      </c>
      <c r="H449" s="31"/>
    </row>
    <row r="450" spans="2:8" s="1" customFormat="1" ht="16.899999999999999" customHeight="1">
      <c r="B450" s="31"/>
      <c r="C450" s="194" t="s">
        <v>1</v>
      </c>
      <c r="D450" s="194" t="s">
        <v>325</v>
      </c>
      <c r="E450" s="16" t="s">
        <v>1</v>
      </c>
      <c r="F450" s="195">
        <v>3.5</v>
      </c>
      <c r="H450" s="31"/>
    </row>
    <row r="451" spans="2:8" s="1" customFormat="1" ht="16.899999999999999" customHeight="1">
      <c r="B451" s="31"/>
      <c r="C451" s="194" t="s">
        <v>1</v>
      </c>
      <c r="D451" s="194" t="s">
        <v>261</v>
      </c>
      <c r="E451" s="16" t="s">
        <v>1</v>
      </c>
      <c r="F451" s="195">
        <v>0</v>
      </c>
      <c r="H451" s="31"/>
    </row>
    <row r="452" spans="2:8" s="1" customFormat="1" ht="16.899999999999999" customHeight="1">
      <c r="B452" s="31"/>
      <c r="C452" s="194" t="s">
        <v>1</v>
      </c>
      <c r="D452" s="194" t="s">
        <v>326</v>
      </c>
      <c r="E452" s="16" t="s">
        <v>1</v>
      </c>
      <c r="F452" s="195">
        <v>6.9749999999999996</v>
      </c>
      <c r="H452" s="31"/>
    </row>
    <row r="453" spans="2:8" s="1" customFormat="1" ht="16.899999999999999" customHeight="1">
      <c r="B453" s="31"/>
      <c r="C453" s="194" t="s">
        <v>1</v>
      </c>
      <c r="D453" s="194" t="s">
        <v>327</v>
      </c>
      <c r="E453" s="16" t="s">
        <v>1</v>
      </c>
      <c r="F453" s="195">
        <v>2.1</v>
      </c>
      <c r="H453" s="31"/>
    </row>
    <row r="454" spans="2:8" s="1" customFormat="1" ht="16.899999999999999" customHeight="1">
      <c r="B454" s="31"/>
      <c r="C454" s="194" t="s">
        <v>1</v>
      </c>
      <c r="D454" s="194" t="s">
        <v>262</v>
      </c>
      <c r="E454" s="16" t="s">
        <v>1</v>
      </c>
      <c r="F454" s="195">
        <v>0</v>
      </c>
      <c r="H454" s="31"/>
    </row>
    <row r="455" spans="2:8" s="1" customFormat="1" ht="16.899999999999999" customHeight="1">
      <c r="B455" s="31"/>
      <c r="C455" s="194" t="s">
        <v>1</v>
      </c>
      <c r="D455" s="194" t="s">
        <v>328</v>
      </c>
      <c r="E455" s="16" t="s">
        <v>1</v>
      </c>
      <c r="F455" s="195">
        <v>9.3000000000000007</v>
      </c>
      <c r="H455" s="31"/>
    </row>
    <row r="456" spans="2:8" s="1" customFormat="1" ht="16.899999999999999" customHeight="1">
      <c r="B456" s="31"/>
      <c r="C456" s="194" t="s">
        <v>1</v>
      </c>
      <c r="D456" s="194" t="s">
        <v>263</v>
      </c>
      <c r="E456" s="16" t="s">
        <v>1</v>
      </c>
      <c r="F456" s="195">
        <v>0</v>
      </c>
      <c r="H456" s="31"/>
    </row>
    <row r="457" spans="2:8" s="1" customFormat="1" ht="16.899999999999999" customHeight="1">
      <c r="B457" s="31"/>
      <c r="C457" s="194" t="s">
        <v>1</v>
      </c>
      <c r="D457" s="194" t="s">
        <v>329</v>
      </c>
      <c r="E457" s="16" t="s">
        <v>1</v>
      </c>
      <c r="F457" s="195">
        <v>4.2</v>
      </c>
      <c r="H457" s="31"/>
    </row>
    <row r="458" spans="2:8" s="1" customFormat="1" ht="16.899999999999999" customHeight="1">
      <c r="B458" s="31"/>
      <c r="C458" s="194" t="s">
        <v>1</v>
      </c>
      <c r="D458" s="194" t="s">
        <v>264</v>
      </c>
      <c r="E458" s="16" t="s">
        <v>1</v>
      </c>
      <c r="F458" s="195">
        <v>0</v>
      </c>
      <c r="H458" s="31"/>
    </row>
    <row r="459" spans="2:8" s="1" customFormat="1" ht="16.899999999999999" customHeight="1">
      <c r="B459" s="31"/>
      <c r="C459" s="194" t="s">
        <v>1</v>
      </c>
      <c r="D459" s="194" t="s">
        <v>323</v>
      </c>
      <c r="E459" s="16" t="s">
        <v>1</v>
      </c>
      <c r="F459" s="195">
        <v>7.75</v>
      </c>
      <c r="H459" s="31"/>
    </row>
    <row r="460" spans="2:8" s="1" customFormat="1" ht="16.899999999999999" customHeight="1">
      <c r="B460" s="31"/>
      <c r="C460" s="194" t="s">
        <v>1</v>
      </c>
      <c r="D460" s="194" t="s">
        <v>265</v>
      </c>
      <c r="E460" s="16" t="s">
        <v>1</v>
      </c>
      <c r="F460" s="195">
        <v>0</v>
      </c>
      <c r="H460" s="31"/>
    </row>
    <row r="461" spans="2:8" s="1" customFormat="1" ht="16.899999999999999" customHeight="1">
      <c r="B461" s="31"/>
      <c r="C461" s="194" t="s">
        <v>1</v>
      </c>
      <c r="D461" s="194" t="s">
        <v>323</v>
      </c>
      <c r="E461" s="16" t="s">
        <v>1</v>
      </c>
      <c r="F461" s="195">
        <v>7.75</v>
      </c>
      <c r="H461" s="31"/>
    </row>
    <row r="462" spans="2:8" s="1" customFormat="1" ht="16.899999999999999" customHeight="1">
      <c r="B462" s="31"/>
      <c r="C462" s="194" t="s">
        <v>1</v>
      </c>
      <c r="D462" s="194" t="s">
        <v>266</v>
      </c>
      <c r="E462" s="16" t="s">
        <v>1</v>
      </c>
      <c r="F462" s="195">
        <v>0</v>
      </c>
      <c r="H462" s="31"/>
    </row>
    <row r="463" spans="2:8" s="1" customFormat="1" ht="16.899999999999999" customHeight="1">
      <c r="B463" s="31"/>
      <c r="C463" s="194" t="s">
        <v>1</v>
      </c>
      <c r="D463" s="194" t="s">
        <v>330</v>
      </c>
      <c r="E463" s="16" t="s">
        <v>1</v>
      </c>
      <c r="F463" s="195">
        <v>5.2</v>
      </c>
      <c r="H463" s="31"/>
    </row>
    <row r="464" spans="2:8" s="1" customFormat="1" ht="16.899999999999999" customHeight="1">
      <c r="B464" s="31"/>
      <c r="C464" s="194" t="s">
        <v>1</v>
      </c>
      <c r="D464" s="194" t="s">
        <v>267</v>
      </c>
      <c r="E464" s="16" t="s">
        <v>1</v>
      </c>
      <c r="F464" s="195">
        <v>0</v>
      </c>
      <c r="H464" s="31"/>
    </row>
    <row r="465" spans="2:8" s="1" customFormat="1" ht="16.899999999999999" customHeight="1">
      <c r="B465" s="31"/>
      <c r="C465" s="194" t="s">
        <v>1</v>
      </c>
      <c r="D465" s="194" t="s">
        <v>331</v>
      </c>
      <c r="E465" s="16" t="s">
        <v>1</v>
      </c>
      <c r="F465" s="195">
        <v>8.4</v>
      </c>
      <c r="H465" s="31"/>
    </row>
    <row r="466" spans="2:8" s="1" customFormat="1" ht="16.899999999999999" customHeight="1">
      <c r="B466" s="31"/>
      <c r="C466" s="194" t="s">
        <v>1</v>
      </c>
      <c r="D466" s="194" t="s">
        <v>268</v>
      </c>
      <c r="E466" s="16" t="s">
        <v>1</v>
      </c>
      <c r="F466" s="195">
        <v>0</v>
      </c>
      <c r="H466" s="31"/>
    </row>
    <row r="467" spans="2:8" s="1" customFormat="1" ht="16.899999999999999" customHeight="1">
      <c r="B467" s="31"/>
      <c r="C467" s="194" t="s">
        <v>1</v>
      </c>
      <c r="D467" s="194" t="s">
        <v>319</v>
      </c>
      <c r="E467" s="16" t="s">
        <v>1</v>
      </c>
      <c r="F467" s="195">
        <v>6.2</v>
      </c>
      <c r="H467" s="31"/>
    </row>
    <row r="468" spans="2:8" s="1" customFormat="1" ht="16.899999999999999" customHeight="1">
      <c r="B468" s="31"/>
      <c r="C468" s="194" t="s">
        <v>1</v>
      </c>
      <c r="D468" s="194" t="s">
        <v>269</v>
      </c>
      <c r="E468" s="16" t="s">
        <v>1</v>
      </c>
      <c r="F468" s="195">
        <v>0</v>
      </c>
      <c r="H468" s="31"/>
    </row>
    <row r="469" spans="2:8" s="1" customFormat="1" ht="16.899999999999999" customHeight="1">
      <c r="B469" s="31"/>
      <c r="C469" s="194" t="s">
        <v>1</v>
      </c>
      <c r="D469" s="194" t="s">
        <v>332</v>
      </c>
      <c r="E469" s="16" t="s">
        <v>1</v>
      </c>
      <c r="F469" s="195">
        <v>7</v>
      </c>
      <c r="H469" s="31"/>
    </row>
    <row r="470" spans="2:8" s="1" customFormat="1" ht="16.899999999999999" customHeight="1">
      <c r="B470" s="31"/>
      <c r="C470" s="194" t="s">
        <v>1</v>
      </c>
      <c r="D470" s="194" t="s">
        <v>270</v>
      </c>
      <c r="E470" s="16" t="s">
        <v>1</v>
      </c>
      <c r="F470" s="195">
        <v>0</v>
      </c>
      <c r="H470" s="31"/>
    </row>
    <row r="471" spans="2:8" s="1" customFormat="1" ht="16.899999999999999" customHeight="1">
      <c r="B471" s="31"/>
      <c r="C471" s="194" t="s">
        <v>1</v>
      </c>
      <c r="D471" s="194" t="s">
        <v>328</v>
      </c>
      <c r="E471" s="16" t="s">
        <v>1</v>
      </c>
      <c r="F471" s="195">
        <v>9.3000000000000007</v>
      </c>
      <c r="H471" s="31"/>
    </row>
    <row r="472" spans="2:8" s="1" customFormat="1" ht="16.899999999999999" customHeight="1">
      <c r="B472" s="31"/>
      <c r="C472" s="194" t="s">
        <v>1</v>
      </c>
      <c r="D472" s="194" t="s">
        <v>271</v>
      </c>
      <c r="E472" s="16" t="s">
        <v>1</v>
      </c>
      <c r="F472" s="195">
        <v>0</v>
      </c>
      <c r="H472" s="31"/>
    </row>
    <row r="473" spans="2:8" s="1" customFormat="1" ht="16.899999999999999" customHeight="1">
      <c r="B473" s="31"/>
      <c r="C473" s="194" t="s">
        <v>1</v>
      </c>
      <c r="D473" s="194" t="s">
        <v>317</v>
      </c>
      <c r="E473" s="16" t="s">
        <v>1</v>
      </c>
      <c r="F473" s="195">
        <v>13.95</v>
      </c>
      <c r="H473" s="31"/>
    </row>
    <row r="474" spans="2:8" s="1" customFormat="1" ht="16.899999999999999" customHeight="1">
      <c r="B474" s="31"/>
      <c r="C474" s="194" t="s">
        <v>1</v>
      </c>
      <c r="D474" s="194" t="s">
        <v>272</v>
      </c>
      <c r="E474" s="16" t="s">
        <v>1</v>
      </c>
      <c r="F474" s="195">
        <v>0</v>
      </c>
      <c r="H474" s="31"/>
    </row>
    <row r="475" spans="2:8" s="1" customFormat="1" ht="16.899999999999999" customHeight="1">
      <c r="B475" s="31"/>
      <c r="C475" s="194" t="s">
        <v>1</v>
      </c>
      <c r="D475" s="194" t="s">
        <v>323</v>
      </c>
      <c r="E475" s="16" t="s">
        <v>1</v>
      </c>
      <c r="F475" s="195">
        <v>7.75</v>
      </c>
      <c r="H475" s="31"/>
    </row>
    <row r="476" spans="2:8" s="1" customFormat="1" ht="16.899999999999999" customHeight="1">
      <c r="B476" s="31"/>
      <c r="C476" s="194" t="s">
        <v>1</v>
      </c>
      <c r="D476" s="194" t="s">
        <v>273</v>
      </c>
      <c r="E476" s="16" t="s">
        <v>1</v>
      </c>
      <c r="F476" s="195">
        <v>0</v>
      </c>
      <c r="H476" s="31"/>
    </row>
    <row r="477" spans="2:8" s="1" customFormat="1" ht="16.899999999999999" customHeight="1">
      <c r="B477" s="31"/>
      <c r="C477" s="194" t="s">
        <v>1</v>
      </c>
      <c r="D477" s="194" t="s">
        <v>333</v>
      </c>
      <c r="E477" s="16" t="s">
        <v>1</v>
      </c>
      <c r="F477" s="195">
        <v>5.4249999999999998</v>
      </c>
      <c r="H477" s="31"/>
    </row>
    <row r="478" spans="2:8" s="1" customFormat="1" ht="16.899999999999999" customHeight="1">
      <c r="B478" s="31"/>
      <c r="C478" s="194" t="s">
        <v>1</v>
      </c>
      <c r="D478" s="194" t="s">
        <v>274</v>
      </c>
      <c r="E478" s="16" t="s">
        <v>1</v>
      </c>
      <c r="F478" s="195">
        <v>0</v>
      </c>
      <c r="H478" s="31"/>
    </row>
    <row r="479" spans="2:8" s="1" customFormat="1" ht="16.899999999999999" customHeight="1">
      <c r="B479" s="31"/>
      <c r="C479" s="194" t="s">
        <v>1</v>
      </c>
      <c r="D479" s="194" t="s">
        <v>334</v>
      </c>
      <c r="E479" s="16" t="s">
        <v>1</v>
      </c>
      <c r="F479" s="195">
        <v>4.2</v>
      </c>
      <c r="H479" s="31"/>
    </row>
    <row r="480" spans="2:8" s="1" customFormat="1" ht="16.899999999999999" customHeight="1">
      <c r="B480" s="31"/>
      <c r="C480" s="194" t="s">
        <v>1</v>
      </c>
      <c r="D480" s="194" t="s">
        <v>275</v>
      </c>
      <c r="E480" s="16" t="s">
        <v>1</v>
      </c>
      <c r="F480" s="195">
        <v>0</v>
      </c>
      <c r="H480" s="31"/>
    </row>
    <row r="481" spans="2:8" s="1" customFormat="1" ht="16.899999999999999" customHeight="1">
      <c r="B481" s="31"/>
      <c r="C481" s="194" t="s">
        <v>1</v>
      </c>
      <c r="D481" s="194" t="s">
        <v>323</v>
      </c>
      <c r="E481" s="16" t="s">
        <v>1</v>
      </c>
      <c r="F481" s="195">
        <v>7.75</v>
      </c>
      <c r="H481" s="31"/>
    </row>
    <row r="482" spans="2:8" s="1" customFormat="1" ht="16.899999999999999" customHeight="1">
      <c r="B482" s="31"/>
      <c r="C482" s="194" t="s">
        <v>1</v>
      </c>
      <c r="D482" s="194" t="s">
        <v>276</v>
      </c>
      <c r="E482" s="16" t="s">
        <v>1</v>
      </c>
      <c r="F482" s="195">
        <v>0</v>
      </c>
      <c r="H482" s="31"/>
    </row>
    <row r="483" spans="2:8" s="1" customFormat="1" ht="16.899999999999999" customHeight="1">
      <c r="B483" s="31"/>
      <c r="C483" s="194" t="s">
        <v>1</v>
      </c>
      <c r="D483" s="194" t="s">
        <v>335</v>
      </c>
      <c r="E483" s="16" t="s">
        <v>1</v>
      </c>
      <c r="F483" s="195">
        <v>4.6500000000000004</v>
      </c>
      <c r="H483" s="31"/>
    </row>
    <row r="484" spans="2:8" s="1" customFormat="1" ht="16.899999999999999" customHeight="1">
      <c r="B484" s="31"/>
      <c r="C484" s="194" t="s">
        <v>1</v>
      </c>
      <c r="D484" s="194" t="s">
        <v>336</v>
      </c>
      <c r="E484" s="16" t="s">
        <v>1</v>
      </c>
      <c r="F484" s="195">
        <v>1.4</v>
      </c>
      <c r="H484" s="31"/>
    </row>
    <row r="485" spans="2:8" s="1" customFormat="1" ht="16.899999999999999" customHeight="1">
      <c r="B485" s="31"/>
      <c r="C485" s="194" t="s">
        <v>1</v>
      </c>
      <c r="D485" s="194" t="s">
        <v>279</v>
      </c>
      <c r="E485" s="16" t="s">
        <v>1</v>
      </c>
      <c r="F485" s="195">
        <v>0</v>
      </c>
      <c r="H485" s="31"/>
    </row>
    <row r="486" spans="2:8" s="1" customFormat="1" ht="16.899999999999999" customHeight="1">
      <c r="B486" s="31"/>
      <c r="C486" s="194" t="s">
        <v>1</v>
      </c>
      <c r="D486" s="194" t="s">
        <v>337</v>
      </c>
      <c r="E486" s="16" t="s">
        <v>1</v>
      </c>
      <c r="F486" s="195">
        <v>35.65</v>
      </c>
      <c r="H486" s="31"/>
    </row>
    <row r="487" spans="2:8" s="1" customFormat="1" ht="16.899999999999999" customHeight="1">
      <c r="B487" s="31"/>
      <c r="C487" s="194" t="s">
        <v>1</v>
      </c>
      <c r="D487" s="194" t="s">
        <v>280</v>
      </c>
      <c r="E487" s="16" t="s">
        <v>1</v>
      </c>
      <c r="F487" s="195">
        <v>0</v>
      </c>
      <c r="H487" s="31"/>
    </row>
    <row r="488" spans="2:8" s="1" customFormat="1" ht="16.899999999999999" customHeight="1">
      <c r="B488" s="31"/>
      <c r="C488" s="194" t="s">
        <v>1</v>
      </c>
      <c r="D488" s="194" t="s">
        <v>338</v>
      </c>
      <c r="E488" s="16" t="s">
        <v>1</v>
      </c>
      <c r="F488" s="195">
        <v>12.4</v>
      </c>
      <c r="H488" s="31"/>
    </row>
    <row r="489" spans="2:8" s="1" customFormat="1" ht="16.899999999999999" customHeight="1">
      <c r="B489" s="31"/>
      <c r="C489" s="194" t="s">
        <v>1</v>
      </c>
      <c r="D489" s="194" t="s">
        <v>281</v>
      </c>
      <c r="E489" s="16" t="s">
        <v>1</v>
      </c>
      <c r="F489" s="195">
        <v>0</v>
      </c>
      <c r="H489" s="31"/>
    </row>
    <row r="490" spans="2:8" s="1" customFormat="1" ht="16.899999999999999" customHeight="1">
      <c r="B490" s="31"/>
      <c r="C490" s="194" t="s">
        <v>1</v>
      </c>
      <c r="D490" s="194" t="s">
        <v>317</v>
      </c>
      <c r="E490" s="16" t="s">
        <v>1</v>
      </c>
      <c r="F490" s="195">
        <v>13.95</v>
      </c>
      <c r="H490" s="31"/>
    </row>
    <row r="491" spans="2:8" s="1" customFormat="1" ht="16.899999999999999" customHeight="1">
      <c r="B491" s="31"/>
      <c r="C491" s="194" t="s">
        <v>1</v>
      </c>
      <c r="D491" s="194" t="s">
        <v>282</v>
      </c>
      <c r="E491" s="16" t="s">
        <v>1</v>
      </c>
      <c r="F491" s="195">
        <v>0</v>
      </c>
      <c r="H491" s="31"/>
    </row>
    <row r="492" spans="2:8" s="1" customFormat="1" ht="16.899999999999999" customHeight="1">
      <c r="B492" s="31"/>
      <c r="C492" s="194" t="s">
        <v>1</v>
      </c>
      <c r="D492" s="194" t="s">
        <v>339</v>
      </c>
      <c r="E492" s="16" t="s">
        <v>1</v>
      </c>
      <c r="F492" s="195">
        <v>9.8000000000000007</v>
      </c>
      <c r="H492" s="31"/>
    </row>
    <row r="493" spans="2:8" s="1" customFormat="1" ht="16.899999999999999" customHeight="1">
      <c r="B493" s="31"/>
      <c r="C493" s="194" t="s">
        <v>1</v>
      </c>
      <c r="D493" s="194" t="s">
        <v>283</v>
      </c>
      <c r="E493" s="16" t="s">
        <v>1</v>
      </c>
      <c r="F493" s="195">
        <v>0</v>
      </c>
      <c r="H493" s="31"/>
    </row>
    <row r="494" spans="2:8" s="1" customFormat="1" ht="16.899999999999999" customHeight="1">
      <c r="B494" s="31"/>
      <c r="C494" s="194" t="s">
        <v>1</v>
      </c>
      <c r="D494" s="194" t="s">
        <v>340</v>
      </c>
      <c r="E494" s="16" t="s">
        <v>1</v>
      </c>
      <c r="F494" s="195">
        <v>8.4</v>
      </c>
      <c r="H494" s="31"/>
    </row>
    <row r="495" spans="2:8" s="1" customFormat="1" ht="16.899999999999999" customHeight="1">
      <c r="B495" s="31"/>
      <c r="C495" s="194" t="s">
        <v>1</v>
      </c>
      <c r="D495" s="194" t="s">
        <v>284</v>
      </c>
      <c r="E495" s="16" t="s">
        <v>1</v>
      </c>
      <c r="F495" s="195">
        <v>0</v>
      </c>
      <c r="H495" s="31"/>
    </row>
    <row r="496" spans="2:8" s="1" customFormat="1" ht="16.899999999999999" customHeight="1">
      <c r="B496" s="31"/>
      <c r="C496" s="194" t="s">
        <v>1</v>
      </c>
      <c r="D496" s="194" t="s">
        <v>341</v>
      </c>
      <c r="E496" s="16" t="s">
        <v>1</v>
      </c>
      <c r="F496" s="195">
        <v>15.4</v>
      </c>
      <c r="H496" s="31"/>
    </row>
    <row r="497" spans="2:8" s="1" customFormat="1" ht="16.899999999999999" customHeight="1">
      <c r="B497" s="31"/>
      <c r="C497" s="194" t="s">
        <v>1</v>
      </c>
      <c r="D497" s="194" t="s">
        <v>285</v>
      </c>
      <c r="E497" s="16" t="s">
        <v>1</v>
      </c>
      <c r="F497" s="195">
        <v>0</v>
      </c>
      <c r="H497" s="31"/>
    </row>
    <row r="498" spans="2:8" s="1" customFormat="1" ht="16.899999999999999" customHeight="1">
      <c r="B498" s="31"/>
      <c r="C498" s="194" t="s">
        <v>1</v>
      </c>
      <c r="D498" s="194" t="s">
        <v>341</v>
      </c>
      <c r="E498" s="16" t="s">
        <v>1</v>
      </c>
      <c r="F498" s="195">
        <v>15.4</v>
      </c>
      <c r="H498" s="31"/>
    </row>
    <row r="499" spans="2:8" s="1" customFormat="1" ht="16.899999999999999" customHeight="1">
      <c r="B499" s="31"/>
      <c r="C499" s="194" t="s">
        <v>1</v>
      </c>
      <c r="D499" s="194" t="s">
        <v>286</v>
      </c>
      <c r="E499" s="16" t="s">
        <v>1</v>
      </c>
      <c r="F499" s="195">
        <v>0</v>
      </c>
      <c r="H499" s="31"/>
    </row>
    <row r="500" spans="2:8" s="1" customFormat="1" ht="16.899999999999999" customHeight="1">
      <c r="B500" s="31"/>
      <c r="C500" s="194" t="s">
        <v>1</v>
      </c>
      <c r="D500" s="194" t="s">
        <v>319</v>
      </c>
      <c r="E500" s="16" t="s">
        <v>1</v>
      </c>
      <c r="F500" s="195">
        <v>6.2</v>
      </c>
      <c r="H500" s="31"/>
    </row>
    <row r="501" spans="2:8" s="1" customFormat="1" ht="16.899999999999999" customHeight="1">
      <c r="B501" s="31"/>
      <c r="C501" s="194" t="s">
        <v>1</v>
      </c>
      <c r="D501" s="194" t="s">
        <v>287</v>
      </c>
      <c r="E501" s="16" t="s">
        <v>1</v>
      </c>
      <c r="F501" s="195">
        <v>0</v>
      </c>
      <c r="H501" s="31"/>
    </row>
    <row r="502" spans="2:8" s="1" customFormat="1" ht="16.899999999999999" customHeight="1">
      <c r="B502" s="31"/>
      <c r="C502" s="194" t="s">
        <v>1</v>
      </c>
      <c r="D502" s="194" t="s">
        <v>323</v>
      </c>
      <c r="E502" s="16" t="s">
        <v>1</v>
      </c>
      <c r="F502" s="195">
        <v>7.75</v>
      </c>
      <c r="H502" s="31"/>
    </row>
    <row r="503" spans="2:8" s="1" customFormat="1" ht="16.899999999999999" customHeight="1">
      <c r="B503" s="31"/>
      <c r="C503" s="194" t="s">
        <v>1</v>
      </c>
      <c r="D503" s="194" t="s">
        <v>288</v>
      </c>
      <c r="E503" s="16" t="s">
        <v>1</v>
      </c>
      <c r="F503" s="195">
        <v>0</v>
      </c>
      <c r="H503" s="31"/>
    </row>
    <row r="504" spans="2:8" s="1" customFormat="1" ht="16.899999999999999" customHeight="1">
      <c r="B504" s="31"/>
      <c r="C504" s="194" t="s">
        <v>1</v>
      </c>
      <c r="D504" s="194" t="s">
        <v>342</v>
      </c>
      <c r="E504" s="16" t="s">
        <v>1</v>
      </c>
      <c r="F504" s="195">
        <v>11.2</v>
      </c>
      <c r="H504" s="31"/>
    </row>
    <row r="505" spans="2:8" s="1" customFormat="1" ht="16.899999999999999" customHeight="1">
      <c r="B505" s="31"/>
      <c r="C505" s="194" t="s">
        <v>1</v>
      </c>
      <c r="D505" s="194" t="s">
        <v>289</v>
      </c>
      <c r="E505" s="16" t="s">
        <v>1</v>
      </c>
      <c r="F505" s="195">
        <v>0</v>
      </c>
      <c r="H505" s="31"/>
    </row>
    <row r="506" spans="2:8" s="1" customFormat="1" ht="16.899999999999999" customHeight="1">
      <c r="B506" s="31"/>
      <c r="C506" s="194" t="s">
        <v>1</v>
      </c>
      <c r="D506" s="194" t="s">
        <v>319</v>
      </c>
      <c r="E506" s="16" t="s">
        <v>1</v>
      </c>
      <c r="F506" s="195">
        <v>6.2</v>
      </c>
      <c r="H506" s="31"/>
    </row>
    <row r="507" spans="2:8" s="1" customFormat="1" ht="16.899999999999999" customHeight="1">
      <c r="B507" s="31"/>
      <c r="C507" s="194" t="s">
        <v>1</v>
      </c>
      <c r="D507" s="194" t="s">
        <v>343</v>
      </c>
      <c r="E507" s="16" t="s">
        <v>1</v>
      </c>
      <c r="F507" s="195">
        <v>-38.75</v>
      </c>
      <c r="H507" s="31"/>
    </row>
    <row r="508" spans="2:8" s="1" customFormat="1" ht="16.899999999999999" customHeight="1">
      <c r="B508" s="31"/>
      <c r="C508" s="194" t="s">
        <v>129</v>
      </c>
      <c r="D508" s="194" t="s">
        <v>189</v>
      </c>
      <c r="E508" s="16" t="s">
        <v>1</v>
      </c>
      <c r="F508" s="195">
        <v>359.17500000000001</v>
      </c>
      <c r="H508" s="31"/>
    </row>
    <row r="509" spans="2:8" s="1" customFormat="1" ht="16.899999999999999" customHeight="1">
      <c r="B509" s="31"/>
      <c r="C509" s="196" t="s">
        <v>1070</v>
      </c>
      <c r="H509" s="31"/>
    </row>
    <row r="510" spans="2:8" s="1" customFormat="1" ht="22.5">
      <c r="B510" s="31"/>
      <c r="C510" s="194" t="s">
        <v>312</v>
      </c>
      <c r="D510" s="194" t="s">
        <v>313</v>
      </c>
      <c r="E510" s="16" t="s">
        <v>105</v>
      </c>
      <c r="F510" s="195">
        <v>179.58799999999999</v>
      </c>
      <c r="H510" s="31"/>
    </row>
    <row r="511" spans="2:8" s="1" customFormat="1" ht="16.899999999999999" customHeight="1">
      <c r="B511" s="31"/>
      <c r="C511" s="194" t="s">
        <v>229</v>
      </c>
      <c r="D511" s="194" t="s">
        <v>230</v>
      </c>
      <c r="E511" s="16" t="s">
        <v>105</v>
      </c>
      <c r="F511" s="195">
        <v>90.346000000000004</v>
      </c>
      <c r="H511" s="31"/>
    </row>
    <row r="512" spans="2:8" s="1" customFormat="1" ht="22.5">
      <c r="B512" s="31"/>
      <c r="C512" s="194" t="s">
        <v>346</v>
      </c>
      <c r="D512" s="194" t="s">
        <v>347</v>
      </c>
      <c r="E512" s="16" t="s">
        <v>105</v>
      </c>
      <c r="F512" s="195">
        <v>143.66999999999999</v>
      </c>
      <c r="H512" s="31"/>
    </row>
    <row r="513" spans="2:8" s="1" customFormat="1" ht="22.5">
      <c r="B513" s="31"/>
      <c r="C513" s="194" t="s">
        <v>351</v>
      </c>
      <c r="D513" s="194" t="s">
        <v>352</v>
      </c>
      <c r="E513" s="16" t="s">
        <v>105</v>
      </c>
      <c r="F513" s="195">
        <v>35.917999999999999</v>
      </c>
      <c r="H513" s="31"/>
    </row>
    <row r="514" spans="2:8" s="1" customFormat="1" ht="22.5">
      <c r="B514" s="31"/>
      <c r="C514" s="194" t="s">
        <v>393</v>
      </c>
      <c r="D514" s="194" t="s">
        <v>394</v>
      </c>
      <c r="E514" s="16" t="s">
        <v>105</v>
      </c>
      <c r="F514" s="195">
        <v>1267.3230000000001</v>
      </c>
      <c r="H514" s="31"/>
    </row>
    <row r="515" spans="2:8" s="1" customFormat="1" ht="22.5">
      <c r="B515" s="31"/>
      <c r="C515" s="194" t="s">
        <v>402</v>
      </c>
      <c r="D515" s="194" t="s">
        <v>403</v>
      </c>
      <c r="E515" s="16" t="s">
        <v>105</v>
      </c>
      <c r="F515" s="195">
        <v>451.73200000000003</v>
      </c>
      <c r="H515" s="31"/>
    </row>
    <row r="516" spans="2:8" s="1" customFormat="1" ht="22.5">
      <c r="B516" s="31"/>
      <c r="C516" s="194" t="s">
        <v>407</v>
      </c>
      <c r="D516" s="194" t="s">
        <v>408</v>
      </c>
      <c r="E516" s="16" t="s">
        <v>105</v>
      </c>
      <c r="F516" s="195">
        <v>139.464</v>
      </c>
      <c r="H516" s="31"/>
    </row>
    <row r="517" spans="2:8" s="1" customFormat="1" ht="22.5">
      <c r="B517" s="31"/>
      <c r="C517" s="194" t="s">
        <v>419</v>
      </c>
      <c r="D517" s="194" t="s">
        <v>420</v>
      </c>
      <c r="E517" s="16" t="s">
        <v>105</v>
      </c>
      <c r="F517" s="195">
        <v>139.464</v>
      </c>
      <c r="H517" s="31"/>
    </row>
    <row r="518" spans="2:8" s="1" customFormat="1" ht="16.899999999999999" customHeight="1">
      <c r="B518" s="31"/>
      <c r="C518" s="194" t="s">
        <v>428</v>
      </c>
      <c r="D518" s="194" t="s">
        <v>429</v>
      </c>
      <c r="E518" s="16" t="s">
        <v>105</v>
      </c>
      <c r="F518" s="195">
        <v>642.78700000000003</v>
      </c>
      <c r="H518" s="31"/>
    </row>
    <row r="519" spans="2:8" s="1" customFormat="1" ht="16.899999999999999" customHeight="1">
      <c r="B519" s="31"/>
      <c r="C519" s="194" t="s">
        <v>432</v>
      </c>
      <c r="D519" s="194" t="s">
        <v>433</v>
      </c>
      <c r="E519" s="16" t="s">
        <v>105</v>
      </c>
      <c r="F519" s="195">
        <v>451.73200000000003</v>
      </c>
      <c r="H519" s="31"/>
    </row>
    <row r="520" spans="2:8" s="1" customFormat="1" ht="16.899999999999999" customHeight="1">
      <c r="B520" s="31"/>
      <c r="C520" s="194" t="s">
        <v>444</v>
      </c>
      <c r="D520" s="194" t="s">
        <v>445</v>
      </c>
      <c r="E520" s="16" t="s">
        <v>105</v>
      </c>
      <c r="F520" s="195">
        <v>1094.518</v>
      </c>
      <c r="H520" s="31"/>
    </row>
    <row r="521" spans="2:8" s="1" customFormat="1" ht="16.899999999999999" customHeight="1">
      <c r="B521" s="31"/>
      <c r="C521" s="194" t="s">
        <v>449</v>
      </c>
      <c r="D521" s="194" t="s">
        <v>450</v>
      </c>
      <c r="E521" s="16" t="s">
        <v>105</v>
      </c>
      <c r="F521" s="195">
        <v>630.84400000000005</v>
      </c>
      <c r="H521" s="31"/>
    </row>
    <row r="522" spans="2:8" s="1" customFormat="1" ht="16.899999999999999" customHeight="1">
      <c r="B522" s="31"/>
      <c r="C522" s="190" t="s">
        <v>131</v>
      </c>
      <c r="D522" s="191" t="s">
        <v>132</v>
      </c>
      <c r="E522" s="192" t="s">
        <v>105</v>
      </c>
      <c r="F522" s="193">
        <v>139.464</v>
      </c>
      <c r="H522" s="31"/>
    </row>
    <row r="523" spans="2:8" s="1" customFormat="1" ht="16.899999999999999" customHeight="1">
      <c r="B523" s="31"/>
      <c r="C523" s="194" t="s">
        <v>1</v>
      </c>
      <c r="D523" s="194" t="s">
        <v>410</v>
      </c>
      <c r="E523" s="16" t="s">
        <v>1</v>
      </c>
      <c r="F523" s="195">
        <v>0</v>
      </c>
      <c r="H523" s="31"/>
    </row>
    <row r="524" spans="2:8" s="1" customFormat="1" ht="16.899999999999999" customHeight="1">
      <c r="B524" s="31"/>
      <c r="C524" s="194" t="s">
        <v>1</v>
      </c>
      <c r="D524" s="194" t="s">
        <v>397</v>
      </c>
      <c r="E524" s="16" t="s">
        <v>1</v>
      </c>
      <c r="F524" s="195">
        <v>451.73200000000003</v>
      </c>
      <c r="H524" s="31"/>
    </row>
    <row r="525" spans="2:8" s="1" customFormat="1" ht="16.899999999999999" customHeight="1">
      <c r="B525" s="31"/>
      <c r="C525" s="194" t="s">
        <v>1</v>
      </c>
      <c r="D525" s="194" t="s">
        <v>411</v>
      </c>
      <c r="E525" s="16" t="s">
        <v>1</v>
      </c>
      <c r="F525" s="195">
        <v>-312.26799999999997</v>
      </c>
      <c r="H525" s="31"/>
    </row>
    <row r="526" spans="2:8" s="1" customFormat="1" ht="16.899999999999999" customHeight="1">
      <c r="B526" s="31"/>
      <c r="C526" s="194" t="s">
        <v>131</v>
      </c>
      <c r="D526" s="194" t="s">
        <v>189</v>
      </c>
      <c r="E526" s="16" t="s">
        <v>1</v>
      </c>
      <c r="F526" s="195">
        <v>139.464</v>
      </c>
      <c r="H526" s="31"/>
    </row>
    <row r="527" spans="2:8" s="1" customFormat="1" ht="16.899999999999999" customHeight="1">
      <c r="B527" s="31"/>
      <c r="C527" s="196" t="s">
        <v>1070</v>
      </c>
      <c r="H527" s="31"/>
    </row>
    <row r="528" spans="2:8" s="1" customFormat="1" ht="22.5">
      <c r="B528" s="31"/>
      <c r="C528" s="194" t="s">
        <v>407</v>
      </c>
      <c r="D528" s="194" t="s">
        <v>408</v>
      </c>
      <c r="E528" s="16" t="s">
        <v>105</v>
      </c>
      <c r="F528" s="195">
        <v>139.464</v>
      </c>
      <c r="H528" s="31"/>
    </row>
    <row r="529" spans="2:8" s="1" customFormat="1" ht="22.5">
      <c r="B529" s="31"/>
      <c r="C529" s="194" t="s">
        <v>413</v>
      </c>
      <c r="D529" s="194" t="s">
        <v>414</v>
      </c>
      <c r="E529" s="16" t="s">
        <v>105</v>
      </c>
      <c r="F529" s="195">
        <v>2510.3519999999999</v>
      </c>
      <c r="H529" s="31"/>
    </row>
    <row r="530" spans="2:8" s="1" customFormat="1" ht="22.5">
      <c r="B530" s="31"/>
      <c r="C530" s="194" t="s">
        <v>437</v>
      </c>
      <c r="D530" s="194" t="s">
        <v>438</v>
      </c>
      <c r="E530" s="16" t="s">
        <v>439</v>
      </c>
      <c r="F530" s="195">
        <v>557.85599999999999</v>
      </c>
      <c r="H530" s="31"/>
    </row>
    <row r="531" spans="2:8" s="1" customFormat="1" ht="16.899999999999999" customHeight="1">
      <c r="B531" s="31"/>
      <c r="C531" s="190" t="s">
        <v>134</v>
      </c>
      <c r="D531" s="191" t="s">
        <v>135</v>
      </c>
      <c r="E531" s="192" t="s">
        <v>105</v>
      </c>
      <c r="F531" s="193">
        <v>139.464</v>
      </c>
      <c r="H531" s="31"/>
    </row>
    <row r="532" spans="2:8" s="1" customFormat="1" ht="16.899999999999999" customHeight="1">
      <c r="B532" s="31"/>
      <c r="C532" s="194" t="s">
        <v>1</v>
      </c>
      <c r="D532" s="194" t="s">
        <v>410</v>
      </c>
      <c r="E532" s="16" t="s">
        <v>1</v>
      </c>
      <c r="F532" s="195">
        <v>0</v>
      </c>
      <c r="H532" s="31"/>
    </row>
    <row r="533" spans="2:8" s="1" customFormat="1" ht="16.899999999999999" customHeight="1">
      <c r="B533" s="31"/>
      <c r="C533" s="194" t="s">
        <v>1</v>
      </c>
      <c r="D533" s="194" t="s">
        <v>397</v>
      </c>
      <c r="E533" s="16" t="s">
        <v>1</v>
      </c>
      <c r="F533" s="195">
        <v>451.73200000000003</v>
      </c>
      <c r="H533" s="31"/>
    </row>
    <row r="534" spans="2:8" s="1" customFormat="1" ht="16.899999999999999" customHeight="1">
      <c r="B534" s="31"/>
      <c r="C534" s="194" t="s">
        <v>1</v>
      </c>
      <c r="D534" s="194" t="s">
        <v>411</v>
      </c>
      <c r="E534" s="16" t="s">
        <v>1</v>
      </c>
      <c r="F534" s="195">
        <v>-312.26799999999997</v>
      </c>
      <c r="H534" s="31"/>
    </row>
    <row r="535" spans="2:8" s="1" customFormat="1" ht="16.899999999999999" customHeight="1">
      <c r="B535" s="31"/>
      <c r="C535" s="194" t="s">
        <v>134</v>
      </c>
      <c r="D535" s="194" t="s">
        <v>189</v>
      </c>
      <c r="E535" s="16" t="s">
        <v>1</v>
      </c>
      <c r="F535" s="195">
        <v>139.464</v>
      </c>
      <c r="H535" s="31"/>
    </row>
    <row r="536" spans="2:8" s="1" customFormat="1" ht="16.899999999999999" customHeight="1">
      <c r="B536" s="31"/>
      <c r="C536" s="196" t="s">
        <v>1070</v>
      </c>
      <c r="H536" s="31"/>
    </row>
    <row r="537" spans="2:8" s="1" customFormat="1" ht="22.5">
      <c r="B537" s="31"/>
      <c r="C537" s="194" t="s">
        <v>419</v>
      </c>
      <c r="D537" s="194" t="s">
        <v>420</v>
      </c>
      <c r="E537" s="16" t="s">
        <v>105</v>
      </c>
      <c r="F537" s="195">
        <v>139.464</v>
      </c>
      <c r="H537" s="31"/>
    </row>
    <row r="538" spans="2:8" s="1" customFormat="1" ht="22.5">
      <c r="B538" s="31"/>
      <c r="C538" s="194" t="s">
        <v>423</v>
      </c>
      <c r="D538" s="194" t="s">
        <v>424</v>
      </c>
      <c r="E538" s="16" t="s">
        <v>105</v>
      </c>
      <c r="F538" s="195">
        <v>2510.3519999999999</v>
      </c>
      <c r="H538" s="31"/>
    </row>
    <row r="539" spans="2:8" s="1" customFormat="1" ht="22.5">
      <c r="B539" s="31"/>
      <c r="C539" s="194" t="s">
        <v>437</v>
      </c>
      <c r="D539" s="194" t="s">
        <v>438</v>
      </c>
      <c r="E539" s="16" t="s">
        <v>439</v>
      </c>
      <c r="F539" s="195">
        <v>557.85599999999999</v>
      </c>
      <c r="H539" s="31"/>
    </row>
    <row r="540" spans="2:8" s="1" customFormat="1" ht="16.899999999999999" customHeight="1">
      <c r="B540" s="31"/>
      <c r="C540" s="190" t="s">
        <v>136</v>
      </c>
      <c r="D540" s="191" t="s">
        <v>136</v>
      </c>
      <c r="E540" s="192" t="s">
        <v>105</v>
      </c>
      <c r="F540" s="193">
        <v>38.75</v>
      </c>
      <c r="H540" s="31"/>
    </row>
    <row r="541" spans="2:8" s="1" customFormat="1" ht="16.899999999999999" customHeight="1">
      <c r="B541" s="31"/>
      <c r="C541" s="194" t="s">
        <v>1</v>
      </c>
      <c r="D541" s="194" t="s">
        <v>237</v>
      </c>
      <c r="E541" s="16" t="s">
        <v>1</v>
      </c>
      <c r="F541" s="195">
        <v>0</v>
      </c>
      <c r="H541" s="31"/>
    </row>
    <row r="542" spans="2:8" s="1" customFormat="1" ht="16.899999999999999" customHeight="1">
      <c r="B542" s="31"/>
      <c r="C542" s="194" t="s">
        <v>1</v>
      </c>
      <c r="D542" s="194" t="s">
        <v>238</v>
      </c>
      <c r="E542" s="16" t="s">
        <v>1</v>
      </c>
      <c r="F542" s="195">
        <v>38.75</v>
      </c>
      <c r="H542" s="31"/>
    </row>
    <row r="543" spans="2:8" s="1" customFormat="1" ht="16.899999999999999" customHeight="1">
      <c r="B543" s="31"/>
      <c r="C543" s="194" t="s">
        <v>136</v>
      </c>
      <c r="D543" s="194" t="s">
        <v>189</v>
      </c>
      <c r="E543" s="16" t="s">
        <v>1</v>
      </c>
      <c r="F543" s="195">
        <v>38.75</v>
      </c>
      <c r="H543" s="31"/>
    </row>
    <row r="544" spans="2:8" s="1" customFormat="1" ht="16.899999999999999" customHeight="1">
      <c r="B544" s="31"/>
      <c r="C544" s="196" t="s">
        <v>1070</v>
      </c>
      <c r="H544" s="31"/>
    </row>
    <row r="545" spans="2:8" s="1" customFormat="1" ht="22.5">
      <c r="B545" s="31"/>
      <c r="C545" s="194" t="s">
        <v>234</v>
      </c>
      <c r="D545" s="194" t="s">
        <v>235</v>
      </c>
      <c r="E545" s="16" t="s">
        <v>105</v>
      </c>
      <c r="F545" s="195">
        <v>19.375</v>
      </c>
      <c r="H545" s="31"/>
    </row>
    <row r="546" spans="2:8" s="1" customFormat="1" ht="16.899999999999999" customHeight="1">
      <c r="B546" s="31"/>
      <c r="C546" s="194" t="s">
        <v>229</v>
      </c>
      <c r="D546" s="194" t="s">
        <v>230</v>
      </c>
      <c r="E546" s="16" t="s">
        <v>105</v>
      </c>
      <c r="F546" s="195">
        <v>90.346000000000004</v>
      </c>
      <c r="H546" s="31"/>
    </row>
    <row r="547" spans="2:8" s="1" customFormat="1" ht="22.5">
      <c r="B547" s="31"/>
      <c r="C547" s="194" t="s">
        <v>292</v>
      </c>
      <c r="D547" s="194" t="s">
        <v>293</v>
      </c>
      <c r="E547" s="16" t="s">
        <v>105</v>
      </c>
      <c r="F547" s="195">
        <v>15.5</v>
      </c>
      <c r="H547" s="31"/>
    </row>
    <row r="548" spans="2:8" s="1" customFormat="1" ht="22.5">
      <c r="B548" s="31"/>
      <c r="C548" s="194" t="s">
        <v>302</v>
      </c>
      <c r="D548" s="194" t="s">
        <v>303</v>
      </c>
      <c r="E548" s="16" t="s">
        <v>105</v>
      </c>
      <c r="F548" s="195">
        <v>3.875</v>
      </c>
      <c r="H548" s="31"/>
    </row>
    <row r="549" spans="2:8" s="1" customFormat="1" ht="22.5">
      <c r="B549" s="31"/>
      <c r="C549" s="194" t="s">
        <v>312</v>
      </c>
      <c r="D549" s="194" t="s">
        <v>313</v>
      </c>
      <c r="E549" s="16" t="s">
        <v>105</v>
      </c>
      <c r="F549" s="195">
        <v>179.58799999999999</v>
      </c>
      <c r="H549" s="31"/>
    </row>
    <row r="550" spans="2:8" s="1" customFormat="1" ht="22.5">
      <c r="B550" s="31"/>
      <c r="C550" s="194" t="s">
        <v>393</v>
      </c>
      <c r="D550" s="194" t="s">
        <v>394</v>
      </c>
      <c r="E550" s="16" t="s">
        <v>105</v>
      </c>
      <c r="F550" s="195">
        <v>1267.3230000000001</v>
      </c>
      <c r="H550" s="31"/>
    </row>
    <row r="551" spans="2:8" s="1" customFormat="1" ht="22.5">
      <c r="B551" s="31"/>
      <c r="C551" s="194" t="s">
        <v>402</v>
      </c>
      <c r="D551" s="194" t="s">
        <v>403</v>
      </c>
      <c r="E551" s="16" t="s">
        <v>105</v>
      </c>
      <c r="F551" s="195">
        <v>451.73200000000003</v>
      </c>
      <c r="H551" s="31"/>
    </row>
    <row r="552" spans="2:8" s="1" customFormat="1" ht="22.5">
      <c r="B552" s="31"/>
      <c r="C552" s="194" t="s">
        <v>407</v>
      </c>
      <c r="D552" s="194" t="s">
        <v>408</v>
      </c>
      <c r="E552" s="16" t="s">
        <v>105</v>
      </c>
      <c r="F552" s="195">
        <v>139.464</v>
      </c>
      <c r="H552" s="31"/>
    </row>
    <row r="553" spans="2:8" s="1" customFormat="1" ht="22.5">
      <c r="B553" s="31"/>
      <c r="C553" s="194" t="s">
        <v>419</v>
      </c>
      <c r="D553" s="194" t="s">
        <v>420</v>
      </c>
      <c r="E553" s="16" t="s">
        <v>105</v>
      </c>
      <c r="F553" s="195">
        <v>139.464</v>
      </c>
      <c r="H553" s="31"/>
    </row>
    <row r="554" spans="2:8" s="1" customFormat="1" ht="16.899999999999999" customHeight="1">
      <c r="B554" s="31"/>
      <c r="C554" s="194" t="s">
        <v>428</v>
      </c>
      <c r="D554" s="194" t="s">
        <v>429</v>
      </c>
      <c r="E554" s="16" t="s">
        <v>105</v>
      </c>
      <c r="F554" s="195">
        <v>642.78700000000003</v>
      </c>
      <c r="H554" s="31"/>
    </row>
    <row r="555" spans="2:8" s="1" customFormat="1" ht="16.899999999999999" customHeight="1">
      <c r="B555" s="31"/>
      <c r="C555" s="194" t="s">
        <v>432</v>
      </c>
      <c r="D555" s="194" t="s">
        <v>433</v>
      </c>
      <c r="E555" s="16" t="s">
        <v>105</v>
      </c>
      <c r="F555" s="195">
        <v>451.73200000000003</v>
      </c>
      <c r="H555" s="31"/>
    </row>
    <row r="556" spans="2:8" s="1" customFormat="1" ht="16.899999999999999" customHeight="1">
      <c r="B556" s="31"/>
      <c r="C556" s="194" t="s">
        <v>444</v>
      </c>
      <c r="D556" s="194" t="s">
        <v>445</v>
      </c>
      <c r="E556" s="16" t="s">
        <v>105</v>
      </c>
      <c r="F556" s="195">
        <v>1094.518</v>
      </c>
      <c r="H556" s="31"/>
    </row>
    <row r="557" spans="2:8" s="1" customFormat="1" ht="16.899999999999999" customHeight="1">
      <c r="B557" s="31"/>
      <c r="C557" s="194" t="s">
        <v>449</v>
      </c>
      <c r="D557" s="194" t="s">
        <v>450</v>
      </c>
      <c r="E557" s="16" t="s">
        <v>105</v>
      </c>
      <c r="F557" s="195">
        <v>630.84400000000005</v>
      </c>
      <c r="H557" s="31"/>
    </row>
    <row r="558" spans="2:8" s="1" customFormat="1" ht="16.899999999999999" customHeight="1">
      <c r="B558" s="31"/>
      <c r="C558" s="190" t="s">
        <v>138</v>
      </c>
      <c r="D558" s="191" t="s">
        <v>138</v>
      </c>
      <c r="E558" s="192" t="s">
        <v>116</v>
      </c>
      <c r="F558" s="193">
        <v>872</v>
      </c>
      <c r="H558" s="31"/>
    </row>
    <row r="559" spans="2:8" s="1" customFormat="1" ht="16.899999999999999" customHeight="1">
      <c r="B559" s="31"/>
      <c r="C559" s="194" t="s">
        <v>1</v>
      </c>
      <c r="D559" s="194" t="s">
        <v>214</v>
      </c>
      <c r="E559" s="16" t="s">
        <v>1</v>
      </c>
      <c r="F559" s="195">
        <v>872</v>
      </c>
      <c r="H559" s="31"/>
    </row>
    <row r="560" spans="2:8" s="1" customFormat="1" ht="16.899999999999999" customHeight="1">
      <c r="B560" s="31"/>
      <c r="C560" s="194" t="s">
        <v>138</v>
      </c>
      <c r="D560" s="194" t="s">
        <v>189</v>
      </c>
      <c r="E560" s="16" t="s">
        <v>1</v>
      </c>
      <c r="F560" s="195">
        <v>872</v>
      </c>
      <c r="H560" s="31"/>
    </row>
    <row r="561" spans="2:8" s="1" customFormat="1" ht="16.899999999999999" customHeight="1">
      <c r="B561" s="31"/>
      <c r="C561" s="196" t="s">
        <v>1070</v>
      </c>
      <c r="H561" s="31"/>
    </row>
    <row r="562" spans="2:8" s="1" customFormat="1" ht="22.5">
      <c r="B562" s="31"/>
      <c r="C562" s="194" t="s">
        <v>211</v>
      </c>
      <c r="D562" s="194" t="s">
        <v>212</v>
      </c>
      <c r="E562" s="16" t="s">
        <v>146</v>
      </c>
      <c r="F562" s="195">
        <v>872</v>
      </c>
      <c r="H562" s="31"/>
    </row>
    <row r="563" spans="2:8" s="1" customFormat="1" ht="22.5">
      <c r="B563" s="31"/>
      <c r="C563" s="194" t="s">
        <v>216</v>
      </c>
      <c r="D563" s="194" t="s">
        <v>217</v>
      </c>
      <c r="E563" s="16" t="s">
        <v>146</v>
      </c>
      <c r="F563" s="195">
        <v>872</v>
      </c>
      <c r="H563" s="31"/>
    </row>
    <row r="564" spans="2:8" s="1" customFormat="1" ht="16.899999999999999" customHeight="1">
      <c r="B564" s="31"/>
      <c r="C564" s="190" t="s">
        <v>140</v>
      </c>
      <c r="D564" s="191" t="s">
        <v>140</v>
      </c>
      <c r="E564" s="192" t="s">
        <v>105</v>
      </c>
      <c r="F564" s="193">
        <v>630.84400000000005</v>
      </c>
      <c r="H564" s="31"/>
    </row>
    <row r="565" spans="2:8" s="1" customFormat="1" ht="16.899999999999999" customHeight="1">
      <c r="B565" s="31"/>
      <c r="C565" s="194" t="s">
        <v>1</v>
      </c>
      <c r="D565" s="194" t="s">
        <v>315</v>
      </c>
      <c r="E565" s="16" t="s">
        <v>1</v>
      </c>
      <c r="F565" s="195">
        <v>0</v>
      </c>
      <c r="H565" s="31"/>
    </row>
    <row r="566" spans="2:8" s="1" customFormat="1" ht="16.899999999999999" customHeight="1">
      <c r="B566" s="31"/>
      <c r="C566" s="194" t="s">
        <v>1</v>
      </c>
      <c r="D566" s="194" t="s">
        <v>452</v>
      </c>
      <c r="E566" s="16" t="s">
        <v>1</v>
      </c>
      <c r="F566" s="195">
        <v>775.49199999999996</v>
      </c>
      <c r="H566" s="31"/>
    </row>
    <row r="567" spans="2:8" s="1" customFormat="1" ht="16.899999999999999" customHeight="1">
      <c r="B567" s="31"/>
      <c r="C567" s="194" t="s">
        <v>1</v>
      </c>
      <c r="D567" s="194" t="s">
        <v>453</v>
      </c>
      <c r="E567" s="16" t="s">
        <v>1</v>
      </c>
      <c r="F567" s="195">
        <v>0</v>
      </c>
      <c r="H567" s="31"/>
    </row>
    <row r="568" spans="2:8" s="1" customFormat="1" ht="16.899999999999999" customHeight="1">
      <c r="B568" s="31"/>
      <c r="C568" s="194" t="s">
        <v>1</v>
      </c>
      <c r="D568" s="194" t="s">
        <v>454</v>
      </c>
      <c r="E568" s="16" t="s">
        <v>1</v>
      </c>
      <c r="F568" s="195">
        <v>-144.648</v>
      </c>
      <c r="H568" s="31"/>
    </row>
    <row r="569" spans="2:8" s="1" customFormat="1" ht="16.899999999999999" customHeight="1">
      <c r="B569" s="31"/>
      <c r="C569" s="194" t="s">
        <v>140</v>
      </c>
      <c r="D569" s="194" t="s">
        <v>189</v>
      </c>
      <c r="E569" s="16" t="s">
        <v>1</v>
      </c>
      <c r="F569" s="195">
        <v>630.84400000000005</v>
      </c>
      <c r="H569" s="31"/>
    </row>
    <row r="570" spans="2:8" s="1" customFormat="1" ht="16.899999999999999" customHeight="1">
      <c r="B570" s="31"/>
      <c r="C570" s="196" t="s">
        <v>1070</v>
      </c>
      <c r="H570" s="31"/>
    </row>
    <row r="571" spans="2:8" s="1" customFormat="1" ht="16.899999999999999" customHeight="1">
      <c r="B571" s="31"/>
      <c r="C571" s="194" t="s">
        <v>449</v>
      </c>
      <c r="D571" s="194" t="s">
        <v>450</v>
      </c>
      <c r="E571" s="16" t="s">
        <v>105</v>
      </c>
      <c r="F571" s="195">
        <v>630.84400000000005</v>
      </c>
      <c r="H571" s="31"/>
    </row>
    <row r="572" spans="2:8" s="1" customFormat="1" ht="16.899999999999999" customHeight="1">
      <c r="B572" s="31"/>
      <c r="C572" s="194" t="s">
        <v>463</v>
      </c>
      <c r="D572" s="194" t="s">
        <v>464</v>
      </c>
      <c r="E572" s="16" t="s">
        <v>105</v>
      </c>
      <c r="F572" s="195">
        <v>624.53599999999994</v>
      </c>
      <c r="H572" s="31"/>
    </row>
    <row r="573" spans="2:8" s="1" customFormat="1" ht="16.899999999999999" customHeight="1">
      <c r="B573" s="31"/>
      <c r="C573" s="194" t="s">
        <v>456</v>
      </c>
      <c r="D573" s="194" t="s">
        <v>457</v>
      </c>
      <c r="E573" s="16" t="s">
        <v>439</v>
      </c>
      <c r="F573" s="195">
        <v>113.551</v>
      </c>
      <c r="H573" s="31"/>
    </row>
    <row r="574" spans="2:8" s="1" customFormat="1" ht="16.899999999999999" customHeight="1">
      <c r="B574" s="31"/>
      <c r="C574" s="190" t="s">
        <v>142</v>
      </c>
      <c r="D574" s="191" t="s">
        <v>143</v>
      </c>
      <c r="E574" s="192" t="s">
        <v>105</v>
      </c>
      <c r="F574" s="193">
        <v>624.53599999999994</v>
      </c>
      <c r="H574" s="31"/>
    </row>
    <row r="575" spans="2:8" s="1" customFormat="1" ht="16.899999999999999" customHeight="1">
      <c r="B575" s="31"/>
      <c r="C575" s="194" t="s">
        <v>1</v>
      </c>
      <c r="D575" s="194" t="s">
        <v>466</v>
      </c>
      <c r="E575" s="16" t="s">
        <v>1</v>
      </c>
      <c r="F575" s="195">
        <v>0</v>
      </c>
      <c r="H575" s="31"/>
    </row>
    <row r="576" spans="2:8" s="1" customFormat="1" ht="16.899999999999999" customHeight="1">
      <c r="B576" s="31"/>
      <c r="C576" s="194" t="s">
        <v>1</v>
      </c>
      <c r="D576" s="194" t="s">
        <v>467</v>
      </c>
      <c r="E576" s="16" t="s">
        <v>1</v>
      </c>
      <c r="F576" s="195">
        <v>624.53599999999994</v>
      </c>
      <c r="H576" s="31"/>
    </row>
    <row r="577" spans="2:8" s="1" customFormat="1" ht="16.899999999999999" customHeight="1">
      <c r="B577" s="31"/>
      <c r="C577" s="194" t="s">
        <v>142</v>
      </c>
      <c r="D577" s="194" t="s">
        <v>189</v>
      </c>
      <c r="E577" s="16" t="s">
        <v>1</v>
      </c>
      <c r="F577" s="195">
        <v>624.53599999999994</v>
      </c>
      <c r="H577" s="31"/>
    </row>
    <row r="578" spans="2:8" s="1" customFormat="1" ht="16.899999999999999" customHeight="1">
      <c r="B578" s="31"/>
      <c r="C578" s="196" t="s">
        <v>1070</v>
      </c>
      <c r="H578" s="31"/>
    </row>
    <row r="579" spans="2:8" s="1" customFormat="1" ht="16.899999999999999" customHeight="1">
      <c r="B579" s="31"/>
      <c r="C579" s="194" t="s">
        <v>463</v>
      </c>
      <c r="D579" s="194" t="s">
        <v>464</v>
      </c>
      <c r="E579" s="16" t="s">
        <v>105</v>
      </c>
      <c r="F579" s="195">
        <v>624.53599999999994</v>
      </c>
      <c r="H579" s="31"/>
    </row>
    <row r="580" spans="2:8" s="1" customFormat="1" ht="22.5">
      <c r="B580" s="31"/>
      <c r="C580" s="194" t="s">
        <v>393</v>
      </c>
      <c r="D580" s="194" t="s">
        <v>394</v>
      </c>
      <c r="E580" s="16" t="s">
        <v>105</v>
      </c>
      <c r="F580" s="195">
        <v>1267.3230000000001</v>
      </c>
      <c r="H580" s="31"/>
    </row>
    <row r="581" spans="2:8" s="1" customFormat="1" ht="22.5">
      <c r="B581" s="31"/>
      <c r="C581" s="194" t="s">
        <v>407</v>
      </c>
      <c r="D581" s="194" t="s">
        <v>408</v>
      </c>
      <c r="E581" s="16" t="s">
        <v>105</v>
      </c>
      <c r="F581" s="195">
        <v>139.464</v>
      </c>
      <c r="H581" s="31"/>
    </row>
    <row r="582" spans="2:8" s="1" customFormat="1" ht="22.5">
      <c r="B582" s="31"/>
      <c r="C582" s="194" t="s">
        <v>419</v>
      </c>
      <c r="D582" s="194" t="s">
        <v>420</v>
      </c>
      <c r="E582" s="16" t="s">
        <v>105</v>
      </c>
      <c r="F582" s="195">
        <v>139.464</v>
      </c>
      <c r="H582" s="31"/>
    </row>
    <row r="583" spans="2:8" s="1" customFormat="1" ht="16.899999999999999" customHeight="1">
      <c r="B583" s="31"/>
      <c r="C583" s="190" t="s">
        <v>145</v>
      </c>
      <c r="D583" s="191" t="s">
        <v>145</v>
      </c>
      <c r="E583" s="192" t="s">
        <v>146</v>
      </c>
      <c r="F583" s="193">
        <v>119.7</v>
      </c>
      <c r="H583" s="31"/>
    </row>
    <row r="584" spans="2:8" s="1" customFormat="1" ht="16.899999999999999" customHeight="1">
      <c r="B584" s="31"/>
      <c r="C584" s="194" t="s">
        <v>1</v>
      </c>
      <c r="D584" s="194" t="s">
        <v>223</v>
      </c>
      <c r="E584" s="16" t="s">
        <v>1</v>
      </c>
      <c r="F584" s="195">
        <v>119.7</v>
      </c>
      <c r="H584" s="31"/>
    </row>
    <row r="585" spans="2:8" s="1" customFormat="1" ht="16.899999999999999" customHeight="1">
      <c r="B585" s="31"/>
      <c r="C585" s="194" t="s">
        <v>145</v>
      </c>
      <c r="D585" s="194" t="s">
        <v>189</v>
      </c>
      <c r="E585" s="16" t="s">
        <v>1</v>
      </c>
      <c r="F585" s="195">
        <v>119.7</v>
      </c>
      <c r="H585" s="31"/>
    </row>
    <row r="586" spans="2:8" s="1" customFormat="1" ht="16.899999999999999" customHeight="1">
      <c r="B586" s="31"/>
      <c r="C586" s="196" t="s">
        <v>1070</v>
      </c>
      <c r="H586" s="31"/>
    </row>
    <row r="587" spans="2:8" s="1" customFormat="1" ht="16.899999999999999" customHeight="1">
      <c r="B587" s="31"/>
      <c r="C587" s="194" t="s">
        <v>220</v>
      </c>
      <c r="D587" s="194" t="s">
        <v>221</v>
      </c>
      <c r="E587" s="16" t="s">
        <v>146</v>
      </c>
      <c r="F587" s="195">
        <v>119.7</v>
      </c>
      <c r="H587" s="31"/>
    </row>
    <row r="588" spans="2:8" s="1" customFormat="1" ht="16.899999999999999" customHeight="1">
      <c r="B588" s="31"/>
      <c r="C588" s="194" t="s">
        <v>225</v>
      </c>
      <c r="D588" s="194" t="s">
        <v>226</v>
      </c>
      <c r="E588" s="16" t="s">
        <v>146</v>
      </c>
      <c r="F588" s="195">
        <v>119.7</v>
      </c>
      <c r="H588" s="31"/>
    </row>
    <row r="589" spans="2:8" s="1" customFormat="1" ht="26.45" customHeight="1">
      <c r="B589" s="31"/>
      <c r="C589" s="189" t="s">
        <v>88</v>
      </c>
      <c r="D589" s="189" t="s">
        <v>89</v>
      </c>
      <c r="H589" s="31"/>
    </row>
    <row r="590" spans="2:8" s="1" customFormat="1" ht="16.899999999999999" customHeight="1">
      <c r="B590" s="31"/>
      <c r="C590" s="190" t="s">
        <v>103</v>
      </c>
      <c r="D590" s="191" t="s">
        <v>104</v>
      </c>
      <c r="E590" s="192" t="s">
        <v>105</v>
      </c>
      <c r="F590" s="193">
        <v>320.28800000000001</v>
      </c>
      <c r="H590" s="31"/>
    </row>
    <row r="591" spans="2:8" s="1" customFormat="1" ht="16.899999999999999" customHeight="1">
      <c r="B591" s="31"/>
      <c r="C591" s="194" t="s">
        <v>1</v>
      </c>
      <c r="D591" s="194" t="s">
        <v>243</v>
      </c>
      <c r="E591" s="16" t="s">
        <v>1</v>
      </c>
      <c r="F591" s="195">
        <v>0</v>
      </c>
      <c r="H591" s="31"/>
    </row>
    <row r="592" spans="2:8" s="1" customFormat="1" ht="16.899999999999999" customHeight="1">
      <c r="B592" s="31"/>
      <c r="C592" s="194" t="s">
        <v>1</v>
      </c>
      <c r="D592" s="194" t="s">
        <v>751</v>
      </c>
      <c r="E592" s="16" t="s">
        <v>1</v>
      </c>
      <c r="F592" s="195">
        <v>0</v>
      </c>
      <c r="H592" s="31"/>
    </row>
    <row r="593" spans="2:8" s="1" customFormat="1" ht="16.899999999999999" customHeight="1">
      <c r="B593" s="31"/>
      <c r="C593" s="194" t="s">
        <v>1</v>
      </c>
      <c r="D593" s="194" t="s">
        <v>247</v>
      </c>
      <c r="E593" s="16" t="s">
        <v>1</v>
      </c>
      <c r="F593" s="195">
        <v>12.35</v>
      </c>
      <c r="H593" s="31"/>
    </row>
    <row r="594" spans="2:8" s="1" customFormat="1" ht="16.899999999999999" customHeight="1">
      <c r="B594" s="31"/>
      <c r="C594" s="194" t="s">
        <v>1</v>
      </c>
      <c r="D594" s="194" t="s">
        <v>752</v>
      </c>
      <c r="E594" s="16" t="s">
        <v>1</v>
      </c>
      <c r="F594" s="195">
        <v>0</v>
      </c>
      <c r="H594" s="31"/>
    </row>
    <row r="595" spans="2:8" s="1" customFormat="1" ht="16.899999999999999" customHeight="1">
      <c r="B595" s="31"/>
      <c r="C595" s="194" t="s">
        <v>1</v>
      </c>
      <c r="D595" s="194" t="s">
        <v>245</v>
      </c>
      <c r="E595" s="16" t="s">
        <v>1</v>
      </c>
      <c r="F595" s="195">
        <v>11.375</v>
      </c>
      <c r="H595" s="31"/>
    </row>
    <row r="596" spans="2:8" s="1" customFormat="1" ht="16.899999999999999" customHeight="1">
      <c r="B596" s="31"/>
      <c r="C596" s="194" t="s">
        <v>1</v>
      </c>
      <c r="D596" s="194" t="s">
        <v>753</v>
      </c>
      <c r="E596" s="16" t="s">
        <v>1</v>
      </c>
      <c r="F596" s="195">
        <v>0</v>
      </c>
      <c r="H596" s="31"/>
    </row>
    <row r="597" spans="2:8" s="1" customFormat="1" ht="16.899999999999999" customHeight="1">
      <c r="B597" s="31"/>
      <c r="C597" s="194" t="s">
        <v>1</v>
      </c>
      <c r="D597" s="194" t="s">
        <v>245</v>
      </c>
      <c r="E597" s="16" t="s">
        <v>1</v>
      </c>
      <c r="F597" s="195">
        <v>11.375</v>
      </c>
      <c r="H597" s="31"/>
    </row>
    <row r="598" spans="2:8" s="1" customFormat="1" ht="16.899999999999999" customHeight="1">
      <c r="B598" s="31"/>
      <c r="C598" s="194" t="s">
        <v>1</v>
      </c>
      <c r="D598" s="194" t="s">
        <v>754</v>
      </c>
      <c r="E598" s="16" t="s">
        <v>1</v>
      </c>
      <c r="F598" s="195">
        <v>0</v>
      </c>
      <c r="H598" s="31"/>
    </row>
    <row r="599" spans="2:8" s="1" customFormat="1" ht="16.899999999999999" customHeight="1">
      <c r="B599" s="31"/>
      <c r="C599" s="194" t="s">
        <v>1</v>
      </c>
      <c r="D599" s="194" t="s">
        <v>247</v>
      </c>
      <c r="E599" s="16" t="s">
        <v>1</v>
      </c>
      <c r="F599" s="195">
        <v>12.35</v>
      </c>
      <c r="H599" s="31"/>
    </row>
    <row r="600" spans="2:8" s="1" customFormat="1" ht="16.899999999999999" customHeight="1">
      <c r="B600" s="31"/>
      <c r="C600" s="194" t="s">
        <v>1</v>
      </c>
      <c r="D600" s="194" t="s">
        <v>755</v>
      </c>
      <c r="E600" s="16" t="s">
        <v>1</v>
      </c>
      <c r="F600" s="195">
        <v>0</v>
      </c>
      <c r="H600" s="31"/>
    </row>
    <row r="601" spans="2:8" s="1" customFormat="1" ht="16.899999999999999" customHeight="1">
      <c r="B601" s="31"/>
      <c r="C601" s="194" t="s">
        <v>1</v>
      </c>
      <c r="D601" s="194" t="s">
        <v>247</v>
      </c>
      <c r="E601" s="16" t="s">
        <v>1</v>
      </c>
      <c r="F601" s="195">
        <v>12.35</v>
      </c>
      <c r="H601" s="31"/>
    </row>
    <row r="602" spans="2:8" s="1" customFormat="1" ht="16.899999999999999" customHeight="1">
      <c r="B602" s="31"/>
      <c r="C602" s="194" t="s">
        <v>1</v>
      </c>
      <c r="D602" s="194" t="s">
        <v>756</v>
      </c>
      <c r="E602" s="16" t="s">
        <v>1</v>
      </c>
      <c r="F602" s="195">
        <v>0</v>
      </c>
      <c r="H602" s="31"/>
    </row>
    <row r="603" spans="2:8" s="1" customFormat="1" ht="16.899999999999999" customHeight="1">
      <c r="B603" s="31"/>
      <c r="C603" s="194" t="s">
        <v>1</v>
      </c>
      <c r="D603" s="194" t="s">
        <v>245</v>
      </c>
      <c r="E603" s="16" t="s">
        <v>1</v>
      </c>
      <c r="F603" s="195">
        <v>11.375</v>
      </c>
      <c r="H603" s="31"/>
    </row>
    <row r="604" spans="2:8" s="1" customFormat="1" ht="16.899999999999999" customHeight="1">
      <c r="B604" s="31"/>
      <c r="C604" s="194" t="s">
        <v>1</v>
      </c>
      <c r="D604" s="194" t="s">
        <v>757</v>
      </c>
      <c r="E604" s="16" t="s">
        <v>1</v>
      </c>
      <c r="F604" s="195">
        <v>0</v>
      </c>
      <c r="H604" s="31"/>
    </row>
    <row r="605" spans="2:8" s="1" customFormat="1" ht="16.899999999999999" customHeight="1">
      <c r="B605" s="31"/>
      <c r="C605" s="194" t="s">
        <v>1</v>
      </c>
      <c r="D605" s="194" t="s">
        <v>245</v>
      </c>
      <c r="E605" s="16" t="s">
        <v>1</v>
      </c>
      <c r="F605" s="195">
        <v>11.375</v>
      </c>
      <c r="H605" s="31"/>
    </row>
    <row r="606" spans="2:8" s="1" customFormat="1" ht="16.899999999999999" customHeight="1">
      <c r="B606" s="31"/>
      <c r="C606" s="194" t="s">
        <v>1</v>
      </c>
      <c r="D606" s="194" t="s">
        <v>758</v>
      </c>
      <c r="E606" s="16" t="s">
        <v>1</v>
      </c>
      <c r="F606" s="195">
        <v>0</v>
      </c>
      <c r="H606" s="31"/>
    </row>
    <row r="607" spans="2:8" s="1" customFormat="1" ht="16.899999999999999" customHeight="1">
      <c r="B607" s="31"/>
      <c r="C607" s="194" t="s">
        <v>1</v>
      </c>
      <c r="D607" s="194" t="s">
        <v>247</v>
      </c>
      <c r="E607" s="16" t="s">
        <v>1</v>
      </c>
      <c r="F607" s="195">
        <v>12.35</v>
      </c>
      <c r="H607" s="31"/>
    </row>
    <row r="608" spans="2:8" s="1" customFormat="1" ht="16.899999999999999" customHeight="1">
      <c r="B608" s="31"/>
      <c r="C608" s="194" t="s">
        <v>1</v>
      </c>
      <c r="D608" s="194" t="s">
        <v>759</v>
      </c>
      <c r="E608" s="16" t="s">
        <v>1</v>
      </c>
      <c r="F608" s="195">
        <v>0</v>
      </c>
      <c r="H608" s="31"/>
    </row>
    <row r="609" spans="2:8" s="1" customFormat="1" ht="16.899999999999999" customHeight="1">
      <c r="B609" s="31"/>
      <c r="C609" s="194" t="s">
        <v>1</v>
      </c>
      <c r="D609" s="194" t="s">
        <v>245</v>
      </c>
      <c r="E609" s="16" t="s">
        <v>1</v>
      </c>
      <c r="F609" s="195">
        <v>11.375</v>
      </c>
      <c r="H609" s="31"/>
    </row>
    <row r="610" spans="2:8" s="1" customFormat="1" ht="16.899999999999999" customHeight="1">
      <c r="B610" s="31"/>
      <c r="C610" s="194" t="s">
        <v>1</v>
      </c>
      <c r="D610" s="194" t="s">
        <v>760</v>
      </c>
      <c r="E610" s="16" t="s">
        <v>1</v>
      </c>
      <c r="F610" s="195">
        <v>0</v>
      </c>
      <c r="H610" s="31"/>
    </row>
    <row r="611" spans="2:8" s="1" customFormat="1" ht="16.899999999999999" customHeight="1">
      <c r="B611" s="31"/>
      <c r="C611" s="194" t="s">
        <v>1</v>
      </c>
      <c r="D611" s="194" t="s">
        <v>245</v>
      </c>
      <c r="E611" s="16" t="s">
        <v>1</v>
      </c>
      <c r="F611" s="195">
        <v>11.375</v>
      </c>
      <c r="H611" s="31"/>
    </row>
    <row r="612" spans="2:8" s="1" customFormat="1" ht="16.899999999999999" customHeight="1">
      <c r="B612" s="31"/>
      <c r="C612" s="194" t="s">
        <v>1</v>
      </c>
      <c r="D612" s="194" t="s">
        <v>761</v>
      </c>
      <c r="E612" s="16" t="s">
        <v>1</v>
      </c>
      <c r="F612" s="195">
        <v>0</v>
      </c>
      <c r="H612" s="31"/>
    </row>
    <row r="613" spans="2:8" s="1" customFormat="1" ht="16.899999999999999" customHeight="1">
      <c r="B613" s="31"/>
      <c r="C613" s="194" t="s">
        <v>1</v>
      </c>
      <c r="D613" s="194" t="s">
        <v>245</v>
      </c>
      <c r="E613" s="16" t="s">
        <v>1</v>
      </c>
      <c r="F613" s="195">
        <v>11.375</v>
      </c>
      <c r="H613" s="31"/>
    </row>
    <row r="614" spans="2:8" s="1" customFormat="1" ht="16.899999999999999" customHeight="1">
      <c r="B614" s="31"/>
      <c r="C614" s="194" t="s">
        <v>1</v>
      </c>
      <c r="D614" s="194" t="s">
        <v>762</v>
      </c>
      <c r="E614" s="16" t="s">
        <v>1</v>
      </c>
      <c r="F614" s="195">
        <v>0</v>
      </c>
      <c r="H614" s="31"/>
    </row>
    <row r="615" spans="2:8" s="1" customFormat="1" ht="16.899999999999999" customHeight="1">
      <c r="B615" s="31"/>
      <c r="C615" s="194" t="s">
        <v>1</v>
      </c>
      <c r="D615" s="194" t="s">
        <v>245</v>
      </c>
      <c r="E615" s="16" t="s">
        <v>1</v>
      </c>
      <c r="F615" s="195">
        <v>11.375</v>
      </c>
      <c r="H615" s="31"/>
    </row>
    <row r="616" spans="2:8" s="1" customFormat="1" ht="16.899999999999999" customHeight="1">
      <c r="B616" s="31"/>
      <c r="C616" s="194" t="s">
        <v>1</v>
      </c>
      <c r="D616" s="194" t="s">
        <v>763</v>
      </c>
      <c r="E616" s="16" t="s">
        <v>1</v>
      </c>
      <c r="F616" s="195">
        <v>0</v>
      </c>
      <c r="H616" s="31"/>
    </row>
    <row r="617" spans="2:8" s="1" customFormat="1" ht="16.899999999999999" customHeight="1">
      <c r="B617" s="31"/>
      <c r="C617" s="194" t="s">
        <v>1</v>
      </c>
      <c r="D617" s="194" t="s">
        <v>247</v>
      </c>
      <c r="E617" s="16" t="s">
        <v>1</v>
      </c>
      <c r="F617" s="195">
        <v>12.35</v>
      </c>
      <c r="H617" s="31"/>
    </row>
    <row r="618" spans="2:8" s="1" customFormat="1" ht="16.899999999999999" customHeight="1">
      <c r="B618" s="31"/>
      <c r="C618" s="194" t="s">
        <v>1</v>
      </c>
      <c r="D618" s="194" t="s">
        <v>764</v>
      </c>
      <c r="E618" s="16" t="s">
        <v>1</v>
      </c>
      <c r="F618" s="195">
        <v>0</v>
      </c>
      <c r="H618" s="31"/>
    </row>
    <row r="619" spans="2:8" s="1" customFormat="1" ht="16.899999999999999" customHeight="1">
      <c r="B619" s="31"/>
      <c r="C619" s="194" t="s">
        <v>1</v>
      </c>
      <c r="D619" s="194" t="s">
        <v>245</v>
      </c>
      <c r="E619" s="16" t="s">
        <v>1</v>
      </c>
      <c r="F619" s="195">
        <v>11.375</v>
      </c>
      <c r="H619" s="31"/>
    </row>
    <row r="620" spans="2:8" s="1" customFormat="1" ht="16.899999999999999" customHeight="1">
      <c r="B620" s="31"/>
      <c r="C620" s="194" t="s">
        <v>1</v>
      </c>
      <c r="D620" s="194" t="s">
        <v>765</v>
      </c>
      <c r="E620" s="16" t="s">
        <v>1</v>
      </c>
      <c r="F620" s="195">
        <v>0</v>
      </c>
      <c r="H620" s="31"/>
    </row>
    <row r="621" spans="2:8" s="1" customFormat="1" ht="16.899999999999999" customHeight="1">
      <c r="B621" s="31"/>
      <c r="C621" s="194" t="s">
        <v>1</v>
      </c>
      <c r="D621" s="194" t="s">
        <v>247</v>
      </c>
      <c r="E621" s="16" t="s">
        <v>1</v>
      </c>
      <c r="F621" s="195">
        <v>12.35</v>
      </c>
      <c r="H621" s="31"/>
    </row>
    <row r="622" spans="2:8" s="1" customFormat="1" ht="16.899999999999999" customHeight="1">
      <c r="B622" s="31"/>
      <c r="C622" s="194" t="s">
        <v>1</v>
      </c>
      <c r="D622" s="194" t="s">
        <v>766</v>
      </c>
      <c r="E622" s="16" t="s">
        <v>1</v>
      </c>
      <c r="F622" s="195">
        <v>0</v>
      </c>
      <c r="H622" s="31"/>
    </row>
    <row r="623" spans="2:8" s="1" customFormat="1" ht="16.899999999999999" customHeight="1">
      <c r="B623" s="31"/>
      <c r="C623" s="194" t="s">
        <v>1</v>
      </c>
      <c r="D623" s="194" t="s">
        <v>247</v>
      </c>
      <c r="E623" s="16" t="s">
        <v>1</v>
      </c>
      <c r="F623" s="195">
        <v>12.35</v>
      </c>
      <c r="H623" s="31"/>
    </row>
    <row r="624" spans="2:8" s="1" customFormat="1" ht="16.899999999999999" customHeight="1">
      <c r="B624" s="31"/>
      <c r="C624" s="194" t="s">
        <v>1</v>
      </c>
      <c r="D624" s="194" t="s">
        <v>767</v>
      </c>
      <c r="E624" s="16" t="s">
        <v>1</v>
      </c>
      <c r="F624" s="195">
        <v>0</v>
      </c>
      <c r="H624" s="31"/>
    </row>
    <row r="625" spans="2:8" s="1" customFormat="1" ht="16.899999999999999" customHeight="1">
      <c r="B625" s="31"/>
      <c r="C625" s="194" t="s">
        <v>1</v>
      </c>
      <c r="D625" s="194" t="s">
        <v>247</v>
      </c>
      <c r="E625" s="16" t="s">
        <v>1</v>
      </c>
      <c r="F625" s="195">
        <v>12.35</v>
      </c>
      <c r="H625" s="31"/>
    </row>
    <row r="626" spans="2:8" s="1" customFormat="1" ht="16.899999999999999" customHeight="1">
      <c r="B626" s="31"/>
      <c r="C626" s="194" t="s">
        <v>1</v>
      </c>
      <c r="D626" s="194" t="s">
        <v>768</v>
      </c>
      <c r="E626" s="16" t="s">
        <v>1</v>
      </c>
      <c r="F626" s="195">
        <v>0</v>
      </c>
      <c r="H626" s="31"/>
    </row>
    <row r="627" spans="2:8" s="1" customFormat="1" ht="16.899999999999999" customHeight="1">
      <c r="B627" s="31"/>
      <c r="C627" s="194" t="s">
        <v>1</v>
      </c>
      <c r="D627" s="194" t="s">
        <v>247</v>
      </c>
      <c r="E627" s="16" t="s">
        <v>1</v>
      </c>
      <c r="F627" s="195">
        <v>12.35</v>
      </c>
      <c r="H627" s="31"/>
    </row>
    <row r="628" spans="2:8" s="1" customFormat="1" ht="16.899999999999999" customHeight="1">
      <c r="B628" s="31"/>
      <c r="C628" s="194" t="s">
        <v>1</v>
      </c>
      <c r="D628" s="194" t="s">
        <v>769</v>
      </c>
      <c r="E628" s="16" t="s">
        <v>1</v>
      </c>
      <c r="F628" s="195">
        <v>0</v>
      </c>
      <c r="H628" s="31"/>
    </row>
    <row r="629" spans="2:8" s="1" customFormat="1" ht="16.899999999999999" customHeight="1">
      <c r="B629" s="31"/>
      <c r="C629" s="194" t="s">
        <v>1</v>
      </c>
      <c r="D629" s="194" t="s">
        <v>247</v>
      </c>
      <c r="E629" s="16" t="s">
        <v>1</v>
      </c>
      <c r="F629" s="195">
        <v>12.35</v>
      </c>
      <c r="H629" s="31"/>
    </row>
    <row r="630" spans="2:8" s="1" customFormat="1" ht="16.899999999999999" customHeight="1">
      <c r="B630" s="31"/>
      <c r="C630" s="194" t="s">
        <v>1</v>
      </c>
      <c r="D630" s="194" t="s">
        <v>770</v>
      </c>
      <c r="E630" s="16" t="s">
        <v>1</v>
      </c>
      <c r="F630" s="195">
        <v>0</v>
      </c>
      <c r="H630" s="31"/>
    </row>
    <row r="631" spans="2:8" s="1" customFormat="1" ht="16.899999999999999" customHeight="1">
      <c r="B631" s="31"/>
      <c r="C631" s="194" t="s">
        <v>1</v>
      </c>
      <c r="D631" s="194" t="s">
        <v>245</v>
      </c>
      <c r="E631" s="16" t="s">
        <v>1</v>
      </c>
      <c r="F631" s="195">
        <v>11.375</v>
      </c>
      <c r="H631" s="31"/>
    </row>
    <row r="632" spans="2:8" s="1" customFormat="1" ht="16.899999999999999" customHeight="1">
      <c r="B632" s="31"/>
      <c r="C632" s="194" t="s">
        <v>1</v>
      </c>
      <c r="D632" s="194" t="s">
        <v>771</v>
      </c>
      <c r="E632" s="16" t="s">
        <v>1</v>
      </c>
      <c r="F632" s="195">
        <v>0</v>
      </c>
      <c r="H632" s="31"/>
    </row>
    <row r="633" spans="2:8" s="1" customFormat="1" ht="16.899999999999999" customHeight="1">
      <c r="B633" s="31"/>
      <c r="C633" s="194" t="s">
        <v>1</v>
      </c>
      <c r="D633" s="194" t="s">
        <v>247</v>
      </c>
      <c r="E633" s="16" t="s">
        <v>1</v>
      </c>
      <c r="F633" s="195">
        <v>12.35</v>
      </c>
      <c r="H633" s="31"/>
    </row>
    <row r="634" spans="2:8" s="1" customFormat="1" ht="16.899999999999999" customHeight="1">
      <c r="B634" s="31"/>
      <c r="C634" s="194" t="s">
        <v>1</v>
      </c>
      <c r="D634" s="194" t="s">
        <v>772</v>
      </c>
      <c r="E634" s="16" t="s">
        <v>1</v>
      </c>
      <c r="F634" s="195">
        <v>0</v>
      </c>
      <c r="H634" s="31"/>
    </row>
    <row r="635" spans="2:8" s="1" customFormat="1" ht="16.899999999999999" customHeight="1">
      <c r="B635" s="31"/>
      <c r="C635" s="194" t="s">
        <v>1</v>
      </c>
      <c r="D635" s="194" t="s">
        <v>247</v>
      </c>
      <c r="E635" s="16" t="s">
        <v>1</v>
      </c>
      <c r="F635" s="195">
        <v>12.35</v>
      </c>
      <c r="H635" s="31"/>
    </row>
    <row r="636" spans="2:8" s="1" customFormat="1" ht="16.899999999999999" customHeight="1">
      <c r="B636" s="31"/>
      <c r="C636" s="194" t="s">
        <v>1</v>
      </c>
      <c r="D636" s="194" t="s">
        <v>773</v>
      </c>
      <c r="E636" s="16" t="s">
        <v>1</v>
      </c>
      <c r="F636" s="195">
        <v>0</v>
      </c>
      <c r="H636" s="31"/>
    </row>
    <row r="637" spans="2:8" s="1" customFormat="1" ht="16.899999999999999" customHeight="1">
      <c r="B637" s="31"/>
      <c r="C637" s="194" t="s">
        <v>1</v>
      </c>
      <c r="D637" s="194" t="s">
        <v>245</v>
      </c>
      <c r="E637" s="16" t="s">
        <v>1</v>
      </c>
      <c r="F637" s="195">
        <v>11.375</v>
      </c>
      <c r="H637" s="31"/>
    </row>
    <row r="638" spans="2:8" s="1" customFormat="1" ht="16.899999999999999" customHeight="1">
      <c r="B638" s="31"/>
      <c r="C638" s="194" t="s">
        <v>1</v>
      </c>
      <c r="D638" s="194" t="s">
        <v>774</v>
      </c>
      <c r="E638" s="16" t="s">
        <v>1</v>
      </c>
      <c r="F638" s="195">
        <v>0</v>
      </c>
      <c r="H638" s="31"/>
    </row>
    <row r="639" spans="2:8" s="1" customFormat="1" ht="16.899999999999999" customHeight="1">
      <c r="B639" s="31"/>
      <c r="C639" s="194" t="s">
        <v>1</v>
      </c>
      <c r="D639" s="194" t="s">
        <v>277</v>
      </c>
      <c r="E639" s="16" t="s">
        <v>1</v>
      </c>
      <c r="F639" s="195">
        <v>6.1749999999999998</v>
      </c>
      <c r="H639" s="31"/>
    </row>
    <row r="640" spans="2:8" s="1" customFormat="1" ht="16.899999999999999" customHeight="1">
      <c r="B640" s="31"/>
      <c r="C640" s="194" t="s">
        <v>1</v>
      </c>
      <c r="D640" s="194" t="s">
        <v>278</v>
      </c>
      <c r="E640" s="16" t="s">
        <v>1</v>
      </c>
      <c r="F640" s="195">
        <v>5.6879999999999997</v>
      </c>
      <c r="H640" s="31"/>
    </row>
    <row r="641" spans="2:8" s="1" customFormat="1" ht="16.899999999999999" customHeight="1">
      <c r="B641" s="31"/>
      <c r="C641" s="194" t="s">
        <v>1</v>
      </c>
      <c r="D641" s="194" t="s">
        <v>775</v>
      </c>
      <c r="E641" s="16" t="s">
        <v>1</v>
      </c>
      <c r="F641" s="195">
        <v>0</v>
      </c>
      <c r="H641" s="31"/>
    </row>
    <row r="642" spans="2:8" s="1" customFormat="1" ht="16.899999999999999" customHeight="1">
      <c r="B642" s="31"/>
      <c r="C642" s="194" t="s">
        <v>1</v>
      </c>
      <c r="D642" s="194" t="s">
        <v>247</v>
      </c>
      <c r="E642" s="16" t="s">
        <v>1</v>
      </c>
      <c r="F642" s="195">
        <v>12.35</v>
      </c>
      <c r="H642" s="31"/>
    </row>
    <row r="643" spans="2:8" s="1" customFormat="1" ht="16.899999999999999" customHeight="1">
      <c r="B643" s="31"/>
      <c r="C643" s="194" t="s">
        <v>1</v>
      </c>
      <c r="D643" s="194" t="s">
        <v>776</v>
      </c>
      <c r="E643" s="16" t="s">
        <v>1</v>
      </c>
      <c r="F643" s="195">
        <v>0</v>
      </c>
      <c r="H643" s="31"/>
    </row>
    <row r="644" spans="2:8" s="1" customFormat="1" ht="16.899999999999999" customHeight="1">
      <c r="B644" s="31"/>
      <c r="C644" s="194" t="s">
        <v>1</v>
      </c>
      <c r="D644" s="194" t="s">
        <v>245</v>
      </c>
      <c r="E644" s="16" t="s">
        <v>1</v>
      </c>
      <c r="F644" s="195">
        <v>11.375</v>
      </c>
      <c r="H644" s="31"/>
    </row>
    <row r="645" spans="2:8" s="1" customFormat="1" ht="16.899999999999999" customHeight="1">
      <c r="B645" s="31"/>
      <c r="C645" s="194" t="s">
        <v>1</v>
      </c>
      <c r="D645" s="194" t="s">
        <v>777</v>
      </c>
      <c r="E645" s="16" t="s">
        <v>1</v>
      </c>
      <c r="F645" s="195">
        <v>0</v>
      </c>
      <c r="H645" s="31"/>
    </row>
    <row r="646" spans="2:8" s="1" customFormat="1" ht="16.899999999999999" customHeight="1">
      <c r="B646" s="31"/>
      <c r="C646" s="194" t="s">
        <v>1</v>
      </c>
      <c r="D646" s="194" t="s">
        <v>245</v>
      </c>
      <c r="E646" s="16" t="s">
        <v>1</v>
      </c>
      <c r="F646" s="195">
        <v>11.375</v>
      </c>
      <c r="H646" s="31"/>
    </row>
    <row r="647" spans="2:8" s="1" customFormat="1" ht="16.899999999999999" customHeight="1">
      <c r="B647" s="31"/>
      <c r="C647" s="194" t="s">
        <v>103</v>
      </c>
      <c r="D647" s="194" t="s">
        <v>189</v>
      </c>
      <c r="E647" s="16" t="s">
        <v>1</v>
      </c>
      <c r="F647" s="195">
        <v>320.28800000000001</v>
      </c>
      <c r="H647" s="31"/>
    </row>
    <row r="648" spans="2:8" s="1" customFormat="1" ht="16.899999999999999" customHeight="1">
      <c r="B648" s="31"/>
      <c r="C648" s="196" t="s">
        <v>1070</v>
      </c>
      <c r="H648" s="31"/>
    </row>
    <row r="649" spans="2:8" s="1" customFormat="1" ht="16.899999999999999" customHeight="1">
      <c r="B649" s="31"/>
      <c r="C649" s="194" t="s">
        <v>240</v>
      </c>
      <c r="D649" s="194" t="s">
        <v>241</v>
      </c>
      <c r="E649" s="16" t="s">
        <v>105</v>
      </c>
      <c r="F649" s="195">
        <v>160.14400000000001</v>
      </c>
      <c r="H649" s="31"/>
    </row>
    <row r="650" spans="2:8" s="1" customFormat="1" ht="16.899999999999999" customHeight="1">
      <c r="B650" s="31"/>
      <c r="C650" s="194" t="s">
        <v>229</v>
      </c>
      <c r="D650" s="194" t="s">
        <v>230</v>
      </c>
      <c r="E650" s="16" t="s">
        <v>105</v>
      </c>
      <c r="F650" s="195">
        <v>55.271000000000001</v>
      </c>
      <c r="H650" s="31"/>
    </row>
    <row r="651" spans="2:8" s="1" customFormat="1" ht="16.899999999999999" customHeight="1">
      <c r="B651" s="31"/>
      <c r="C651" s="194" t="s">
        <v>297</v>
      </c>
      <c r="D651" s="194" t="s">
        <v>298</v>
      </c>
      <c r="E651" s="16" t="s">
        <v>105</v>
      </c>
      <c r="F651" s="195">
        <v>128.11500000000001</v>
      </c>
      <c r="H651" s="31"/>
    </row>
    <row r="652" spans="2:8" s="1" customFormat="1" ht="16.899999999999999" customHeight="1">
      <c r="B652" s="31"/>
      <c r="C652" s="194" t="s">
        <v>307</v>
      </c>
      <c r="D652" s="194" t="s">
        <v>308</v>
      </c>
      <c r="E652" s="16" t="s">
        <v>105</v>
      </c>
      <c r="F652" s="195">
        <v>32.029000000000003</v>
      </c>
      <c r="H652" s="31"/>
    </row>
    <row r="653" spans="2:8" s="1" customFormat="1" ht="22.5">
      <c r="B653" s="31"/>
      <c r="C653" s="194" t="s">
        <v>393</v>
      </c>
      <c r="D653" s="194" t="s">
        <v>394</v>
      </c>
      <c r="E653" s="16" t="s">
        <v>105</v>
      </c>
      <c r="F653" s="195">
        <v>774.31500000000005</v>
      </c>
      <c r="H653" s="31"/>
    </row>
    <row r="654" spans="2:8" s="1" customFormat="1" ht="22.5">
      <c r="B654" s="31"/>
      <c r="C654" s="194" t="s">
        <v>402</v>
      </c>
      <c r="D654" s="194" t="s">
        <v>403</v>
      </c>
      <c r="E654" s="16" t="s">
        <v>105</v>
      </c>
      <c r="F654" s="195">
        <v>276.35700000000003</v>
      </c>
      <c r="H654" s="31"/>
    </row>
    <row r="655" spans="2:8" s="1" customFormat="1" ht="22.5">
      <c r="B655" s="31"/>
      <c r="C655" s="194" t="s">
        <v>407</v>
      </c>
      <c r="D655" s="194" t="s">
        <v>408</v>
      </c>
      <c r="E655" s="16" t="s">
        <v>105</v>
      </c>
      <c r="F655" s="195">
        <v>85.021000000000001</v>
      </c>
      <c r="H655" s="31"/>
    </row>
    <row r="656" spans="2:8" s="1" customFormat="1" ht="22.5">
      <c r="B656" s="31"/>
      <c r="C656" s="194" t="s">
        <v>419</v>
      </c>
      <c r="D656" s="194" t="s">
        <v>420</v>
      </c>
      <c r="E656" s="16" t="s">
        <v>105</v>
      </c>
      <c r="F656" s="195">
        <v>85.021000000000001</v>
      </c>
      <c r="H656" s="31"/>
    </row>
    <row r="657" spans="2:8" s="1" customFormat="1" ht="16.899999999999999" customHeight="1">
      <c r="B657" s="31"/>
      <c r="C657" s="194" t="s">
        <v>428</v>
      </c>
      <c r="D657" s="194" t="s">
        <v>429</v>
      </c>
      <c r="E657" s="16" t="s">
        <v>105</v>
      </c>
      <c r="F657" s="195">
        <v>391.64299999999997</v>
      </c>
      <c r="H657" s="31"/>
    </row>
    <row r="658" spans="2:8" s="1" customFormat="1" ht="16.899999999999999" customHeight="1">
      <c r="B658" s="31"/>
      <c r="C658" s="194" t="s">
        <v>432</v>
      </c>
      <c r="D658" s="194" t="s">
        <v>433</v>
      </c>
      <c r="E658" s="16" t="s">
        <v>105</v>
      </c>
      <c r="F658" s="195">
        <v>276.35700000000003</v>
      </c>
      <c r="H658" s="31"/>
    </row>
    <row r="659" spans="2:8" s="1" customFormat="1" ht="16.899999999999999" customHeight="1">
      <c r="B659" s="31"/>
      <c r="C659" s="194" t="s">
        <v>444</v>
      </c>
      <c r="D659" s="194" t="s">
        <v>445</v>
      </c>
      <c r="E659" s="16" t="s">
        <v>105</v>
      </c>
      <c r="F659" s="195">
        <v>667.99900000000002</v>
      </c>
      <c r="H659" s="31"/>
    </row>
    <row r="660" spans="2:8" s="1" customFormat="1" ht="16.899999999999999" customHeight="1">
      <c r="B660" s="31"/>
      <c r="C660" s="194" t="s">
        <v>449</v>
      </c>
      <c r="D660" s="194" t="s">
        <v>450</v>
      </c>
      <c r="E660" s="16" t="s">
        <v>105</v>
      </c>
      <c r="F660" s="195">
        <v>386.53699999999998</v>
      </c>
      <c r="H660" s="31"/>
    </row>
    <row r="661" spans="2:8" s="1" customFormat="1" ht="16.899999999999999" customHeight="1">
      <c r="B661" s="31"/>
      <c r="C661" s="190" t="s">
        <v>107</v>
      </c>
      <c r="D661" s="191" t="s">
        <v>107</v>
      </c>
      <c r="E661" s="192" t="s">
        <v>105</v>
      </c>
      <c r="F661" s="193">
        <v>23.4</v>
      </c>
      <c r="H661" s="31"/>
    </row>
    <row r="662" spans="2:8" s="1" customFormat="1" ht="16.899999999999999" customHeight="1">
      <c r="B662" s="31"/>
      <c r="C662" s="194" t="s">
        <v>1</v>
      </c>
      <c r="D662" s="194" t="s">
        <v>315</v>
      </c>
      <c r="E662" s="16" t="s">
        <v>1</v>
      </c>
      <c r="F662" s="195">
        <v>0</v>
      </c>
      <c r="H662" s="31"/>
    </row>
    <row r="663" spans="2:8" s="1" customFormat="1" ht="16.899999999999999" customHeight="1">
      <c r="B663" s="31"/>
      <c r="C663" s="194" t="s">
        <v>1</v>
      </c>
      <c r="D663" s="194" t="s">
        <v>751</v>
      </c>
      <c r="E663" s="16" t="s">
        <v>1</v>
      </c>
      <c r="F663" s="195">
        <v>0</v>
      </c>
      <c r="H663" s="31"/>
    </row>
    <row r="664" spans="2:8" s="1" customFormat="1" ht="16.899999999999999" customHeight="1">
      <c r="B664" s="31"/>
      <c r="C664" s="194" t="s">
        <v>1</v>
      </c>
      <c r="D664" s="194" t="s">
        <v>526</v>
      </c>
      <c r="E664" s="16" t="s">
        <v>1</v>
      </c>
      <c r="F664" s="195">
        <v>1.35</v>
      </c>
      <c r="H664" s="31"/>
    </row>
    <row r="665" spans="2:8" s="1" customFormat="1" ht="16.899999999999999" customHeight="1">
      <c r="B665" s="31"/>
      <c r="C665" s="194" t="s">
        <v>1</v>
      </c>
      <c r="D665" s="194" t="s">
        <v>752</v>
      </c>
      <c r="E665" s="16" t="s">
        <v>1</v>
      </c>
      <c r="F665" s="195">
        <v>0</v>
      </c>
      <c r="H665" s="31"/>
    </row>
    <row r="666" spans="2:8" s="1" customFormat="1" ht="16.899999999999999" customHeight="1">
      <c r="B666" s="31"/>
      <c r="C666" s="194" t="s">
        <v>1</v>
      </c>
      <c r="D666" s="194" t="s">
        <v>534</v>
      </c>
      <c r="E666" s="16" t="s">
        <v>1</v>
      </c>
      <c r="F666" s="195">
        <v>1.05</v>
      </c>
      <c r="H666" s="31"/>
    </row>
    <row r="667" spans="2:8" s="1" customFormat="1" ht="16.899999999999999" customHeight="1">
      <c r="B667" s="31"/>
      <c r="C667" s="194" t="s">
        <v>1</v>
      </c>
      <c r="D667" s="194" t="s">
        <v>753</v>
      </c>
      <c r="E667" s="16" t="s">
        <v>1</v>
      </c>
      <c r="F667" s="195">
        <v>0</v>
      </c>
      <c r="H667" s="31"/>
    </row>
    <row r="668" spans="2:8" s="1" customFormat="1" ht="16.899999999999999" customHeight="1">
      <c r="B668" s="31"/>
      <c r="C668" s="194" t="s">
        <v>1</v>
      </c>
      <c r="D668" s="194" t="s">
        <v>530</v>
      </c>
      <c r="E668" s="16" t="s">
        <v>1</v>
      </c>
      <c r="F668" s="195">
        <v>0.45</v>
      </c>
      <c r="H668" s="31"/>
    </row>
    <row r="669" spans="2:8" s="1" customFormat="1" ht="16.899999999999999" customHeight="1">
      <c r="B669" s="31"/>
      <c r="C669" s="194" t="s">
        <v>1</v>
      </c>
      <c r="D669" s="194" t="s">
        <v>754</v>
      </c>
      <c r="E669" s="16" t="s">
        <v>1</v>
      </c>
      <c r="F669" s="195">
        <v>0</v>
      </c>
      <c r="H669" s="31"/>
    </row>
    <row r="670" spans="2:8" s="1" customFormat="1" ht="16.899999999999999" customHeight="1">
      <c r="B670" s="31"/>
      <c r="C670" s="194" t="s">
        <v>1</v>
      </c>
      <c r="D670" s="194" t="s">
        <v>525</v>
      </c>
      <c r="E670" s="16" t="s">
        <v>1</v>
      </c>
      <c r="F670" s="195">
        <v>0.75</v>
      </c>
      <c r="H670" s="31"/>
    </row>
    <row r="671" spans="2:8" s="1" customFormat="1" ht="16.899999999999999" customHeight="1">
      <c r="B671" s="31"/>
      <c r="C671" s="194" t="s">
        <v>1</v>
      </c>
      <c r="D671" s="194" t="s">
        <v>755</v>
      </c>
      <c r="E671" s="16" t="s">
        <v>1</v>
      </c>
      <c r="F671" s="195">
        <v>0</v>
      </c>
      <c r="H671" s="31"/>
    </row>
    <row r="672" spans="2:8" s="1" customFormat="1" ht="16.899999999999999" customHeight="1">
      <c r="B672" s="31"/>
      <c r="C672" s="194" t="s">
        <v>1</v>
      </c>
      <c r="D672" s="194" t="s">
        <v>534</v>
      </c>
      <c r="E672" s="16" t="s">
        <v>1</v>
      </c>
      <c r="F672" s="195">
        <v>1.05</v>
      </c>
      <c r="H672" s="31"/>
    </row>
    <row r="673" spans="2:8" s="1" customFormat="1" ht="16.899999999999999" customHeight="1">
      <c r="B673" s="31"/>
      <c r="C673" s="194" t="s">
        <v>1</v>
      </c>
      <c r="D673" s="194" t="s">
        <v>756</v>
      </c>
      <c r="E673" s="16" t="s">
        <v>1</v>
      </c>
      <c r="F673" s="195">
        <v>0</v>
      </c>
      <c r="H673" s="31"/>
    </row>
    <row r="674" spans="2:8" s="1" customFormat="1" ht="16.899999999999999" customHeight="1">
      <c r="B674" s="31"/>
      <c r="C674" s="194" t="s">
        <v>1</v>
      </c>
      <c r="D674" s="194" t="s">
        <v>528</v>
      </c>
      <c r="E674" s="16" t="s">
        <v>1</v>
      </c>
      <c r="F674" s="195">
        <v>0.6</v>
      </c>
      <c r="H674" s="31"/>
    </row>
    <row r="675" spans="2:8" s="1" customFormat="1" ht="16.899999999999999" customHeight="1">
      <c r="B675" s="31"/>
      <c r="C675" s="194" t="s">
        <v>1</v>
      </c>
      <c r="D675" s="194" t="s">
        <v>757</v>
      </c>
      <c r="E675" s="16" t="s">
        <v>1</v>
      </c>
      <c r="F675" s="195">
        <v>0</v>
      </c>
      <c r="H675" s="31"/>
    </row>
    <row r="676" spans="2:8" s="1" customFormat="1" ht="16.899999999999999" customHeight="1">
      <c r="B676" s="31"/>
      <c r="C676" s="194" t="s">
        <v>1</v>
      </c>
      <c r="D676" s="194" t="s">
        <v>534</v>
      </c>
      <c r="E676" s="16" t="s">
        <v>1</v>
      </c>
      <c r="F676" s="195">
        <v>1.05</v>
      </c>
      <c r="H676" s="31"/>
    </row>
    <row r="677" spans="2:8" s="1" customFormat="1" ht="16.899999999999999" customHeight="1">
      <c r="B677" s="31"/>
      <c r="C677" s="194" t="s">
        <v>1</v>
      </c>
      <c r="D677" s="194" t="s">
        <v>758</v>
      </c>
      <c r="E677" s="16" t="s">
        <v>1</v>
      </c>
      <c r="F677" s="195">
        <v>0</v>
      </c>
      <c r="H677" s="31"/>
    </row>
    <row r="678" spans="2:8" s="1" customFormat="1" ht="16.899999999999999" customHeight="1">
      <c r="B678" s="31"/>
      <c r="C678" s="194" t="s">
        <v>1</v>
      </c>
      <c r="D678" s="194" t="s">
        <v>534</v>
      </c>
      <c r="E678" s="16" t="s">
        <v>1</v>
      </c>
      <c r="F678" s="195">
        <v>1.05</v>
      </c>
      <c r="H678" s="31"/>
    </row>
    <row r="679" spans="2:8" s="1" customFormat="1" ht="16.899999999999999" customHeight="1">
      <c r="B679" s="31"/>
      <c r="C679" s="194" t="s">
        <v>1</v>
      </c>
      <c r="D679" s="194" t="s">
        <v>759</v>
      </c>
      <c r="E679" s="16" t="s">
        <v>1</v>
      </c>
      <c r="F679" s="195">
        <v>0</v>
      </c>
      <c r="H679" s="31"/>
    </row>
    <row r="680" spans="2:8" s="1" customFormat="1" ht="16.899999999999999" customHeight="1">
      <c r="B680" s="31"/>
      <c r="C680" s="194" t="s">
        <v>1</v>
      </c>
      <c r="D680" s="194" t="s">
        <v>529</v>
      </c>
      <c r="E680" s="16" t="s">
        <v>1</v>
      </c>
      <c r="F680" s="195">
        <v>0.9</v>
      </c>
      <c r="H680" s="31"/>
    </row>
    <row r="681" spans="2:8" s="1" customFormat="1" ht="16.899999999999999" customHeight="1">
      <c r="B681" s="31"/>
      <c r="C681" s="194" t="s">
        <v>1</v>
      </c>
      <c r="D681" s="194" t="s">
        <v>760</v>
      </c>
      <c r="E681" s="16" t="s">
        <v>1</v>
      </c>
      <c r="F681" s="195">
        <v>0</v>
      </c>
      <c r="H681" s="31"/>
    </row>
    <row r="682" spans="2:8" s="1" customFormat="1" ht="16.899999999999999" customHeight="1">
      <c r="B682" s="31"/>
      <c r="C682" s="194" t="s">
        <v>1</v>
      </c>
      <c r="D682" s="194" t="s">
        <v>525</v>
      </c>
      <c r="E682" s="16" t="s">
        <v>1</v>
      </c>
      <c r="F682" s="195">
        <v>0.75</v>
      </c>
      <c r="H682" s="31"/>
    </row>
    <row r="683" spans="2:8" s="1" customFormat="1" ht="16.899999999999999" customHeight="1">
      <c r="B683" s="31"/>
      <c r="C683" s="194" t="s">
        <v>1</v>
      </c>
      <c r="D683" s="194" t="s">
        <v>761</v>
      </c>
      <c r="E683" s="16" t="s">
        <v>1</v>
      </c>
      <c r="F683" s="195">
        <v>0</v>
      </c>
      <c r="H683" s="31"/>
    </row>
    <row r="684" spans="2:8" s="1" customFormat="1" ht="16.899999999999999" customHeight="1">
      <c r="B684" s="31"/>
      <c r="C684" s="194" t="s">
        <v>1</v>
      </c>
      <c r="D684" s="194" t="s">
        <v>525</v>
      </c>
      <c r="E684" s="16" t="s">
        <v>1</v>
      </c>
      <c r="F684" s="195">
        <v>0.75</v>
      </c>
      <c r="H684" s="31"/>
    </row>
    <row r="685" spans="2:8" s="1" customFormat="1" ht="16.899999999999999" customHeight="1">
      <c r="B685" s="31"/>
      <c r="C685" s="194" t="s">
        <v>1</v>
      </c>
      <c r="D685" s="194" t="s">
        <v>762</v>
      </c>
      <c r="E685" s="16" t="s">
        <v>1</v>
      </c>
      <c r="F685" s="195">
        <v>0</v>
      </c>
      <c r="H685" s="31"/>
    </row>
    <row r="686" spans="2:8" s="1" customFormat="1" ht="16.899999999999999" customHeight="1">
      <c r="B686" s="31"/>
      <c r="C686" s="194" t="s">
        <v>1</v>
      </c>
      <c r="D686" s="194" t="s">
        <v>525</v>
      </c>
      <c r="E686" s="16" t="s">
        <v>1</v>
      </c>
      <c r="F686" s="195">
        <v>0.75</v>
      </c>
      <c r="H686" s="31"/>
    </row>
    <row r="687" spans="2:8" s="1" customFormat="1" ht="16.899999999999999" customHeight="1">
      <c r="B687" s="31"/>
      <c r="C687" s="194" t="s">
        <v>1</v>
      </c>
      <c r="D687" s="194" t="s">
        <v>763</v>
      </c>
      <c r="E687" s="16" t="s">
        <v>1</v>
      </c>
      <c r="F687" s="195">
        <v>0</v>
      </c>
      <c r="H687" s="31"/>
    </row>
    <row r="688" spans="2:8" s="1" customFormat="1" ht="16.899999999999999" customHeight="1">
      <c r="B688" s="31"/>
      <c r="C688" s="194" t="s">
        <v>1</v>
      </c>
      <c r="D688" s="194" t="s">
        <v>530</v>
      </c>
      <c r="E688" s="16" t="s">
        <v>1</v>
      </c>
      <c r="F688" s="195">
        <v>0.45</v>
      </c>
      <c r="H688" s="31"/>
    </row>
    <row r="689" spans="2:8" s="1" customFormat="1" ht="16.899999999999999" customHeight="1">
      <c r="B689" s="31"/>
      <c r="C689" s="194" t="s">
        <v>1</v>
      </c>
      <c r="D689" s="194" t="s">
        <v>764</v>
      </c>
      <c r="E689" s="16" t="s">
        <v>1</v>
      </c>
      <c r="F689" s="195">
        <v>0</v>
      </c>
      <c r="H689" s="31"/>
    </row>
    <row r="690" spans="2:8" s="1" customFormat="1" ht="16.899999999999999" customHeight="1">
      <c r="B690" s="31"/>
      <c r="C690" s="194" t="s">
        <v>1</v>
      </c>
      <c r="D690" s="194" t="s">
        <v>803</v>
      </c>
      <c r="E690" s="16" t="s">
        <v>1</v>
      </c>
      <c r="F690" s="195">
        <v>1.5</v>
      </c>
      <c r="H690" s="31"/>
    </row>
    <row r="691" spans="2:8" s="1" customFormat="1" ht="16.899999999999999" customHeight="1">
      <c r="B691" s="31"/>
      <c r="C691" s="194" t="s">
        <v>1</v>
      </c>
      <c r="D691" s="194" t="s">
        <v>765</v>
      </c>
      <c r="E691" s="16" t="s">
        <v>1</v>
      </c>
      <c r="F691" s="195">
        <v>0</v>
      </c>
      <c r="H691" s="31"/>
    </row>
    <row r="692" spans="2:8" s="1" customFormat="1" ht="16.899999999999999" customHeight="1">
      <c r="B692" s="31"/>
      <c r="C692" s="194" t="s">
        <v>1</v>
      </c>
      <c r="D692" s="194" t="s">
        <v>534</v>
      </c>
      <c r="E692" s="16" t="s">
        <v>1</v>
      </c>
      <c r="F692" s="195">
        <v>1.05</v>
      </c>
      <c r="H692" s="31"/>
    </row>
    <row r="693" spans="2:8" s="1" customFormat="1" ht="16.899999999999999" customHeight="1">
      <c r="B693" s="31"/>
      <c r="C693" s="194" t="s">
        <v>1</v>
      </c>
      <c r="D693" s="194" t="s">
        <v>766</v>
      </c>
      <c r="E693" s="16" t="s">
        <v>1</v>
      </c>
      <c r="F693" s="195">
        <v>0</v>
      </c>
      <c r="H693" s="31"/>
    </row>
    <row r="694" spans="2:8" s="1" customFormat="1" ht="16.899999999999999" customHeight="1">
      <c r="B694" s="31"/>
      <c r="C694" s="194" t="s">
        <v>1</v>
      </c>
      <c r="D694" s="194" t="s">
        <v>525</v>
      </c>
      <c r="E694" s="16" t="s">
        <v>1</v>
      </c>
      <c r="F694" s="195">
        <v>0.75</v>
      </c>
      <c r="H694" s="31"/>
    </row>
    <row r="695" spans="2:8" s="1" customFormat="1" ht="16.899999999999999" customHeight="1">
      <c r="B695" s="31"/>
      <c r="C695" s="194" t="s">
        <v>1</v>
      </c>
      <c r="D695" s="194" t="s">
        <v>767</v>
      </c>
      <c r="E695" s="16" t="s">
        <v>1</v>
      </c>
      <c r="F695" s="195">
        <v>0</v>
      </c>
      <c r="H695" s="31"/>
    </row>
    <row r="696" spans="2:8" s="1" customFormat="1" ht="16.899999999999999" customHeight="1">
      <c r="B696" s="31"/>
      <c r="C696" s="194" t="s">
        <v>1</v>
      </c>
      <c r="D696" s="194" t="s">
        <v>528</v>
      </c>
      <c r="E696" s="16" t="s">
        <v>1</v>
      </c>
      <c r="F696" s="195">
        <v>0.6</v>
      </c>
      <c r="H696" s="31"/>
    </row>
    <row r="697" spans="2:8" s="1" customFormat="1" ht="16.899999999999999" customHeight="1">
      <c r="B697" s="31"/>
      <c r="C697" s="194" t="s">
        <v>1</v>
      </c>
      <c r="D697" s="194" t="s">
        <v>768</v>
      </c>
      <c r="E697" s="16" t="s">
        <v>1</v>
      </c>
      <c r="F697" s="195">
        <v>0</v>
      </c>
      <c r="H697" s="31"/>
    </row>
    <row r="698" spans="2:8" s="1" customFormat="1" ht="16.899999999999999" customHeight="1">
      <c r="B698" s="31"/>
      <c r="C698" s="194" t="s">
        <v>1</v>
      </c>
      <c r="D698" s="194" t="s">
        <v>525</v>
      </c>
      <c r="E698" s="16" t="s">
        <v>1</v>
      </c>
      <c r="F698" s="195">
        <v>0.75</v>
      </c>
      <c r="H698" s="31"/>
    </row>
    <row r="699" spans="2:8" s="1" customFormat="1" ht="16.899999999999999" customHeight="1">
      <c r="B699" s="31"/>
      <c r="C699" s="194" t="s">
        <v>1</v>
      </c>
      <c r="D699" s="194" t="s">
        <v>804</v>
      </c>
      <c r="E699" s="16" t="s">
        <v>1</v>
      </c>
      <c r="F699" s="195">
        <v>0</v>
      </c>
      <c r="H699" s="31"/>
    </row>
    <row r="700" spans="2:8" s="1" customFormat="1" ht="16.899999999999999" customHeight="1">
      <c r="B700" s="31"/>
      <c r="C700" s="194" t="s">
        <v>1</v>
      </c>
      <c r="D700" s="194" t="s">
        <v>529</v>
      </c>
      <c r="E700" s="16" t="s">
        <v>1</v>
      </c>
      <c r="F700" s="195">
        <v>0.9</v>
      </c>
      <c r="H700" s="31"/>
    </row>
    <row r="701" spans="2:8" s="1" customFormat="1" ht="16.899999999999999" customHeight="1">
      <c r="B701" s="31"/>
      <c r="C701" s="194" t="s">
        <v>1</v>
      </c>
      <c r="D701" s="194" t="s">
        <v>770</v>
      </c>
      <c r="E701" s="16" t="s">
        <v>1</v>
      </c>
      <c r="F701" s="195">
        <v>0</v>
      </c>
      <c r="H701" s="31"/>
    </row>
    <row r="702" spans="2:8" s="1" customFormat="1" ht="16.899999999999999" customHeight="1">
      <c r="B702" s="31"/>
      <c r="C702" s="194" t="s">
        <v>1</v>
      </c>
      <c r="D702" s="194" t="s">
        <v>526</v>
      </c>
      <c r="E702" s="16" t="s">
        <v>1</v>
      </c>
      <c r="F702" s="195">
        <v>1.35</v>
      </c>
      <c r="H702" s="31"/>
    </row>
    <row r="703" spans="2:8" s="1" customFormat="1" ht="16.899999999999999" customHeight="1">
      <c r="B703" s="31"/>
      <c r="C703" s="194" t="s">
        <v>1</v>
      </c>
      <c r="D703" s="194" t="s">
        <v>771</v>
      </c>
      <c r="E703" s="16" t="s">
        <v>1</v>
      </c>
      <c r="F703" s="195">
        <v>0</v>
      </c>
      <c r="H703" s="31"/>
    </row>
    <row r="704" spans="2:8" s="1" customFormat="1" ht="16.899999999999999" customHeight="1">
      <c r="B704" s="31"/>
      <c r="C704" s="194" t="s">
        <v>1</v>
      </c>
      <c r="D704" s="194" t="s">
        <v>533</v>
      </c>
      <c r="E704" s="16" t="s">
        <v>1</v>
      </c>
      <c r="F704" s="195">
        <v>1.2</v>
      </c>
      <c r="H704" s="31"/>
    </row>
    <row r="705" spans="2:8" s="1" customFormat="1" ht="16.899999999999999" customHeight="1">
      <c r="B705" s="31"/>
      <c r="C705" s="194" t="s">
        <v>1</v>
      </c>
      <c r="D705" s="194" t="s">
        <v>772</v>
      </c>
      <c r="E705" s="16" t="s">
        <v>1</v>
      </c>
      <c r="F705" s="195">
        <v>0</v>
      </c>
      <c r="H705" s="31"/>
    </row>
    <row r="706" spans="2:8" s="1" customFormat="1" ht="16.899999999999999" customHeight="1">
      <c r="B706" s="31"/>
      <c r="C706" s="194" t="s">
        <v>1</v>
      </c>
      <c r="D706" s="194" t="s">
        <v>534</v>
      </c>
      <c r="E706" s="16" t="s">
        <v>1</v>
      </c>
      <c r="F706" s="195">
        <v>1.05</v>
      </c>
      <c r="H706" s="31"/>
    </row>
    <row r="707" spans="2:8" s="1" customFormat="1" ht="16.899999999999999" customHeight="1">
      <c r="B707" s="31"/>
      <c r="C707" s="194" t="s">
        <v>1</v>
      </c>
      <c r="D707" s="194" t="s">
        <v>773</v>
      </c>
      <c r="E707" s="16" t="s">
        <v>1</v>
      </c>
      <c r="F707" s="195">
        <v>0</v>
      </c>
      <c r="H707" s="31"/>
    </row>
    <row r="708" spans="2:8" s="1" customFormat="1" ht="16.899999999999999" customHeight="1">
      <c r="B708" s="31"/>
      <c r="C708" s="194" t="s">
        <v>1</v>
      </c>
      <c r="D708" s="194" t="s">
        <v>528</v>
      </c>
      <c r="E708" s="16" t="s">
        <v>1</v>
      </c>
      <c r="F708" s="195">
        <v>0.6</v>
      </c>
      <c r="H708" s="31"/>
    </row>
    <row r="709" spans="2:8" s="1" customFormat="1" ht="16.899999999999999" customHeight="1">
      <c r="B709" s="31"/>
      <c r="C709" s="194" t="s">
        <v>1</v>
      </c>
      <c r="D709" s="194" t="s">
        <v>774</v>
      </c>
      <c r="E709" s="16" t="s">
        <v>1</v>
      </c>
      <c r="F709" s="195">
        <v>0</v>
      </c>
      <c r="H709" s="31"/>
    </row>
    <row r="710" spans="2:8" s="1" customFormat="1" ht="16.899999999999999" customHeight="1">
      <c r="B710" s="31"/>
      <c r="C710" s="194" t="s">
        <v>1</v>
      </c>
      <c r="D710" s="194" t="s">
        <v>529</v>
      </c>
      <c r="E710" s="16" t="s">
        <v>1</v>
      </c>
      <c r="F710" s="195">
        <v>0.9</v>
      </c>
      <c r="H710" s="31"/>
    </row>
    <row r="711" spans="2:8" s="1" customFormat="1" ht="16.899999999999999" customHeight="1">
      <c r="B711" s="31"/>
      <c r="C711" s="194" t="s">
        <v>1</v>
      </c>
      <c r="D711" s="194" t="s">
        <v>775</v>
      </c>
      <c r="E711" s="16" t="s">
        <v>1</v>
      </c>
      <c r="F711" s="195">
        <v>0</v>
      </c>
      <c r="H711" s="31"/>
    </row>
    <row r="712" spans="2:8" s="1" customFormat="1" ht="16.899999999999999" customHeight="1">
      <c r="B712" s="31"/>
      <c r="C712" s="194" t="s">
        <v>1</v>
      </c>
      <c r="D712" s="194" t="s">
        <v>528</v>
      </c>
      <c r="E712" s="16" t="s">
        <v>1</v>
      </c>
      <c r="F712" s="195">
        <v>0.6</v>
      </c>
      <c r="H712" s="31"/>
    </row>
    <row r="713" spans="2:8" s="1" customFormat="1" ht="16.899999999999999" customHeight="1">
      <c r="B713" s="31"/>
      <c r="C713" s="194" t="s">
        <v>1</v>
      </c>
      <c r="D713" s="194" t="s">
        <v>776</v>
      </c>
      <c r="E713" s="16" t="s">
        <v>1</v>
      </c>
      <c r="F713" s="195">
        <v>0</v>
      </c>
      <c r="H713" s="31"/>
    </row>
    <row r="714" spans="2:8" s="1" customFormat="1" ht="16.899999999999999" customHeight="1">
      <c r="B714" s="31"/>
      <c r="C714" s="194" t="s">
        <v>1</v>
      </c>
      <c r="D714" s="194" t="s">
        <v>525</v>
      </c>
      <c r="E714" s="16" t="s">
        <v>1</v>
      </c>
      <c r="F714" s="195">
        <v>0.75</v>
      </c>
      <c r="H714" s="31"/>
    </row>
    <row r="715" spans="2:8" s="1" customFormat="1" ht="16.899999999999999" customHeight="1">
      <c r="B715" s="31"/>
      <c r="C715" s="194" t="s">
        <v>1</v>
      </c>
      <c r="D715" s="194" t="s">
        <v>788</v>
      </c>
      <c r="E715" s="16" t="s">
        <v>1</v>
      </c>
      <c r="F715" s="195">
        <v>0</v>
      </c>
      <c r="H715" s="31"/>
    </row>
    <row r="716" spans="2:8" s="1" customFormat="1" ht="16.899999999999999" customHeight="1">
      <c r="B716" s="31"/>
      <c r="C716" s="194" t="s">
        <v>1</v>
      </c>
      <c r="D716" s="194" t="s">
        <v>530</v>
      </c>
      <c r="E716" s="16" t="s">
        <v>1</v>
      </c>
      <c r="F716" s="195">
        <v>0.45</v>
      </c>
      <c r="H716" s="31"/>
    </row>
    <row r="717" spans="2:8" s="1" customFormat="1" ht="16.899999999999999" customHeight="1">
      <c r="B717" s="31"/>
      <c r="C717" s="194" t="s">
        <v>107</v>
      </c>
      <c r="D717" s="194" t="s">
        <v>189</v>
      </c>
      <c r="E717" s="16" t="s">
        <v>1</v>
      </c>
      <c r="F717" s="195">
        <v>23.4</v>
      </c>
      <c r="H717" s="31"/>
    </row>
    <row r="718" spans="2:8" s="1" customFormat="1" ht="16.899999999999999" customHeight="1">
      <c r="B718" s="31"/>
      <c r="C718" s="196" t="s">
        <v>1070</v>
      </c>
      <c r="H718" s="31"/>
    </row>
    <row r="719" spans="2:8" s="1" customFormat="1" ht="16.899999999999999" customHeight="1">
      <c r="B719" s="31"/>
      <c r="C719" s="194" t="s">
        <v>522</v>
      </c>
      <c r="D719" s="194" t="s">
        <v>523</v>
      </c>
      <c r="E719" s="16" t="s">
        <v>105</v>
      </c>
      <c r="F719" s="195">
        <v>23.4</v>
      </c>
      <c r="H719" s="31"/>
    </row>
    <row r="720" spans="2:8" s="1" customFormat="1" ht="22.5">
      <c r="B720" s="31"/>
      <c r="C720" s="194" t="s">
        <v>393</v>
      </c>
      <c r="D720" s="194" t="s">
        <v>394</v>
      </c>
      <c r="E720" s="16" t="s">
        <v>105</v>
      </c>
      <c r="F720" s="195">
        <v>774.31500000000005</v>
      </c>
      <c r="H720" s="31"/>
    </row>
    <row r="721" spans="2:8" s="1" customFormat="1" ht="16.899999999999999" customHeight="1">
      <c r="B721" s="31"/>
      <c r="C721" s="194" t="s">
        <v>428</v>
      </c>
      <c r="D721" s="194" t="s">
        <v>429</v>
      </c>
      <c r="E721" s="16" t="s">
        <v>105</v>
      </c>
      <c r="F721" s="195">
        <v>391.64299999999997</v>
      </c>
      <c r="H721" s="31"/>
    </row>
    <row r="722" spans="2:8" s="1" customFormat="1" ht="16.899999999999999" customHeight="1">
      <c r="B722" s="31"/>
      <c r="C722" s="194" t="s">
        <v>444</v>
      </c>
      <c r="D722" s="194" t="s">
        <v>445</v>
      </c>
      <c r="E722" s="16" t="s">
        <v>105</v>
      </c>
      <c r="F722" s="195">
        <v>667.99900000000002</v>
      </c>
      <c r="H722" s="31"/>
    </row>
    <row r="723" spans="2:8" s="1" customFormat="1" ht="16.899999999999999" customHeight="1">
      <c r="B723" s="31"/>
      <c r="C723" s="194" t="s">
        <v>449</v>
      </c>
      <c r="D723" s="194" t="s">
        <v>450</v>
      </c>
      <c r="E723" s="16" t="s">
        <v>105</v>
      </c>
      <c r="F723" s="195">
        <v>386.53699999999998</v>
      </c>
      <c r="H723" s="31"/>
    </row>
    <row r="724" spans="2:8" s="1" customFormat="1" ht="16.899999999999999" customHeight="1">
      <c r="B724" s="31"/>
      <c r="C724" s="190" t="s">
        <v>110</v>
      </c>
      <c r="D724" s="191" t="s">
        <v>111</v>
      </c>
      <c r="E724" s="192" t="s">
        <v>105</v>
      </c>
      <c r="F724" s="193">
        <v>38.654000000000003</v>
      </c>
      <c r="H724" s="31"/>
    </row>
    <row r="725" spans="2:8" s="1" customFormat="1" ht="16.899999999999999" customHeight="1">
      <c r="B725" s="31"/>
      <c r="C725" s="194" t="s">
        <v>1</v>
      </c>
      <c r="D725" s="194" t="s">
        <v>459</v>
      </c>
      <c r="E725" s="16" t="s">
        <v>1</v>
      </c>
      <c r="F725" s="195">
        <v>0</v>
      </c>
      <c r="H725" s="31"/>
    </row>
    <row r="726" spans="2:8" s="1" customFormat="1" ht="16.899999999999999" customHeight="1">
      <c r="B726" s="31"/>
      <c r="C726" s="194" t="s">
        <v>1</v>
      </c>
      <c r="D726" s="194" t="s">
        <v>460</v>
      </c>
      <c r="E726" s="16" t="s">
        <v>1</v>
      </c>
      <c r="F726" s="195">
        <v>38.654000000000003</v>
      </c>
      <c r="H726" s="31"/>
    </row>
    <row r="727" spans="2:8" s="1" customFormat="1" ht="16.899999999999999" customHeight="1">
      <c r="B727" s="31"/>
      <c r="C727" s="194" t="s">
        <v>110</v>
      </c>
      <c r="D727" s="194" t="s">
        <v>189</v>
      </c>
      <c r="E727" s="16" t="s">
        <v>1</v>
      </c>
      <c r="F727" s="195">
        <v>38.654000000000003</v>
      </c>
      <c r="H727" s="31"/>
    </row>
    <row r="728" spans="2:8" s="1" customFormat="1" ht="16.899999999999999" customHeight="1">
      <c r="B728" s="31"/>
      <c r="C728" s="196" t="s">
        <v>1070</v>
      </c>
      <c r="H728" s="31"/>
    </row>
    <row r="729" spans="2:8" s="1" customFormat="1" ht="16.899999999999999" customHeight="1">
      <c r="B729" s="31"/>
      <c r="C729" s="194" t="s">
        <v>456</v>
      </c>
      <c r="D729" s="194" t="s">
        <v>457</v>
      </c>
      <c r="E729" s="16" t="s">
        <v>439</v>
      </c>
      <c r="F729" s="195">
        <v>38.654000000000003</v>
      </c>
      <c r="H729" s="31"/>
    </row>
    <row r="730" spans="2:8" s="1" customFormat="1" ht="22.5">
      <c r="B730" s="31"/>
      <c r="C730" s="194" t="s">
        <v>393</v>
      </c>
      <c r="D730" s="194" t="s">
        <v>394</v>
      </c>
      <c r="E730" s="16" t="s">
        <v>105</v>
      </c>
      <c r="F730" s="195">
        <v>774.31500000000005</v>
      </c>
      <c r="H730" s="31"/>
    </row>
    <row r="731" spans="2:8" s="1" customFormat="1" ht="16.899999999999999" customHeight="1">
      <c r="B731" s="31"/>
      <c r="C731" s="194" t="s">
        <v>428</v>
      </c>
      <c r="D731" s="194" t="s">
        <v>429</v>
      </c>
      <c r="E731" s="16" t="s">
        <v>105</v>
      </c>
      <c r="F731" s="195">
        <v>391.64299999999997</v>
      </c>
      <c r="H731" s="31"/>
    </row>
    <row r="732" spans="2:8" s="1" customFormat="1" ht="16.899999999999999" customHeight="1">
      <c r="B732" s="31"/>
      <c r="C732" s="194" t="s">
        <v>444</v>
      </c>
      <c r="D732" s="194" t="s">
        <v>445</v>
      </c>
      <c r="E732" s="16" t="s">
        <v>105</v>
      </c>
      <c r="F732" s="195">
        <v>667.99900000000002</v>
      </c>
      <c r="H732" s="31"/>
    </row>
    <row r="733" spans="2:8" s="1" customFormat="1" ht="16.899999999999999" customHeight="1">
      <c r="B733" s="31"/>
      <c r="C733" s="190" t="s">
        <v>113</v>
      </c>
      <c r="D733" s="191" t="s">
        <v>113</v>
      </c>
      <c r="E733" s="192" t="s">
        <v>105</v>
      </c>
      <c r="F733" s="193">
        <v>53.231999999999999</v>
      </c>
      <c r="H733" s="31"/>
    </row>
    <row r="734" spans="2:8" s="1" customFormat="1" ht="16.899999999999999" customHeight="1">
      <c r="B734" s="31"/>
      <c r="C734" s="194" t="s">
        <v>1</v>
      </c>
      <c r="D734" s="194" t="s">
        <v>315</v>
      </c>
      <c r="E734" s="16" t="s">
        <v>1</v>
      </c>
      <c r="F734" s="195">
        <v>0</v>
      </c>
      <c r="H734" s="31"/>
    </row>
    <row r="735" spans="2:8" s="1" customFormat="1" ht="16.899999999999999" customHeight="1">
      <c r="B735" s="31"/>
      <c r="C735" s="194" t="s">
        <v>1</v>
      </c>
      <c r="D735" s="194" t="s">
        <v>751</v>
      </c>
      <c r="E735" s="16" t="s">
        <v>1</v>
      </c>
      <c r="F735" s="195">
        <v>0</v>
      </c>
      <c r="H735" s="31"/>
    </row>
    <row r="736" spans="2:8" s="1" customFormat="1" ht="16.899999999999999" customHeight="1">
      <c r="B736" s="31"/>
      <c r="C736" s="194" t="s">
        <v>1</v>
      </c>
      <c r="D736" s="194" t="s">
        <v>473</v>
      </c>
      <c r="E736" s="16" t="s">
        <v>1</v>
      </c>
      <c r="F736" s="195">
        <v>2.988</v>
      </c>
      <c r="H736" s="31"/>
    </row>
    <row r="737" spans="2:8" s="1" customFormat="1" ht="16.899999999999999" customHeight="1">
      <c r="B737" s="31"/>
      <c r="C737" s="194" t="s">
        <v>1</v>
      </c>
      <c r="D737" s="194" t="s">
        <v>752</v>
      </c>
      <c r="E737" s="16" t="s">
        <v>1</v>
      </c>
      <c r="F737" s="195">
        <v>0</v>
      </c>
      <c r="H737" s="31"/>
    </row>
    <row r="738" spans="2:8" s="1" customFormat="1" ht="16.899999999999999" customHeight="1">
      <c r="B738" s="31"/>
      <c r="C738" s="194" t="s">
        <v>1</v>
      </c>
      <c r="D738" s="194" t="s">
        <v>482</v>
      </c>
      <c r="E738" s="16" t="s">
        <v>1</v>
      </c>
      <c r="F738" s="195">
        <v>2.3239999999999998</v>
      </c>
      <c r="H738" s="31"/>
    </row>
    <row r="739" spans="2:8" s="1" customFormat="1" ht="16.899999999999999" customHeight="1">
      <c r="B739" s="31"/>
      <c r="C739" s="194" t="s">
        <v>1</v>
      </c>
      <c r="D739" s="194" t="s">
        <v>753</v>
      </c>
      <c r="E739" s="16" t="s">
        <v>1</v>
      </c>
      <c r="F739" s="195">
        <v>0</v>
      </c>
      <c r="H739" s="31"/>
    </row>
    <row r="740" spans="2:8" s="1" customFormat="1" ht="16.899999999999999" customHeight="1">
      <c r="B740" s="31"/>
      <c r="C740" s="194" t="s">
        <v>1</v>
      </c>
      <c r="D740" s="194" t="s">
        <v>478</v>
      </c>
      <c r="E740" s="16" t="s">
        <v>1</v>
      </c>
      <c r="F740" s="195">
        <v>0.996</v>
      </c>
      <c r="H740" s="31"/>
    </row>
    <row r="741" spans="2:8" s="1" customFormat="1" ht="16.899999999999999" customHeight="1">
      <c r="B741" s="31"/>
      <c r="C741" s="194" t="s">
        <v>1</v>
      </c>
      <c r="D741" s="194" t="s">
        <v>754</v>
      </c>
      <c r="E741" s="16" t="s">
        <v>1</v>
      </c>
      <c r="F741" s="195">
        <v>0</v>
      </c>
      <c r="H741" s="31"/>
    </row>
    <row r="742" spans="2:8" s="1" customFormat="1" ht="16.899999999999999" customHeight="1">
      <c r="B742" s="31"/>
      <c r="C742" s="194" t="s">
        <v>1</v>
      </c>
      <c r="D742" s="194" t="s">
        <v>798</v>
      </c>
      <c r="E742" s="16" t="s">
        <v>1</v>
      </c>
      <c r="F742" s="195">
        <v>3.1</v>
      </c>
      <c r="H742" s="31"/>
    </row>
    <row r="743" spans="2:8" s="1" customFormat="1" ht="16.899999999999999" customHeight="1">
      <c r="B743" s="31"/>
      <c r="C743" s="194" t="s">
        <v>1</v>
      </c>
      <c r="D743" s="194" t="s">
        <v>755</v>
      </c>
      <c r="E743" s="16" t="s">
        <v>1</v>
      </c>
      <c r="F743" s="195">
        <v>0</v>
      </c>
      <c r="H743" s="31"/>
    </row>
    <row r="744" spans="2:8" s="1" customFormat="1" ht="16.899999999999999" customHeight="1">
      <c r="B744" s="31"/>
      <c r="C744" s="194" t="s">
        <v>1</v>
      </c>
      <c r="D744" s="194" t="s">
        <v>482</v>
      </c>
      <c r="E744" s="16" t="s">
        <v>1</v>
      </c>
      <c r="F744" s="195">
        <v>2.3239999999999998</v>
      </c>
      <c r="H744" s="31"/>
    </row>
    <row r="745" spans="2:8" s="1" customFormat="1" ht="16.899999999999999" customHeight="1">
      <c r="B745" s="31"/>
      <c r="C745" s="194" t="s">
        <v>1</v>
      </c>
      <c r="D745" s="194" t="s">
        <v>756</v>
      </c>
      <c r="E745" s="16" t="s">
        <v>1</v>
      </c>
      <c r="F745" s="195">
        <v>0</v>
      </c>
      <c r="H745" s="31"/>
    </row>
    <row r="746" spans="2:8" s="1" customFormat="1" ht="16.899999999999999" customHeight="1">
      <c r="B746" s="31"/>
      <c r="C746" s="194" t="s">
        <v>1</v>
      </c>
      <c r="D746" s="194" t="s">
        <v>475</v>
      </c>
      <c r="E746" s="16" t="s">
        <v>1</v>
      </c>
      <c r="F746" s="195">
        <v>1.3280000000000001</v>
      </c>
      <c r="H746" s="31"/>
    </row>
    <row r="747" spans="2:8" s="1" customFormat="1" ht="16.899999999999999" customHeight="1">
      <c r="B747" s="31"/>
      <c r="C747" s="194" t="s">
        <v>1</v>
      </c>
      <c r="D747" s="194" t="s">
        <v>757</v>
      </c>
      <c r="E747" s="16" t="s">
        <v>1</v>
      </c>
      <c r="F747" s="195">
        <v>0</v>
      </c>
      <c r="H747" s="31"/>
    </row>
    <row r="748" spans="2:8" s="1" customFormat="1" ht="16.899999999999999" customHeight="1">
      <c r="B748" s="31"/>
      <c r="C748" s="194" t="s">
        <v>1</v>
      </c>
      <c r="D748" s="194" t="s">
        <v>482</v>
      </c>
      <c r="E748" s="16" t="s">
        <v>1</v>
      </c>
      <c r="F748" s="195">
        <v>2.3239999999999998</v>
      </c>
      <c r="H748" s="31"/>
    </row>
    <row r="749" spans="2:8" s="1" customFormat="1" ht="16.899999999999999" customHeight="1">
      <c r="B749" s="31"/>
      <c r="C749" s="194" t="s">
        <v>1</v>
      </c>
      <c r="D749" s="194" t="s">
        <v>758</v>
      </c>
      <c r="E749" s="16" t="s">
        <v>1</v>
      </c>
      <c r="F749" s="195">
        <v>0</v>
      </c>
      <c r="H749" s="31"/>
    </row>
    <row r="750" spans="2:8" s="1" customFormat="1" ht="16.899999999999999" customHeight="1">
      <c r="B750" s="31"/>
      <c r="C750" s="194" t="s">
        <v>1</v>
      </c>
      <c r="D750" s="194" t="s">
        <v>482</v>
      </c>
      <c r="E750" s="16" t="s">
        <v>1</v>
      </c>
      <c r="F750" s="195">
        <v>2.3239999999999998</v>
      </c>
      <c r="H750" s="31"/>
    </row>
    <row r="751" spans="2:8" s="1" customFormat="1" ht="16.899999999999999" customHeight="1">
      <c r="B751" s="31"/>
      <c r="C751" s="194" t="s">
        <v>1</v>
      </c>
      <c r="D751" s="194" t="s">
        <v>759</v>
      </c>
      <c r="E751" s="16" t="s">
        <v>1</v>
      </c>
      <c r="F751" s="195">
        <v>0</v>
      </c>
      <c r="H751" s="31"/>
    </row>
    <row r="752" spans="2:8" s="1" customFormat="1" ht="16.899999999999999" customHeight="1">
      <c r="B752" s="31"/>
      <c r="C752" s="194" t="s">
        <v>1</v>
      </c>
      <c r="D752" s="194" t="s">
        <v>477</v>
      </c>
      <c r="E752" s="16" t="s">
        <v>1</v>
      </c>
      <c r="F752" s="195">
        <v>1.992</v>
      </c>
      <c r="H752" s="31"/>
    </row>
    <row r="753" spans="2:8" s="1" customFormat="1" ht="16.899999999999999" customHeight="1">
      <c r="B753" s="31"/>
      <c r="C753" s="194" t="s">
        <v>1</v>
      </c>
      <c r="D753" s="194" t="s">
        <v>760</v>
      </c>
      <c r="E753" s="16" t="s">
        <v>1</v>
      </c>
      <c r="F753" s="195">
        <v>0</v>
      </c>
      <c r="H753" s="31"/>
    </row>
    <row r="754" spans="2:8" s="1" customFormat="1" ht="16.899999999999999" customHeight="1">
      <c r="B754" s="31"/>
      <c r="C754" s="194" t="s">
        <v>1</v>
      </c>
      <c r="D754" s="194" t="s">
        <v>472</v>
      </c>
      <c r="E754" s="16" t="s">
        <v>1</v>
      </c>
      <c r="F754" s="195">
        <v>1.66</v>
      </c>
      <c r="H754" s="31"/>
    </row>
    <row r="755" spans="2:8" s="1" customFormat="1" ht="16.899999999999999" customHeight="1">
      <c r="B755" s="31"/>
      <c r="C755" s="194" t="s">
        <v>1</v>
      </c>
      <c r="D755" s="194" t="s">
        <v>761</v>
      </c>
      <c r="E755" s="16" t="s">
        <v>1</v>
      </c>
      <c r="F755" s="195">
        <v>0</v>
      </c>
      <c r="H755" s="31"/>
    </row>
    <row r="756" spans="2:8" s="1" customFormat="1" ht="16.899999999999999" customHeight="1">
      <c r="B756" s="31"/>
      <c r="C756" s="194" t="s">
        <v>1</v>
      </c>
      <c r="D756" s="194" t="s">
        <v>472</v>
      </c>
      <c r="E756" s="16" t="s">
        <v>1</v>
      </c>
      <c r="F756" s="195">
        <v>1.66</v>
      </c>
      <c r="H756" s="31"/>
    </row>
    <row r="757" spans="2:8" s="1" customFormat="1" ht="16.899999999999999" customHeight="1">
      <c r="B757" s="31"/>
      <c r="C757" s="194" t="s">
        <v>1</v>
      </c>
      <c r="D757" s="194" t="s">
        <v>762</v>
      </c>
      <c r="E757" s="16" t="s">
        <v>1</v>
      </c>
      <c r="F757" s="195">
        <v>0</v>
      </c>
      <c r="H757" s="31"/>
    </row>
    <row r="758" spans="2:8" s="1" customFormat="1" ht="16.899999999999999" customHeight="1">
      <c r="B758" s="31"/>
      <c r="C758" s="194" t="s">
        <v>1</v>
      </c>
      <c r="D758" s="194" t="s">
        <v>472</v>
      </c>
      <c r="E758" s="16" t="s">
        <v>1</v>
      </c>
      <c r="F758" s="195">
        <v>1.66</v>
      </c>
      <c r="H758" s="31"/>
    </row>
    <row r="759" spans="2:8" s="1" customFormat="1" ht="16.899999999999999" customHeight="1">
      <c r="B759" s="31"/>
      <c r="C759" s="194" t="s">
        <v>1</v>
      </c>
      <c r="D759" s="194" t="s">
        <v>763</v>
      </c>
      <c r="E759" s="16" t="s">
        <v>1</v>
      </c>
      <c r="F759" s="195">
        <v>0</v>
      </c>
      <c r="H759" s="31"/>
    </row>
    <row r="760" spans="2:8" s="1" customFormat="1" ht="16.899999999999999" customHeight="1">
      <c r="B760" s="31"/>
      <c r="C760" s="194" t="s">
        <v>1</v>
      </c>
      <c r="D760" s="194" t="s">
        <v>478</v>
      </c>
      <c r="E760" s="16" t="s">
        <v>1</v>
      </c>
      <c r="F760" s="195">
        <v>0.996</v>
      </c>
      <c r="H760" s="31"/>
    </row>
    <row r="761" spans="2:8" s="1" customFormat="1" ht="16.899999999999999" customHeight="1">
      <c r="B761" s="31"/>
      <c r="C761" s="194" t="s">
        <v>1</v>
      </c>
      <c r="D761" s="194" t="s">
        <v>764</v>
      </c>
      <c r="E761" s="16" t="s">
        <v>1</v>
      </c>
      <c r="F761" s="195">
        <v>0</v>
      </c>
      <c r="H761" s="31"/>
    </row>
    <row r="762" spans="2:8" s="1" customFormat="1" ht="16.899999999999999" customHeight="1">
      <c r="B762" s="31"/>
      <c r="C762" s="194" t="s">
        <v>1</v>
      </c>
      <c r="D762" s="194" t="s">
        <v>799</v>
      </c>
      <c r="E762" s="16" t="s">
        <v>1</v>
      </c>
      <c r="F762" s="195">
        <v>3.32</v>
      </c>
      <c r="H762" s="31"/>
    </row>
    <row r="763" spans="2:8" s="1" customFormat="1" ht="16.899999999999999" customHeight="1">
      <c r="B763" s="31"/>
      <c r="C763" s="194" t="s">
        <v>1</v>
      </c>
      <c r="D763" s="194" t="s">
        <v>765</v>
      </c>
      <c r="E763" s="16" t="s">
        <v>1</v>
      </c>
      <c r="F763" s="195">
        <v>0</v>
      </c>
      <c r="H763" s="31"/>
    </row>
    <row r="764" spans="2:8" s="1" customFormat="1" ht="16.899999999999999" customHeight="1">
      <c r="B764" s="31"/>
      <c r="C764" s="194" t="s">
        <v>1</v>
      </c>
      <c r="D764" s="194" t="s">
        <v>482</v>
      </c>
      <c r="E764" s="16" t="s">
        <v>1</v>
      </c>
      <c r="F764" s="195">
        <v>2.3239999999999998</v>
      </c>
      <c r="H764" s="31"/>
    </row>
    <row r="765" spans="2:8" s="1" customFormat="1" ht="16.899999999999999" customHeight="1">
      <c r="B765" s="31"/>
      <c r="C765" s="194" t="s">
        <v>1</v>
      </c>
      <c r="D765" s="194" t="s">
        <v>766</v>
      </c>
      <c r="E765" s="16" t="s">
        <v>1</v>
      </c>
      <c r="F765" s="195">
        <v>0</v>
      </c>
      <c r="H765" s="31"/>
    </row>
    <row r="766" spans="2:8" s="1" customFormat="1" ht="16.899999999999999" customHeight="1">
      <c r="B766" s="31"/>
      <c r="C766" s="194" t="s">
        <v>1</v>
      </c>
      <c r="D766" s="194" t="s">
        <v>472</v>
      </c>
      <c r="E766" s="16" t="s">
        <v>1</v>
      </c>
      <c r="F766" s="195">
        <v>1.66</v>
      </c>
      <c r="H766" s="31"/>
    </row>
    <row r="767" spans="2:8" s="1" customFormat="1" ht="16.899999999999999" customHeight="1">
      <c r="B767" s="31"/>
      <c r="C767" s="194" t="s">
        <v>1</v>
      </c>
      <c r="D767" s="194" t="s">
        <v>767</v>
      </c>
      <c r="E767" s="16" t="s">
        <v>1</v>
      </c>
      <c r="F767" s="195">
        <v>0</v>
      </c>
      <c r="H767" s="31"/>
    </row>
    <row r="768" spans="2:8" s="1" customFormat="1" ht="16.899999999999999" customHeight="1">
      <c r="B768" s="31"/>
      <c r="C768" s="194" t="s">
        <v>1</v>
      </c>
      <c r="D768" s="194" t="s">
        <v>475</v>
      </c>
      <c r="E768" s="16" t="s">
        <v>1</v>
      </c>
      <c r="F768" s="195">
        <v>1.3280000000000001</v>
      </c>
      <c r="H768" s="31"/>
    </row>
    <row r="769" spans="2:8" s="1" customFormat="1" ht="16.899999999999999" customHeight="1">
      <c r="B769" s="31"/>
      <c r="C769" s="194" t="s">
        <v>1</v>
      </c>
      <c r="D769" s="194" t="s">
        <v>768</v>
      </c>
      <c r="E769" s="16" t="s">
        <v>1</v>
      </c>
      <c r="F769" s="195">
        <v>0</v>
      </c>
      <c r="H769" s="31"/>
    </row>
    <row r="770" spans="2:8" s="1" customFormat="1" ht="16.899999999999999" customHeight="1">
      <c r="B770" s="31"/>
      <c r="C770" s="194" t="s">
        <v>1</v>
      </c>
      <c r="D770" s="194" t="s">
        <v>472</v>
      </c>
      <c r="E770" s="16" t="s">
        <v>1</v>
      </c>
      <c r="F770" s="195">
        <v>1.66</v>
      </c>
      <c r="H770" s="31"/>
    </row>
    <row r="771" spans="2:8" s="1" customFormat="1" ht="16.899999999999999" customHeight="1">
      <c r="B771" s="31"/>
      <c r="C771" s="194" t="s">
        <v>1</v>
      </c>
      <c r="D771" s="194" t="s">
        <v>769</v>
      </c>
      <c r="E771" s="16" t="s">
        <v>1</v>
      </c>
      <c r="F771" s="195">
        <v>0</v>
      </c>
      <c r="H771" s="31"/>
    </row>
    <row r="772" spans="2:8" s="1" customFormat="1" ht="16.899999999999999" customHeight="1">
      <c r="B772" s="31"/>
      <c r="C772" s="194" t="s">
        <v>1</v>
      </c>
      <c r="D772" s="194" t="s">
        <v>477</v>
      </c>
      <c r="E772" s="16" t="s">
        <v>1</v>
      </c>
      <c r="F772" s="195">
        <v>1.992</v>
      </c>
      <c r="H772" s="31"/>
    </row>
    <row r="773" spans="2:8" s="1" customFormat="1" ht="16.899999999999999" customHeight="1">
      <c r="B773" s="31"/>
      <c r="C773" s="194" t="s">
        <v>1</v>
      </c>
      <c r="D773" s="194" t="s">
        <v>770</v>
      </c>
      <c r="E773" s="16" t="s">
        <v>1</v>
      </c>
      <c r="F773" s="195">
        <v>0</v>
      </c>
      <c r="H773" s="31"/>
    </row>
    <row r="774" spans="2:8" s="1" customFormat="1" ht="16.899999999999999" customHeight="1">
      <c r="B774" s="31"/>
      <c r="C774" s="194" t="s">
        <v>1</v>
      </c>
      <c r="D774" s="194" t="s">
        <v>473</v>
      </c>
      <c r="E774" s="16" t="s">
        <v>1</v>
      </c>
      <c r="F774" s="195">
        <v>2.988</v>
      </c>
      <c r="H774" s="31"/>
    </row>
    <row r="775" spans="2:8" s="1" customFormat="1" ht="16.899999999999999" customHeight="1">
      <c r="B775" s="31"/>
      <c r="C775" s="194" t="s">
        <v>1</v>
      </c>
      <c r="D775" s="194" t="s">
        <v>771</v>
      </c>
      <c r="E775" s="16" t="s">
        <v>1</v>
      </c>
      <c r="F775" s="195">
        <v>0</v>
      </c>
      <c r="H775" s="31"/>
    </row>
    <row r="776" spans="2:8" s="1" customFormat="1" ht="16.899999999999999" customHeight="1">
      <c r="B776" s="31"/>
      <c r="C776" s="194" t="s">
        <v>1</v>
      </c>
      <c r="D776" s="194" t="s">
        <v>481</v>
      </c>
      <c r="E776" s="16" t="s">
        <v>1</v>
      </c>
      <c r="F776" s="195">
        <v>2.6560000000000001</v>
      </c>
      <c r="H776" s="31"/>
    </row>
    <row r="777" spans="2:8" s="1" customFormat="1" ht="16.899999999999999" customHeight="1">
      <c r="B777" s="31"/>
      <c r="C777" s="194" t="s">
        <v>1</v>
      </c>
      <c r="D777" s="194" t="s">
        <v>772</v>
      </c>
      <c r="E777" s="16" t="s">
        <v>1</v>
      </c>
      <c r="F777" s="195">
        <v>0</v>
      </c>
      <c r="H777" s="31"/>
    </row>
    <row r="778" spans="2:8" s="1" customFormat="1" ht="16.899999999999999" customHeight="1">
      <c r="B778" s="31"/>
      <c r="C778" s="194" t="s">
        <v>1</v>
      </c>
      <c r="D778" s="194" t="s">
        <v>482</v>
      </c>
      <c r="E778" s="16" t="s">
        <v>1</v>
      </c>
      <c r="F778" s="195">
        <v>2.3239999999999998</v>
      </c>
      <c r="H778" s="31"/>
    </row>
    <row r="779" spans="2:8" s="1" customFormat="1" ht="16.899999999999999" customHeight="1">
      <c r="B779" s="31"/>
      <c r="C779" s="194" t="s">
        <v>1</v>
      </c>
      <c r="D779" s="194" t="s">
        <v>773</v>
      </c>
      <c r="E779" s="16" t="s">
        <v>1</v>
      </c>
      <c r="F779" s="195">
        <v>0</v>
      </c>
      <c r="H779" s="31"/>
    </row>
    <row r="780" spans="2:8" s="1" customFormat="1" ht="16.899999999999999" customHeight="1">
      <c r="B780" s="31"/>
      <c r="C780" s="194" t="s">
        <v>1</v>
      </c>
      <c r="D780" s="194" t="s">
        <v>475</v>
      </c>
      <c r="E780" s="16" t="s">
        <v>1</v>
      </c>
      <c r="F780" s="195">
        <v>1.3280000000000001</v>
      </c>
      <c r="H780" s="31"/>
    </row>
    <row r="781" spans="2:8" s="1" customFormat="1" ht="16.899999999999999" customHeight="1">
      <c r="B781" s="31"/>
      <c r="C781" s="194" t="s">
        <v>1</v>
      </c>
      <c r="D781" s="194" t="s">
        <v>774</v>
      </c>
      <c r="E781" s="16" t="s">
        <v>1</v>
      </c>
      <c r="F781" s="195">
        <v>0</v>
      </c>
      <c r="H781" s="31"/>
    </row>
    <row r="782" spans="2:8" s="1" customFormat="1" ht="16.899999999999999" customHeight="1">
      <c r="B782" s="31"/>
      <c r="C782" s="194" t="s">
        <v>1</v>
      </c>
      <c r="D782" s="194" t="s">
        <v>477</v>
      </c>
      <c r="E782" s="16" t="s">
        <v>1</v>
      </c>
      <c r="F782" s="195">
        <v>1.992</v>
      </c>
      <c r="H782" s="31"/>
    </row>
    <row r="783" spans="2:8" s="1" customFormat="1" ht="16.899999999999999" customHeight="1">
      <c r="B783" s="31"/>
      <c r="C783" s="194" t="s">
        <v>1</v>
      </c>
      <c r="D783" s="194" t="s">
        <v>775</v>
      </c>
      <c r="E783" s="16" t="s">
        <v>1</v>
      </c>
      <c r="F783" s="195">
        <v>0</v>
      </c>
      <c r="H783" s="31"/>
    </row>
    <row r="784" spans="2:8" s="1" customFormat="1" ht="16.899999999999999" customHeight="1">
      <c r="B784" s="31"/>
      <c r="C784" s="194" t="s">
        <v>1</v>
      </c>
      <c r="D784" s="194" t="s">
        <v>475</v>
      </c>
      <c r="E784" s="16" t="s">
        <v>1</v>
      </c>
      <c r="F784" s="195">
        <v>1.3280000000000001</v>
      </c>
      <c r="H784" s="31"/>
    </row>
    <row r="785" spans="2:8" s="1" customFormat="1" ht="16.899999999999999" customHeight="1">
      <c r="B785" s="31"/>
      <c r="C785" s="194" t="s">
        <v>1</v>
      </c>
      <c r="D785" s="194" t="s">
        <v>776</v>
      </c>
      <c r="E785" s="16" t="s">
        <v>1</v>
      </c>
      <c r="F785" s="195">
        <v>0</v>
      </c>
      <c r="H785" s="31"/>
    </row>
    <row r="786" spans="2:8" s="1" customFormat="1" ht="16.899999999999999" customHeight="1">
      <c r="B786" s="31"/>
      <c r="C786" s="194" t="s">
        <v>1</v>
      </c>
      <c r="D786" s="194" t="s">
        <v>472</v>
      </c>
      <c r="E786" s="16" t="s">
        <v>1</v>
      </c>
      <c r="F786" s="195">
        <v>1.66</v>
      </c>
      <c r="H786" s="31"/>
    </row>
    <row r="787" spans="2:8" s="1" customFormat="1" ht="16.899999999999999" customHeight="1">
      <c r="B787" s="31"/>
      <c r="C787" s="194" t="s">
        <v>1</v>
      </c>
      <c r="D787" s="194" t="s">
        <v>788</v>
      </c>
      <c r="E787" s="16" t="s">
        <v>1</v>
      </c>
      <c r="F787" s="195">
        <v>0</v>
      </c>
      <c r="H787" s="31"/>
    </row>
    <row r="788" spans="2:8" s="1" customFormat="1" ht="16.899999999999999" customHeight="1">
      <c r="B788" s="31"/>
      <c r="C788" s="194" t="s">
        <v>1</v>
      </c>
      <c r="D788" s="194" t="s">
        <v>478</v>
      </c>
      <c r="E788" s="16" t="s">
        <v>1</v>
      </c>
      <c r="F788" s="195">
        <v>0.996</v>
      </c>
      <c r="H788" s="31"/>
    </row>
    <row r="789" spans="2:8" s="1" customFormat="1" ht="16.899999999999999" customHeight="1">
      <c r="B789" s="31"/>
      <c r="C789" s="194" t="s">
        <v>113</v>
      </c>
      <c r="D789" s="194" t="s">
        <v>189</v>
      </c>
      <c r="E789" s="16" t="s">
        <v>1</v>
      </c>
      <c r="F789" s="195">
        <v>53.231999999999999</v>
      </c>
      <c r="H789" s="31"/>
    </row>
    <row r="790" spans="2:8" s="1" customFormat="1" ht="16.899999999999999" customHeight="1">
      <c r="B790" s="31"/>
      <c r="C790" s="196" t="s">
        <v>1070</v>
      </c>
      <c r="H790" s="31"/>
    </row>
    <row r="791" spans="2:8" s="1" customFormat="1" ht="16.899999999999999" customHeight="1">
      <c r="B791" s="31"/>
      <c r="C791" s="194" t="s">
        <v>469</v>
      </c>
      <c r="D791" s="194" t="s">
        <v>470</v>
      </c>
      <c r="E791" s="16" t="s">
        <v>105</v>
      </c>
      <c r="F791" s="195">
        <v>53.231999999999999</v>
      </c>
      <c r="H791" s="31"/>
    </row>
    <row r="792" spans="2:8" s="1" customFormat="1" ht="22.5">
      <c r="B792" s="31"/>
      <c r="C792" s="194" t="s">
        <v>393</v>
      </c>
      <c r="D792" s="194" t="s">
        <v>394</v>
      </c>
      <c r="E792" s="16" t="s">
        <v>105</v>
      </c>
      <c r="F792" s="195">
        <v>774.31500000000005</v>
      </c>
      <c r="H792" s="31"/>
    </row>
    <row r="793" spans="2:8" s="1" customFormat="1" ht="16.899999999999999" customHeight="1">
      <c r="B793" s="31"/>
      <c r="C793" s="194" t="s">
        <v>428</v>
      </c>
      <c r="D793" s="194" t="s">
        <v>429</v>
      </c>
      <c r="E793" s="16" t="s">
        <v>105</v>
      </c>
      <c r="F793" s="195">
        <v>391.64299999999997</v>
      </c>
      <c r="H793" s="31"/>
    </row>
    <row r="794" spans="2:8" s="1" customFormat="1" ht="16.899999999999999" customHeight="1">
      <c r="B794" s="31"/>
      <c r="C794" s="194" t="s">
        <v>444</v>
      </c>
      <c r="D794" s="194" t="s">
        <v>445</v>
      </c>
      <c r="E794" s="16" t="s">
        <v>105</v>
      </c>
      <c r="F794" s="195">
        <v>667.99900000000002</v>
      </c>
      <c r="H794" s="31"/>
    </row>
    <row r="795" spans="2:8" s="1" customFormat="1" ht="16.899999999999999" customHeight="1">
      <c r="B795" s="31"/>
      <c r="C795" s="194" t="s">
        <v>449</v>
      </c>
      <c r="D795" s="194" t="s">
        <v>450</v>
      </c>
      <c r="E795" s="16" t="s">
        <v>105</v>
      </c>
      <c r="F795" s="195">
        <v>386.53699999999998</v>
      </c>
      <c r="H795" s="31"/>
    </row>
    <row r="796" spans="2:8" s="1" customFormat="1" ht="16.899999999999999" customHeight="1">
      <c r="B796" s="31"/>
      <c r="C796" s="194" t="s">
        <v>485</v>
      </c>
      <c r="D796" s="194" t="s">
        <v>486</v>
      </c>
      <c r="E796" s="16" t="s">
        <v>439</v>
      </c>
      <c r="F796" s="195">
        <v>95.817999999999998</v>
      </c>
      <c r="H796" s="31"/>
    </row>
    <row r="797" spans="2:8" s="1" customFormat="1" ht="16.899999999999999" customHeight="1">
      <c r="B797" s="31"/>
      <c r="C797" s="190" t="s">
        <v>115</v>
      </c>
      <c r="D797" s="191" t="s">
        <v>115</v>
      </c>
      <c r="E797" s="192" t="s">
        <v>116</v>
      </c>
      <c r="F797" s="193">
        <v>546</v>
      </c>
      <c r="H797" s="31"/>
    </row>
    <row r="798" spans="2:8" s="1" customFormat="1" ht="16.899999999999999" customHeight="1">
      <c r="B798" s="31"/>
      <c r="C798" s="194" t="s">
        <v>1</v>
      </c>
      <c r="D798" s="194" t="s">
        <v>315</v>
      </c>
      <c r="E798" s="16" t="s">
        <v>1</v>
      </c>
      <c r="F798" s="195">
        <v>0</v>
      </c>
      <c r="H798" s="31"/>
    </row>
    <row r="799" spans="2:8" s="1" customFormat="1" ht="16.899999999999999" customHeight="1">
      <c r="B799" s="31"/>
      <c r="C799" s="194" t="s">
        <v>1</v>
      </c>
      <c r="D799" s="194" t="s">
        <v>751</v>
      </c>
      <c r="E799" s="16" t="s">
        <v>1</v>
      </c>
      <c r="F799" s="195">
        <v>0</v>
      </c>
      <c r="H799" s="31"/>
    </row>
    <row r="800" spans="2:8" s="1" customFormat="1" ht="16.899999999999999" customHeight="1">
      <c r="B800" s="31"/>
      <c r="C800" s="194" t="s">
        <v>1</v>
      </c>
      <c r="D800" s="194" t="s">
        <v>360</v>
      </c>
      <c r="E800" s="16" t="s">
        <v>1</v>
      </c>
      <c r="F800" s="195">
        <v>31.5</v>
      </c>
      <c r="H800" s="31"/>
    </row>
    <row r="801" spans="2:8" s="1" customFormat="1" ht="16.899999999999999" customHeight="1">
      <c r="B801" s="31"/>
      <c r="C801" s="194" t="s">
        <v>1</v>
      </c>
      <c r="D801" s="194" t="s">
        <v>752</v>
      </c>
      <c r="E801" s="16" t="s">
        <v>1</v>
      </c>
      <c r="F801" s="195">
        <v>0</v>
      </c>
      <c r="H801" s="31"/>
    </row>
    <row r="802" spans="2:8" s="1" customFormat="1" ht="16.899999999999999" customHeight="1">
      <c r="B802" s="31"/>
      <c r="C802" s="194" t="s">
        <v>1</v>
      </c>
      <c r="D802" s="194" t="s">
        <v>368</v>
      </c>
      <c r="E802" s="16" t="s">
        <v>1</v>
      </c>
      <c r="F802" s="195">
        <v>24.5</v>
      </c>
      <c r="H802" s="31"/>
    </row>
    <row r="803" spans="2:8" s="1" customFormat="1" ht="16.899999999999999" customHeight="1">
      <c r="B803" s="31"/>
      <c r="C803" s="194" t="s">
        <v>1</v>
      </c>
      <c r="D803" s="194" t="s">
        <v>753</v>
      </c>
      <c r="E803" s="16" t="s">
        <v>1</v>
      </c>
      <c r="F803" s="195">
        <v>0</v>
      </c>
      <c r="H803" s="31"/>
    </row>
    <row r="804" spans="2:8" s="1" customFormat="1" ht="16.899999999999999" customHeight="1">
      <c r="B804" s="31"/>
      <c r="C804" s="194" t="s">
        <v>1</v>
      </c>
      <c r="D804" s="194" t="s">
        <v>364</v>
      </c>
      <c r="E804" s="16" t="s">
        <v>1</v>
      </c>
      <c r="F804" s="195">
        <v>10.5</v>
      </c>
      <c r="H804" s="31"/>
    </row>
    <row r="805" spans="2:8" s="1" customFormat="1" ht="16.899999999999999" customHeight="1">
      <c r="B805" s="31"/>
      <c r="C805" s="194" t="s">
        <v>1</v>
      </c>
      <c r="D805" s="194" t="s">
        <v>754</v>
      </c>
      <c r="E805" s="16" t="s">
        <v>1</v>
      </c>
      <c r="F805" s="195">
        <v>0</v>
      </c>
      <c r="H805" s="31"/>
    </row>
    <row r="806" spans="2:8" s="1" customFormat="1" ht="16.899999999999999" customHeight="1">
      <c r="B806" s="31"/>
      <c r="C806" s="194" t="s">
        <v>1</v>
      </c>
      <c r="D806" s="194" t="s">
        <v>359</v>
      </c>
      <c r="E806" s="16" t="s">
        <v>1</v>
      </c>
      <c r="F806" s="195">
        <v>17.5</v>
      </c>
      <c r="H806" s="31"/>
    </row>
    <row r="807" spans="2:8" s="1" customFormat="1" ht="16.899999999999999" customHeight="1">
      <c r="B807" s="31"/>
      <c r="C807" s="194" t="s">
        <v>1</v>
      </c>
      <c r="D807" s="194" t="s">
        <v>755</v>
      </c>
      <c r="E807" s="16" t="s">
        <v>1</v>
      </c>
      <c r="F807" s="195">
        <v>0</v>
      </c>
      <c r="H807" s="31"/>
    </row>
    <row r="808" spans="2:8" s="1" customFormat="1" ht="16.899999999999999" customHeight="1">
      <c r="B808" s="31"/>
      <c r="C808" s="194" t="s">
        <v>1</v>
      </c>
      <c r="D808" s="194" t="s">
        <v>368</v>
      </c>
      <c r="E808" s="16" t="s">
        <v>1</v>
      </c>
      <c r="F808" s="195">
        <v>24.5</v>
      </c>
      <c r="H808" s="31"/>
    </row>
    <row r="809" spans="2:8" s="1" customFormat="1" ht="16.899999999999999" customHeight="1">
      <c r="B809" s="31"/>
      <c r="C809" s="194" t="s">
        <v>1</v>
      </c>
      <c r="D809" s="194" t="s">
        <v>756</v>
      </c>
      <c r="E809" s="16" t="s">
        <v>1</v>
      </c>
      <c r="F809" s="195">
        <v>0</v>
      </c>
      <c r="H809" s="31"/>
    </row>
    <row r="810" spans="2:8" s="1" customFormat="1" ht="16.899999999999999" customHeight="1">
      <c r="B810" s="31"/>
      <c r="C810" s="194" t="s">
        <v>1</v>
      </c>
      <c r="D810" s="194" t="s">
        <v>362</v>
      </c>
      <c r="E810" s="16" t="s">
        <v>1</v>
      </c>
      <c r="F810" s="195">
        <v>14</v>
      </c>
      <c r="H810" s="31"/>
    </row>
    <row r="811" spans="2:8" s="1" customFormat="1" ht="16.899999999999999" customHeight="1">
      <c r="B811" s="31"/>
      <c r="C811" s="194" t="s">
        <v>1</v>
      </c>
      <c r="D811" s="194" t="s">
        <v>757</v>
      </c>
      <c r="E811" s="16" t="s">
        <v>1</v>
      </c>
      <c r="F811" s="195">
        <v>0</v>
      </c>
      <c r="H811" s="31"/>
    </row>
    <row r="812" spans="2:8" s="1" customFormat="1" ht="16.899999999999999" customHeight="1">
      <c r="B812" s="31"/>
      <c r="C812" s="194" t="s">
        <v>1</v>
      </c>
      <c r="D812" s="194" t="s">
        <v>368</v>
      </c>
      <c r="E812" s="16" t="s">
        <v>1</v>
      </c>
      <c r="F812" s="195">
        <v>24.5</v>
      </c>
      <c r="H812" s="31"/>
    </row>
    <row r="813" spans="2:8" s="1" customFormat="1" ht="16.899999999999999" customHeight="1">
      <c r="B813" s="31"/>
      <c r="C813" s="194" t="s">
        <v>1</v>
      </c>
      <c r="D813" s="194" t="s">
        <v>758</v>
      </c>
      <c r="E813" s="16" t="s">
        <v>1</v>
      </c>
      <c r="F813" s="195">
        <v>0</v>
      </c>
      <c r="H813" s="31"/>
    </row>
    <row r="814" spans="2:8" s="1" customFormat="1" ht="16.899999999999999" customHeight="1">
      <c r="B814" s="31"/>
      <c r="C814" s="194" t="s">
        <v>1</v>
      </c>
      <c r="D814" s="194" t="s">
        <v>368</v>
      </c>
      <c r="E814" s="16" t="s">
        <v>1</v>
      </c>
      <c r="F814" s="195">
        <v>24.5</v>
      </c>
      <c r="H814" s="31"/>
    </row>
    <row r="815" spans="2:8" s="1" customFormat="1" ht="16.899999999999999" customHeight="1">
      <c r="B815" s="31"/>
      <c r="C815" s="194" t="s">
        <v>1</v>
      </c>
      <c r="D815" s="194" t="s">
        <v>759</v>
      </c>
      <c r="E815" s="16" t="s">
        <v>1</v>
      </c>
      <c r="F815" s="195">
        <v>0</v>
      </c>
      <c r="H815" s="31"/>
    </row>
    <row r="816" spans="2:8" s="1" customFormat="1" ht="16.899999999999999" customHeight="1">
      <c r="B816" s="31"/>
      <c r="C816" s="194" t="s">
        <v>1</v>
      </c>
      <c r="D816" s="194" t="s">
        <v>363</v>
      </c>
      <c r="E816" s="16" t="s">
        <v>1</v>
      </c>
      <c r="F816" s="195">
        <v>21</v>
      </c>
      <c r="H816" s="31"/>
    </row>
    <row r="817" spans="2:8" s="1" customFormat="1" ht="16.899999999999999" customHeight="1">
      <c r="B817" s="31"/>
      <c r="C817" s="194" t="s">
        <v>1</v>
      </c>
      <c r="D817" s="194" t="s">
        <v>760</v>
      </c>
      <c r="E817" s="16" t="s">
        <v>1</v>
      </c>
      <c r="F817" s="195">
        <v>0</v>
      </c>
      <c r="H817" s="31"/>
    </row>
    <row r="818" spans="2:8" s="1" customFormat="1" ht="16.899999999999999" customHeight="1">
      <c r="B818" s="31"/>
      <c r="C818" s="194" t="s">
        <v>1</v>
      </c>
      <c r="D818" s="194" t="s">
        <v>359</v>
      </c>
      <c r="E818" s="16" t="s">
        <v>1</v>
      </c>
      <c r="F818" s="195">
        <v>17.5</v>
      </c>
      <c r="H818" s="31"/>
    </row>
    <row r="819" spans="2:8" s="1" customFormat="1" ht="16.899999999999999" customHeight="1">
      <c r="B819" s="31"/>
      <c r="C819" s="194" t="s">
        <v>1</v>
      </c>
      <c r="D819" s="194" t="s">
        <v>761</v>
      </c>
      <c r="E819" s="16" t="s">
        <v>1</v>
      </c>
      <c r="F819" s="195">
        <v>0</v>
      </c>
      <c r="H819" s="31"/>
    </row>
    <row r="820" spans="2:8" s="1" customFormat="1" ht="16.899999999999999" customHeight="1">
      <c r="B820" s="31"/>
      <c r="C820" s="194" t="s">
        <v>1</v>
      </c>
      <c r="D820" s="194" t="s">
        <v>359</v>
      </c>
      <c r="E820" s="16" t="s">
        <v>1</v>
      </c>
      <c r="F820" s="195">
        <v>17.5</v>
      </c>
      <c r="H820" s="31"/>
    </row>
    <row r="821" spans="2:8" s="1" customFormat="1" ht="16.899999999999999" customHeight="1">
      <c r="B821" s="31"/>
      <c r="C821" s="194" t="s">
        <v>1</v>
      </c>
      <c r="D821" s="194" t="s">
        <v>762</v>
      </c>
      <c r="E821" s="16" t="s">
        <v>1</v>
      </c>
      <c r="F821" s="195">
        <v>0</v>
      </c>
      <c r="H821" s="31"/>
    </row>
    <row r="822" spans="2:8" s="1" customFormat="1" ht="16.899999999999999" customHeight="1">
      <c r="B822" s="31"/>
      <c r="C822" s="194" t="s">
        <v>1</v>
      </c>
      <c r="D822" s="194" t="s">
        <v>359</v>
      </c>
      <c r="E822" s="16" t="s">
        <v>1</v>
      </c>
      <c r="F822" s="195">
        <v>17.5</v>
      </c>
      <c r="H822" s="31"/>
    </row>
    <row r="823" spans="2:8" s="1" customFormat="1" ht="16.899999999999999" customHeight="1">
      <c r="B823" s="31"/>
      <c r="C823" s="194" t="s">
        <v>1</v>
      </c>
      <c r="D823" s="194" t="s">
        <v>763</v>
      </c>
      <c r="E823" s="16" t="s">
        <v>1</v>
      </c>
      <c r="F823" s="195">
        <v>0</v>
      </c>
      <c r="H823" s="31"/>
    </row>
    <row r="824" spans="2:8" s="1" customFormat="1" ht="16.899999999999999" customHeight="1">
      <c r="B824" s="31"/>
      <c r="C824" s="194" t="s">
        <v>1</v>
      </c>
      <c r="D824" s="194" t="s">
        <v>364</v>
      </c>
      <c r="E824" s="16" t="s">
        <v>1</v>
      </c>
      <c r="F824" s="195">
        <v>10.5</v>
      </c>
      <c r="H824" s="31"/>
    </row>
    <row r="825" spans="2:8" s="1" customFormat="1" ht="16.899999999999999" customHeight="1">
      <c r="B825" s="31"/>
      <c r="C825" s="194" t="s">
        <v>1</v>
      </c>
      <c r="D825" s="194" t="s">
        <v>764</v>
      </c>
      <c r="E825" s="16" t="s">
        <v>1</v>
      </c>
      <c r="F825" s="195">
        <v>0</v>
      </c>
      <c r="H825" s="31"/>
    </row>
    <row r="826" spans="2:8" s="1" customFormat="1" ht="16.899999999999999" customHeight="1">
      <c r="B826" s="31"/>
      <c r="C826" s="194" t="s">
        <v>1</v>
      </c>
      <c r="D826" s="194" t="s">
        <v>789</v>
      </c>
      <c r="E826" s="16" t="s">
        <v>1</v>
      </c>
      <c r="F826" s="195">
        <v>35</v>
      </c>
      <c r="H826" s="31"/>
    </row>
    <row r="827" spans="2:8" s="1" customFormat="1" ht="16.899999999999999" customHeight="1">
      <c r="B827" s="31"/>
      <c r="C827" s="194" t="s">
        <v>1</v>
      </c>
      <c r="D827" s="194" t="s">
        <v>765</v>
      </c>
      <c r="E827" s="16" t="s">
        <v>1</v>
      </c>
      <c r="F827" s="195">
        <v>0</v>
      </c>
      <c r="H827" s="31"/>
    </row>
    <row r="828" spans="2:8" s="1" customFormat="1" ht="16.899999999999999" customHeight="1">
      <c r="B828" s="31"/>
      <c r="C828" s="194" t="s">
        <v>1</v>
      </c>
      <c r="D828" s="194" t="s">
        <v>368</v>
      </c>
      <c r="E828" s="16" t="s">
        <v>1</v>
      </c>
      <c r="F828" s="195">
        <v>24.5</v>
      </c>
      <c r="H828" s="31"/>
    </row>
    <row r="829" spans="2:8" s="1" customFormat="1" ht="16.899999999999999" customHeight="1">
      <c r="B829" s="31"/>
      <c r="C829" s="194" t="s">
        <v>1</v>
      </c>
      <c r="D829" s="194" t="s">
        <v>766</v>
      </c>
      <c r="E829" s="16" t="s">
        <v>1</v>
      </c>
      <c r="F829" s="195">
        <v>0</v>
      </c>
      <c r="H829" s="31"/>
    </row>
    <row r="830" spans="2:8" s="1" customFormat="1" ht="16.899999999999999" customHeight="1">
      <c r="B830" s="31"/>
      <c r="C830" s="194" t="s">
        <v>1</v>
      </c>
      <c r="D830" s="194" t="s">
        <v>359</v>
      </c>
      <c r="E830" s="16" t="s">
        <v>1</v>
      </c>
      <c r="F830" s="195">
        <v>17.5</v>
      </c>
      <c r="H830" s="31"/>
    </row>
    <row r="831" spans="2:8" s="1" customFormat="1" ht="16.899999999999999" customHeight="1">
      <c r="B831" s="31"/>
      <c r="C831" s="194" t="s">
        <v>1</v>
      </c>
      <c r="D831" s="194" t="s">
        <v>767</v>
      </c>
      <c r="E831" s="16" t="s">
        <v>1</v>
      </c>
      <c r="F831" s="195">
        <v>0</v>
      </c>
      <c r="H831" s="31"/>
    </row>
    <row r="832" spans="2:8" s="1" customFormat="1" ht="16.899999999999999" customHeight="1">
      <c r="B832" s="31"/>
      <c r="C832" s="194" t="s">
        <v>1</v>
      </c>
      <c r="D832" s="194" t="s">
        <v>362</v>
      </c>
      <c r="E832" s="16" t="s">
        <v>1</v>
      </c>
      <c r="F832" s="195">
        <v>14</v>
      </c>
      <c r="H832" s="31"/>
    </row>
    <row r="833" spans="2:8" s="1" customFormat="1" ht="16.899999999999999" customHeight="1">
      <c r="B833" s="31"/>
      <c r="C833" s="194" t="s">
        <v>1</v>
      </c>
      <c r="D833" s="194" t="s">
        <v>768</v>
      </c>
      <c r="E833" s="16" t="s">
        <v>1</v>
      </c>
      <c r="F833" s="195">
        <v>0</v>
      </c>
      <c r="H833" s="31"/>
    </row>
    <row r="834" spans="2:8" s="1" customFormat="1" ht="16.899999999999999" customHeight="1">
      <c r="B834" s="31"/>
      <c r="C834" s="194" t="s">
        <v>1</v>
      </c>
      <c r="D834" s="194" t="s">
        <v>359</v>
      </c>
      <c r="E834" s="16" t="s">
        <v>1</v>
      </c>
      <c r="F834" s="195">
        <v>17.5</v>
      </c>
      <c r="H834" s="31"/>
    </row>
    <row r="835" spans="2:8" s="1" customFormat="1" ht="16.899999999999999" customHeight="1">
      <c r="B835" s="31"/>
      <c r="C835" s="194" t="s">
        <v>1</v>
      </c>
      <c r="D835" s="194" t="s">
        <v>790</v>
      </c>
      <c r="E835" s="16" t="s">
        <v>1</v>
      </c>
      <c r="F835" s="195">
        <v>0</v>
      </c>
      <c r="H835" s="31"/>
    </row>
    <row r="836" spans="2:8" s="1" customFormat="1" ht="16.899999999999999" customHeight="1">
      <c r="B836" s="31"/>
      <c r="C836" s="194" t="s">
        <v>1</v>
      </c>
      <c r="D836" s="194" t="s">
        <v>363</v>
      </c>
      <c r="E836" s="16" t="s">
        <v>1</v>
      </c>
      <c r="F836" s="195">
        <v>21</v>
      </c>
      <c r="H836" s="31"/>
    </row>
    <row r="837" spans="2:8" s="1" customFormat="1" ht="16.899999999999999" customHeight="1">
      <c r="B837" s="31"/>
      <c r="C837" s="194" t="s">
        <v>1</v>
      </c>
      <c r="D837" s="194" t="s">
        <v>770</v>
      </c>
      <c r="E837" s="16" t="s">
        <v>1</v>
      </c>
      <c r="F837" s="195">
        <v>0</v>
      </c>
      <c r="H837" s="31"/>
    </row>
    <row r="838" spans="2:8" s="1" customFormat="1" ht="16.899999999999999" customHeight="1">
      <c r="B838" s="31"/>
      <c r="C838" s="194" t="s">
        <v>1</v>
      </c>
      <c r="D838" s="194" t="s">
        <v>360</v>
      </c>
      <c r="E838" s="16" t="s">
        <v>1</v>
      </c>
      <c r="F838" s="195">
        <v>31.5</v>
      </c>
      <c r="H838" s="31"/>
    </row>
    <row r="839" spans="2:8" s="1" customFormat="1" ht="16.899999999999999" customHeight="1">
      <c r="B839" s="31"/>
      <c r="C839" s="194" t="s">
        <v>1</v>
      </c>
      <c r="D839" s="194" t="s">
        <v>771</v>
      </c>
      <c r="E839" s="16" t="s">
        <v>1</v>
      </c>
      <c r="F839" s="195">
        <v>0</v>
      </c>
      <c r="H839" s="31"/>
    </row>
    <row r="840" spans="2:8" s="1" customFormat="1" ht="16.899999999999999" customHeight="1">
      <c r="B840" s="31"/>
      <c r="C840" s="194" t="s">
        <v>1</v>
      </c>
      <c r="D840" s="194" t="s">
        <v>367</v>
      </c>
      <c r="E840" s="16" t="s">
        <v>1</v>
      </c>
      <c r="F840" s="195">
        <v>28</v>
      </c>
      <c r="H840" s="31"/>
    </row>
    <row r="841" spans="2:8" s="1" customFormat="1" ht="16.899999999999999" customHeight="1">
      <c r="B841" s="31"/>
      <c r="C841" s="194" t="s">
        <v>1</v>
      </c>
      <c r="D841" s="194" t="s">
        <v>772</v>
      </c>
      <c r="E841" s="16" t="s">
        <v>1</v>
      </c>
      <c r="F841" s="195">
        <v>0</v>
      </c>
      <c r="H841" s="31"/>
    </row>
    <row r="842" spans="2:8" s="1" customFormat="1" ht="16.899999999999999" customHeight="1">
      <c r="B842" s="31"/>
      <c r="C842" s="194" t="s">
        <v>1</v>
      </c>
      <c r="D842" s="194" t="s">
        <v>368</v>
      </c>
      <c r="E842" s="16" t="s">
        <v>1</v>
      </c>
      <c r="F842" s="195">
        <v>24.5</v>
      </c>
      <c r="H842" s="31"/>
    </row>
    <row r="843" spans="2:8" s="1" customFormat="1" ht="16.899999999999999" customHeight="1">
      <c r="B843" s="31"/>
      <c r="C843" s="194" t="s">
        <v>1</v>
      </c>
      <c r="D843" s="194" t="s">
        <v>773</v>
      </c>
      <c r="E843" s="16" t="s">
        <v>1</v>
      </c>
      <c r="F843" s="195">
        <v>0</v>
      </c>
      <c r="H843" s="31"/>
    </row>
    <row r="844" spans="2:8" s="1" customFormat="1" ht="16.899999999999999" customHeight="1">
      <c r="B844" s="31"/>
      <c r="C844" s="194" t="s">
        <v>1</v>
      </c>
      <c r="D844" s="194" t="s">
        <v>362</v>
      </c>
      <c r="E844" s="16" t="s">
        <v>1</v>
      </c>
      <c r="F844" s="195">
        <v>14</v>
      </c>
      <c r="H844" s="31"/>
    </row>
    <row r="845" spans="2:8" s="1" customFormat="1" ht="16.899999999999999" customHeight="1">
      <c r="B845" s="31"/>
      <c r="C845" s="194" t="s">
        <v>1</v>
      </c>
      <c r="D845" s="194" t="s">
        <v>774</v>
      </c>
      <c r="E845" s="16" t="s">
        <v>1</v>
      </c>
      <c r="F845" s="195">
        <v>0</v>
      </c>
      <c r="H845" s="31"/>
    </row>
    <row r="846" spans="2:8" s="1" customFormat="1" ht="16.899999999999999" customHeight="1">
      <c r="B846" s="31"/>
      <c r="C846" s="194" t="s">
        <v>1</v>
      </c>
      <c r="D846" s="194" t="s">
        <v>363</v>
      </c>
      <c r="E846" s="16" t="s">
        <v>1</v>
      </c>
      <c r="F846" s="195">
        <v>21</v>
      </c>
      <c r="H846" s="31"/>
    </row>
    <row r="847" spans="2:8" s="1" customFormat="1" ht="16.899999999999999" customHeight="1">
      <c r="B847" s="31"/>
      <c r="C847" s="194" t="s">
        <v>1</v>
      </c>
      <c r="D847" s="194" t="s">
        <v>775</v>
      </c>
      <c r="E847" s="16" t="s">
        <v>1</v>
      </c>
      <c r="F847" s="195">
        <v>0</v>
      </c>
      <c r="H847" s="31"/>
    </row>
    <row r="848" spans="2:8" s="1" customFormat="1" ht="16.899999999999999" customHeight="1">
      <c r="B848" s="31"/>
      <c r="C848" s="194" t="s">
        <v>1</v>
      </c>
      <c r="D848" s="194" t="s">
        <v>362</v>
      </c>
      <c r="E848" s="16" t="s">
        <v>1</v>
      </c>
      <c r="F848" s="195">
        <v>14</v>
      </c>
      <c r="H848" s="31"/>
    </row>
    <row r="849" spans="2:8" s="1" customFormat="1" ht="16.899999999999999" customHeight="1">
      <c r="B849" s="31"/>
      <c r="C849" s="194" t="s">
        <v>1</v>
      </c>
      <c r="D849" s="194" t="s">
        <v>776</v>
      </c>
      <c r="E849" s="16" t="s">
        <v>1</v>
      </c>
      <c r="F849" s="195">
        <v>0</v>
      </c>
      <c r="H849" s="31"/>
    </row>
    <row r="850" spans="2:8" s="1" customFormat="1" ht="16.899999999999999" customHeight="1">
      <c r="B850" s="31"/>
      <c r="C850" s="194" t="s">
        <v>1</v>
      </c>
      <c r="D850" s="194" t="s">
        <v>359</v>
      </c>
      <c r="E850" s="16" t="s">
        <v>1</v>
      </c>
      <c r="F850" s="195">
        <v>17.5</v>
      </c>
      <c r="H850" s="31"/>
    </row>
    <row r="851" spans="2:8" s="1" customFormat="1" ht="16.899999999999999" customHeight="1">
      <c r="B851" s="31"/>
      <c r="C851" s="194" t="s">
        <v>1</v>
      </c>
      <c r="D851" s="194" t="s">
        <v>788</v>
      </c>
      <c r="E851" s="16" t="s">
        <v>1</v>
      </c>
      <c r="F851" s="195">
        <v>0</v>
      </c>
      <c r="H851" s="31"/>
    </row>
    <row r="852" spans="2:8" s="1" customFormat="1" ht="16.899999999999999" customHeight="1">
      <c r="B852" s="31"/>
      <c r="C852" s="194" t="s">
        <v>1</v>
      </c>
      <c r="D852" s="194" t="s">
        <v>364</v>
      </c>
      <c r="E852" s="16" t="s">
        <v>1</v>
      </c>
      <c r="F852" s="195">
        <v>10.5</v>
      </c>
      <c r="H852" s="31"/>
    </row>
    <row r="853" spans="2:8" s="1" customFormat="1" ht="16.899999999999999" customHeight="1">
      <c r="B853" s="31"/>
      <c r="C853" s="194" t="s">
        <v>115</v>
      </c>
      <c r="D853" s="194" t="s">
        <v>189</v>
      </c>
      <c r="E853" s="16" t="s">
        <v>1</v>
      </c>
      <c r="F853" s="195">
        <v>546</v>
      </c>
      <c r="H853" s="31"/>
    </row>
    <row r="854" spans="2:8" s="1" customFormat="1" ht="16.899999999999999" customHeight="1">
      <c r="B854" s="31"/>
      <c r="C854" s="196" t="s">
        <v>1070</v>
      </c>
      <c r="H854" s="31"/>
    </row>
    <row r="855" spans="2:8" s="1" customFormat="1" ht="16.899999999999999" customHeight="1">
      <c r="B855" s="31"/>
      <c r="C855" s="194" t="s">
        <v>356</v>
      </c>
      <c r="D855" s="194" t="s">
        <v>357</v>
      </c>
      <c r="E855" s="16" t="s">
        <v>116</v>
      </c>
      <c r="F855" s="195">
        <v>546</v>
      </c>
      <c r="H855" s="31"/>
    </row>
    <row r="856" spans="2:8" s="1" customFormat="1" ht="16.899999999999999" customHeight="1">
      <c r="B856" s="31"/>
      <c r="C856" s="194" t="s">
        <v>370</v>
      </c>
      <c r="D856" s="194" t="s">
        <v>371</v>
      </c>
      <c r="E856" s="16" t="s">
        <v>116</v>
      </c>
      <c r="F856" s="195">
        <v>546</v>
      </c>
      <c r="H856" s="31"/>
    </row>
    <row r="857" spans="2:8" s="1" customFormat="1" ht="16.899999999999999" customHeight="1">
      <c r="B857" s="31"/>
      <c r="C857" s="190" t="s">
        <v>118</v>
      </c>
      <c r="D857" s="191" t="s">
        <v>119</v>
      </c>
      <c r="E857" s="192" t="s">
        <v>116</v>
      </c>
      <c r="F857" s="193">
        <v>578.34</v>
      </c>
      <c r="H857" s="31"/>
    </row>
    <row r="858" spans="2:8" s="1" customFormat="1" ht="16.899999999999999" customHeight="1">
      <c r="B858" s="31"/>
      <c r="C858" s="194" t="s">
        <v>1</v>
      </c>
      <c r="D858" s="194" t="s">
        <v>791</v>
      </c>
      <c r="E858" s="16" t="s">
        <v>1</v>
      </c>
      <c r="F858" s="195">
        <v>0</v>
      </c>
      <c r="H858" s="31"/>
    </row>
    <row r="859" spans="2:8" s="1" customFormat="1" ht="16.899999999999999" customHeight="1">
      <c r="B859" s="31"/>
      <c r="C859" s="194" t="s">
        <v>1</v>
      </c>
      <c r="D859" s="194" t="s">
        <v>792</v>
      </c>
      <c r="E859" s="16" t="s">
        <v>1</v>
      </c>
      <c r="F859" s="195">
        <v>578.34</v>
      </c>
      <c r="H859" s="31"/>
    </row>
    <row r="860" spans="2:8" s="1" customFormat="1" ht="16.899999999999999" customHeight="1">
      <c r="B860" s="31"/>
      <c r="C860" s="194" t="s">
        <v>118</v>
      </c>
      <c r="D860" s="194" t="s">
        <v>189</v>
      </c>
      <c r="E860" s="16" t="s">
        <v>1</v>
      </c>
      <c r="F860" s="195">
        <v>578.34</v>
      </c>
      <c r="H860" s="31"/>
    </row>
    <row r="861" spans="2:8" s="1" customFormat="1" ht="16.899999999999999" customHeight="1">
      <c r="B861" s="31"/>
      <c r="C861" s="196" t="s">
        <v>1070</v>
      </c>
      <c r="H861" s="31"/>
    </row>
    <row r="862" spans="2:8" s="1" customFormat="1" ht="16.899999999999999" customHeight="1">
      <c r="B862" s="31"/>
      <c r="C862" s="194" t="s">
        <v>374</v>
      </c>
      <c r="D862" s="194" t="s">
        <v>375</v>
      </c>
      <c r="E862" s="16" t="s">
        <v>116</v>
      </c>
      <c r="F862" s="195">
        <v>578.34</v>
      </c>
      <c r="H862" s="31"/>
    </row>
    <row r="863" spans="2:8" s="1" customFormat="1" ht="16.899999999999999" customHeight="1">
      <c r="B863" s="31"/>
      <c r="C863" s="194" t="s">
        <v>380</v>
      </c>
      <c r="D863" s="194" t="s">
        <v>381</v>
      </c>
      <c r="E863" s="16" t="s">
        <v>116</v>
      </c>
      <c r="F863" s="195">
        <v>578.34</v>
      </c>
      <c r="H863" s="31"/>
    </row>
    <row r="864" spans="2:8" s="1" customFormat="1" ht="16.899999999999999" customHeight="1">
      <c r="B864" s="31"/>
      <c r="C864" s="190" t="s">
        <v>122</v>
      </c>
      <c r="D864" s="191" t="s">
        <v>123</v>
      </c>
      <c r="E864" s="192" t="s">
        <v>116</v>
      </c>
      <c r="F864" s="193">
        <v>7.5</v>
      </c>
      <c r="H864" s="31"/>
    </row>
    <row r="865" spans="2:8" s="1" customFormat="1" ht="16.899999999999999" customHeight="1">
      <c r="B865" s="31"/>
      <c r="C865" s="194" t="s">
        <v>1</v>
      </c>
      <c r="D865" s="194" t="s">
        <v>747</v>
      </c>
      <c r="E865" s="16" t="s">
        <v>1</v>
      </c>
      <c r="F865" s="195">
        <v>7.5</v>
      </c>
      <c r="H865" s="31"/>
    </row>
    <row r="866" spans="2:8" s="1" customFormat="1" ht="16.899999999999999" customHeight="1">
      <c r="B866" s="31"/>
      <c r="C866" s="194" t="s">
        <v>122</v>
      </c>
      <c r="D866" s="194" t="s">
        <v>189</v>
      </c>
      <c r="E866" s="16" t="s">
        <v>1</v>
      </c>
      <c r="F866" s="195">
        <v>7.5</v>
      </c>
      <c r="H866" s="31"/>
    </row>
    <row r="867" spans="2:8" s="1" customFormat="1" ht="16.899999999999999" customHeight="1">
      <c r="B867" s="31"/>
      <c r="C867" s="196" t="s">
        <v>1070</v>
      </c>
      <c r="H867" s="31"/>
    </row>
    <row r="868" spans="2:8" s="1" customFormat="1" ht="16.899999999999999" customHeight="1">
      <c r="B868" s="31"/>
      <c r="C868" s="194" t="s">
        <v>202</v>
      </c>
      <c r="D868" s="194" t="s">
        <v>203</v>
      </c>
      <c r="E868" s="16" t="s">
        <v>116</v>
      </c>
      <c r="F868" s="195">
        <v>7.5</v>
      </c>
      <c r="H868" s="31"/>
    </row>
    <row r="869" spans="2:8" s="1" customFormat="1" ht="16.899999999999999" customHeight="1">
      <c r="B869" s="31"/>
      <c r="C869" s="194" t="s">
        <v>207</v>
      </c>
      <c r="D869" s="194" t="s">
        <v>208</v>
      </c>
      <c r="E869" s="16" t="s">
        <v>116</v>
      </c>
      <c r="F869" s="195">
        <v>7.5</v>
      </c>
      <c r="H869" s="31"/>
    </row>
    <row r="870" spans="2:8" s="1" customFormat="1" ht="16.899999999999999" customHeight="1">
      <c r="B870" s="31"/>
      <c r="C870" s="190" t="s">
        <v>126</v>
      </c>
      <c r="D870" s="191" t="s">
        <v>127</v>
      </c>
      <c r="E870" s="192" t="s">
        <v>105</v>
      </c>
      <c r="F870" s="193">
        <v>368.55</v>
      </c>
      <c r="H870" s="31"/>
    </row>
    <row r="871" spans="2:8" s="1" customFormat="1" ht="16.899999999999999" customHeight="1">
      <c r="B871" s="31"/>
      <c r="C871" s="194" t="s">
        <v>1</v>
      </c>
      <c r="D871" s="194" t="s">
        <v>791</v>
      </c>
      <c r="E871" s="16" t="s">
        <v>1</v>
      </c>
      <c r="F871" s="195">
        <v>0</v>
      </c>
      <c r="H871" s="31"/>
    </row>
    <row r="872" spans="2:8" s="1" customFormat="1" ht="16.899999999999999" customHeight="1">
      <c r="B872" s="31"/>
      <c r="C872" s="194" t="s">
        <v>1</v>
      </c>
      <c r="D872" s="194" t="s">
        <v>793</v>
      </c>
      <c r="E872" s="16" t="s">
        <v>1</v>
      </c>
      <c r="F872" s="195">
        <v>368.55</v>
      </c>
      <c r="H872" s="31"/>
    </row>
    <row r="873" spans="2:8" s="1" customFormat="1" ht="16.899999999999999" customHeight="1">
      <c r="B873" s="31"/>
      <c r="C873" s="194" t="s">
        <v>126</v>
      </c>
      <c r="D873" s="194" t="s">
        <v>189</v>
      </c>
      <c r="E873" s="16" t="s">
        <v>1</v>
      </c>
      <c r="F873" s="195">
        <v>368.55</v>
      </c>
      <c r="H873" s="31"/>
    </row>
    <row r="874" spans="2:8" s="1" customFormat="1" ht="16.899999999999999" customHeight="1">
      <c r="B874" s="31"/>
      <c r="C874" s="196" t="s">
        <v>1070</v>
      </c>
      <c r="H874" s="31"/>
    </row>
    <row r="875" spans="2:8" s="1" customFormat="1" ht="16.899999999999999" customHeight="1">
      <c r="B875" s="31"/>
      <c r="C875" s="194" t="s">
        <v>384</v>
      </c>
      <c r="D875" s="194" t="s">
        <v>385</v>
      </c>
      <c r="E875" s="16" t="s">
        <v>105</v>
      </c>
      <c r="F875" s="195">
        <v>368.55</v>
      </c>
      <c r="H875" s="31"/>
    </row>
    <row r="876" spans="2:8" s="1" customFormat="1" ht="16.899999999999999" customHeight="1">
      <c r="B876" s="31"/>
      <c r="C876" s="194" t="s">
        <v>389</v>
      </c>
      <c r="D876" s="194" t="s">
        <v>390</v>
      </c>
      <c r="E876" s="16" t="s">
        <v>105</v>
      </c>
      <c r="F876" s="195">
        <v>368.55</v>
      </c>
      <c r="H876" s="31"/>
    </row>
    <row r="877" spans="2:8" s="1" customFormat="1" ht="16.899999999999999" customHeight="1">
      <c r="B877" s="31"/>
      <c r="C877" s="190" t="s">
        <v>129</v>
      </c>
      <c r="D877" s="191" t="s">
        <v>129</v>
      </c>
      <c r="E877" s="192" t="s">
        <v>1</v>
      </c>
      <c r="F877" s="193">
        <v>192.125</v>
      </c>
      <c r="H877" s="31"/>
    </row>
    <row r="878" spans="2:8" s="1" customFormat="1" ht="16.899999999999999" customHeight="1">
      <c r="B878" s="31"/>
      <c r="C878" s="194" t="s">
        <v>1</v>
      </c>
      <c r="D878" s="194" t="s">
        <v>315</v>
      </c>
      <c r="E878" s="16" t="s">
        <v>1</v>
      </c>
      <c r="F878" s="195">
        <v>0</v>
      </c>
      <c r="H878" s="31"/>
    </row>
    <row r="879" spans="2:8" s="1" customFormat="1" ht="16.899999999999999" customHeight="1">
      <c r="B879" s="31"/>
      <c r="C879" s="194" t="s">
        <v>1</v>
      </c>
      <c r="D879" s="194" t="s">
        <v>751</v>
      </c>
      <c r="E879" s="16" t="s">
        <v>1</v>
      </c>
      <c r="F879" s="195">
        <v>0</v>
      </c>
      <c r="H879" s="31"/>
    </row>
    <row r="880" spans="2:8" s="1" customFormat="1" ht="16.899999999999999" customHeight="1">
      <c r="B880" s="31"/>
      <c r="C880" s="194" t="s">
        <v>1</v>
      </c>
      <c r="D880" s="194" t="s">
        <v>317</v>
      </c>
      <c r="E880" s="16" t="s">
        <v>1</v>
      </c>
      <c r="F880" s="195">
        <v>13.95</v>
      </c>
      <c r="H880" s="31"/>
    </row>
    <row r="881" spans="2:8" s="1" customFormat="1" ht="16.899999999999999" customHeight="1">
      <c r="B881" s="31"/>
      <c r="C881" s="194" t="s">
        <v>1</v>
      </c>
      <c r="D881" s="194" t="s">
        <v>752</v>
      </c>
      <c r="E881" s="16" t="s">
        <v>1</v>
      </c>
      <c r="F881" s="195">
        <v>0</v>
      </c>
      <c r="H881" s="31"/>
    </row>
    <row r="882" spans="2:8" s="1" customFormat="1" ht="16.899999999999999" customHeight="1">
      <c r="B882" s="31"/>
      <c r="C882" s="194" t="s">
        <v>1</v>
      </c>
      <c r="D882" s="194" t="s">
        <v>339</v>
      </c>
      <c r="E882" s="16" t="s">
        <v>1</v>
      </c>
      <c r="F882" s="195">
        <v>9.8000000000000007</v>
      </c>
      <c r="H882" s="31"/>
    </row>
    <row r="883" spans="2:8" s="1" customFormat="1" ht="16.899999999999999" customHeight="1">
      <c r="B883" s="31"/>
      <c r="C883" s="194" t="s">
        <v>1</v>
      </c>
      <c r="D883" s="194" t="s">
        <v>753</v>
      </c>
      <c r="E883" s="16" t="s">
        <v>1</v>
      </c>
      <c r="F883" s="195">
        <v>0</v>
      </c>
      <c r="H883" s="31"/>
    </row>
    <row r="884" spans="2:8" s="1" customFormat="1" ht="16.899999999999999" customHeight="1">
      <c r="B884" s="31"/>
      <c r="C884" s="194" t="s">
        <v>1</v>
      </c>
      <c r="D884" s="194" t="s">
        <v>778</v>
      </c>
      <c r="E884" s="16" t="s">
        <v>1</v>
      </c>
      <c r="F884" s="195">
        <v>4.2</v>
      </c>
      <c r="H884" s="31"/>
    </row>
    <row r="885" spans="2:8" s="1" customFormat="1" ht="16.899999999999999" customHeight="1">
      <c r="B885" s="31"/>
      <c r="C885" s="194" t="s">
        <v>1</v>
      </c>
      <c r="D885" s="194" t="s">
        <v>754</v>
      </c>
      <c r="E885" s="16" t="s">
        <v>1</v>
      </c>
      <c r="F885" s="195">
        <v>0</v>
      </c>
      <c r="H885" s="31"/>
    </row>
    <row r="886" spans="2:8" s="1" customFormat="1" ht="16.899999999999999" customHeight="1">
      <c r="B886" s="31"/>
      <c r="C886" s="194" t="s">
        <v>1</v>
      </c>
      <c r="D886" s="194" t="s">
        <v>323</v>
      </c>
      <c r="E886" s="16" t="s">
        <v>1</v>
      </c>
      <c r="F886" s="195">
        <v>7.75</v>
      </c>
      <c r="H886" s="31"/>
    </row>
    <row r="887" spans="2:8" s="1" customFormat="1" ht="16.899999999999999" customHeight="1">
      <c r="B887" s="31"/>
      <c r="C887" s="194" t="s">
        <v>1</v>
      </c>
      <c r="D887" s="194" t="s">
        <v>755</v>
      </c>
      <c r="E887" s="16" t="s">
        <v>1</v>
      </c>
      <c r="F887" s="195">
        <v>0</v>
      </c>
      <c r="H887" s="31"/>
    </row>
    <row r="888" spans="2:8" s="1" customFormat="1" ht="16.899999999999999" customHeight="1">
      <c r="B888" s="31"/>
      <c r="C888" s="194" t="s">
        <v>1</v>
      </c>
      <c r="D888" s="194" t="s">
        <v>779</v>
      </c>
      <c r="E888" s="16" t="s">
        <v>1</v>
      </c>
      <c r="F888" s="195">
        <v>10.85</v>
      </c>
      <c r="H888" s="31"/>
    </row>
    <row r="889" spans="2:8" s="1" customFormat="1" ht="16.899999999999999" customHeight="1">
      <c r="B889" s="31"/>
      <c r="C889" s="194" t="s">
        <v>1</v>
      </c>
      <c r="D889" s="194" t="s">
        <v>756</v>
      </c>
      <c r="E889" s="16" t="s">
        <v>1</v>
      </c>
      <c r="F889" s="195">
        <v>0</v>
      </c>
      <c r="H889" s="31"/>
    </row>
    <row r="890" spans="2:8" s="1" customFormat="1" ht="16.899999999999999" customHeight="1">
      <c r="B890" s="31"/>
      <c r="C890" s="194" t="s">
        <v>1</v>
      </c>
      <c r="D890" s="194" t="s">
        <v>780</v>
      </c>
      <c r="E890" s="16" t="s">
        <v>1</v>
      </c>
      <c r="F890" s="195">
        <v>5.6</v>
      </c>
      <c r="H890" s="31"/>
    </row>
    <row r="891" spans="2:8" s="1" customFormat="1" ht="16.899999999999999" customHeight="1">
      <c r="B891" s="31"/>
      <c r="C891" s="194" t="s">
        <v>1</v>
      </c>
      <c r="D891" s="194" t="s">
        <v>757</v>
      </c>
      <c r="E891" s="16" t="s">
        <v>1</v>
      </c>
      <c r="F891" s="195">
        <v>0</v>
      </c>
      <c r="H891" s="31"/>
    </row>
    <row r="892" spans="2:8" s="1" customFormat="1" ht="16.899999999999999" customHeight="1">
      <c r="B892" s="31"/>
      <c r="C892" s="194" t="s">
        <v>1</v>
      </c>
      <c r="D892" s="194" t="s">
        <v>339</v>
      </c>
      <c r="E892" s="16" t="s">
        <v>1</v>
      </c>
      <c r="F892" s="195">
        <v>9.8000000000000007</v>
      </c>
      <c r="H892" s="31"/>
    </row>
    <row r="893" spans="2:8" s="1" customFormat="1" ht="16.899999999999999" customHeight="1">
      <c r="B893" s="31"/>
      <c r="C893" s="194" t="s">
        <v>1</v>
      </c>
      <c r="D893" s="194" t="s">
        <v>758</v>
      </c>
      <c r="E893" s="16" t="s">
        <v>1</v>
      </c>
      <c r="F893" s="195">
        <v>0</v>
      </c>
      <c r="H893" s="31"/>
    </row>
    <row r="894" spans="2:8" s="1" customFormat="1" ht="16.899999999999999" customHeight="1">
      <c r="B894" s="31"/>
      <c r="C894" s="194" t="s">
        <v>1</v>
      </c>
      <c r="D894" s="194" t="s">
        <v>779</v>
      </c>
      <c r="E894" s="16" t="s">
        <v>1</v>
      </c>
      <c r="F894" s="195">
        <v>10.85</v>
      </c>
      <c r="H894" s="31"/>
    </row>
    <row r="895" spans="2:8" s="1" customFormat="1" ht="16.899999999999999" customHeight="1">
      <c r="B895" s="31"/>
      <c r="C895" s="194" t="s">
        <v>1</v>
      </c>
      <c r="D895" s="194" t="s">
        <v>759</v>
      </c>
      <c r="E895" s="16" t="s">
        <v>1</v>
      </c>
      <c r="F895" s="195">
        <v>0</v>
      </c>
      <c r="H895" s="31"/>
    </row>
    <row r="896" spans="2:8" s="1" customFormat="1" ht="16.899999999999999" customHeight="1">
      <c r="B896" s="31"/>
      <c r="C896" s="194" t="s">
        <v>1</v>
      </c>
      <c r="D896" s="194" t="s">
        <v>781</v>
      </c>
      <c r="E896" s="16" t="s">
        <v>1</v>
      </c>
      <c r="F896" s="195">
        <v>8.4</v>
      </c>
      <c r="H896" s="31"/>
    </row>
    <row r="897" spans="2:8" s="1" customFormat="1" ht="16.899999999999999" customHeight="1">
      <c r="B897" s="31"/>
      <c r="C897" s="194" t="s">
        <v>1</v>
      </c>
      <c r="D897" s="194" t="s">
        <v>760</v>
      </c>
      <c r="E897" s="16" t="s">
        <v>1</v>
      </c>
      <c r="F897" s="195">
        <v>0</v>
      </c>
      <c r="H897" s="31"/>
    </row>
    <row r="898" spans="2:8" s="1" customFormat="1" ht="16.899999999999999" customHeight="1">
      <c r="B898" s="31"/>
      <c r="C898" s="194" t="s">
        <v>1</v>
      </c>
      <c r="D898" s="194" t="s">
        <v>782</v>
      </c>
      <c r="E898" s="16" t="s">
        <v>1</v>
      </c>
      <c r="F898" s="195">
        <v>7</v>
      </c>
      <c r="H898" s="31"/>
    </row>
    <row r="899" spans="2:8" s="1" customFormat="1" ht="16.899999999999999" customHeight="1">
      <c r="B899" s="31"/>
      <c r="C899" s="194" t="s">
        <v>1</v>
      </c>
      <c r="D899" s="194" t="s">
        <v>761</v>
      </c>
      <c r="E899" s="16" t="s">
        <v>1</v>
      </c>
      <c r="F899" s="195">
        <v>0</v>
      </c>
      <c r="H899" s="31"/>
    </row>
    <row r="900" spans="2:8" s="1" customFormat="1" ht="16.899999999999999" customHeight="1">
      <c r="B900" s="31"/>
      <c r="C900" s="194" t="s">
        <v>1</v>
      </c>
      <c r="D900" s="194" t="s">
        <v>316</v>
      </c>
      <c r="E900" s="16" t="s">
        <v>1</v>
      </c>
      <c r="F900" s="195">
        <v>7</v>
      </c>
      <c r="H900" s="31"/>
    </row>
    <row r="901" spans="2:8" s="1" customFormat="1" ht="16.899999999999999" customHeight="1">
      <c r="B901" s="31"/>
      <c r="C901" s="194" t="s">
        <v>1</v>
      </c>
      <c r="D901" s="194" t="s">
        <v>762</v>
      </c>
      <c r="E901" s="16" t="s">
        <v>1</v>
      </c>
      <c r="F901" s="195">
        <v>0</v>
      </c>
      <c r="H901" s="31"/>
    </row>
    <row r="902" spans="2:8" s="1" customFormat="1" ht="16.899999999999999" customHeight="1">
      <c r="B902" s="31"/>
      <c r="C902" s="194" t="s">
        <v>1</v>
      </c>
      <c r="D902" s="194" t="s">
        <v>323</v>
      </c>
      <c r="E902" s="16" t="s">
        <v>1</v>
      </c>
      <c r="F902" s="195">
        <v>7.75</v>
      </c>
      <c r="H902" s="31"/>
    </row>
    <row r="903" spans="2:8" s="1" customFormat="1" ht="16.899999999999999" customHeight="1">
      <c r="B903" s="31"/>
      <c r="C903" s="194" t="s">
        <v>1</v>
      </c>
      <c r="D903" s="194" t="s">
        <v>763</v>
      </c>
      <c r="E903" s="16" t="s">
        <v>1</v>
      </c>
      <c r="F903" s="195">
        <v>0</v>
      </c>
      <c r="H903" s="31"/>
    </row>
    <row r="904" spans="2:8" s="1" customFormat="1" ht="16.899999999999999" customHeight="1">
      <c r="B904" s="31"/>
      <c r="C904" s="194" t="s">
        <v>1</v>
      </c>
      <c r="D904" s="194" t="s">
        <v>335</v>
      </c>
      <c r="E904" s="16" t="s">
        <v>1</v>
      </c>
      <c r="F904" s="195">
        <v>4.6500000000000004</v>
      </c>
      <c r="H904" s="31"/>
    </row>
    <row r="905" spans="2:8" s="1" customFormat="1" ht="16.899999999999999" customHeight="1">
      <c r="B905" s="31"/>
      <c r="C905" s="194" t="s">
        <v>1</v>
      </c>
      <c r="D905" s="194" t="s">
        <v>764</v>
      </c>
      <c r="E905" s="16" t="s">
        <v>1</v>
      </c>
      <c r="F905" s="195">
        <v>0</v>
      </c>
      <c r="H905" s="31"/>
    </row>
    <row r="906" spans="2:8" s="1" customFormat="1" ht="16.899999999999999" customHeight="1">
      <c r="B906" s="31"/>
      <c r="C906" s="194" t="s">
        <v>1</v>
      </c>
      <c r="D906" s="194" t="s">
        <v>783</v>
      </c>
      <c r="E906" s="16" t="s">
        <v>1</v>
      </c>
      <c r="F906" s="195">
        <v>15.5</v>
      </c>
      <c r="H906" s="31"/>
    </row>
    <row r="907" spans="2:8" s="1" customFormat="1" ht="16.899999999999999" customHeight="1">
      <c r="B907" s="31"/>
      <c r="C907" s="194" t="s">
        <v>1</v>
      </c>
      <c r="D907" s="194" t="s">
        <v>765</v>
      </c>
      <c r="E907" s="16" t="s">
        <v>1</v>
      </c>
      <c r="F907" s="195">
        <v>0</v>
      </c>
      <c r="H907" s="31"/>
    </row>
    <row r="908" spans="2:8" s="1" customFormat="1" ht="16.899999999999999" customHeight="1">
      <c r="B908" s="31"/>
      <c r="C908" s="194" t="s">
        <v>1</v>
      </c>
      <c r="D908" s="194" t="s">
        <v>779</v>
      </c>
      <c r="E908" s="16" t="s">
        <v>1</v>
      </c>
      <c r="F908" s="195">
        <v>10.85</v>
      </c>
      <c r="H908" s="31"/>
    </row>
    <row r="909" spans="2:8" s="1" customFormat="1" ht="16.899999999999999" customHeight="1">
      <c r="B909" s="31"/>
      <c r="C909" s="194" t="s">
        <v>1</v>
      </c>
      <c r="D909" s="194" t="s">
        <v>766</v>
      </c>
      <c r="E909" s="16" t="s">
        <v>1</v>
      </c>
      <c r="F909" s="195">
        <v>0</v>
      </c>
      <c r="H909" s="31"/>
    </row>
    <row r="910" spans="2:8" s="1" customFormat="1" ht="16.899999999999999" customHeight="1">
      <c r="B910" s="31"/>
      <c r="C910" s="194" t="s">
        <v>1</v>
      </c>
      <c r="D910" s="194" t="s">
        <v>323</v>
      </c>
      <c r="E910" s="16" t="s">
        <v>1</v>
      </c>
      <c r="F910" s="195">
        <v>7.75</v>
      </c>
      <c r="H910" s="31"/>
    </row>
    <row r="911" spans="2:8" s="1" customFormat="1" ht="16.899999999999999" customHeight="1">
      <c r="B911" s="31"/>
      <c r="C911" s="194" t="s">
        <v>1</v>
      </c>
      <c r="D911" s="194" t="s">
        <v>767</v>
      </c>
      <c r="E911" s="16" t="s">
        <v>1</v>
      </c>
      <c r="F911" s="195">
        <v>0</v>
      </c>
      <c r="H911" s="31"/>
    </row>
    <row r="912" spans="2:8" s="1" customFormat="1" ht="16.899999999999999" customHeight="1">
      <c r="B912" s="31"/>
      <c r="C912" s="194" t="s">
        <v>1</v>
      </c>
      <c r="D912" s="194" t="s">
        <v>319</v>
      </c>
      <c r="E912" s="16" t="s">
        <v>1</v>
      </c>
      <c r="F912" s="195">
        <v>6.2</v>
      </c>
      <c r="H912" s="31"/>
    </row>
    <row r="913" spans="2:8" s="1" customFormat="1" ht="16.899999999999999" customHeight="1">
      <c r="B913" s="31"/>
      <c r="C913" s="194" t="s">
        <v>1</v>
      </c>
      <c r="D913" s="194" t="s">
        <v>768</v>
      </c>
      <c r="E913" s="16" t="s">
        <v>1</v>
      </c>
      <c r="F913" s="195">
        <v>0</v>
      </c>
      <c r="H913" s="31"/>
    </row>
    <row r="914" spans="2:8" s="1" customFormat="1" ht="16.899999999999999" customHeight="1">
      <c r="B914" s="31"/>
      <c r="C914" s="194" t="s">
        <v>1</v>
      </c>
      <c r="D914" s="194" t="s">
        <v>323</v>
      </c>
      <c r="E914" s="16" t="s">
        <v>1</v>
      </c>
      <c r="F914" s="195">
        <v>7.75</v>
      </c>
      <c r="H914" s="31"/>
    </row>
    <row r="915" spans="2:8" s="1" customFormat="1" ht="16.899999999999999" customHeight="1">
      <c r="B915" s="31"/>
      <c r="C915" s="194" t="s">
        <v>1</v>
      </c>
      <c r="D915" s="194" t="s">
        <v>769</v>
      </c>
      <c r="E915" s="16" t="s">
        <v>1</v>
      </c>
      <c r="F915" s="195">
        <v>0</v>
      </c>
      <c r="H915" s="31"/>
    </row>
    <row r="916" spans="2:8" s="1" customFormat="1" ht="16.899999999999999" customHeight="1">
      <c r="B916" s="31"/>
      <c r="C916" s="194" t="s">
        <v>1</v>
      </c>
      <c r="D916" s="194" t="s">
        <v>328</v>
      </c>
      <c r="E916" s="16" t="s">
        <v>1</v>
      </c>
      <c r="F916" s="195">
        <v>9.3000000000000007</v>
      </c>
      <c r="H916" s="31"/>
    </row>
    <row r="917" spans="2:8" s="1" customFormat="1" ht="16.899999999999999" customHeight="1">
      <c r="B917" s="31"/>
      <c r="C917" s="194" t="s">
        <v>1</v>
      </c>
      <c r="D917" s="194" t="s">
        <v>770</v>
      </c>
      <c r="E917" s="16" t="s">
        <v>1</v>
      </c>
      <c r="F917" s="195">
        <v>0</v>
      </c>
      <c r="H917" s="31"/>
    </row>
    <row r="918" spans="2:8" s="1" customFormat="1" ht="16.899999999999999" customHeight="1">
      <c r="B918" s="31"/>
      <c r="C918" s="194" t="s">
        <v>1</v>
      </c>
      <c r="D918" s="194" t="s">
        <v>784</v>
      </c>
      <c r="E918" s="16" t="s">
        <v>1</v>
      </c>
      <c r="F918" s="195">
        <v>12.6</v>
      </c>
      <c r="H918" s="31"/>
    </row>
    <row r="919" spans="2:8" s="1" customFormat="1" ht="16.899999999999999" customHeight="1">
      <c r="B919" s="31"/>
      <c r="C919" s="194" t="s">
        <v>1</v>
      </c>
      <c r="D919" s="194" t="s">
        <v>771</v>
      </c>
      <c r="E919" s="16" t="s">
        <v>1</v>
      </c>
      <c r="F919" s="195">
        <v>0</v>
      </c>
      <c r="H919" s="31"/>
    </row>
    <row r="920" spans="2:8" s="1" customFormat="1" ht="16.899999999999999" customHeight="1">
      <c r="B920" s="31"/>
      <c r="C920" s="194" t="s">
        <v>1</v>
      </c>
      <c r="D920" s="194" t="s">
        <v>338</v>
      </c>
      <c r="E920" s="16" t="s">
        <v>1</v>
      </c>
      <c r="F920" s="195">
        <v>12.4</v>
      </c>
      <c r="H920" s="31"/>
    </row>
    <row r="921" spans="2:8" s="1" customFormat="1" ht="16.899999999999999" customHeight="1">
      <c r="B921" s="31"/>
      <c r="C921" s="194" t="s">
        <v>1</v>
      </c>
      <c r="D921" s="194" t="s">
        <v>772</v>
      </c>
      <c r="E921" s="16" t="s">
        <v>1</v>
      </c>
      <c r="F921" s="195">
        <v>0</v>
      </c>
      <c r="H921" s="31"/>
    </row>
    <row r="922" spans="2:8" s="1" customFormat="1" ht="16.899999999999999" customHeight="1">
      <c r="B922" s="31"/>
      <c r="C922" s="194" t="s">
        <v>1</v>
      </c>
      <c r="D922" s="194" t="s">
        <v>779</v>
      </c>
      <c r="E922" s="16" t="s">
        <v>1</v>
      </c>
      <c r="F922" s="195">
        <v>10.85</v>
      </c>
      <c r="H922" s="31"/>
    </row>
    <row r="923" spans="2:8" s="1" customFormat="1" ht="16.899999999999999" customHeight="1">
      <c r="B923" s="31"/>
      <c r="C923" s="194" t="s">
        <v>1</v>
      </c>
      <c r="D923" s="194" t="s">
        <v>773</v>
      </c>
      <c r="E923" s="16" t="s">
        <v>1</v>
      </c>
      <c r="F923" s="195">
        <v>0</v>
      </c>
      <c r="H923" s="31"/>
    </row>
    <row r="924" spans="2:8" s="1" customFormat="1" ht="16.899999999999999" customHeight="1">
      <c r="B924" s="31"/>
      <c r="C924" s="194" t="s">
        <v>1</v>
      </c>
      <c r="D924" s="194" t="s">
        <v>785</v>
      </c>
      <c r="E924" s="16" t="s">
        <v>1</v>
      </c>
      <c r="F924" s="195">
        <v>5.6</v>
      </c>
      <c r="H924" s="31"/>
    </row>
    <row r="925" spans="2:8" s="1" customFormat="1" ht="16.899999999999999" customHeight="1">
      <c r="B925" s="31"/>
      <c r="C925" s="194" t="s">
        <v>1</v>
      </c>
      <c r="D925" s="194" t="s">
        <v>774</v>
      </c>
      <c r="E925" s="16" t="s">
        <v>1</v>
      </c>
      <c r="F925" s="195">
        <v>0</v>
      </c>
      <c r="H925" s="31"/>
    </row>
    <row r="926" spans="2:8" s="1" customFormat="1" ht="16.899999999999999" customHeight="1">
      <c r="B926" s="31"/>
      <c r="C926" s="194" t="s">
        <v>1</v>
      </c>
      <c r="D926" s="194" t="s">
        <v>786</v>
      </c>
      <c r="E926" s="16" t="s">
        <v>1</v>
      </c>
      <c r="F926" s="195">
        <v>2.3250000000000002</v>
      </c>
      <c r="H926" s="31"/>
    </row>
    <row r="927" spans="2:8" s="1" customFormat="1" ht="16.899999999999999" customHeight="1">
      <c r="B927" s="31"/>
      <c r="C927" s="194" t="s">
        <v>1</v>
      </c>
      <c r="D927" s="194" t="s">
        <v>787</v>
      </c>
      <c r="E927" s="16" t="s">
        <v>1</v>
      </c>
      <c r="F927" s="195">
        <v>6.3</v>
      </c>
      <c r="H927" s="31"/>
    </row>
    <row r="928" spans="2:8" s="1" customFormat="1" ht="16.899999999999999" customHeight="1">
      <c r="B928" s="31"/>
      <c r="C928" s="194" t="s">
        <v>1</v>
      </c>
      <c r="D928" s="194" t="s">
        <v>775</v>
      </c>
      <c r="E928" s="16" t="s">
        <v>1</v>
      </c>
      <c r="F928" s="195">
        <v>0</v>
      </c>
      <c r="H928" s="31"/>
    </row>
    <row r="929" spans="2:8" s="1" customFormat="1" ht="16.899999999999999" customHeight="1">
      <c r="B929" s="31"/>
      <c r="C929" s="194" t="s">
        <v>1</v>
      </c>
      <c r="D929" s="194" t="s">
        <v>319</v>
      </c>
      <c r="E929" s="16" t="s">
        <v>1</v>
      </c>
      <c r="F929" s="195">
        <v>6.2</v>
      </c>
      <c r="H929" s="31"/>
    </row>
    <row r="930" spans="2:8" s="1" customFormat="1" ht="16.899999999999999" customHeight="1">
      <c r="B930" s="31"/>
      <c r="C930" s="194" t="s">
        <v>1</v>
      </c>
      <c r="D930" s="194" t="s">
        <v>776</v>
      </c>
      <c r="E930" s="16" t="s">
        <v>1</v>
      </c>
      <c r="F930" s="195">
        <v>0</v>
      </c>
      <c r="H930" s="31"/>
    </row>
    <row r="931" spans="2:8" s="1" customFormat="1" ht="16.899999999999999" customHeight="1">
      <c r="B931" s="31"/>
      <c r="C931" s="194" t="s">
        <v>1</v>
      </c>
      <c r="D931" s="194" t="s">
        <v>316</v>
      </c>
      <c r="E931" s="16" t="s">
        <v>1</v>
      </c>
      <c r="F931" s="195">
        <v>7</v>
      </c>
      <c r="H931" s="31"/>
    </row>
    <row r="932" spans="2:8" s="1" customFormat="1" ht="16.899999999999999" customHeight="1">
      <c r="B932" s="31"/>
      <c r="C932" s="194" t="s">
        <v>1</v>
      </c>
      <c r="D932" s="194" t="s">
        <v>788</v>
      </c>
      <c r="E932" s="16" t="s">
        <v>1</v>
      </c>
      <c r="F932" s="195">
        <v>0</v>
      </c>
      <c r="H932" s="31"/>
    </row>
    <row r="933" spans="2:8" s="1" customFormat="1" ht="16.899999999999999" customHeight="1">
      <c r="B933" s="31"/>
      <c r="C933" s="194" t="s">
        <v>1</v>
      </c>
      <c r="D933" s="194" t="s">
        <v>778</v>
      </c>
      <c r="E933" s="16" t="s">
        <v>1</v>
      </c>
      <c r="F933" s="195">
        <v>4.2</v>
      </c>
      <c r="H933" s="31"/>
    </row>
    <row r="934" spans="2:8" s="1" customFormat="1" ht="16.899999999999999" customHeight="1">
      <c r="B934" s="31"/>
      <c r="C934" s="194" t="s">
        <v>1</v>
      </c>
      <c r="D934" s="194" t="s">
        <v>343</v>
      </c>
      <c r="E934" s="16" t="s">
        <v>1</v>
      </c>
      <c r="F934" s="195">
        <v>-40.299999999999997</v>
      </c>
      <c r="H934" s="31"/>
    </row>
    <row r="935" spans="2:8" s="1" customFormat="1" ht="16.899999999999999" customHeight="1">
      <c r="B935" s="31"/>
      <c r="C935" s="194" t="s">
        <v>129</v>
      </c>
      <c r="D935" s="194" t="s">
        <v>189</v>
      </c>
      <c r="E935" s="16" t="s">
        <v>1</v>
      </c>
      <c r="F935" s="195">
        <v>192.125</v>
      </c>
      <c r="H935" s="31"/>
    </row>
    <row r="936" spans="2:8" s="1" customFormat="1" ht="16.899999999999999" customHeight="1">
      <c r="B936" s="31"/>
      <c r="C936" s="196" t="s">
        <v>1070</v>
      </c>
      <c r="H936" s="31"/>
    </row>
    <row r="937" spans="2:8" s="1" customFormat="1" ht="22.5">
      <c r="B937" s="31"/>
      <c r="C937" s="194" t="s">
        <v>312</v>
      </c>
      <c r="D937" s="194" t="s">
        <v>313</v>
      </c>
      <c r="E937" s="16" t="s">
        <v>105</v>
      </c>
      <c r="F937" s="195">
        <v>96.063000000000002</v>
      </c>
      <c r="H937" s="31"/>
    </row>
    <row r="938" spans="2:8" s="1" customFormat="1" ht="16.899999999999999" customHeight="1">
      <c r="B938" s="31"/>
      <c r="C938" s="194" t="s">
        <v>229</v>
      </c>
      <c r="D938" s="194" t="s">
        <v>230</v>
      </c>
      <c r="E938" s="16" t="s">
        <v>105</v>
      </c>
      <c r="F938" s="195">
        <v>55.271000000000001</v>
      </c>
      <c r="H938" s="31"/>
    </row>
    <row r="939" spans="2:8" s="1" customFormat="1" ht="22.5">
      <c r="B939" s="31"/>
      <c r="C939" s="194" t="s">
        <v>346</v>
      </c>
      <c r="D939" s="194" t="s">
        <v>347</v>
      </c>
      <c r="E939" s="16" t="s">
        <v>105</v>
      </c>
      <c r="F939" s="195">
        <v>76.849999999999994</v>
      </c>
      <c r="H939" s="31"/>
    </row>
    <row r="940" spans="2:8" s="1" customFormat="1" ht="22.5">
      <c r="B940" s="31"/>
      <c r="C940" s="194" t="s">
        <v>351</v>
      </c>
      <c r="D940" s="194" t="s">
        <v>352</v>
      </c>
      <c r="E940" s="16" t="s">
        <v>105</v>
      </c>
      <c r="F940" s="195">
        <v>19.213000000000001</v>
      </c>
      <c r="H940" s="31"/>
    </row>
    <row r="941" spans="2:8" s="1" customFormat="1" ht="22.5">
      <c r="B941" s="31"/>
      <c r="C941" s="194" t="s">
        <v>393</v>
      </c>
      <c r="D941" s="194" t="s">
        <v>394</v>
      </c>
      <c r="E941" s="16" t="s">
        <v>105</v>
      </c>
      <c r="F941" s="195">
        <v>774.31500000000005</v>
      </c>
      <c r="H941" s="31"/>
    </row>
    <row r="942" spans="2:8" s="1" customFormat="1" ht="22.5">
      <c r="B942" s="31"/>
      <c r="C942" s="194" t="s">
        <v>402</v>
      </c>
      <c r="D942" s="194" t="s">
        <v>403</v>
      </c>
      <c r="E942" s="16" t="s">
        <v>105</v>
      </c>
      <c r="F942" s="195">
        <v>276.35700000000003</v>
      </c>
      <c r="H942" s="31"/>
    </row>
    <row r="943" spans="2:8" s="1" customFormat="1" ht="22.5">
      <c r="B943" s="31"/>
      <c r="C943" s="194" t="s">
        <v>407</v>
      </c>
      <c r="D943" s="194" t="s">
        <v>408</v>
      </c>
      <c r="E943" s="16" t="s">
        <v>105</v>
      </c>
      <c r="F943" s="195">
        <v>85.021000000000001</v>
      </c>
      <c r="H943" s="31"/>
    </row>
    <row r="944" spans="2:8" s="1" customFormat="1" ht="22.5">
      <c r="B944" s="31"/>
      <c r="C944" s="194" t="s">
        <v>419</v>
      </c>
      <c r="D944" s="194" t="s">
        <v>420</v>
      </c>
      <c r="E944" s="16" t="s">
        <v>105</v>
      </c>
      <c r="F944" s="195">
        <v>85.021000000000001</v>
      </c>
      <c r="H944" s="31"/>
    </row>
    <row r="945" spans="2:8" s="1" customFormat="1" ht="16.899999999999999" customHeight="1">
      <c r="B945" s="31"/>
      <c r="C945" s="194" t="s">
        <v>428</v>
      </c>
      <c r="D945" s="194" t="s">
        <v>429</v>
      </c>
      <c r="E945" s="16" t="s">
        <v>105</v>
      </c>
      <c r="F945" s="195">
        <v>391.64299999999997</v>
      </c>
      <c r="H945" s="31"/>
    </row>
    <row r="946" spans="2:8" s="1" customFormat="1" ht="16.899999999999999" customHeight="1">
      <c r="B946" s="31"/>
      <c r="C946" s="194" t="s">
        <v>432</v>
      </c>
      <c r="D946" s="194" t="s">
        <v>433</v>
      </c>
      <c r="E946" s="16" t="s">
        <v>105</v>
      </c>
      <c r="F946" s="195">
        <v>276.35700000000003</v>
      </c>
      <c r="H946" s="31"/>
    </row>
    <row r="947" spans="2:8" s="1" customFormat="1" ht="16.899999999999999" customHeight="1">
      <c r="B947" s="31"/>
      <c r="C947" s="194" t="s">
        <v>444</v>
      </c>
      <c r="D947" s="194" t="s">
        <v>445</v>
      </c>
      <c r="E947" s="16" t="s">
        <v>105</v>
      </c>
      <c r="F947" s="195">
        <v>667.99900000000002</v>
      </c>
      <c r="H947" s="31"/>
    </row>
    <row r="948" spans="2:8" s="1" customFormat="1" ht="16.899999999999999" customHeight="1">
      <c r="B948" s="31"/>
      <c r="C948" s="194" t="s">
        <v>449</v>
      </c>
      <c r="D948" s="194" t="s">
        <v>450</v>
      </c>
      <c r="E948" s="16" t="s">
        <v>105</v>
      </c>
      <c r="F948" s="195">
        <v>386.53699999999998</v>
      </c>
      <c r="H948" s="31"/>
    </row>
    <row r="949" spans="2:8" s="1" customFormat="1" ht="16.899999999999999" customHeight="1">
      <c r="B949" s="31"/>
      <c r="C949" s="190" t="s">
        <v>131</v>
      </c>
      <c r="D949" s="191" t="s">
        <v>132</v>
      </c>
      <c r="E949" s="192" t="s">
        <v>105</v>
      </c>
      <c r="F949" s="193">
        <v>85.021000000000001</v>
      </c>
      <c r="H949" s="31"/>
    </row>
    <row r="950" spans="2:8" s="1" customFormat="1" ht="16.899999999999999" customHeight="1">
      <c r="B950" s="31"/>
      <c r="C950" s="194" t="s">
        <v>1</v>
      </c>
      <c r="D950" s="194" t="s">
        <v>410</v>
      </c>
      <c r="E950" s="16" t="s">
        <v>1</v>
      </c>
      <c r="F950" s="195">
        <v>0</v>
      </c>
      <c r="H950" s="31"/>
    </row>
    <row r="951" spans="2:8" s="1" customFormat="1" ht="16.899999999999999" customHeight="1">
      <c r="B951" s="31"/>
      <c r="C951" s="194" t="s">
        <v>1</v>
      </c>
      <c r="D951" s="194" t="s">
        <v>397</v>
      </c>
      <c r="E951" s="16" t="s">
        <v>1</v>
      </c>
      <c r="F951" s="195">
        <v>276.35700000000003</v>
      </c>
      <c r="H951" s="31"/>
    </row>
    <row r="952" spans="2:8" s="1" customFormat="1" ht="16.899999999999999" customHeight="1">
      <c r="B952" s="31"/>
      <c r="C952" s="194" t="s">
        <v>1</v>
      </c>
      <c r="D952" s="194" t="s">
        <v>411</v>
      </c>
      <c r="E952" s="16" t="s">
        <v>1</v>
      </c>
      <c r="F952" s="195">
        <v>-191.33600000000001</v>
      </c>
      <c r="H952" s="31"/>
    </row>
    <row r="953" spans="2:8" s="1" customFormat="1" ht="16.899999999999999" customHeight="1">
      <c r="B953" s="31"/>
      <c r="C953" s="194" t="s">
        <v>131</v>
      </c>
      <c r="D953" s="194" t="s">
        <v>189</v>
      </c>
      <c r="E953" s="16" t="s">
        <v>1</v>
      </c>
      <c r="F953" s="195">
        <v>85.021000000000001</v>
      </c>
      <c r="H953" s="31"/>
    </row>
    <row r="954" spans="2:8" s="1" customFormat="1" ht="16.899999999999999" customHeight="1">
      <c r="B954" s="31"/>
      <c r="C954" s="196" t="s">
        <v>1070</v>
      </c>
      <c r="H954" s="31"/>
    </row>
    <row r="955" spans="2:8" s="1" customFormat="1" ht="22.5">
      <c r="B955" s="31"/>
      <c r="C955" s="194" t="s">
        <v>407</v>
      </c>
      <c r="D955" s="194" t="s">
        <v>408</v>
      </c>
      <c r="E955" s="16" t="s">
        <v>105</v>
      </c>
      <c r="F955" s="195">
        <v>85.021000000000001</v>
      </c>
      <c r="H955" s="31"/>
    </row>
    <row r="956" spans="2:8" s="1" customFormat="1" ht="22.5">
      <c r="B956" s="31"/>
      <c r="C956" s="194" t="s">
        <v>413</v>
      </c>
      <c r="D956" s="194" t="s">
        <v>414</v>
      </c>
      <c r="E956" s="16" t="s">
        <v>105</v>
      </c>
      <c r="F956" s="195">
        <v>1530.3779999999999</v>
      </c>
      <c r="H956" s="31"/>
    </row>
    <row r="957" spans="2:8" s="1" customFormat="1" ht="22.5">
      <c r="B957" s="31"/>
      <c r="C957" s="194" t="s">
        <v>437</v>
      </c>
      <c r="D957" s="194" t="s">
        <v>438</v>
      </c>
      <c r="E957" s="16" t="s">
        <v>439</v>
      </c>
      <c r="F957" s="195">
        <v>340.084</v>
      </c>
      <c r="H957" s="31"/>
    </row>
    <row r="958" spans="2:8" s="1" customFormat="1" ht="16.899999999999999" customHeight="1">
      <c r="B958" s="31"/>
      <c r="C958" s="190" t="s">
        <v>134</v>
      </c>
      <c r="D958" s="191" t="s">
        <v>135</v>
      </c>
      <c r="E958" s="192" t="s">
        <v>105</v>
      </c>
      <c r="F958" s="193">
        <v>85.021000000000001</v>
      </c>
      <c r="H958" s="31"/>
    </row>
    <row r="959" spans="2:8" s="1" customFormat="1" ht="16.899999999999999" customHeight="1">
      <c r="B959" s="31"/>
      <c r="C959" s="194" t="s">
        <v>1</v>
      </c>
      <c r="D959" s="194" t="s">
        <v>410</v>
      </c>
      <c r="E959" s="16" t="s">
        <v>1</v>
      </c>
      <c r="F959" s="195">
        <v>0</v>
      </c>
      <c r="H959" s="31"/>
    </row>
    <row r="960" spans="2:8" s="1" customFormat="1" ht="16.899999999999999" customHeight="1">
      <c r="B960" s="31"/>
      <c r="C960" s="194" t="s">
        <v>1</v>
      </c>
      <c r="D960" s="194" t="s">
        <v>397</v>
      </c>
      <c r="E960" s="16" t="s">
        <v>1</v>
      </c>
      <c r="F960" s="195">
        <v>276.35700000000003</v>
      </c>
      <c r="H960" s="31"/>
    </row>
    <row r="961" spans="2:8" s="1" customFormat="1" ht="16.899999999999999" customHeight="1">
      <c r="B961" s="31"/>
      <c r="C961" s="194" t="s">
        <v>1</v>
      </c>
      <c r="D961" s="194" t="s">
        <v>411</v>
      </c>
      <c r="E961" s="16" t="s">
        <v>1</v>
      </c>
      <c r="F961" s="195">
        <v>-191.33600000000001</v>
      </c>
      <c r="H961" s="31"/>
    </row>
    <row r="962" spans="2:8" s="1" customFormat="1" ht="16.899999999999999" customHeight="1">
      <c r="B962" s="31"/>
      <c r="C962" s="194" t="s">
        <v>134</v>
      </c>
      <c r="D962" s="194" t="s">
        <v>189</v>
      </c>
      <c r="E962" s="16" t="s">
        <v>1</v>
      </c>
      <c r="F962" s="195">
        <v>85.021000000000001</v>
      </c>
      <c r="H962" s="31"/>
    </row>
    <row r="963" spans="2:8" s="1" customFormat="1" ht="16.899999999999999" customHeight="1">
      <c r="B963" s="31"/>
      <c r="C963" s="196" t="s">
        <v>1070</v>
      </c>
      <c r="H963" s="31"/>
    </row>
    <row r="964" spans="2:8" s="1" customFormat="1" ht="22.5">
      <c r="B964" s="31"/>
      <c r="C964" s="194" t="s">
        <v>419</v>
      </c>
      <c r="D964" s="194" t="s">
        <v>420</v>
      </c>
      <c r="E964" s="16" t="s">
        <v>105</v>
      </c>
      <c r="F964" s="195">
        <v>85.021000000000001</v>
      </c>
      <c r="H964" s="31"/>
    </row>
    <row r="965" spans="2:8" s="1" customFormat="1" ht="22.5">
      <c r="B965" s="31"/>
      <c r="C965" s="194" t="s">
        <v>423</v>
      </c>
      <c r="D965" s="194" t="s">
        <v>424</v>
      </c>
      <c r="E965" s="16" t="s">
        <v>105</v>
      </c>
      <c r="F965" s="195">
        <v>1530.3779999999999</v>
      </c>
      <c r="H965" s="31"/>
    </row>
    <row r="966" spans="2:8" s="1" customFormat="1" ht="22.5">
      <c r="B966" s="31"/>
      <c r="C966" s="194" t="s">
        <v>437</v>
      </c>
      <c r="D966" s="194" t="s">
        <v>438</v>
      </c>
      <c r="E966" s="16" t="s">
        <v>439</v>
      </c>
      <c r="F966" s="195">
        <v>340.084</v>
      </c>
      <c r="H966" s="31"/>
    </row>
    <row r="967" spans="2:8" s="1" customFormat="1" ht="16.899999999999999" customHeight="1">
      <c r="B967" s="31"/>
      <c r="C967" s="190" t="s">
        <v>136</v>
      </c>
      <c r="D967" s="191" t="s">
        <v>136</v>
      </c>
      <c r="E967" s="192" t="s">
        <v>105</v>
      </c>
      <c r="F967" s="193">
        <v>40.299999999999997</v>
      </c>
      <c r="H967" s="31"/>
    </row>
    <row r="968" spans="2:8" s="1" customFormat="1" ht="16.899999999999999" customHeight="1">
      <c r="B968" s="31"/>
      <c r="C968" s="194" t="s">
        <v>1</v>
      </c>
      <c r="D968" s="194" t="s">
        <v>237</v>
      </c>
      <c r="E968" s="16" t="s">
        <v>1</v>
      </c>
      <c r="F968" s="195">
        <v>0</v>
      </c>
      <c r="H968" s="31"/>
    </row>
    <row r="969" spans="2:8" s="1" customFormat="1" ht="16.899999999999999" customHeight="1">
      <c r="B969" s="31"/>
      <c r="C969" s="194" t="s">
        <v>1</v>
      </c>
      <c r="D969" s="194" t="s">
        <v>750</v>
      </c>
      <c r="E969" s="16" t="s">
        <v>1</v>
      </c>
      <c r="F969" s="195">
        <v>40.299999999999997</v>
      </c>
      <c r="H969" s="31"/>
    </row>
    <row r="970" spans="2:8" s="1" customFormat="1" ht="16.899999999999999" customHeight="1">
      <c r="B970" s="31"/>
      <c r="C970" s="194" t="s">
        <v>136</v>
      </c>
      <c r="D970" s="194" t="s">
        <v>189</v>
      </c>
      <c r="E970" s="16" t="s">
        <v>1</v>
      </c>
      <c r="F970" s="195">
        <v>40.299999999999997</v>
      </c>
      <c r="H970" s="31"/>
    </row>
    <row r="971" spans="2:8" s="1" customFormat="1" ht="16.899999999999999" customHeight="1">
      <c r="B971" s="31"/>
      <c r="C971" s="196" t="s">
        <v>1070</v>
      </c>
      <c r="H971" s="31"/>
    </row>
    <row r="972" spans="2:8" s="1" customFormat="1" ht="22.5">
      <c r="B972" s="31"/>
      <c r="C972" s="194" t="s">
        <v>234</v>
      </c>
      <c r="D972" s="194" t="s">
        <v>235</v>
      </c>
      <c r="E972" s="16" t="s">
        <v>105</v>
      </c>
      <c r="F972" s="195">
        <v>20.149999999999999</v>
      </c>
      <c r="H972" s="31"/>
    </row>
    <row r="973" spans="2:8" s="1" customFormat="1" ht="16.899999999999999" customHeight="1">
      <c r="B973" s="31"/>
      <c r="C973" s="194" t="s">
        <v>229</v>
      </c>
      <c r="D973" s="194" t="s">
        <v>230</v>
      </c>
      <c r="E973" s="16" t="s">
        <v>105</v>
      </c>
      <c r="F973" s="195">
        <v>55.271000000000001</v>
      </c>
      <c r="H973" s="31"/>
    </row>
    <row r="974" spans="2:8" s="1" customFormat="1" ht="22.5">
      <c r="B974" s="31"/>
      <c r="C974" s="194" t="s">
        <v>292</v>
      </c>
      <c r="D974" s="194" t="s">
        <v>293</v>
      </c>
      <c r="E974" s="16" t="s">
        <v>105</v>
      </c>
      <c r="F974" s="195">
        <v>16.12</v>
      </c>
      <c r="H974" s="31"/>
    </row>
    <row r="975" spans="2:8" s="1" customFormat="1" ht="22.5">
      <c r="B975" s="31"/>
      <c r="C975" s="194" t="s">
        <v>302</v>
      </c>
      <c r="D975" s="194" t="s">
        <v>303</v>
      </c>
      <c r="E975" s="16" t="s">
        <v>105</v>
      </c>
      <c r="F975" s="195">
        <v>4.03</v>
      </c>
      <c r="H975" s="31"/>
    </row>
    <row r="976" spans="2:8" s="1" customFormat="1" ht="22.5">
      <c r="B976" s="31"/>
      <c r="C976" s="194" t="s">
        <v>312</v>
      </c>
      <c r="D976" s="194" t="s">
        <v>313</v>
      </c>
      <c r="E976" s="16" t="s">
        <v>105</v>
      </c>
      <c r="F976" s="195">
        <v>96.063000000000002</v>
      </c>
      <c r="H976" s="31"/>
    </row>
    <row r="977" spans="2:8" s="1" customFormat="1" ht="22.5">
      <c r="B977" s="31"/>
      <c r="C977" s="194" t="s">
        <v>393</v>
      </c>
      <c r="D977" s="194" t="s">
        <v>394</v>
      </c>
      <c r="E977" s="16" t="s">
        <v>105</v>
      </c>
      <c r="F977" s="195">
        <v>774.31500000000005</v>
      </c>
      <c r="H977" s="31"/>
    </row>
    <row r="978" spans="2:8" s="1" customFormat="1" ht="22.5">
      <c r="B978" s="31"/>
      <c r="C978" s="194" t="s">
        <v>402</v>
      </c>
      <c r="D978" s="194" t="s">
        <v>403</v>
      </c>
      <c r="E978" s="16" t="s">
        <v>105</v>
      </c>
      <c r="F978" s="195">
        <v>276.35700000000003</v>
      </c>
      <c r="H978" s="31"/>
    </row>
    <row r="979" spans="2:8" s="1" customFormat="1" ht="22.5">
      <c r="B979" s="31"/>
      <c r="C979" s="194" t="s">
        <v>407</v>
      </c>
      <c r="D979" s="194" t="s">
        <v>408</v>
      </c>
      <c r="E979" s="16" t="s">
        <v>105</v>
      </c>
      <c r="F979" s="195">
        <v>85.021000000000001</v>
      </c>
      <c r="H979" s="31"/>
    </row>
    <row r="980" spans="2:8" s="1" customFormat="1" ht="22.5">
      <c r="B980" s="31"/>
      <c r="C980" s="194" t="s">
        <v>419</v>
      </c>
      <c r="D980" s="194" t="s">
        <v>420</v>
      </c>
      <c r="E980" s="16" t="s">
        <v>105</v>
      </c>
      <c r="F980" s="195">
        <v>85.021000000000001</v>
      </c>
      <c r="H980" s="31"/>
    </row>
    <row r="981" spans="2:8" s="1" customFormat="1" ht="16.899999999999999" customHeight="1">
      <c r="B981" s="31"/>
      <c r="C981" s="194" t="s">
        <v>428</v>
      </c>
      <c r="D981" s="194" t="s">
        <v>429</v>
      </c>
      <c r="E981" s="16" t="s">
        <v>105</v>
      </c>
      <c r="F981" s="195">
        <v>391.64299999999997</v>
      </c>
      <c r="H981" s="31"/>
    </row>
    <row r="982" spans="2:8" s="1" customFormat="1" ht="16.899999999999999" customHeight="1">
      <c r="B982" s="31"/>
      <c r="C982" s="194" t="s">
        <v>432</v>
      </c>
      <c r="D982" s="194" t="s">
        <v>433</v>
      </c>
      <c r="E982" s="16" t="s">
        <v>105</v>
      </c>
      <c r="F982" s="195">
        <v>276.35700000000003</v>
      </c>
      <c r="H982" s="31"/>
    </row>
    <row r="983" spans="2:8" s="1" customFormat="1" ht="16.899999999999999" customHeight="1">
      <c r="B983" s="31"/>
      <c r="C983" s="194" t="s">
        <v>444</v>
      </c>
      <c r="D983" s="194" t="s">
        <v>445</v>
      </c>
      <c r="E983" s="16" t="s">
        <v>105</v>
      </c>
      <c r="F983" s="195">
        <v>667.99900000000002</v>
      </c>
      <c r="H983" s="31"/>
    </row>
    <row r="984" spans="2:8" s="1" customFormat="1" ht="16.899999999999999" customHeight="1">
      <c r="B984" s="31"/>
      <c r="C984" s="194" t="s">
        <v>449</v>
      </c>
      <c r="D984" s="194" t="s">
        <v>450</v>
      </c>
      <c r="E984" s="16" t="s">
        <v>105</v>
      </c>
      <c r="F984" s="195">
        <v>386.53699999999998</v>
      </c>
      <c r="H984" s="31"/>
    </row>
    <row r="985" spans="2:8" s="1" customFormat="1" ht="16.899999999999999" customHeight="1">
      <c r="B985" s="31"/>
      <c r="C985" s="190" t="s">
        <v>138</v>
      </c>
      <c r="D985" s="191" t="s">
        <v>138</v>
      </c>
      <c r="E985" s="192" t="s">
        <v>116</v>
      </c>
      <c r="F985" s="193">
        <v>528</v>
      </c>
      <c r="H985" s="31"/>
    </row>
    <row r="986" spans="2:8" s="1" customFormat="1" ht="16.899999999999999" customHeight="1">
      <c r="B986" s="31"/>
      <c r="C986" s="194" t="s">
        <v>1</v>
      </c>
      <c r="D986" s="194" t="s">
        <v>748</v>
      </c>
      <c r="E986" s="16" t="s">
        <v>1</v>
      </c>
      <c r="F986" s="195">
        <v>528</v>
      </c>
      <c r="H986" s="31"/>
    </row>
    <row r="987" spans="2:8" s="1" customFormat="1" ht="16.899999999999999" customHeight="1">
      <c r="B987" s="31"/>
      <c r="C987" s="194" t="s">
        <v>138</v>
      </c>
      <c r="D987" s="194" t="s">
        <v>189</v>
      </c>
      <c r="E987" s="16" t="s">
        <v>1</v>
      </c>
      <c r="F987" s="195">
        <v>528</v>
      </c>
      <c r="H987" s="31"/>
    </row>
    <row r="988" spans="2:8" s="1" customFormat="1" ht="16.899999999999999" customHeight="1">
      <c r="B988" s="31"/>
      <c r="C988" s="196" t="s">
        <v>1070</v>
      </c>
      <c r="H988" s="31"/>
    </row>
    <row r="989" spans="2:8" s="1" customFormat="1" ht="22.5">
      <c r="B989" s="31"/>
      <c r="C989" s="194" t="s">
        <v>211</v>
      </c>
      <c r="D989" s="194" t="s">
        <v>212</v>
      </c>
      <c r="E989" s="16" t="s">
        <v>146</v>
      </c>
      <c r="F989" s="195">
        <v>528</v>
      </c>
      <c r="H989" s="31"/>
    </row>
    <row r="990" spans="2:8" s="1" customFormat="1" ht="22.5">
      <c r="B990" s="31"/>
      <c r="C990" s="194" t="s">
        <v>216</v>
      </c>
      <c r="D990" s="194" t="s">
        <v>217</v>
      </c>
      <c r="E990" s="16" t="s">
        <v>146</v>
      </c>
      <c r="F990" s="195">
        <v>528</v>
      </c>
      <c r="H990" s="31"/>
    </row>
    <row r="991" spans="2:8" s="1" customFormat="1" ht="16.899999999999999" customHeight="1">
      <c r="B991" s="31"/>
      <c r="C991" s="190" t="s">
        <v>140</v>
      </c>
      <c r="D991" s="191" t="s">
        <v>140</v>
      </c>
      <c r="E991" s="192" t="s">
        <v>105</v>
      </c>
      <c r="F991" s="193">
        <v>386.53699999999998</v>
      </c>
      <c r="H991" s="31"/>
    </row>
    <row r="992" spans="2:8" s="1" customFormat="1" ht="16.899999999999999" customHeight="1">
      <c r="B992" s="31"/>
      <c r="C992" s="194" t="s">
        <v>1</v>
      </c>
      <c r="D992" s="194" t="s">
        <v>315</v>
      </c>
      <c r="E992" s="16" t="s">
        <v>1</v>
      </c>
      <c r="F992" s="195">
        <v>0</v>
      </c>
      <c r="H992" s="31"/>
    </row>
    <row r="993" spans="2:8" s="1" customFormat="1" ht="16.899999999999999" customHeight="1">
      <c r="B993" s="31"/>
      <c r="C993" s="194" t="s">
        <v>1</v>
      </c>
      <c r="D993" s="194" t="s">
        <v>452</v>
      </c>
      <c r="E993" s="16" t="s">
        <v>1</v>
      </c>
      <c r="F993" s="195">
        <v>476.08100000000002</v>
      </c>
      <c r="H993" s="31"/>
    </row>
    <row r="994" spans="2:8" s="1" customFormat="1" ht="16.899999999999999" customHeight="1">
      <c r="B994" s="31"/>
      <c r="C994" s="194" t="s">
        <v>1</v>
      </c>
      <c r="D994" s="194" t="s">
        <v>795</v>
      </c>
      <c r="E994" s="16" t="s">
        <v>1</v>
      </c>
      <c r="F994" s="195">
        <v>0</v>
      </c>
      <c r="H994" s="31"/>
    </row>
    <row r="995" spans="2:8" s="1" customFormat="1" ht="16.899999999999999" customHeight="1">
      <c r="B995" s="31"/>
      <c r="C995" s="194" t="s">
        <v>1</v>
      </c>
      <c r="D995" s="194" t="s">
        <v>796</v>
      </c>
      <c r="E995" s="16" t="s">
        <v>1</v>
      </c>
      <c r="F995" s="195">
        <v>-89.543999999999997</v>
      </c>
      <c r="H995" s="31"/>
    </row>
    <row r="996" spans="2:8" s="1" customFormat="1" ht="16.899999999999999" customHeight="1">
      <c r="B996" s="31"/>
      <c r="C996" s="194" t="s">
        <v>140</v>
      </c>
      <c r="D996" s="194" t="s">
        <v>189</v>
      </c>
      <c r="E996" s="16" t="s">
        <v>1</v>
      </c>
      <c r="F996" s="195">
        <v>386.53699999999998</v>
      </c>
      <c r="H996" s="31"/>
    </row>
    <row r="997" spans="2:8" s="1" customFormat="1" ht="16.899999999999999" customHeight="1">
      <c r="B997" s="31"/>
      <c r="C997" s="196" t="s">
        <v>1070</v>
      </c>
      <c r="H997" s="31"/>
    </row>
    <row r="998" spans="2:8" s="1" customFormat="1" ht="16.899999999999999" customHeight="1">
      <c r="B998" s="31"/>
      <c r="C998" s="194" t="s">
        <v>449</v>
      </c>
      <c r="D998" s="194" t="s">
        <v>450</v>
      </c>
      <c r="E998" s="16" t="s">
        <v>105</v>
      </c>
      <c r="F998" s="195">
        <v>386.53699999999998</v>
      </c>
      <c r="H998" s="31"/>
    </row>
    <row r="999" spans="2:8" s="1" customFormat="1" ht="16.899999999999999" customHeight="1">
      <c r="B999" s="31"/>
      <c r="C999" s="194" t="s">
        <v>463</v>
      </c>
      <c r="D999" s="194" t="s">
        <v>464</v>
      </c>
      <c r="E999" s="16" t="s">
        <v>105</v>
      </c>
      <c r="F999" s="195">
        <v>382.67200000000003</v>
      </c>
      <c r="H999" s="31"/>
    </row>
    <row r="1000" spans="2:8" s="1" customFormat="1" ht="16.899999999999999" customHeight="1">
      <c r="B1000" s="31"/>
      <c r="C1000" s="194" t="s">
        <v>456</v>
      </c>
      <c r="D1000" s="194" t="s">
        <v>457</v>
      </c>
      <c r="E1000" s="16" t="s">
        <v>439</v>
      </c>
      <c r="F1000" s="195">
        <v>69.576999999999998</v>
      </c>
      <c r="H1000" s="31"/>
    </row>
    <row r="1001" spans="2:8" s="1" customFormat="1" ht="16.899999999999999" customHeight="1">
      <c r="B1001" s="31"/>
      <c r="C1001" s="190" t="s">
        <v>142</v>
      </c>
      <c r="D1001" s="191" t="s">
        <v>143</v>
      </c>
      <c r="E1001" s="192" t="s">
        <v>105</v>
      </c>
      <c r="F1001" s="193">
        <v>382.67200000000003</v>
      </c>
      <c r="H1001" s="31"/>
    </row>
    <row r="1002" spans="2:8" s="1" customFormat="1" ht="16.899999999999999" customHeight="1">
      <c r="B1002" s="31"/>
      <c r="C1002" s="194" t="s">
        <v>1</v>
      </c>
      <c r="D1002" s="194" t="s">
        <v>466</v>
      </c>
      <c r="E1002" s="16" t="s">
        <v>1</v>
      </c>
      <c r="F1002" s="195">
        <v>0</v>
      </c>
      <c r="H1002" s="31"/>
    </row>
    <row r="1003" spans="2:8" s="1" customFormat="1" ht="16.899999999999999" customHeight="1">
      <c r="B1003" s="31"/>
      <c r="C1003" s="194" t="s">
        <v>1</v>
      </c>
      <c r="D1003" s="194" t="s">
        <v>467</v>
      </c>
      <c r="E1003" s="16" t="s">
        <v>1</v>
      </c>
      <c r="F1003" s="195">
        <v>382.67200000000003</v>
      </c>
      <c r="H1003" s="31"/>
    </row>
    <row r="1004" spans="2:8" s="1" customFormat="1" ht="16.899999999999999" customHeight="1">
      <c r="B1004" s="31"/>
      <c r="C1004" s="194" t="s">
        <v>142</v>
      </c>
      <c r="D1004" s="194" t="s">
        <v>189</v>
      </c>
      <c r="E1004" s="16" t="s">
        <v>1</v>
      </c>
      <c r="F1004" s="195">
        <v>382.67200000000003</v>
      </c>
      <c r="H1004" s="31"/>
    </row>
    <row r="1005" spans="2:8" s="1" customFormat="1" ht="16.899999999999999" customHeight="1">
      <c r="B1005" s="31"/>
      <c r="C1005" s="196" t="s">
        <v>1070</v>
      </c>
      <c r="H1005" s="31"/>
    </row>
    <row r="1006" spans="2:8" s="1" customFormat="1" ht="16.899999999999999" customHeight="1">
      <c r="B1006" s="31"/>
      <c r="C1006" s="194" t="s">
        <v>463</v>
      </c>
      <c r="D1006" s="194" t="s">
        <v>464</v>
      </c>
      <c r="E1006" s="16" t="s">
        <v>105</v>
      </c>
      <c r="F1006" s="195">
        <v>382.67200000000003</v>
      </c>
      <c r="H1006" s="31"/>
    </row>
    <row r="1007" spans="2:8" s="1" customFormat="1" ht="22.5">
      <c r="B1007" s="31"/>
      <c r="C1007" s="194" t="s">
        <v>393</v>
      </c>
      <c r="D1007" s="194" t="s">
        <v>394</v>
      </c>
      <c r="E1007" s="16" t="s">
        <v>105</v>
      </c>
      <c r="F1007" s="195">
        <v>774.31500000000005</v>
      </c>
      <c r="H1007" s="31"/>
    </row>
    <row r="1008" spans="2:8" s="1" customFormat="1" ht="22.5">
      <c r="B1008" s="31"/>
      <c r="C1008" s="194" t="s">
        <v>407</v>
      </c>
      <c r="D1008" s="194" t="s">
        <v>408</v>
      </c>
      <c r="E1008" s="16" t="s">
        <v>105</v>
      </c>
      <c r="F1008" s="195">
        <v>85.021000000000001</v>
      </c>
      <c r="H1008" s="31"/>
    </row>
    <row r="1009" spans="2:8" s="1" customFormat="1" ht="22.5">
      <c r="B1009" s="31"/>
      <c r="C1009" s="194" t="s">
        <v>419</v>
      </c>
      <c r="D1009" s="194" t="s">
        <v>420</v>
      </c>
      <c r="E1009" s="16" t="s">
        <v>105</v>
      </c>
      <c r="F1009" s="195">
        <v>85.021000000000001</v>
      </c>
      <c r="H1009" s="31"/>
    </row>
    <row r="1010" spans="2:8" s="1" customFormat="1" ht="16.899999999999999" customHeight="1">
      <c r="B1010" s="31"/>
      <c r="C1010" s="190" t="s">
        <v>145</v>
      </c>
      <c r="D1010" s="191" t="s">
        <v>145</v>
      </c>
      <c r="E1010" s="192" t="s">
        <v>146</v>
      </c>
      <c r="F1010" s="193">
        <v>76.95</v>
      </c>
      <c r="H1010" s="31"/>
    </row>
    <row r="1011" spans="2:8" s="1" customFormat="1" ht="16.899999999999999" customHeight="1">
      <c r="B1011" s="31"/>
      <c r="C1011" s="194" t="s">
        <v>1</v>
      </c>
      <c r="D1011" s="194" t="s">
        <v>749</v>
      </c>
      <c r="E1011" s="16" t="s">
        <v>1</v>
      </c>
      <c r="F1011" s="195">
        <v>76.95</v>
      </c>
      <c r="H1011" s="31"/>
    </row>
    <row r="1012" spans="2:8" s="1" customFormat="1" ht="16.899999999999999" customHeight="1">
      <c r="B1012" s="31"/>
      <c r="C1012" s="194" t="s">
        <v>145</v>
      </c>
      <c r="D1012" s="194" t="s">
        <v>189</v>
      </c>
      <c r="E1012" s="16" t="s">
        <v>1</v>
      </c>
      <c r="F1012" s="195">
        <v>76.95</v>
      </c>
      <c r="H1012" s="31"/>
    </row>
    <row r="1013" spans="2:8" s="1" customFormat="1" ht="16.899999999999999" customHeight="1">
      <c r="B1013" s="31"/>
      <c r="C1013" s="196" t="s">
        <v>1070</v>
      </c>
      <c r="H1013" s="31"/>
    </row>
    <row r="1014" spans="2:8" s="1" customFormat="1" ht="16.899999999999999" customHeight="1">
      <c r="B1014" s="31"/>
      <c r="C1014" s="194" t="s">
        <v>220</v>
      </c>
      <c r="D1014" s="194" t="s">
        <v>221</v>
      </c>
      <c r="E1014" s="16" t="s">
        <v>146</v>
      </c>
      <c r="F1014" s="195">
        <v>76.95</v>
      </c>
      <c r="H1014" s="31"/>
    </row>
    <row r="1015" spans="2:8" s="1" customFormat="1" ht="16.899999999999999" customHeight="1">
      <c r="B1015" s="31"/>
      <c r="C1015" s="194" t="s">
        <v>225</v>
      </c>
      <c r="D1015" s="194" t="s">
        <v>226</v>
      </c>
      <c r="E1015" s="16" t="s">
        <v>146</v>
      </c>
      <c r="F1015" s="195">
        <v>76.95</v>
      </c>
      <c r="H1015" s="31"/>
    </row>
    <row r="1016" spans="2:8" s="1" customFormat="1" ht="7.35" customHeight="1">
      <c r="B1016" s="43"/>
      <c r="C1016" s="44"/>
      <c r="D1016" s="44"/>
      <c r="E1016" s="44"/>
      <c r="F1016" s="44"/>
      <c r="G1016" s="44"/>
      <c r="H1016" s="31"/>
    </row>
    <row r="1017" spans="2:8" s="1" customFormat="1"/>
  </sheetData>
  <mergeCells count="2">
    <mergeCell ref="D5:F5"/>
    <mergeCell ref="D6:F6"/>
  </mergeCells>
  <pageMargins left="0.7" right="0.7" top="0.78740157499999996" bottom="0.78740157499999996" header="0.3" footer="0.3"/>
  <pageSetup paperSize="9" fitToHeight="0" orientation="landscape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14</vt:i4>
      </vt:variant>
    </vt:vector>
  </HeadingPairs>
  <TitlesOfParts>
    <vt:vector size="21" baseType="lpstr">
      <vt:lpstr>Rekapitulace stavby</vt:lpstr>
      <vt:lpstr>01 - Horní Chobolice - vo...</vt:lpstr>
      <vt:lpstr>02 - Dolní Chobolice - vo...</vt:lpstr>
      <vt:lpstr>03 - Komunikace </vt:lpstr>
      <vt:lpstr>04 - VRN</vt:lpstr>
      <vt:lpstr>05 - Ostatní rozpočtové n...</vt:lpstr>
      <vt:lpstr>Seznam figur</vt:lpstr>
      <vt:lpstr>'01 - Horní Chobolice - vo...'!Názvy_tisku</vt:lpstr>
      <vt:lpstr>'02 - Dolní Chobolice - vo...'!Názvy_tisku</vt:lpstr>
      <vt:lpstr>'03 - Komunikace '!Názvy_tisku</vt:lpstr>
      <vt:lpstr>'04 - VRN'!Názvy_tisku</vt:lpstr>
      <vt:lpstr>'05 - Ostatní rozpočtové n...'!Názvy_tisku</vt:lpstr>
      <vt:lpstr>'Rekapitulace stavby'!Názvy_tisku</vt:lpstr>
      <vt:lpstr>'Seznam figur'!Názvy_tisku</vt:lpstr>
      <vt:lpstr>'01 - Horní Chobolice - vo...'!Oblast_tisku</vt:lpstr>
      <vt:lpstr>'02 - Dolní Chobolice - vo...'!Oblast_tisku</vt:lpstr>
      <vt:lpstr>'03 - Komunikace '!Oblast_tisku</vt:lpstr>
      <vt:lpstr>'04 - VRN'!Oblast_tisku</vt:lpstr>
      <vt:lpstr>'05 - Ostatní rozpočtové n...'!Oblast_tisku</vt:lpstr>
      <vt:lpstr>'Rekapitulace stavby'!Oblast_tisku</vt:lpstr>
      <vt:lpstr>'Seznam figur'!Oblast_tisku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Los</cp:lastModifiedBy>
  <cp:lastPrinted>2026-10-13T08:57:52Z</cp:lastPrinted>
  <dcterms:created xsi:type="dcterms:W3CDTF">2026-10-06T09:49:15Z</dcterms:created>
  <dcterms:modified xsi:type="dcterms:W3CDTF">2026-10-13T08:58:55Z</dcterms:modified>
</cp:coreProperties>
</file>