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01 - Oprava odvodnění" sheetId="2" r:id="rId2"/>
    <sheet name="SO 000 - Vedlejší a ostat...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'SO 001 - Oprava odvodnění'!$C$87:$K$229</definedName>
    <definedName name="_xlnm.Print_Area" localSheetId="1">'SO 001 - Oprava odvodnění'!$C$4:$J$39,'SO 001 - Oprava odvodnění'!$C$45:$J$69,'SO 001 - Oprava odvodnění'!$C$75:$K$229</definedName>
    <definedName name="_xlnm.Print_Titles" localSheetId="1">'SO 001 - Oprava odvodnění'!$87:$87</definedName>
    <definedName name="_xlnm._FilterDatabase" localSheetId="2" hidden="1">'SO 000 - Vedlejší a ostat...'!$C$81:$K$99</definedName>
    <definedName name="_xlnm.Print_Area" localSheetId="2">'SO 000 - Vedlejší a ostat...'!$C$4:$J$39,'SO 000 - Vedlejší a ostat...'!$C$45:$J$63,'SO 000 - Vedlejší a ostat...'!$C$69:$K$99</definedName>
    <definedName name="_xlnm.Print_Titles" localSheetId="2">'SO 000 - Vedlejší a ostat...'!$81:$81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96"/>
  <c r="BH96"/>
  <c r="BG96"/>
  <c r="BF96"/>
  <c r="T96"/>
  <c r="T95"/>
  <c r="R96"/>
  <c r="R95"/>
  <c r="P96"/>
  <c r="P95"/>
  <c r="BI91"/>
  <c r="BH91"/>
  <c r="BG91"/>
  <c r="BF91"/>
  <c r="T91"/>
  <c r="R91"/>
  <c r="P91"/>
  <c r="BI89"/>
  <c r="BH89"/>
  <c r="BG89"/>
  <c r="BF89"/>
  <c r="T89"/>
  <c r="R89"/>
  <c r="P89"/>
  <c r="BI85"/>
  <c r="BH85"/>
  <c r="BG85"/>
  <c r="BF85"/>
  <c r="T85"/>
  <c r="R85"/>
  <c r="P85"/>
  <c r="J78"/>
  <c r="F76"/>
  <c r="E74"/>
  <c r="J54"/>
  <c r="F52"/>
  <c r="E50"/>
  <c r="J24"/>
  <c r="E24"/>
  <c r="J79"/>
  <c r="J23"/>
  <c r="J18"/>
  <c r="E18"/>
  <c r="F79"/>
  <c r="J17"/>
  <c r="J15"/>
  <c r="E15"/>
  <c r="F54"/>
  <c r="J14"/>
  <c r="J12"/>
  <c r="J76"/>
  <c r="E7"/>
  <c r="E48"/>
  <c i="2" r="J37"/>
  <c r="J36"/>
  <c i="1" r="AY55"/>
  <c i="2" r="J35"/>
  <c i="1" r="AX55"/>
  <c i="2" r="BI228"/>
  <c r="BH228"/>
  <c r="BG228"/>
  <c r="BF228"/>
  <c r="T228"/>
  <c r="T227"/>
  <c r="R228"/>
  <c r="R227"/>
  <c r="P228"/>
  <c r="P227"/>
  <c r="BI223"/>
  <c r="BH223"/>
  <c r="BG223"/>
  <c r="BF223"/>
  <c r="T223"/>
  <c r="R223"/>
  <c r="P223"/>
  <c r="BI219"/>
  <c r="BH219"/>
  <c r="BG219"/>
  <c r="BF219"/>
  <c r="T219"/>
  <c r="R219"/>
  <c r="P219"/>
  <c r="BI214"/>
  <c r="BH214"/>
  <c r="BG214"/>
  <c r="BF214"/>
  <c r="T214"/>
  <c r="R214"/>
  <c r="P214"/>
  <c r="BI208"/>
  <c r="BH208"/>
  <c r="BG208"/>
  <c r="BF208"/>
  <c r="T208"/>
  <c r="R208"/>
  <c r="P208"/>
  <c r="BI204"/>
  <c r="BH204"/>
  <c r="BG204"/>
  <c r="BF204"/>
  <c r="T204"/>
  <c r="R204"/>
  <c r="P204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59"/>
  <c r="BH159"/>
  <c r="BG159"/>
  <c r="BF159"/>
  <c r="T159"/>
  <c r="R159"/>
  <c r="P159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BI91"/>
  <c r="BH91"/>
  <c r="BG91"/>
  <c r="BF91"/>
  <c r="T91"/>
  <c r="R91"/>
  <c r="P91"/>
  <c r="J84"/>
  <c r="F82"/>
  <c r="E80"/>
  <c r="J54"/>
  <c r="F52"/>
  <c r="E50"/>
  <c r="J24"/>
  <c r="E24"/>
  <c r="J55"/>
  <c r="J23"/>
  <c r="J18"/>
  <c r="E18"/>
  <c r="F85"/>
  <c r="J17"/>
  <c r="J15"/>
  <c r="E15"/>
  <c r="F84"/>
  <c r="J14"/>
  <c r="J12"/>
  <c r="J52"/>
  <c r="E7"/>
  <c r="E78"/>
  <c i="1" r="L50"/>
  <c r="AM50"/>
  <c r="AM49"/>
  <c r="L49"/>
  <c r="AM47"/>
  <c r="L47"/>
  <c r="L45"/>
  <c r="L44"/>
  <c i="2" r="BK192"/>
  <c r="J136"/>
  <c r="J192"/>
  <c r="BK96"/>
  <c r="BK155"/>
  <c r="J199"/>
  <c r="J172"/>
  <c r="BK100"/>
  <c r="J117"/>
  <c r="BK223"/>
  <c r="J228"/>
  <c r="BK183"/>
  <c r="J159"/>
  <c r="BK104"/>
  <c r="BK172"/>
  <c r="J91"/>
  <c r="J189"/>
  <c r="BK208"/>
  <c i="3" r="BK91"/>
  <c i="2" r="J164"/>
  <c r="J150"/>
  <c r="J141"/>
  <c r="J219"/>
  <c r="BK186"/>
  <c i="1" r="AS54"/>
  <c i="2" r="J96"/>
  <c i="3" r="J96"/>
  <c i="2" r="J193"/>
  <c r="J180"/>
  <c r="BK91"/>
  <c r="BK108"/>
  <c r="J183"/>
  <c r="J155"/>
  <c r="BK136"/>
  <c r="J204"/>
  <c r="BK164"/>
  <c r="J186"/>
  <c r="BK131"/>
  <c i="3" r="J91"/>
  <c i="2" r="BK189"/>
  <c r="BK199"/>
  <c r="J195"/>
  <c r="BK138"/>
  <c r="J223"/>
  <c r="BK159"/>
  <c r="J112"/>
  <c r="J168"/>
  <c r="J138"/>
  <c r="BK228"/>
  <c r="BK193"/>
  <c r="J121"/>
  <c r="BK180"/>
  <c r="BK123"/>
  <c r="BK177"/>
  <c r="BK141"/>
  <c r="BK146"/>
  <c r="J177"/>
  <c r="BK214"/>
  <c i="3" r="BK89"/>
  <c i="2" r="BK168"/>
  <c r="J104"/>
  <c r="J146"/>
  <c r="J144"/>
  <c r="BK195"/>
  <c r="BK150"/>
  <c i="3" r="J89"/>
  <c i="2" r="J127"/>
  <c r="J131"/>
  <c r="BK127"/>
  <c i="3" r="BK85"/>
  <c i="2" r="J100"/>
  <c r="BK121"/>
  <c r="J123"/>
  <c i="3" r="J85"/>
  <c r="BK96"/>
  <c i="2" r="J214"/>
  <c r="J176"/>
  <c r="BK176"/>
  <c r="J208"/>
  <c r="BK112"/>
  <c r="J108"/>
  <c r="BK219"/>
  <c r="BK117"/>
  <c r="BK144"/>
  <c r="BK204"/>
  <c l="1" r="T163"/>
  <c r="BK90"/>
  <c r="J90"/>
  <c r="J61"/>
  <c r="T135"/>
  <c r="T145"/>
  <c r="T194"/>
  <c r="R135"/>
  <c r="BK154"/>
  <c r="J154"/>
  <c r="J64"/>
  <c r="P163"/>
  <c r="R90"/>
  <c r="BK145"/>
  <c r="J145"/>
  <c r="J63"/>
  <c r="P154"/>
  <c r="T90"/>
  <c r="R163"/>
  <c r="P203"/>
  <c r="P135"/>
  <c r="R145"/>
  <c r="R154"/>
  <c r="BK194"/>
  <c r="J194"/>
  <c r="J66"/>
  <c r="R203"/>
  <c r="BK135"/>
  <c r="J135"/>
  <c r="J62"/>
  <c r="P145"/>
  <c r="T154"/>
  <c r="P194"/>
  <c r="T203"/>
  <c r="P90"/>
  <c r="P89"/>
  <c r="P88"/>
  <c i="1" r="AU55"/>
  <c i="2" r="BK163"/>
  <c r="J163"/>
  <c r="J65"/>
  <c r="R194"/>
  <c r="BK203"/>
  <c r="J203"/>
  <c r="J67"/>
  <c i="3" r="BK84"/>
  <c r="J84"/>
  <c r="J61"/>
  <c r="P84"/>
  <c r="P83"/>
  <c r="P82"/>
  <c i="1" r="AU56"/>
  <c i="3" r="R84"/>
  <c r="R83"/>
  <c r="R82"/>
  <c r="T84"/>
  <c r="T83"/>
  <c r="T82"/>
  <c i="2" r="BK227"/>
  <c r="J227"/>
  <c r="J68"/>
  <c i="3" r="BK95"/>
  <c r="J95"/>
  <c r="J62"/>
  <c r="J52"/>
  <c r="F55"/>
  <c r="E72"/>
  <c r="F78"/>
  <c r="BE85"/>
  <c r="BE91"/>
  <c i="2" r="BK89"/>
  <c r="BK88"/>
  <c r="J88"/>
  <c i="3" r="J55"/>
  <c r="BE89"/>
  <c r="BE96"/>
  <c i="2" r="F54"/>
  <c r="J85"/>
  <c r="F55"/>
  <c r="BE117"/>
  <c r="BE123"/>
  <c r="J82"/>
  <c r="BE96"/>
  <c r="BE108"/>
  <c r="BE121"/>
  <c r="BE131"/>
  <c r="BE138"/>
  <c r="BE141"/>
  <c r="BE155"/>
  <c r="BE172"/>
  <c r="BE186"/>
  <c r="BE204"/>
  <c r="BE91"/>
  <c r="BE112"/>
  <c r="BE164"/>
  <c r="BE168"/>
  <c r="BE177"/>
  <c r="BE189"/>
  <c r="BE199"/>
  <c r="BE100"/>
  <c r="E48"/>
  <c r="BE127"/>
  <c r="BE144"/>
  <c r="BE146"/>
  <c r="BE159"/>
  <c r="BE104"/>
  <c r="BE136"/>
  <c r="BE150"/>
  <c r="BE176"/>
  <c r="BE180"/>
  <c r="BE183"/>
  <c r="BE192"/>
  <c r="BE193"/>
  <c r="BE195"/>
  <c r="BE208"/>
  <c r="BE214"/>
  <c r="BE219"/>
  <c r="BE223"/>
  <c r="BE228"/>
  <c r="F35"/>
  <c i="1" r="BB55"/>
  <c i="2" r="J34"/>
  <c i="1" r="AW55"/>
  <c i="3" r="F35"/>
  <c i="1" r="BB56"/>
  <c i="3" r="F37"/>
  <c i="1" r="BD56"/>
  <c i="2" r="F37"/>
  <c i="1" r="BD55"/>
  <c i="2" r="F36"/>
  <c i="1" r="BC55"/>
  <c i="2" r="F34"/>
  <c i="1" r="BA55"/>
  <c i="3" r="J34"/>
  <c i="1" r="AW56"/>
  <c i="3" r="F34"/>
  <c i="1" r="BA56"/>
  <c i="2" r="J30"/>
  <c i="3" r="F36"/>
  <c i="1" r="BC56"/>
  <c i="2" l="1" r="R89"/>
  <c r="R88"/>
  <c r="T89"/>
  <c r="T88"/>
  <c i="3" r="BK83"/>
  <c r="J83"/>
  <c r="J60"/>
  <c i="1" r="AG55"/>
  <c i="2" r="J59"/>
  <c r="J89"/>
  <c r="J60"/>
  <c i="1" r="BA54"/>
  <c r="AW54"/>
  <c r="AK30"/>
  <c i="3" r="F33"/>
  <c i="1" r="AZ56"/>
  <c r="AU54"/>
  <c r="BB54"/>
  <c r="AX54"/>
  <c r="BC54"/>
  <c r="W32"/>
  <c r="BD54"/>
  <c r="W33"/>
  <c i="3" r="J33"/>
  <c i="1" r="AV56"/>
  <c r="AT56"/>
  <c i="2" r="F33"/>
  <c i="1" r="AZ55"/>
  <c i="2" r="J33"/>
  <c i="1" r="AV55"/>
  <c r="AT55"/>
  <c r="AN55"/>
  <c i="3" l="1" r="BK82"/>
  <c r="J82"/>
  <c r="J59"/>
  <c i="2" r="J39"/>
  <c i="1" r="AZ54"/>
  <c r="AV54"/>
  <c r="AK29"/>
  <c r="W31"/>
  <c r="AY54"/>
  <c r="W30"/>
  <c i="3" l="1" r="J30"/>
  <c i="1" r="AG56"/>
  <c r="AG54"/>
  <c r="AK26"/>
  <c r="AK35"/>
  <c r="AT54"/>
  <c r="W29"/>
  <c i="3" l="1" r="J39"/>
  <c i="1" r="AN54"/>
  <c r="AN56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<sst xmlns="http://schemas.openxmlformats.org/spreadsheetml/2006/main">
  <si>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</si>
  <si>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</si>
  <si>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</si>
  <si>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</si>
  <si>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</si>
  <si>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{976ba0bc-362f-4fee-9453-2cd653b8a283}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</si>
  <si>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</si>
  <si>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</si>
  <si>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</si>
  <si>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</si>
  <si>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</si>
  <si>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</si>
  <si>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</si>
  <si>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</si>
  <si>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09122021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</si>
  <si>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</si>
  <si>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</si>
  <si>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odvodnění v obci Chrást</t>
  </si>
  <si>
    <t>KSO:</t>
  </si>
  <si>
    <t/>
  </si>
  <si>
    <t>CC-CZ:</t>
  </si>
  <si>
    <t>Místo:</t>
  </si>
  <si>
    <t>obec Chrást</t>
  </si>
  <si>
    <t>Datum:</t>
  </si>
  <si>
    <t>9. 12. 2021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</si>
  <si>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</si>
  <si>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</si>
  <si>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</si>
  <si>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</si>
  <si>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</si>
  <si>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</si>
  <si>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</si>
  <si>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48592722</t>
  </si>
  <si>
    <t>DIPRO, spol s r.o.</t>
  </si>
  <si>
    <t>CZ48592722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</si>
  <si>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</si>
  <si>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</si>
  <si>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</si>
  <si>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</si>
  <si>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</si>
  <si>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</si>
  <si>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</si>
  <si>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</si>
  <si>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</si>
  <si>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</si>
  <si>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</si>
  <si>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</si>
  <si>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</si>
  <si>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</si>
  <si>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</si>
  <si>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</si>
  <si>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</si>
  <si>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</si>
  <si>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</si>
  <si>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</si>
  <si>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</si>
  <si>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</si>
  <si>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</si>
  <si>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</si>
  <si>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</si>
  <si>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</si>
  <si>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</si>
  <si>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</si>
  <si>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</si>
  <si>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</si>
  <si>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</si>
  <si>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</si>
  <si>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</si>
  <si>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</si>
  <si>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</si>
  <si>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</si>
  <si>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</si>
  <si>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</si>
  <si>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</si>
  <si>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</si>
  <si>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</si>
  <si>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</si>
  <si>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</si>
  <si>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001</t>
  </si>
  <si>
    <t>Oprava odvodnění</t>
  </si>
  <si>
    <t>STA</t>
  </si>
  <si>
    <t>1</t>
  </si>
  <si>
    <t>{2e069256-0f1e-4df8-914a-bae77ed58b85}</t>
  </si>
  <si>
    <t>2</t>
  </si>
  <si>
    <t>SO 000</t>
  </si>
  <si>
    <t>Vedlejší a ostatní náklady</t>
  </si>
  <si>
    <t>{2ba77df1-a406-4857-ab71-4ba425c38b71}</t>
  </si>
  <si>
    <t>KRYCÍ LIST SOUPISU PRACÍ</t>
  </si>
  <si>
    <t>Objekt:</t>
  </si>
  <si>
    <t>SO 001 - Oprava odvodnění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</si>
  <si>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</si>
  <si>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</si>
  <si>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</si>
  <si>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</si>
  <si>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</si>
  <si>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</si>
  <si>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</si>
  <si>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</si>
  <si>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</si>
  <si>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</si>
  <si>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</si>
  <si>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</si>
  <si>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</si>
  <si>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</si>
  <si>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</si>
  <si>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</si>
  <si>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</si>
  <si>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</si>
  <si>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</si>
  <si>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</si>
  <si>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</si>
  <si>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</si>
  <si>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</si>
  <si>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</si>
  <si>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</si>
  <si>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</si>
  <si>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</si>
  <si>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</si>
  <si>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</si>
  <si>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</si>
  <si>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</si>
  <si>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113107123</t>
  </si>
  <si>
    <t>Odstranění podkladů nebo krytů ručně s přemístěním hmot na skládku na vzdálenost do 3 m nebo s naložením na dopravní prostředek z kameniva hrubého drceného, o tl. vrstvy přes 200 do 300 mm</t>
  </si>
  <si>
    <t>m2</t>
  </si>
  <si>
    <t>CS ÚRS 2021 02</t>
  </si>
  <si>
    <t>4</t>
  </si>
  <si>
    <t>-1097989201</t>
  </si>
  <si>
    <t>Online PSC</t>
  </si>
  <si>
    <t>https://podminky.urs.cz/item/CS_URS_2021_02/113107123</t>
  </si>
  <si>
    <t>VV</t>
  </si>
  <si>
    <t xml:space="preserve">"odstranění krytu v místě vozovky UV9 + Š2 + UV8" 50 </t>
  </si>
  <si>
    <t>"odstranění krytu pro sanaci kanalizace" 12</t>
  </si>
  <si>
    <t>Součet</t>
  </si>
  <si>
    <t>113107131</t>
  </si>
  <si>
    <t>Odstranění podkladů nebo krytů ručně s přemístěním hmot na skládku na vzdálenost do 3 m nebo s naložením na dopravní prostředek z betonu prostého, o tl. vrstvy přes 100 do 150 mm</t>
  </si>
  <si>
    <t>-461427246</t>
  </si>
  <si>
    <t>https://podminky.urs.cz/item/CS_URS_2021_02/113107131</t>
  </si>
  <si>
    <t>3</t>
  </si>
  <si>
    <t>113107142</t>
  </si>
  <si>
    <t>Odstranění podkladů nebo krytů ručně s přemístěním hmot na skládku na vzdálenost do 3 m nebo s naložením na dopravní prostředek živičných, o tl. vrstvy přes 50 do 100 mm</t>
  </si>
  <si>
    <t>205872108</t>
  </si>
  <si>
    <t>https://podminky.urs.cz/item/CS_URS_2021_02/113107142</t>
  </si>
  <si>
    <t>132251253</t>
  </si>
  <si>
    <t>Hloubení nezapažených rýh šířky přes 800 do 2 000 mm strojně s urovnáním dna do předepsaného profilu a spádu v hornině třídy těžitelnosti I skupiny 3 přes 50 do 100 m3</t>
  </si>
  <si>
    <t>m3</t>
  </si>
  <si>
    <t>-1033243451</t>
  </si>
  <si>
    <t>https://podminky.urs.cz/item/CS_URS_2021_02/132251253</t>
  </si>
  <si>
    <t>"hloubení rýh" 18,5*1,5*1</t>
  </si>
  <si>
    <t>5</t>
  </si>
  <si>
    <t>133212011</t>
  </si>
  <si>
    <t>Hloubení šachet ručně zapažených i nezapažených v horninách třídy těžitelnosti I skupiny 3, půdorysná plocha výkopu do 4 m2</t>
  </si>
  <si>
    <t>-702300939</t>
  </si>
  <si>
    <t>https://podminky.urs.cz/item/CS_URS_2021_02/133212011</t>
  </si>
  <si>
    <t>"výkop pro demontáž UV" 3,375*2</t>
  </si>
  <si>
    <t>6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</si>
  <si>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</si>
  <si>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</si>
  <si>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-1679179099</t>
  </si>
  <si>
    <t>https://podminky.urs.cz/item/CS_URS_2021_02/162251101</t>
  </si>
  <si>
    <t>"rýha" 27,75</t>
  </si>
  <si>
    <t>"šachty" 6,75</t>
  </si>
  <si>
    <t>7</t>
  </si>
  <si>
    <t>171201231</t>
  </si>
  <si>
    <t>Poplatek za uložení stavebního odpadu na recyklační skládce (skládkovné) zeminy a kamení zatříděného do Katalogu odpadů pod kódem 17 05 04</t>
  </si>
  <si>
    <t>t</t>
  </si>
  <si>
    <t>1653094700</t>
  </si>
  <si>
    <t>https://podminky.urs.cz/item/CS_URS_2021_02/171201231</t>
  </si>
  <si>
    <t>34,5*1,6</t>
  </si>
  <si>
    <t>8</t>
  </si>
  <si>
    <t>171251201</t>
  </si>
  <si>
    <t>Uložení sypaniny na skládky nebo meziskládky bez hutnění s upravením uložené sypaniny do předepsaného tvaru</t>
  </si>
  <si>
    <t>1408143226</t>
  </si>
  <si>
    <t>https://podminky.urs.cz/item/CS_URS_2021_02/171251201</t>
  </si>
  <si>
    <t>9</t>
  </si>
  <si>
    <t>174111101</t>
  </si>
  <si>
    <t>Zásyp sypaninou z jakékoliv horniny ručně s uložením výkopku ve vrstvách se zhutněním jam, šachet, rýh nebo kolem objektů v těchto vykopávkách</t>
  </si>
  <si>
    <t>148071901</t>
  </si>
  <si>
    <t>https://podminky.urs.cz/item/CS_URS_2021_02/174111101</t>
  </si>
  <si>
    <t>(27,75+6,75)-0,45-0,581</t>
  </si>
  <si>
    <t>10</t>
  </si>
  <si>
    <t>M</t>
  </si>
  <si>
    <t>58344171</t>
  </si>
  <si>
    <t>štěrkodrť frakce 0/32</t>
  </si>
  <si>
    <t>1636612850</t>
  </si>
  <si>
    <t>https://podminky.urs.cz/item/CS_URS_2021_02/58344171</t>
  </si>
  <si>
    <t>"zásyp" 34,5*1,8</t>
  </si>
  <si>
    <t>11</t>
  </si>
  <si>
    <t>181912112</t>
  </si>
  <si>
    <t>Úprava pláně vyrovnáním výškových rozdílů ručně v hornině třídy těžitelnosti I skupiny 3 se zhutněním</t>
  </si>
  <si>
    <t>-1194074832</t>
  </si>
  <si>
    <t>https://podminky.urs.cz/item/CS_URS_2021_02/181912112</t>
  </si>
  <si>
    <t>"úprava pláně v místě nové komunikace a UV" 50+12</t>
  </si>
  <si>
    <t>Svislé a kompletní konstrukce</t>
  </si>
  <si>
    <t>12</t>
  </si>
  <si>
    <t>359901111</t>
  </si>
  <si>
    <t>Vyčištění stok jakékoliv výšky</t>
  </si>
  <si>
    <t>m</t>
  </si>
  <si>
    <t>-1766514718</t>
  </si>
  <si>
    <t>https://podminky.urs.cz/item/CS_URS_2021_02/359901111</t>
  </si>
  <si>
    <t>13</t>
  </si>
  <si>
    <t>35990112R</t>
  </si>
  <si>
    <t>Tlakové čištění potrubí DN 300 a DN 400 do 10% zanešení</t>
  </si>
  <si>
    <t>hod</t>
  </si>
  <si>
    <t>-1219583438</t>
  </si>
  <si>
    <t>"tlakové čištění potrubí vč. dopravy" 6</t>
  </si>
  <si>
    <t>14</t>
  </si>
  <si>
    <t>35990121R</t>
  </si>
  <si>
    <t>Monitoring stoky před sanací</t>
  </si>
  <si>
    <t>353077103</t>
  </si>
  <si>
    <t>"kamerová prohlídka před sanací" 50</t>
  </si>
  <si>
    <t>35990212R</t>
  </si>
  <si>
    <t>Kamerová prohlídka po sanaci včetně dokumentace a záznamu na médiu</t>
  </si>
  <si>
    <t>kpl</t>
  </si>
  <si>
    <t>1583566885</t>
  </si>
  <si>
    <t>Vodorovné konstrukce</t>
  </si>
  <si>
    <t>16</t>
  </si>
  <si>
    <t>451573111</t>
  </si>
  <si>
    <t>Lože pod potrubí, stoky a drobné objekty v otevřeném výkopu z písku a štěrkopísku do 63 mm</t>
  </si>
  <si>
    <t>-231609370</t>
  </si>
  <si>
    <t>https://podminky.urs.cz/item/CS_URS_2021_02/451573111</t>
  </si>
  <si>
    <t>"lože pod potrubí" 18,5*2*0,1</t>
  </si>
  <si>
    <t>17</t>
  </si>
  <si>
    <t>452311131</t>
  </si>
  <si>
    <t>Podkladní a zajišťovací konstrukce z betonu prostého v otevřeném výkopu desky pod potrubí, stoky a drobné objekty z betonu tř. C 12/15</t>
  </si>
  <si>
    <t>902000532</t>
  </si>
  <si>
    <t>https://podminky.urs.cz/item/CS_URS_2021_02/452311131</t>
  </si>
  <si>
    <t>18,5*2*0,1</t>
  </si>
  <si>
    <t>Komunikace pozemní</t>
  </si>
  <si>
    <t>18</t>
  </si>
  <si>
    <t>564851115</t>
  </si>
  <si>
    <t>Podklad ze štěrkodrti ŠD s rozprostřením a zhutněním, po zhutnění tl. 190 mm</t>
  </si>
  <si>
    <t>1121130363</t>
  </si>
  <si>
    <t>https://podminky.urs.cz/item/CS_URS_2021_02/564851115</t>
  </si>
  <si>
    <t>"oprava komunikce" 50+12</t>
  </si>
  <si>
    <t>20</t>
  </si>
  <si>
    <t>567122114</t>
  </si>
  <si>
    <t>Podklad ze směsi stmelené cementem SC bez dilatačních spár, s rozprostřením a zhutněním SC C 8/10 (KSC I), po zhutnění tl. 150 mm</t>
  </si>
  <si>
    <t>1076856510</t>
  </si>
  <si>
    <t>https://podminky.urs.cz/item/CS_URS_2021_02/567122114</t>
  </si>
  <si>
    <t>Trubní vedení</t>
  </si>
  <si>
    <t>24</t>
  </si>
  <si>
    <t>810391811</t>
  </si>
  <si>
    <t>Bourání stávajícího potrubí z betonu v otevřeném výkopu DN přes 200 do 400</t>
  </si>
  <si>
    <t>-1252098351</t>
  </si>
  <si>
    <t>https://podminky.urs.cz/item/CS_URS_2021_02/810391811</t>
  </si>
  <si>
    <t>"bourání bet. potrubí DN 300" 18,5</t>
  </si>
  <si>
    <t>25</t>
  </si>
  <si>
    <t>811371211</t>
  </si>
  <si>
    <t>Montáž potrubí z trub betonových (přímých) s polodrážkou v otevřeném výkopu ve sklonu do 20 % s integrovaným pryžovým těsněním a čedičovou výstelkou DN 300</t>
  </si>
  <si>
    <t>-990711578</t>
  </si>
  <si>
    <t>https://podminky.urs.cz/item/CS_URS_2021_02/811371211</t>
  </si>
  <si>
    <t>"montáž bet. potrubí DN300" 18,5</t>
  </si>
  <si>
    <t>26</t>
  </si>
  <si>
    <t>59223016</t>
  </si>
  <si>
    <t>trouba betonová hrdlová propojovací DN 300</t>
  </si>
  <si>
    <t>-2069661083</t>
  </si>
  <si>
    <t>https://podminky.urs.cz/item/CS_URS_2021_02/59223016</t>
  </si>
  <si>
    <t>18,5</t>
  </si>
  <si>
    <t>27</t>
  </si>
  <si>
    <t>89813111R</t>
  </si>
  <si>
    <t>Frézovací a přípravné práce kanalizačním robotem</t>
  </si>
  <si>
    <t>816033116</t>
  </si>
  <si>
    <t>28</t>
  </si>
  <si>
    <t>898161201-1</t>
  </si>
  <si>
    <t xml:space="preserve">Sanace kanalizačního potrubí - vložkování rukávcem sklolaminátového vytvrzovaný UV zářením DN 300 </t>
  </si>
  <si>
    <t>-2062949650</t>
  </si>
  <si>
    <t>"sanace potrubí" 4</t>
  </si>
  <si>
    <t>29</t>
  </si>
  <si>
    <t>898161214-1</t>
  </si>
  <si>
    <t>Sanace kanalizačního potrubí - vložkování rukávcem sklolaminátového vytvrzovaný UV zářením DN 400</t>
  </si>
  <si>
    <t>1986868406</t>
  </si>
  <si>
    <t>"sanace kanalizace" 29,5</t>
  </si>
  <si>
    <t>30</t>
  </si>
  <si>
    <t>R1</t>
  </si>
  <si>
    <t>Zřízení kompletu nové uliční vpusti, pažení, montáže, zásypu, vysazení vložky, dodání kompletu UV, dodání ostatního materiálu, dopravy a skládkovného; napojení na řad (NOVÉ UV)</t>
  </si>
  <si>
    <t>kus</t>
  </si>
  <si>
    <t>-478275402</t>
  </si>
  <si>
    <t>"nové UV - UV9 a UV8" 2</t>
  </si>
  <si>
    <t>31</t>
  </si>
  <si>
    <t>R3</t>
  </si>
  <si>
    <t>Oprava šachet s vpustí zděné nebo prefabrikované hl. do 2m</t>
  </si>
  <si>
    <t>512</t>
  </si>
  <si>
    <t>1911225294</t>
  </si>
  <si>
    <t>"oprava šachet s vpustí" 8</t>
  </si>
  <si>
    <t>32</t>
  </si>
  <si>
    <t>R4</t>
  </si>
  <si>
    <t>Zpřístupnění komory</t>
  </si>
  <si>
    <t>1500867689</t>
  </si>
  <si>
    <t>"zpřístupnění komory Š2 - poklop, krček, stupadla" 1</t>
  </si>
  <si>
    <t>33</t>
  </si>
  <si>
    <t>R5</t>
  </si>
  <si>
    <t>Zednické práce - vystěrkování a modelace dna</t>
  </si>
  <si>
    <t>-62624744</t>
  </si>
  <si>
    <t>34</t>
  </si>
  <si>
    <t>R6</t>
  </si>
  <si>
    <t>Zednické práce - zapravení konce rukávců kanalizační maltou</t>
  </si>
  <si>
    <t>-252274012</t>
  </si>
  <si>
    <t>Ostatní konstrukce a práce, bourání</t>
  </si>
  <si>
    <t>35</t>
  </si>
  <si>
    <t>919121233</t>
  </si>
  <si>
    <t>Utěsnění dilatačních spár zálivkou za studena v cementobetonovém nebo živičném krytu včetně adhezního nátěru bez těsnicího profilu pod zálivkou, pro komůrky šířky 20 mm, hloubky 40 mm</t>
  </si>
  <si>
    <t>-180301958</t>
  </si>
  <si>
    <t>https://podminky.urs.cz/item/CS_URS_2021_02/919121233</t>
  </si>
  <si>
    <t>"řezání živice" 42</t>
  </si>
  <si>
    <t>36</t>
  </si>
  <si>
    <t>919735112</t>
  </si>
  <si>
    <t>Řezání stávajícího živičného krytu nebo podkladu hloubky přes 50 do 100 mm</t>
  </si>
  <si>
    <t>-1814513958</t>
  </si>
  <si>
    <t>https://podminky.urs.cz/item/CS_URS_2021_02/919735112</t>
  </si>
  <si>
    <t>997</t>
  </si>
  <si>
    <t>Přesun sutě</t>
  </si>
  <si>
    <t>37</t>
  </si>
  <si>
    <t>997221551</t>
  </si>
  <si>
    <t>Vodorovná doprava suti bez naložení, ale se složením a s hrubým urovnáním ze sypkých materiálů, na vzdálenost do 1 km</t>
  </si>
  <si>
    <t>-947183042</t>
  </si>
  <si>
    <t>https://podminky.urs.cz/item/CS_URS_2021_02/997221551</t>
  </si>
  <si>
    <t>"kamenivo" 27,28</t>
  </si>
  <si>
    <t>38</t>
  </si>
  <si>
    <t>997221561</t>
  </si>
  <si>
    <t>Vodorovná doprava suti bez naložení, ale se složením a s hrubým urovnáním z kusových materiálů, na vzdálenost do 1 km</t>
  </si>
  <si>
    <t>-1364399179</t>
  </si>
  <si>
    <t>https://podminky.urs.cz/item/CS_URS_2021_02/997221561</t>
  </si>
  <si>
    <t>"beton" 16,25</t>
  </si>
  <si>
    <t>"bet. potrubí" 5,92</t>
  </si>
  <si>
    <t>"živice" 11</t>
  </si>
  <si>
    <t>39</t>
  </si>
  <si>
    <t>997221861</t>
  </si>
  <si>
    <t>Poplatek za uložení stavebního odpadu na recyklační skládce (skládkovné) z prostého betonu zatříděného do Katalogu odpadů pod kódem 17 01 01</t>
  </si>
  <si>
    <t>1602859478</t>
  </si>
  <si>
    <t>https://podminky.urs.cz/item/CS_URS_2021_02/997221861</t>
  </si>
  <si>
    <t>40</t>
  </si>
  <si>
    <t>997221873</t>
  </si>
  <si>
    <t>1830933643</t>
  </si>
  <si>
    <t>https://podminky.urs.cz/item/CS_URS_2021_02/997221873</t>
  </si>
  <si>
    <t>41</t>
  </si>
  <si>
    <t>997221875</t>
  </si>
  <si>
    <t>Poplatek za uložení stavebního odpadu na recyklační skládce (skládkovné) asfaltového bez obsahu dehtu zatříděného do Katalogu odpadů pod kódem 17 03 02</t>
  </si>
  <si>
    <t>1510561265</t>
  </si>
  <si>
    <t>https://podminky.urs.cz/item/CS_URS_2021_02/997221875</t>
  </si>
  <si>
    <t>998</t>
  </si>
  <si>
    <t>Přesun hmot</t>
  </si>
  <si>
    <t>42</t>
  </si>
  <si>
    <t>998274101</t>
  </si>
  <si>
    <t>Přesun hmot pro trubní vedení hloubené z trub betonových nebo železobetonových pro vodovody nebo kanalizace v otevřeném výkopu dopravní vzdálenost do 15 m</t>
  </si>
  <si>
    <t>-1286947641</t>
  </si>
  <si>
    <t>https://podminky.urs.cz/item/CS_URS_2021_02/998274101</t>
  </si>
  <si>
    <t>SO 000 - Vedlejší a ostatní náklady</t>
  </si>
  <si>
    <t>VRN - Vedlejší rozpočtové náklady</t>
  </si>
  <si>
    <t xml:space="preserve">    VRN1 - Průzkumné, geodetické a projektové práce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</si>
  <si>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</si>
  <si>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</si>
  <si>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</si>
  <si>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</si>
  <si>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</si>
  <si>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</si>
  <si>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</si>
  <si>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1024</t>
  </si>
  <si>
    <t>-1891460432</t>
  </si>
  <si>
    <t>https://podminky.urs.cz/item/CS_URS_2021_02/012103000</t>
  </si>
  <si>
    <t>"geodetické práce - vytýčení sítí" 1</t>
  </si>
  <si>
    <t>012203000</t>
  </si>
  <si>
    <t>Geodetické práce při provádění stavby</t>
  </si>
  <si>
    <t>296215952</t>
  </si>
  <si>
    <t>https://podminky.urs.cz/item/CS_URS_2021_02/012203000</t>
  </si>
  <si>
    <t>013254000</t>
  </si>
  <si>
    <t>Dokumentace skutečného provedení stavby</t>
  </si>
  <si>
    <t>1756032258</t>
  </si>
  <si>
    <t>https://podminky.urs.cz/item/CS_URS_2021_02/013254000</t>
  </si>
  <si>
    <t>"RDS dokumentace" 1</t>
  </si>
  <si>
    <t>VRN9</t>
  </si>
  <si>
    <t>Ostatní náklady</t>
  </si>
  <si>
    <t>090001000</t>
  </si>
  <si>
    <t>719809558</t>
  </si>
  <si>
    <t>https://podminky.urs.cz/item/CS_URS_2021_02/090001000</t>
  </si>
  <si>
    <t>"doprava kolony vozidel sanační techniky, přesun materiálu" 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</si>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</sst>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3107123" TargetMode="External" /><Relationship Id="rId2" Type="http://schemas.openxmlformats.org/officeDocument/2006/relationships/hyperlink" Target="https://podminky.urs.cz/item/CS_URS_2021_02/113107131" TargetMode="External" /><Relationship Id="rId3" Type="http://schemas.openxmlformats.org/officeDocument/2006/relationships/hyperlink" Target="https://podminky.urs.cz/item/CS_URS_2021_02/113107142" TargetMode="External" /><Relationship Id="rId4" Type="http://schemas.openxmlformats.org/officeDocument/2006/relationships/hyperlink" Target="https://podminky.urs.cz/item/CS_URS_2021_02/132251253" TargetMode="External" /><Relationship Id="rId5" Type="http://schemas.openxmlformats.org/officeDocument/2006/relationships/hyperlink" Target="https://podminky.urs.cz/item/CS_URS_2021_02/133212011" TargetMode="External" /><Relationship Id="rId6" Type="http://schemas.openxmlformats.org/officeDocument/2006/relationships/hyperlink" Target="https://podminky.urs.cz/item/CS_URS_2021_02/162251101" TargetMode="External" /><Relationship Id="rId7" Type="http://schemas.openxmlformats.org/officeDocument/2006/relationships/hyperlink" Target="https://podminky.urs.cz/item/CS_URS_2021_02/171201231" TargetMode="External" /><Relationship Id="rId8" Type="http://schemas.openxmlformats.org/officeDocument/2006/relationships/hyperlink" Target="https://podminky.urs.cz/item/CS_URS_2021_02/171251201" TargetMode="External" /><Relationship Id="rId9" Type="http://schemas.openxmlformats.org/officeDocument/2006/relationships/hyperlink" Target="https://podminky.urs.cz/item/CS_URS_2021_02/174111101" TargetMode="External" /><Relationship Id="rId10" Type="http://schemas.openxmlformats.org/officeDocument/2006/relationships/hyperlink" Target="https://podminky.urs.cz/item/CS_URS_2021_02/58344171" TargetMode="External" /><Relationship Id="rId11" Type="http://schemas.openxmlformats.org/officeDocument/2006/relationships/hyperlink" Target="https://podminky.urs.cz/item/CS_URS_2021_02/181912112" TargetMode="External" /><Relationship Id="rId12" Type="http://schemas.openxmlformats.org/officeDocument/2006/relationships/hyperlink" Target="https://podminky.urs.cz/item/CS_URS_2021_02/359901111" TargetMode="External" /><Relationship Id="rId13" Type="http://schemas.openxmlformats.org/officeDocument/2006/relationships/hyperlink" Target="https://podminky.urs.cz/item/CS_URS_2021_02/451573111" TargetMode="External" /><Relationship Id="rId14" Type="http://schemas.openxmlformats.org/officeDocument/2006/relationships/hyperlink" Target="https://podminky.urs.cz/item/CS_URS_2021_02/452311131" TargetMode="External" /><Relationship Id="rId15" Type="http://schemas.openxmlformats.org/officeDocument/2006/relationships/hyperlink" Target="https://podminky.urs.cz/item/CS_URS_2021_02/564851115" TargetMode="External" /><Relationship Id="rId16" Type="http://schemas.openxmlformats.org/officeDocument/2006/relationships/hyperlink" Target="https://podminky.urs.cz/item/CS_URS_2021_02/567122114" TargetMode="External" /><Relationship Id="rId17" Type="http://schemas.openxmlformats.org/officeDocument/2006/relationships/hyperlink" Target="https://podminky.urs.cz/item/CS_URS_2021_02/810391811" TargetMode="External" /><Relationship Id="rId18" Type="http://schemas.openxmlformats.org/officeDocument/2006/relationships/hyperlink" Target="https://podminky.urs.cz/item/CS_URS_2021_02/811371211" TargetMode="External" /><Relationship Id="rId19" Type="http://schemas.openxmlformats.org/officeDocument/2006/relationships/hyperlink" Target="https://podminky.urs.cz/item/CS_URS_2021_02/59223016" TargetMode="External" /><Relationship Id="rId20" Type="http://schemas.openxmlformats.org/officeDocument/2006/relationships/hyperlink" Target="https://podminky.urs.cz/item/CS_URS_2021_02/919121233" TargetMode="External" /><Relationship Id="rId21" Type="http://schemas.openxmlformats.org/officeDocument/2006/relationships/hyperlink" Target="https://podminky.urs.cz/item/CS_URS_2021_02/919735112" TargetMode="External" /><Relationship Id="rId22" Type="http://schemas.openxmlformats.org/officeDocument/2006/relationships/hyperlink" Target="https://podminky.urs.cz/item/CS_URS_2021_02/997221551" TargetMode="External" /><Relationship Id="rId23" Type="http://schemas.openxmlformats.org/officeDocument/2006/relationships/hyperlink" Target="https://podminky.urs.cz/item/CS_URS_2021_02/997221561" TargetMode="External" /><Relationship Id="rId24" Type="http://schemas.openxmlformats.org/officeDocument/2006/relationships/hyperlink" Target="https://podminky.urs.cz/item/CS_URS_2021_02/997221861" TargetMode="External" /><Relationship Id="rId25" Type="http://schemas.openxmlformats.org/officeDocument/2006/relationships/hyperlink" Target="https://podminky.urs.cz/item/CS_URS_2021_02/997221873" TargetMode="External" /><Relationship Id="rId26" Type="http://schemas.openxmlformats.org/officeDocument/2006/relationships/hyperlink" Target="https://podminky.urs.cz/item/CS_URS_2021_02/997221875" TargetMode="External" /><Relationship Id="rId27" Type="http://schemas.openxmlformats.org/officeDocument/2006/relationships/hyperlink" Target="https://podminky.urs.cz/item/CS_URS_2021_02/998274101" TargetMode="External" /><Relationship Id="rId2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012103000" TargetMode="External" /><Relationship Id="rId2" Type="http://schemas.openxmlformats.org/officeDocument/2006/relationships/hyperlink" Target="https://podminky.urs.cz/item/CS_URS_2021_02/012203000" TargetMode="External" /><Relationship Id="rId3" Type="http://schemas.openxmlformats.org/officeDocument/2006/relationships/hyperlink" Target="https://podminky.urs.cz/item/CS_URS_2021_02/013254000" TargetMode="External" /><Relationship Id="rId4" Type="http://schemas.openxmlformats.org/officeDocument/2006/relationships/hyperlink" Target="https://podminky.urs.cz/item/CS_URS_2021_02/090001000" TargetMode="External" /><Relationship Id="rId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52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09122021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Oprava odvodnění v obci Chrást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obec Chrást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9. 12. 2021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 xml:space="preserve"> 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DIPRO, spol s r.o.</v>
      </c>
      <c r="AN49" s="64"/>
      <c r="AO49" s="64"/>
      <c r="AP49" s="64"/>
      <c r="AQ49" s="40"/>
      <c r="AR49" s="44"/>
      <c r="AS49" s="74" t="s">
        <v>53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 xml:space="preserve"> 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54</v>
      </c>
      <c r="D52" s="87"/>
      <c r="E52" s="87"/>
      <c r="F52" s="87"/>
      <c r="G52" s="87"/>
      <c r="H52" s="88"/>
      <c r="I52" s="89" t="s">
        <v>55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56</v>
      </c>
      <c r="AH52" s="87"/>
      <c r="AI52" s="87"/>
      <c r="AJ52" s="87"/>
      <c r="AK52" s="87"/>
      <c r="AL52" s="87"/>
      <c r="AM52" s="87"/>
      <c r="AN52" s="89" t="s">
        <v>57</v>
      </c>
      <c r="AO52" s="87"/>
      <c r="AP52" s="87"/>
      <c r="AQ52" s="91" t="s">
        <v>58</v>
      </c>
      <c r="AR52" s="44"/>
      <c r="AS52" s="92" t="s">
        <v>59</v>
      </c>
      <c r="AT52" s="93" t="s">
        <v>60</v>
      </c>
      <c r="AU52" s="93" t="s">
        <v>61</v>
      </c>
      <c r="AV52" s="93" t="s">
        <v>62</v>
      </c>
      <c r="AW52" s="93" t="s">
        <v>63</v>
      </c>
      <c r="AX52" s="93" t="s">
        <v>64</v>
      </c>
      <c r="AY52" s="93" t="s">
        <v>65</v>
      </c>
      <c r="AZ52" s="93" t="s">
        <v>66</v>
      </c>
      <c r="BA52" s="93" t="s">
        <v>67</v>
      </c>
      <c r="BB52" s="93" t="s">
        <v>68</v>
      </c>
      <c r="BC52" s="93" t="s">
        <v>69</v>
      </c>
      <c r="BD52" s="94" t="s">
        <v>70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71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ROUND(SUM(AG55:AG56),2)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ROUND(SUM(AS55:AS56),2)</f>
        <v>0</v>
      </c>
      <c r="AT54" s="106">
        <f>ROUND(SUM(AV54:AW54),2)</f>
        <v>0</v>
      </c>
      <c r="AU54" s="107">
        <f>ROUND(SUM(AU55:AU56),5)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ROUND(SUM(AZ55:AZ56),2)</f>
        <v>0</v>
      </c>
      <c r="BA54" s="106">
        <f>ROUND(SUM(BA55:BA56),2)</f>
        <v>0</v>
      </c>
      <c r="BB54" s="106">
        <f>ROUND(SUM(BB55:BB56),2)</f>
        <v>0</v>
      </c>
      <c r="BC54" s="106">
        <f>ROUND(SUM(BC55:BC56),2)</f>
        <v>0</v>
      </c>
      <c r="BD54" s="108">
        <f>ROUND(SUM(BD55:BD56),2)</f>
        <v>0</v>
      </c>
      <c r="BE54" s="6"/>
      <c r="BS54" s="109" t="s">
        <v>72</v>
      </c>
      <c r="BT54" s="109" t="s">
        <v>73</v>
      </c>
      <c r="BU54" s="110" t="s">
        <v>74</v>
      </c>
      <c r="BV54" s="109" t="s">
        <v>75</v>
      </c>
      <c r="BW54" s="109" t="s">
        <v>5</v>
      </c>
      <c r="BX54" s="109" t="s">
        <v>76</v>
      </c>
      <c r="CL54" s="109" t="s">
        <v>19</v>
      </c>
    </row>
    <row r="55" s="7" customFormat="1" ht="16.5" customHeight="1">
      <c r="A55" s="111" t="s">
        <v>77</v>
      </c>
      <c r="B55" s="112"/>
      <c r="C55" s="113"/>
      <c r="D55" s="114" t="s">
        <v>78</v>
      </c>
      <c r="E55" s="114"/>
      <c r="F55" s="114"/>
      <c r="G55" s="114"/>
      <c r="H55" s="114"/>
      <c r="I55" s="115"/>
      <c r="J55" s="114" t="s">
        <v>79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 001 - Oprava odvodnění'!J30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80</v>
      </c>
      <c r="AR55" s="118"/>
      <c r="AS55" s="119">
        <v>0</v>
      </c>
      <c r="AT55" s="120">
        <f>ROUND(SUM(AV55:AW55),2)</f>
        <v>0</v>
      </c>
      <c r="AU55" s="121">
        <f>'SO 001 - Oprava odvodnění'!P88</f>
        <v>0</v>
      </c>
      <c r="AV55" s="120">
        <f>'SO 001 - Oprava odvodnění'!J33</f>
        <v>0</v>
      </c>
      <c r="AW55" s="120">
        <f>'SO 001 - Oprava odvodnění'!J34</f>
        <v>0</v>
      </c>
      <c r="AX55" s="120">
        <f>'SO 001 - Oprava odvodnění'!J35</f>
        <v>0</v>
      </c>
      <c r="AY55" s="120">
        <f>'SO 001 - Oprava odvodnění'!J36</f>
        <v>0</v>
      </c>
      <c r="AZ55" s="120">
        <f>'SO 001 - Oprava odvodnění'!F33</f>
        <v>0</v>
      </c>
      <c r="BA55" s="120">
        <f>'SO 001 - Oprava odvodnění'!F34</f>
        <v>0</v>
      </c>
      <c r="BB55" s="120">
        <f>'SO 001 - Oprava odvodnění'!F35</f>
        <v>0</v>
      </c>
      <c r="BC55" s="120">
        <f>'SO 001 - Oprava odvodnění'!F36</f>
        <v>0</v>
      </c>
      <c r="BD55" s="122">
        <f>'SO 001 - Oprava odvodnění'!F37</f>
        <v>0</v>
      </c>
      <c r="BE55" s="7"/>
      <c r="BT55" s="123" t="s">
        <v>81</v>
      </c>
      <c r="BV55" s="123" t="s">
        <v>75</v>
      </c>
      <c r="BW55" s="123" t="s">
        <v>82</v>
      </c>
      <c r="BX55" s="123" t="s">
        <v>5</v>
      </c>
      <c r="CL55" s="123" t="s">
        <v>19</v>
      </c>
      <c r="CM55" s="123" t="s">
        <v>83</v>
      </c>
    </row>
    <row r="56" s="7" customFormat="1" ht="16.5" customHeight="1">
      <c r="A56" s="111" t="s">
        <v>77</v>
      </c>
      <c r="B56" s="112"/>
      <c r="C56" s="113"/>
      <c r="D56" s="114" t="s">
        <v>84</v>
      </c>
      <c r="E56" s="114"/>
      <c r="F56" s="114"/>
      <c r="G56" s="114"/>
      <c r="H56" s="114"/>
      <c r="I56" s="115"/>
      <c r="J56" s="114" t="s">
        <v>85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 000 - Vedlejší a ostat...'!J30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80</v>
      </c>
      <c r="AR56" s="118"/>
      <c r="AS56" s="124">
        <v>0</v>
      </c>
      <c r="AT56" s="125">
        <f>ROUND(SUM(AV56:AW56),2)</f>
        <v>0</v>
      </c>
      <c r="AU56" s="126">
        <f>'SO 000 - Vedlejší a ostat...'!P82</f>
        <v>0</v>
      </c>
      <c r="AV56" s="125">
        <f>'SO 000 - Vedlejší a ostat...'!J33</f>
        <v>0</v>
      </c>
      <c r="AW56" s="125">
        <f>'SO 000 - Vedlejší a ostat...'!J34</f>
        <v>0</v>
      </c>
      <c r="AX56" s="125">
        <f>'SO 000 - Vedlejší a ostat...'!J35</f>
        <v>0</v>
      </c>
      <c r="AY56" s="125">
        <f>'SO 000 - Vedlejší a ostat...'!J36</f>
        <v>0</v>
      </c>
      <c r="AZ56" s="125">
        <f>'SO 000 - Vedlejší a ostat...'!F33</f>
        <v>0</v>
      </c>
      <c r="BA56" s="125">
        <f>'SO 000 - Vedlejší a ostat...'!F34</f>
        <v>0</v>
      </c>
      <c r="BB56" s="125">
        <f>'SO 000 - Vedlejší a ostat...'!F35</f>
        <v>0</v>
      </c>
      <c r="BC56" s="125">
        <f>'SO 000 - Vedlejší a ostat...'!F36</f>
        <v>0</v>
      </c>
      <c r="BD56" s="127">
        <f>'SO 000 - Vedlejší a ostat...'!F37</f>
        <v>0</v>
      </c>
      <c r="BE56" s="7"/>
      <c r="BT56" s="123" t="s">
        <v>81</v>
      </c>
      <c r="BV56" s="123" t="s">
        <v>75</v>
      </c>
      <c r="BW56" s="123" t="s">
        <v>86</v>
      </c>
      <c r="BX56" s="123" t="s">
        <v>5</v>
      </c>
      <c r="CL56" s="123" t="s">
        <v>19</v>
      </c>
      <c r="CM56" s="123" t="s">
        <v>83</v>
      </c>
    </row>
    <row r="57" s="2" customFormat="1" ht="30" customHeight="1">
      <c r="A57" s="3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4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</row>
    <row r="58" s="2" customFormat="1" ht="6.96" customHeight="1">
      <c r="A58" s="38"/>
      <c r="B58" s="59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</sheetData>
  <sheetProtection sheet="1" formatColumns="0" formatRows="0" objects="1" scenarios="1" spinCount="100000" saltValue="MWsrR9aGbJCC4eUGgv9rDk6sSPVFve7P0OAVQC5uQYxfiSSPwsfp9/L0ZEodt+z0a966Ol4TlQcTpRDX0Swq4w==" hashValue="oRlIVcIdeq686hAYJH9r/ovYncx6OKBXmUBC5uqyob/3RMUmSxnf/Z5x+qy9AF1aehahanVbzCfIKNkd4ikvIg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SO 001 - Oprava odvodnění'!C2" display="/"/>
    <hyperlink ref="A56" location="'SO 000 - Vedlejší a ost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82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87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Oprava odvodnění v obci Chrást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88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9. 12. 2021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 xml:space="preserve"> 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34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ROUND(J88,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ROUND((SUM(BE88:BE229)),  2)</f>
        <v>0</v>
      </c>
      <c r="G33" s="38"/>
      <c r="H33" s="38"/>
      <c r="I33" s="148">
        <v>0.20999999999999999</v>
      </c>
      <c r="J33" s="147">
        <f>ROUND(((SUM(BE88:BE229))*I33),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ROUND((SUM(BF88:BF229)),  2)</f>
        <v>0</v>
      </c>
      <c r="G34" s="38"/>
      <c r="H34" s="38"/>
      <c r="I34" s="148">
        <v>0.14999999999999999</v>
      </c>
      <c r="J34" s="147">
        <f>ROUND(((SUM(BF88:BF229))*I34),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ROUND((SUM(BG88:BG229)),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ROUND((SUM(BH88:BH229)),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ROUND((SUM(BI88:BI229)),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Oprava odvodnění v obci Chrást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88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001 - Oprava odvodnění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obec Chrást</v>
      </c>
      <c r="G52" s="40"/>
      <c r="H52" s="40"/>
      <c r="I52" s="32" t="s">
        <v>23</v>
      </c>
      <c r="J52" s="72" t="str">
        <f>IF(J12="","",J12)</f>
        <v>9. 12. 2021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 xml:space="preserve"> </v>
      </c>
      <c r="G54" s="40"/>
      <c r="H54" s="40"/>
      <c r="I54" s="32" t="s">
        <v>31</v>
      </c>
      <c r="J54" s="36" t="str">
        <f>E21</f>
        <v>DIPRO, spol s 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91</v>
      </c>
      <c r="D57" s="162"/>
      <c r="E57" s="162"/>
      <c r="F57" s="162"/>
      <c r="G57" s="162"/>
      <c r="H57" s="162"/>
      <c r="I57" s="162"/>
      <c r="J57" s="163" t="s">
        <v>92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J88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93</v>
      </c>
    </row>
    <row r="60" s="9" customFormat="1" ht="24.96" customHeight="1">
      <c r="A60" s="9"/>
      <c r="B60" s="165"/>
      <c r="C60" s="166"/>
      <c r="D60" s="167" t="s">
        <v>94</v>
      </c>
      <c r="E60" s="168"/>
      <c r="F60" s="168"/>
      <c r="G60" s="168"/>
      <c r="H60" s="168"/>
      <c r="I60" s="168"/>
      <c r="J60" s="169">
        <f>J89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95</v>
      </c>
      <c r="E61" s="174"/>
      <c r="F61" s="174"/>
      <c r="G61" s="174"/>
      <c r="H61" s="174"/>
      <c r="I61" s="174"/>
      <c r="J61" s="175">
        <f>J90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96</v>
      </c>
      <c r="E62" s="174"/>
      <c r="F62" s="174"/>
      <c r="G62" s="174"/>
      <c r="H62" s="174"/>
      <c r="I62" s="174"/>
      <c r="J62" s="175">
        <f>J135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97</v>
      </c>
      <c r="E63" s="174"/>
      <c r="F63" s="174"/>
      <c r="G63" s="174"/>
      <c r="H63" s="174"/>
      <c r="I63" s="174"/>
      <c r="J63" s="175">
        <f>J145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98</v>
      </c>
      <c r="E64" s="174"/>
      <c r="F64" s="174"/>
      <c r="G64" s="174"/>
      <c r="H64" s="174"/>
      <c r="I64" s="174"/>
      <c r="J64" s="175">
        <f>J154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99</v>
      </c>
      <c r="E65" s="174"/>
      <c r="F65" s="174"/>
      <c r="G65" s="174"/>
      <c r="H65" s="174"/>
      <c r="I65" s="174"/>
      <c r="J65" s="175">
        <f>J163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100</v>
      </c>
      <c r="E66" s="174"/>
      <c r="F66" s="174"/>
      <c r="G66" s="174"/>
      <c r="H66" s="174"/>
      <c r="I66" s="174"/>
      <c r="J66" s="175">
        <f>J194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101</v>
      </c>
      <c r="E67" s="174"/>
      <c r="F67" s="174"/>
      <c r="G67" s="174"/>
      <c r="H67" s="174"/>
      <c r="I67" s="174"/>
      <c r="J67" s="175">
        <f>J203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1"/>
      <c r="C68" s="172"/>
      <c r="D68" s="173" t="s">
        <v>102</v>
      </c>
      <c r="E68" s="174"/>
      <c r="F68" s="174"/>
      <c r="G68" s="174"/>
      <c r="H68" s="174"/>
      <c r="I68" s="174"/>
      <c r="J68" s="175">
        <f>J227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4" s="2" customFormat="1" ht="6.96" customHeight="1">
      <c r="A74" s="38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24.96" customHeight="1">
      <c r="A75" s="38"/>
      <c r="B75" s="39"/>
      <c r="C75" s="23" t="s">
        <v>103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16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160" t="str">
        <f>E7</f>
        <v>Oprava odvodnění v obci Chrást</v>
      </c>
      <c r="F78" s="32"/>
      <c r="G78" s="32"/>
      <c r="H78" s="32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88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6.5" customHeight="1">
      <c r="A80" s="38"/>
      <c r="B80" s="39"/>
      <c r="C80" s="40"/>
      <c r="D80" s="40"/>
      <c r="E80" s="69" t="str">
        <f>E9</f>
        <v>SO 001 - Oprava odvodnění</v>
      </c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21</v>
      </c>
      <c r="D82" s="40"/>
      <c r="E82" s="40"/>
      <c r="F82" s="27" t="str">
        <f>F12</f>
        <v>obec Chrást</v>
      </c>
      <c r="G82" s="40"/>
      <c r="H82" s="40"/>
      <c r="I82" s="32" t="s">
        <v>23</v>
      </c>
      <c r="J82" s="72" t="str">
        <f>IF(J12="","",J12)</f>
        <v>9. 12. 2021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5.15" customHeight="1">
      <c r="A84" s="38"/>
      <c r="B84" s="39"/>
      <c r="C84" s="32" t="s">
        <v>25</v>
      </c>
      <c r="D84" s="40"/>
      <c r="E84" s="40"/>
      <c r="F84" s="27" t="str">
        <f>E15</f>
        <v xml:space="preserve"> </v>
      </c>
      <c r="G84" s="40"/>
      <c r="H84" s="40"/>
      <c r="I84" s="32" t="s">
        <v>31</v>
      </c>
      <c r="J84" s="36" t="str">
        <f>E21</f>
        <v>DIPRO, spol s r.o.</v>
      </c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5.15" customHeight="1">
      <c r="A85" s="38"/>
      <c r="B85" s="39"/>
      <c r="C85" s="32" t="s">
        <v>29</v>
      </c>
      <c r="D85" s="40"/>
      <c r="E85" s="40"/>
      <c r="F85" s="27" t="str">
        <f>IF(E18="","",E18)</f>
        <v>Vyplň údaj</v>
      </c>
      <c r="G85" s="40"/>
      <c r="H85" s="40"/>
      <c r="I85" s="32" t="s">
        <v>36</v>
      </c>
      <c r="J85" s="36" t="str">
        <f>E24</f>
        <v xml:space="preserve"> 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0.32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11" customFormat="1" ht="29.28" customHeight="1">
      <c r="A87" s="177"/>
      <c r="B87" s="178"/>
      <c r="C87" s="179" t="s">
        <v>104</v>
      </c>
      <c r="D87" s="180" t="s">
        <v>58</v>
      </c>
      <c r="E87" s="180" t="s">
        <v>54</v>
      </c>
      <c r="F87" s="180" t="s">
        <v>55</v>
      </c>
      <c r="G87" s="180" t="s">
        <v>105</v>
      </c>
      <c r="H87" s="180" t="s">
        <v>106</v>
      </c>
      <c r="I87" s="180" t="s">
        <v>107</v>
      </c>
      <c r="J87" s="180" t="s">
        <v>92</v>
      </c>
      <c r="K87" s="181" t="s">
        <v>108</v>
      </c>
      <c r="L87" s="182"/>
      <c r="M87" s="92" t="s">
        <v>19</v>
      </c>
      <c r="N87" s="93" t="s">
        <v>43</v>
      </c>
      <c r="O87" s="93" t="s">
        <v>109</v>
      </c>
      <c r="P87" s="93" t="s">
        <v>110</v>
      </c>
      <c r="Q87" s="93" t="s">
        <v>111</v>
      </c>
      <c r="R87" s="93" t="s">
        <v>112</v>
      </c>
      <c r="S87" s="93" t="s">
        <v>113</v>
      </c>
      <c r="T87" s="94" t="s">
        <v>114</v>
      </c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</row>
    <row r="88" s="2" customFormat="1" ht="22.8" customHeight="1">
      <c r="A88" s="38"/>
      <c r="B88" s="39"/>
      <c r="C88" s="99" t="s">
        <v>115</v>
      </c>
      <c r="D88" s="40"/>
      <c r="E88" s="40"/>
      <c r="F88" s="40"/>
      <c r="G88" s="40"/>
      <c r="H88" s="40"/>
      <c r="I88" s="40"/>
      <c r="J88" s="183">
        <f>BK88</f>
        <v>0</v>
      </c>
      <c r="K88" s="40"/>
      <c r="L88" s="44"/>
      <c r="M88" s="95"/>
      <c r="N88" s="184"/>
      <c r="O88" s="96"/>
      <c r="P88" s="185">
        <f>P89</f>
        <v>0</v>
      </c>
      <c r="Q88" s="96"/>
      <c r="R88" s="185">
        <f>R89</f>
        <v>228.69270999999998</v>
      </c>
      <c r="S88" s="96"/>
      <c r="T88" s="186">
        <f>T89</f>
        <v>60.450000000000003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72</v>
      </c>
      <c r="AU88" s="17" t="s">
        <v>93</v>
      </c>
      <c r="BK88" s="187">
        <f>BK89</f>
        <v>0</v>
      </c>
    </row>
    <row r="89" s="12" customFormat="1" ht="25.92" customHeight="1">
      <c r="A89" s="12"/>
      <c r="B89" s="188"/>
      <c r="C89" s="189"/>
      <c r="D89" s="190" t="s">
        <v>72</v>
      </c>
      <c r="E89" s="191" t="s">
        <v>116</v>
      </c>
      <c r="F89" s="191" t="s">
        <v>117</v>
      </c>
      <c r="G89" s="189"/>
      <c r="H89" s="189"/>
      <c r="I89" s="192"/>
      <c r="J89" s="193">
        <f>BK89</f>
        <v>0</v>
      </c>
      <c r="K89" s="189"/>
      <c r="L89" s="194"/>
      <c r="M89" s="195"/>
      <c r="N89" s="196"/>
      <c r="O89" s="196"/>
      <c r="P89" s="197">
        <f>P90+P135+P145+P154+P163+P194+P203+P227</f>
        <v>0</v>
      </c>
      <c r="Q89" s="196"/>
      <c r="R89" s="197">
        <f>R90+R135+R145+R154+R163+R194+R203+R227</f>
        <v>228.69270999999998</v>
      </c>
      <c r="S89" s="196"/>
      <c r="T89" s="198">
        <f>T90+T135+T145+T154+T163+T194+T203+T227</f>
        <v>60.450000000000003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99" t="s">
        <v>81</v>
      </c>
      <c r="AT89" s="200" t="s">
        <v>72</v>
      </c>
      <c r="AU89" s="200" t="s">
        <v>73</v>
      </c>
      <c r="AY89" s="199" t="s">
        <v>118</v>
      </c>
      <c r="BK89" s="201">
        <f>BK90+BK135+BK145+BK154+BK163+BK194+BK203+BK227</f>
        <v>0</v>
      </c>
    </row>
    <row r="90" s="12" customFormat="1" ht="22.8" customHeight="1">
      <c r="A90" s="12"/>
      <c r="B90" s="188"/>
      <c r="C90" s="189"/>
      <c r="D90" s="190" t="s">
        <v>72</v>
      </c>
      <c r="E90" s="202" t="s">
        <v>81</v>
      </c>
      <c r="F90" s="202" t="s">
        <v>119</v>
      </c>
      <c r="G90" s="189"/>
      <c r="H90" s="189"/>
      <c r="I90" s="192"/>
      <c r="J90" s="203">
        <f>BK90</f>
        <v>0</v>
      </c>
      <c r="K90" s="189"/>
      <c r="L90" s="194"/>
      <c r="M90" s="195"/>
      <c r="N90" s="196"/>
      <c r="O90" s="196"/>
      <c r="P90" s="197">
        <f>SUM(P91:P134)</f>
        <v>0</v>
      </c>
      <c r="Q90" s="196"/>
      <c r="R90" s="197">
        <f>SUM(R91:R134)</f>
        <v>62.100000000000001</v>
      </c>
      <c r="S90" s="196"/>
      <c r="T90" s="198">
        <f>SUM(T91:T134)</f>
        <v>54.530000000000001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9" t="s">
        <v>81</v>
      </c>
      <c r="AT90" s="200" t="s">
        <v>72</v>
      </c>
      <c r="AU90" s="200" t="s">
        <v>81</v>
      </c>
      <c r="AY90" s="199" t="s">
        <v>118</v>
      </c>
      <c r="BK90" s="201">
        <f>SUM(BK91:BK134)</f>
        <v>0</v>
      </c>
    </row>
    <row r="91" s="2" customFormat="1" ht="33" customHeight="1">
      <c r="A91" s="38"/>
      <c r="B91" s="39"/>
      <c r="C91" s="204" t="s">
        <v>81</v>
      </c>
      <c r="D91" s="204" t="s">
        <v>120</v>
      </c>
      <c r="E91" s="205" t="s">
        <v>121</v>
      </c>
      <c r="F91" s="206" t="s">
        <v>122</v>
      </c>
      <c r="G91" s="207" t="s">
        <v>123</v>
      </c>
      <c r="H91" s="208">
        <v>62</v>
      </c>
      <c r="I91" s="209"/>
      <c r="J91" s="210">
        <f>ROUND(I91*H91,2)</f>
        <v>0</v>
      </c>
      <c r="K91" s="206" t="s">
        <v>124</v>
      </c>
      <c r="L91" s="44"/>
      <c r="M91" s="211" t="s">
        <v>19</v>
      </c>
      <c r="N91" s="212" t="s">
        <v>44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0.44</v>
      </c>
      <c r="T91" s="214">
        <f>S91*H91</f>
        <v>27.280000000000001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125</v>
      </c>
      <c r="AT91" s="215" t="s">
        <v>120</v>
      </c>
      <c r="AU91" s="215" t="s">
        <v>83</v>
      </c>
      <c r="AY91" s="17" t="s">
        <v>118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81</v>
      </c>
      <c r="BK91" s="216">
        <f>ROUND(I91*H91,2)</f>
        <v>0</v>
      </c>
      <c r="BL91" s="17" t="s">
        <v>125</v>
      </c>
      <c r="BM91" s="215" t="s">
        <v>126</v>
      </c>
    </row>
    <row r="92" s="2" customFormat="1">
      <c r="A92" s="38"/>
      <c r="B92" s="39"/>
      <c r="C92" s="40"/>
      <c r="D92" s="217" t="s">
        <v>127</v>
      </c>
      <c r="E92" s="40"/>
      <c r="F92" s="218" t="s">
        <v>128</v>
      </c>
      <c r="G92" s="40"/>
      <c r="H92" s="40"/>
      <c r="I92" s="219"/>
      <c r="J92" s="40"/>
      <c r="K92" s="40"/>
      <c r="L92" s="44"/>
      <c r="M92" s="220"/>
      <c r="N92" s="221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127</v>
      </c>
      <c r="AU92" s="17" t="s">
        <v>83</v>
      </c>
    </row>
    <row r="93" s="13" customFormat="1">
      <c r="A93" s="13"/>
      <c r="B93" s="222"/>
      <c r="C93" s="223"/>
      <c r="D93" s="224" t="s">
        <v>129</v>
      </c>
      <c r="E93" s="225" t="s">
        <v>19</v>
      </c>
      <c r="F93" s="226" t="s">
        <v>130</v>
      </c>
      <c r="G93" s="223"/>
      <c r="H93" s="227">
        <v>50</v>
      </c>
      <c r="I93" s="228"/>
      <c r="J93" s="223"/>
      <c r="K93" s="223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129</v>
      </c>
      <c r="AU93" s="233" t="s">
        <v>83</v>
      </c>
      <c r="AV93" s="13" t="s">
        <v>83</v>
      </c>
      <c r="AW93" s="13" t="s">
        <v>35</v>
      </c>
      <c r="AX93" s="13" t="s">
        <v>73</v>
      </c>
      <c r="AY93" s="233" t="s">
        <v>118</v>
      </c>
    </row>
    <row r="94" s="13" customFormat="1">
      <c r="A94" s="13"/>
      <c r="B94" s="222"/>
      <c r="C94" s="223"/>
      <c r="D94" s="224" t="s">
        <v>129</v>
      </c>
      <c r="E94" s="225" t="s">
        <v>19</v>
      </c>
      <c r="F94" s="226" t="s">
        <v>131</v>
      </c>
      <c r="G94" s="223"/>
      <c r="H94" s="227">
        <v>12</v>
      </c>
      <c r="I94" s="228"/>
      <c r="J94" s="223"/>
      <c r="K94" s="223"/>
      <c r="L94" s="229"/>
      <c r="M94" s="230"/>
      <c r="N94" s="231"/>
      <c r="O94" s="231"/>
      <c r="P94" s="231"/>
      <c r="Q94" s="231"/>
      <c r="R94" s="231"/>
      <c r="S94" s="231"/>
      <c r="T94" s="23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3" t="s">
        <v>129</v>
      </c>
      <c r="AU94" s="233" t="s">
        <v>83</v>
      </c>
      <c r="AV94" s="13" t="s">
        <v>83</v>
      </c>
      <c r="AW94" s="13" t="s">
        <v>35</v>
      </c>
      <c r="AX94" s="13" t="s">
        <v>73</v>
      </c>
      <c r="AY94" s="233" t="s">
        <v>118</v>
      </c>
    </row>
    <row r="95" s="14" customFormat="1">
      <c r="A95" s="14"/>
      <c r="B95" s="234"/>
      <c r="C95" s="235"/>
      <c r="D95" s="224" t="s">
        <v>129</v>
      </c>
      <c r="E95" s="236" t="s">
        <v>19</v>
      </c>
      <c r="F95" s="237" t="s">
        <v>132</v>
      </c>
      <c r="G95" s="235"/>
      <c r="H95" s="238">
        <v>62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4" t="s">
        <v>129</v>
      </c>
      <c r="AU95" s="244" t="s">
        <v>83</v>
      </c>
      <c r="AV95" s="14" t="s">
        <v>125</v>
      </c>
      <c r="AW95" s="14" t="s">
        <v>35</v>
      </c>
      <c r="AX95" s="14" t="s">
        <v>81</v>
      </c>
      <c r="AY95" s="244" t="s">
        <v>118</v>
      </c>
    </row>
    <row r="96" s="2" customFormat="1" ht="24.15" customHeight="1">
      <c r="A96" s="38"/>
      <c r="B96" s="39"/>
      <c r="C96" s="204" t="s">
        <v>83</v>
      </c>
      <c r="D96" s="204" t="s">
        <v>120</v>
      </c>
      <c r="E96" s="205" t="s">
        <v>133</v>
      </c>
      <c r="F96" s="206" t="s">
        <v>134</v>
      </c>
      <c r="G96" s="207" t="s">
        <v>123</v>
      </c>
      <c r="H96" s="208">
        <v>50</v>
      </c>
      <c r="I96" s="209"/>
      <c r="J96" s="210">
        <f>ROUND(I96*H96,2)</f>
        <v>0</v>
      </c>
      <c r="K96" s="206" t="s">
        <v>124</v>
      </c>
      <c r="L96" s="44"/>
      <c r="M96" s="211" t="s">
        <v>19</v>
      </c>
      <c r="N96" s="212" t="s">
        <v>44</v>
      </c>
      <c r="O96" s="84"/>
      <c r="P96" s="213">
        <f>O96*H96</f>
        <v>0</v>
      </c>
      <c r="Q96" s="213">
        <v>0</v>
      </c>
      <c r="R96" s="213">
        <f>Q96*H96</f>
        <v>0</v>
      </c>
      <c r="S96" s="213">
        <v>0.32500000000000001</v>
      </c>
      <c r="T96" s="214">
        <f>S96*H96</f>
        <v>16.25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5" t="s">
        <v>125</v>
      </c>
      <c r="AT96" s="215" t="s">
        <v>120</v>
      </c>
      <c r="AU96" s="215" t="s">
        <v>83</v>
      </c>
      <c r="AY96" s="17" t="s">
        <v>118</v>
      </c>
      <c r="BE96" s="216">
        <f>IF(N96="základní",J96,0)</f>
        <v>0</v>
      </c>
      <c r="BF96" s="216">
        <f>IF(N96="snížená",J96,0)</f>
        <v>0</v>
      </c>
      <c r="BG96" s="216">
        <f>IF(N96="zákl. přenesená",J96,0)</f>
        <v>0</v>
      </c>
      <c r="BH96" s="216">
        <f>IF(N96="sníž. přenesená",J96,0)</f>
        <v>0</v>
      </c>
      <c r="BI96" s="216">
        <f>IF(N96="nulová",J96,0)</f>
        <v>0</v>
      </c>
      <c r="BJ96" s="17" t="s">
        <v>81</v>
      </c>
      <c r="BK96" s="216">
        <f>ROUND(I96*H96,2)</f>
        <v>0</v>
      </c>
      <c r="BL96" s="17" t="s">
        <v>125</v>
      </c>
      <c r="BM96" s="215" t="s">
        <v>135</v>
      </c>
    </row>
    <row r="97" s="2" customFormat="1">
      <c r="A97" s="38"/>
      <c r="B97" s="39"/>
      <c r="C97" s="40"/>
      <c r="D97" s="217" t="s">
        <v>127</v>
      </c>
      <c r="E97" s="40"/>
      <c r="F97" s="218" t="s">
        <v>136</v>
      </c>
      <c r="G97" s="40"/>
      <c r="H97" s="40"/>
      <c r="I97" s="219"/>
      <c r="J97" s="40"/>
      <c r="K97" s="40"/>
      <c r="L97" s="44"/>
      <c r="M97" s="220"/>
      <c r="N97" s="221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127</v>
      </c>
      <c r="AU97" s="17" t="s">
        <v>83</v>
      </c>
    </row>
    <row r="98" s="13" customFormat="1">
      <c r="A98" s="13"/>
      <c r="B98" s="222"/>
      <c r="C98" s="223"/>
      <c r="D98" s="224" t="s">
        <v>129</v>
      </c>
      <c r="E98" s="225" t="s">
        <v>19</v>
      </c>
      <c r="F98" s="226" t="s">
        <v>130</v>
      </c>
      <c r="G98" s="223"/>
      <c r="H98" s="227">
        <v>50</v>
      </c>
      <c r="I98" s="228"/>
      <c r="J98" s="223"/>
      <c r="K98" s="223"/>
      <c r="L98" s="229"/>
      <c r="M98" s="230"/>
      <c r="N98" s="231"/>
      <c r="O98" s="231"/>
      <c r="P98" s="231"/>
      <c r="Q98" s="231"/>
      <c r="R98" s="231"/>
      <c r="S98" s="231"/>
      <c r="T98" s="23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3" t="s">
        <v>129</v>
      </c>
      <c r="AU98" s="233" t="s">
        <v>83</v>
      </c>
      <c r="AV98" s="13" t="s">
        <v>83</v>
      </c>
      <c r="AW98" s="13" t="s">
        <v>35</v>
      </c>
      <c r="AX98" s="13" t="s">
        <v>73</v>
      </c>
      <c r="AY98" s="233" t="s">
        <v>118</v>
      </c>
    </row>
    <row r="99" s="14" customFormat="1">
      <c r="A99" s="14"/>
      <c r="B99" s="234"/>
      <c r="C99" s="235"/>
      <c r="D99" s="224" t="s">
        <v>129</v>
      </c>
      <c r="E99" s="236" t="s">
        <v>19</v>
      </c>
      <c r="F99" s="237" t="s">
        <v>132</v>
      </c>
      <c r="G99" s="235"/>
      <c r="H99" s="238">
        <v>50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4" t="s">
        <v>129</v>
      </c>
      <c r="AU99" s="244" t="s">
        <v>83</v>
      </c>
      <c r="AV99" s="14" t="s">
        <v>125</v>
      </c>
      <c r="AW99" s="14" t="s">
        <v>35</v>
      </c>
      <c r="AX99" s="14" t="s">
        <v>81</v>
      </c>
      <c r="AY99" s="244" t="s">
        <v>118</v>
      </c>
    </row>
    <row r="100" s="2" customFormat="1" ht="24.15" customHeight="1">
      <c r="A100" s="38"/>
      <c r="B100" s="39"/>
      <c r="C100" s="204" t="s">
        <v>137</v>
      </c>
      <c r="D100" s="204" t="s">
        <v>120</v>
      </c>
      <c r="E100" s="205" t="s">
        <v>138</v>
      </c>
      <c r="F100" s="206" t="s">
        <v>139</v>
      </c>
      <c r="G100" s="207" t="s">
        <v>123</v>
      </c>
      <c r="H100" s="208">
        <v>50</v>
      </c>
      <c r="I100" s="209"/>
      <c r="J100" s="210">
        <f>ROUND(I100*H100,2)</f>
        <v>0</v>
      </c>
      <c r="K100" s="206" t="s">
        <v>124</v>
      </c>
      <c r="L100" s="44"/>
      <c r="M100" s="211" t="s">
        <v>19</v>
      </c>
      <c r="N100" s="212" t="s">
        <v>44</v>
      </c>
      <c r="O100" s="84"/>
      <c r="P100" s="213">
        <f>O100*H100</f>
        <v>0</v>
      </c>
      <c r="Q100" s="213">
        <v>0</v>
      </c>
      <c r="R100" s="213">
        <f>Q100*H100</f>
        <v>0</v>
      </c>
      <c r="S100" s="213">
        <v>0.22</v>
      </c>
      <c r="T100" s="214">
        <f>S100*H100</f>
        <v>11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5" t="s">
        <v>125</v>
      </c>
      <c r="AT100" s="215" t="s">
        <v>120</v>
      </c>
      <c r="AU100" s="215" t="s">
        <v>83</v>
      </c>
      <c r="AY100" s="17" t="s">
        <v>118</v>
      </c>
      <c r="BE100" s="216">
        <f>IF(N100="základní",J100,0)</f>
        <v>0</v>
      </c>
      <c r="BF100" s="216">
        <f>IF(N100="snížená",J100,0)</f>
        <v>0</v>
      </c>
      <c r="BG100" s="216">
        <f>IF(N100="zákl. přenesená",J100,0)</f>
        <v>0</v>
      </c>
      <c r="BH100" s="216">
        <f>IF(N100="sníž. přenesená",J100,0)</f>
        <v>0</v>
      </c>
      <c r="BI100" s="216">
        <f>IF(N100="nulová",J100,0)</f>
        <v>0</v>
      </c>
      <c r="BJ100" s="17" t="s">
        <v>81</v>
      </c>
      <c r="BK100" s="216">
        <f>ROUND(I100*H100,2)</f>
        <v>0</v>
      </c>
      <c r="BL100" s="17" t="s">
        <v>125</v>
      </c>
      <c r="BM100" s="215" t="s">
        <v>140</v>
      </c>
    </row>
    <row r="101" s="2" customFormat="1">
      <c r="A101" s="38"/>
      <c r="B101" s="39"/>
      <c r="C101" s="40"/>
      <c r="D101" s="217" t="s">
        <v>127</v>
      </c>
      <c r="E101" s="40"/>
      <c r="F101" s="218" t="s">
        <v>141</v>
      </c>
      <c r="G101" s="40"/>
      <c r="H101" s="40"/>
      <c r="I101" s="219"/>
      <c r="J101" s="40"/>
      <c r="K101" s="40"/>
      <c r="L101" s="44"/>
      <c r="M101" s="220"/>
      <c r="N101" s="221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127</v>
      </c>
      <c r="AU101" s="17" t="s">
        <v>83</v>
      </c>
    </row>
    <row r="102" s="13" customFormat="1">
      <c r="A102" s="13"/>
      <c r="B102" s="222"/>
      <c r="C102" s="223"/>
      <c r="D102" s="224" t="s">
        <v>129</v>
      </c>
      <c r="E102" s="225" t="s">
        <v>19</v>
      </c>
      <c r="F102" s="226" t="s">
        <v>130</v>
      </c>
      <c r="G102" s="223"/>
      <c r="H102" s="227">
        <v>50</v>
      </c>
      <c r="I102" s="228"/>
      <c r="J102" s="223"/>
      <c r="K102" s="223"/>
      <c r="L102" s="229"/>
      <c r="M102" s="230"/>
      <c r="N102" s="231"/>
      <c r="O102" s="231"/>
      <c r="P102" s="231"/>
      <c r="Q102" s="231"/>
      <c r="R102" s="231"/>
      <c r="S102" s="231"/>
      <c r="T102" s="23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3" t="s">
        <v>129</v>
      </c>
      <c r="AU102" s="233" t="s">
        <v>83</v>
      </c>
      <c r="AV102" s="13" t="s">
        <v>83</v>
      </c>
      <c r="AW102" s="13" t="s">
        <v>35</v>
      </c>
      <c r="AX102" s="13" t="s">
        <v>73</v>
      </c>
      <c r="AY102" s="233" t="s">
        <v>118</v>
      </c>
    </row>
    <row r="103" s="14" customFormat="1">
      <c r="A103" s="14"/>
      <c r="B103" s="234"/>
      <c r="C103" s="235"/>
      <c r="D103" s="224" t="s">
        <v>129</v>
      </c>
      <c r="E103" s="236" t="s">
        <v>19</v>
      </c>
      <c r="F103" s="237" t="s">
        <v>132</v>
      </c>
      <c r="G103" s="235"/>
      <c r="H103" s="238">
        <v>50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4" t="s">
        <v>129</v>
      </c>
      <c r="AU103" s="244" t="s">
        <v>83</v>
      </c>
      <c r="AV103" s="14" t="s">
        <v>125</v>
      </c>
      <c r="AW103" s="14" t="s">
        <v>35</v>
      </c>
      <c r="AX103" s="14" t="s">
        <v>81</v>
      </c>
      <c r="AY103" s="244" t="s">
        <v>118</v>
      </c>
    </row>
    <row r="104" s="2" customFormat="1" ht="24.15" customHeight="1">
      <c r="A104" s="38"/>
      <c r="B104" s="39"/>
      <c r="C104" s="204" t="s">
        <v>125</v>
      </c>
      <c r="D104" s="204" t="s">
        <v>120</v>
      </c>
      <c r="E104" s="205" t="s">
        <v>142</v>
      </c>
      <c r="F104" s="206" t="s">
        <v>143</v>
      </c>
      <c r="G104" s="207" t="s">
        <v>144</v>
      </c>
      <c r="H104" s="208">
        <v>27.75</v>
      </c>
      <c r="I104" s="209"/>
      <c r="J104" s="210">
        <f>ROUND(I104*H104,2)</f>
        <v>0</v>
      </c>
      <c r="K104" s="206" t="s">
        <v>124</v>
      </c>
      <c r="L104" s="44"/>
      <c r="M104" s="211" t="s">
        <v>19</v>
      </c>
      <c r="N104" s="212" t="s">
        <v>44</v>
      </c>
      <c r="O104" s="84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5" t="s">
        <v>125</v>
      </c>
      <c r="AT104" s="215" t="s">
        <v>120</v>
      </c>
      <c r="AU104" s="215" t="s">
        <v>83</v>
      </c>
      <c r="AY104" s="17" t="s">
        <v>118</v>
      </c>
      <c r="BE104" s="216">
        <f>IF(N104="základní",J104,0)</f>
        <v>0</v>
      </c>
      <c r="BF104" s="216">
        <f>IF(N104="snížená",J104,0)</f>
        <v>0</v>
      </c>
      <c r="BG104" s="216">
        <f>IF(N104="zákl. přenesená",J104,0)</f>
        <v>0</v>
      </c>
      <c r="BH104" s="216">
        <f>IF(N104="sníž. přenesená",J104,0)</f>
        <v>0</v>
      </c>
      <c r="BI104" s="216">
        <f>IF(N104="nulová",J104,0)</f>
        <v>0</v>
      </c>
      <c r="BJ104" s="17" t="s">
        <v>81</v>
      </c>
      <c r="BK104" s="216">
        <f>ROUND(I104*H104,2)</f>
        <v>0</v>
      </c>
      <c r="BL104" s="17" t="s">
        <v>125</v>
      </c>
      <c r="BM104" s="215" t="s">
        <v>145</v>
      </c>
    </row>
    <row r="105" s="2" customFormat="1">
      <c r="A105" s="38"/>
      <c r="B105" s="39"/>
      <c r="C105" s="40"/>
      <c r="D105" s="217" t="s">
        <v>127</v>
      </c>
      <c r="E105" s="40"/>
      <c r="F105" s="218" t="s">
        <v>146</v>
      </c>
      <c r="G105" s="40"/>
      <c r="H105" s="40"/>
      <c r="I105" s="219"/>
      <c r="J105" s="40"/>
      <c r="K105" s="40"/>
      <c r="L105" s="44"/>
      <c r="M105" s="220"/>
      <c r="N105" s="221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127</v>
      </c>
      <c r="AU105" s="17" t="s">
        <v>83</v>
      </c>
    </row>
    <row r="106" s="13" customFormat="1">
      <c r="A106" s="13"/>
      <c r="B106" s="222"/>
      <c r="C106" s="223"/>
      <c r="D106" s="224" t="s">
        <v>129</v>
      </c>
      <c r="E106" s="225" t="s">
        <v>19</v>
      </c>
      <c r="F106" s="226" t="s">
        <v>147</v>
      </c>
      <c r="G106" s="223"/>
      <c r="H106" s="227">
        <v>27.75</v>
      </c>
      <c r="I106" s="228"/>
      <c r="J106" s="223"/>
      <c r="K106" s="223"/>
      <c r="L106" s="229"/>
      <c r="M106" s="230"/>
      <c r="N106" s="231"/>
      <c r="O106" s="231"/>
      <c r="P106" s="231"/>
      <c r="Q106" s="231"/>
      <c r="R106" s="231"/>
      <c r="S106" s="231"/>
      <c r="T106" s="23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3" t="s">
        <v>129</v>
      </c>
      <c r="AU106" s="233" t="s">
        <v>83</v>
      </c>
      <c r="AV106" s="13" t="s">
        <v>83</v>
      </c>
      <c r="AW106" s="13" t="s">
        <v>35</v>
      </c>
      <c r="AX106" s="13" t="s">
        <v>73</v>
      </c>
      <c r="AY106" s="233" t="s">
        <v>118</v>
      </c>
    </row>
    <row r="107" s="14" customFormat="1">
      <c r="A107" s="14"/>
      <c r="B107" s="234"/>
      <c r="C107" s="235"/>
      <c r="D107" s="224" t="s">
        <v>129</v>
      </c>
      <c r="E107" s="236" t="s">
        <v>19</v>
      </c>
      <c r="F107" s="237" t="s">
        <v>132</v>
      </c>
      <c r="G107" s="235"/>
      <c r="H107" s="238">
        <v>27.75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4" t="s">
        <v>129</v>
      </c>
      <c r="AU107" s="244" t="s">
        <v>83</v>
      </c>
      <c r="AV107" s="14" t="s">
        <v>125</v>
      </c>
      <c r="AW107" s="14" t="s">
        <v>35</v>
      </c>
      <c r="AX107" s="14" t="s">
        <v>81</v>
      </c>
      <c r="AY107" s="244" t="s">
        <v>118</v>
      </c>
    </row>
    <row r="108" s="2" customFormat="1" ht="24.15" customHeight="1">
      <c r="A108" s="38"/>
      <c r="B108" s="39"/>
      <c r="C108" s="204" t="s">
        <v>148</v>
      </c>
      <c r="D108" s="204" t="s">
        <v>120</v>
      </c>
      <c r="E108" s="205" t="s">
        <v>149</v>
      </c>
      <c r="F108" s="206" t="s">
        <v>150</v>
      </c>
      <c r="G108" s="207" t="s">
        <v>144</v>
      </c>
      <c r="H108" s="208">
        <v>6.75</v>
      </c>
      <c r="I108" s="209"/>
      <c r="J108" s="210">
        <f>ROUND(I108*H108,2)</f>
        <v>0</v>
      </c>
      <c r="K108" s="206" t="s">
        <v>124</v>
      </c>
      <c r="L108" s="44"/>
      <c r="M108" s="211" t="s">
        <v>19</v>
      </c>
      <c r="N108" s="212" t="s">
        <v>44</v>
      </c>
      <c r="O108" s="84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5" t="s">
        <v>125</v>
      </c>
      <c r="AT108" s="215" t="s">
        <v>120</v>
      </c>
      <c r="AU108" s="215" t="s">
        <v>83</v>
      </c>
      <c r="AY108" s="17" t="s">
        <v>118</v>
      </c>
      <c r="BE108" s="216">
        <f>IF(N108="základní",J108,0)</f>
        <v>0</v>
      </c>
      <c r="BF108" s="216">
        <f>IF(N108="snížená",J108,0)</f>
        <v>0</v>
      </c>
      <c r="BG108" s="216">
        <f>IF(N108="zákl. přenesená",J108,0)</f>
        <v>0</v>
      </c>
      <c r="BH108" s="216">
        <f>IF(N108="sníž. přenesená",J108,0)</f>
        <v>0</v>
      </c>
      <c r="BI108" s="216">
        <f>IF(N108="nulová",J108,0)</f>
        <v>0</v>
      </c>
      <c r="BJ108" s="17" t="s">
        <v>81</v>
      </c>
      <c r="BK108" s="216">
        <f>ROUND(I108*H108,2)</f>
        <v>0</v>
      </c>
      <c r="BL108" s="17" t="s">
        <v>125</v>
      </c>
      <c r="BM108" s="215" t="s">
        <v>151</v>
      </c>
    </row>
    <row r="109" s="2" customFormat="1">
      <c r="A109" s="38"/>
      <c r="B109" s="39"/>
      <c r="C109" s="40"/>
      <c r="D109" s="217" t="s">
        <v>127</v>
      </c>
      <c r="E109" s="40"/>
      <c r="F109" s="218" t="s">
        <v>152</v>
      </c>
      <c r="G109" s="40"/>
      <c r="H109" s="40"/>
      <c r="I109" s="219"/>
      <c r="J109" s="40"/>
      <c r="K109" s="40"/>
      <c r="L109" s="44"/>
      <c r="M109" s="220"/>
      <c r="N109" s="221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127</v>
      </c>
      <c r="AU109" s="17" t="s">
        <v>83</v>
      </c>
    </row>
    <row r="110" s="13" customFormat="1">
      <c r="A110" s="13"/>
      <c r="B110" s="222"/>
      <c r="C110" s="223"/>
      <c r="D110" s="224" t="s">
        <v>129</v>
      </c>
      <c r="E110" s="225" t="s">
        <v>19</v>
      </c>
      <c r="F110" s="226" t="s">
        <v>153</v>
      </c>
      <c r="G110" s="223"/>
      <c r="H110" s="227">
        <v>6.75</v>
      </c>
      <c r="I110" s="228"/>
      <c r="J110" s="223"/>
      <c r="K110" s="223"/>
      <c r="L110" s="229"/>
      <c r="M110" s="230"/>
      <c r="N110" s="231"/>
      <c r="O110" s="231"/>
      <c r="P110" s="231"/>
      <c r="Q110" s="231"/>
      <c r="R110" s="231"/>
      <c r="S110" s="231"/>
      <c r="T110" s="23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3" t="s">
        <v>129</v>
      </c>
      <c r="AU110" s="233" t="s">
        <v>83</v>
      </c>
      <c r="AV110" s="13" t="s">
        <v>83</v>
      </c>
      <c r="AW110" s="13" t="s">
        <v>35</v>
      </c>
      <c r="AX110" s="13" t="s">
        <v>73</v>
      </c>
      <c r="AY110" s="233" t="s">
        <v>118</v>
      </c>
    </row>
    <row r="111" s="14" customFormat="1">
      <c r="A111" s="14"/>
      <c r="B111" s="234"/>
      <c r="C111" s="235"/>
      <c r="D111" s="224" t="s">
        <v>129</v>
      </c>
      <c r="E111" s="236" t="s">
        <v>19</v>
      </c>
      <c r="F111" s="237" t="s">
        <v>132</v>
      </c>
      <c r="G111" s="235"/>
      <c r="H111" s="238">
        <v>6.75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4" t="s">
        <v>129</v>
      </c>
      <c r="AU111" s="244" t="s">
        <v>83</v>
      </c>
      <c r="AV111" s="14" t="s">
        <v>125</v>
      </c>
      <c r="AW111" s="14" t="s">
        <v>35</v>
      </c>
      <c r="AX111" s="14" t="s">
        <v>81</v>
      </c>
      <c r="AY111" s="244" t="s">
        <v>118</v>
      </c>
    </row>
    <row r="112" s="2" customFormat="1" ht="33" customHeight="1">
      <c r="A112" s="38"/>
      <c r="B112" s="39"/>
      <c r="C112" s="204" t="s">
        <v>154</v>
      </c>
      <c r="D112" s="204" t="s">
        <v>120</v>
      </c>
      <c r="E112" s="205" t="s">
        <v>155</v>
      </c>
      <c r="F112" s="206" t="s">
        <v>156</v>
      </c>
      <c r="G112" s="207" t="s">
        <v>144</v>
      </c>
      <c r="H112" s="208">
        <v>34.5</v>
      </c>
      <c r="I112" s="209"/>
      <c r="J112" s="210">
        <f>ROUND(I112*H112,2)</f>
        <v>0</v>
      </c>
      <c r="K112" s="206" t="s">
        <v>124</v>
      </c>
      <c r="L112" s="44"/>
      <c r="M112" s="211" t="s">
        <v>19</v>
      </c>
      <c r="N112" s="212" t="s">
        <v>44</v>
      </c>
      <c r="O112" s="84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5" t="s">
        <v>125</v>
      </c>
      <c r="AT112" s="215" t="s">
        <v>120</v>
      </c>
      <c r="AU112" s="215" t="s">
        <v>83</v>
      </c>
      <c r="AY112" s="17" t="s">
        <v>118</v>
      </c>
      <c r="BE112" s="216">
        <f>IF(N112="základní",J112,0)</f>
        <v>0</v>
      </c>
      <c r="BF112" s="216">
        <f>IF(N112="snížená",J112,0)</f>
        <v>0</v>
      </c>
      <c r="BG112" s="216">
        <f>IF(N112="zákl. přenesená",J112,0)</f>
        <v>0</v>
      </c>
      <c r="BH112" s="216">
        <f>IF(N112="sníž. přenesená",J112,0)</f>
        <v>0</v>
      </c>
      <c r="BI112" s="216">
        <f>IF(N112="nulová",J112,0)</f>
        <v>0</v>
      </c>
      <c r="BJ112" s="17" t="s">
        <v>81</v>
      </c>
      <c r="BK112" s="216">
        <f>ROUND(I112*H112,2)</f>
        <v>0</v>
      </c>
      <c r="BL112" s="17" t="s">
        <v>125</v>
      </c>
      <c r="BM112" s="215" t="s">
        <v>157</v>
      </c>
    </row>
    <row r="113" s="2" customFormat="1">
      <c r="A113" s="38"/>
      <c r="B113" s="39"/>
      <c r="C113" s="40"/>
      <c r="D113" s="217" t="s">
        <v>127</v>
      </c>
      <c r="E113" s="40"/>
      <c r="F113" s="218" t="s">
        <v>158</v>
      </c>
      <c r="G113" s="40"/>
      <c r="H113" s="40"/>
      <c r="I113" s="219"/>
      <c r="J113" s="40"/>
      <c r="K113" s="40"/>
      <c r="L113" s="44"/>
      <c r="M113" s="220"/>
      <c r="N113" s="221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127</v>
      </c>
      <c r="AU113" s="17" t="s">
        <v>83</v>
      </c>
    </row>
    <row r="114" s="13" customFormat="1">
      <c r="A114" s="13"/>
      <c r="B114" s="222"/>
      <c r="C114" s="223"/>
      <c r="D114" s="224" t="s">
        <v>129</v>
      </c>
      <c r="E114" s="225" t="s">
        <v>19</v>
      </c>
      <c r="F114" s="226" t="s">
        <v>159</v>
      </c>
      <c r="G114" s="223"/>
      <c r="H114" s="227">
        <v>27.75</v>
      </c>
      <c r="I114" s="228"/>
      <c r="J114" s="223"/>
      <c r="K114" s="223"/>
      <c r="L114" s="229"/>
      <c r="M114" s="230"/>
      <c r="N114" s="231"/>
      <c r="O114" s="231"/>
      <c r="P114" s="231"/>
      <c r="Q114" s="231"/>
      <c r="R114" s="231"/>
      <c r="S114" s="231"/>
      <c r="T114" s="23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3" t="s">
        <v>129</v>
      </c>
      <c r="AU114" s="233" t="s">
        <v>83</v>
      </c>
      <c r="AV114" s="13" t="s">
        <v>83</v>
      </c>
      <c r="AW114" s="13" t="s">
        <v>35</v>
      </c>
      <c r="AX114" s="13" t="s">
        <v>73</v>
      </c>
      <c r="AY114" s="233" t="s">
        <v>118</v>
      </c>
    </row>
    <row r="115" s="13" customFormat="1">
      <c r="A115" s="13"/>
      <c r="B115" s="222"/>
      <c r="C115" s="223"/>
      <c r="D115" s="224" t="s">
        <v>129</v>
      </c>
      <c r="E115" s="225" t="s">
        <v>19</v>
      </c>
      <c r="F115" s="226" t="s">
        <v>160</v>
      </c>
      <c r="G115" s="223"/>
      <c r="H115" s="227">
        <v>6.75</v>
      </c>
      <c r="I115" s="228"/>
      <c r="J115" s="223"/>
      <c r="K115" s="223"/>
      <c r="L115" s="229"/>
      <c r="M115" s="230"/>
      <c r="N115" s="231"/>
      <c r="O115" s="231"/>
      <c r="P115" s="231"/>
      <c r="Q115" s="231"/>
      <c r="R115" s="231"/>
      <c r="S115" s="231"/>
      <c r="T115" s="23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3" t="s">
        <v>129</v>
      </c>
      <c r="AU115" s="233" t="s">
        <v>83</v>
      </c>
      <c r="AV115" s="13" t="s">
        <v>83</v>
      </c>
      <c r="AW115" s="13" t="s">
        <v>35</v>
      </c>
      <c r="AX115" s="13" t="s">
        <v>73</v>
      </c>
      <c r="AY115" s="233" t="s">
        <v>118</v>
      </c>
    </row>
    <row r="116" s="14" customFormat="1">
      <c r="A116" s="14"/>
      <c r="B116" s="234"/>
      <c r="C116" s="235"/>
      <c r="D116" s="224" t="s">
        <v>129</v>
      </c>
      <c r="E116" s="236" t="s">
        <v>19</v>
      </c>
      <c r="F116" s="237" t="s">
        <v>132</v>
      </c>
      <c r="G116" s="235"/>
      <c r="H116" s="238">
        <v>34.5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4" t="s">
        <v>129</v>
      </c>
      <c r="AU116" s="244" t="s">
        <v>83</v>
      </c>
      <c r="AV116" s="14" t="s">
        <v>125</v>
      </c>
      <c r="AW116" s="14" t="s">
        <v>35</v>
      </c>
      <c r="AX116" s="14" t="s">
        <v>81</v>
      </c>
      <c r="AY116" s="244" t="s">
        <v>118</v>
      </c>
    </row>
    <row r="117" s="2" customFormat="1" ht="24.15" customHeight="1">
      <c r="A117" s="38"/>
      <c r="B117" s="39"/>
      <c r="C117" s="204" t="s">
        <v>161</v>
      </c>
      <c r="D117" s="204" t="s">
        <v>120</v>
      </c>
      <c r="E117" s="205" t="s">
        <v>162</v>
      </c>
      <c r="F117" s="206" t="s">
        <v>163</v>
      </c>
      <c r="G117" s="207" t="s">
        <v>164</v>
      </c>
      <c r="H117" s="208">
        <v>55.200000000000003</v>
      </c>
      <c r="I117" s="209"/>
      <c r="J117" s="210">
        <f>ROUND(I117*H117,2)</f>
        <v>0</v>
      </c>
      <c r="K117" s="206" t="s">
        <v>124</v>
      </c>
      <c r="L117" s="44"/>
      <c r="M117" s="211" t="s">
        <v>19</v>
      </c>
      <c r="N117" s="212" t="s">
        <v>44</v>
      </c>
      <c r="O117" s="84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5" t="s">
        <v>125</v>
      </c>
      <c r="AT117" s="215" t="s">
        <v>120</v>
      </c>
      <c r="AU117" s="215" t="s">
        <v>83</v>
      </c>
      <c r="AY117" s="17" t="s">
        <v>118</v>
      </c>
      <c r="BE117" s="216">
        <f>IF(N117="základní",J117,0)</f>
        <v>0</v>
      </c>
      <c r="BF117" s="216">
        <f>IF(N117="snížená",J117,0)</f>
        <v>0</v>
      </c>
      <c r="BG117" s="216">
        <f>IF(N117="zákl. přenesená",J117,0)</f>
        <v>0</v>
      </c>
      <c r="BH117" s="216">
        <f>IF(N117="sníž. přenesená",J117,0)</f>
        <v>0</v>
      </c>
      <c r="BI117" s="216">
        <f>IF(N117="nulová",J117,0)</f>
        <v>0</v>
      </c>
      <c r="BJ117" s="17" t="s">
        <v>81</v>
      </c>
      <c r="BK117" s="216">
        <f>ROUND(I117*H117,2)</f>
        <v>0</v>
      </c>
      <c r="BL117" s="17" t="s">
        <v>125</v>
      </c>
      <c r="BM117" s="215" t="s">
        <v>165</v>
      </c>
    </row>
    <row r="118" s="2" customFormat="1">
      <c r="A118" s="38"/>
      <c r="B118" s="39"/>
      <c r="C118" s="40"/>
      <c r="D118" s="217" t="s">
        <v>127</v>
      </c>
      <c r="E118" s="40"/>
      <c r="F118" s="218" t="s">
        <v>166</v>
      </c>
      <c r="G118" s="40"/>
      <c r="H118" s="40"/>
      <c r="I118" s="219"/>
      <c r="J118" s="40"/>
      <c r="K118" s="40"/>
      <c r="L118" s="44"/>
      <c r="M118" s="220"/>
      <c r="N118" s="221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127</v>
      </c>
      <c r="AU118" s="17" t="s">
        <v>83</v>
      </c>
    </row>
    <row r="119" s="13" customFormat="1">
      <c r="A119" s="13"/>
      <c r="B119" s="222"/>
      <c r="C119" s="223"/>
      <c r="D119" s="224" t="s">
        <v>129</v>
      </c>
      <c r="E119" s="225" t="s">
        <v>19</v>
      </c>
      <c r="F119" s="226" t="s">
        <v>167</v>
      </c>
      <c r="G119" s="223"/>
      <c r="H119" s="227">
        <v>55.200000000000003</v>
      </c>
      <c r="I119" s="228"/>
      <c r="J119" s="223"/>
      <c r="K119" s="223"/>
      <c r="L119" s="229"/>
      <c r="M119" s="230"/>
      <c r="N119" s="231"/>
      <c r="O119" s="231"/>
      <c r="P119" s="231"/>
      <c r="Q119" s="231"/>
      <c r="R119" s="231"/>
      <c r="S119" s="231"/>
      <c r="T119" s="23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3" t="s">
        <v>129</v>
      </c>
      <c r="AU119" s="233" t="s">
        <v>83</v>
      </c>
      <c r="AV119" s="13" t="s">
        <v>83</v>
      </c>
      <c r="AW119" s="13" t="s">
        <v>35</v>
      </c>
      <c r="AX119" s="13" t="s">
        <v>73</v>
      </c>
      <c r="AY119" s="233" t="s">
        <v>118</v>
      </c>
    </row>
    <row r="120" s="14" customFormat="1">
      <c r="A120" s="14"/>
      <c r="B120" s="234"/>
      <c r="C120" s="235"/>
      <c r="D120" s="224" t="s">
        <v>129</v>
      </c>
      <c r="E120" s="236" t="s">
        <v>19</v>
      </c>
      <c r="F120" s="237" t="s">
        <v>132</v>
      </c>
      <c r="G120" s="235"/>
      <c r="H120" s="238">
        <v>55.200000000000003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4" t="s">
        <v>129</v>
      </c>
      <c r="AU120" s="244" t="s">
        <v>83</v>
      </c>
      <c r="AV120" s="14" t="s">
        <v>125</v>
      </c>
      <c r="AW120" s="14" t="s">
        <v>35</v>
      </c>
      <c r="AX120" s="14" t="s">
        <v>81</v>
      </c>
      <c r="AY120" s="244" t="s">
        <v>118</v>
      </c>
    </row>
    <row r="121" s="2" customFormat="1" ht="24.15" customHeight="1">
      <c r="A121" s="38"/>
      <c r="B121" s="39"/>
      <c r="C121" s="204" t="s">
        <v>168</v>
      </c>
      <c r="D121" s="204" t="s">
        <v>120</v>
      </c>
      <c r="E121" s="205" t="s">
        <v>169</v>
      </c>
      <c r="F121" s="206" t="s">
        <v>170</v>
      </c>
      <c r="G121" s="207" t="s">
        <v>144</v>
      </c>
      <c r="H121" s="208">
        <v>34.5</v>
      </c>
      <c r="I121" s="209"/>
      <c r="J121" s="210">
        <f>ROUND(I121*H121,2)</f>
        <v>0</v>
      </c>
      <c r="K121" s="206" t="s">
        <v>124</v>
      </c>
      <c r="L121" s="44"/>
      <c r="M121" s="211" t="s">
        <v>19</v>
      </c>
      <c r="N121" s="212" t="s">
        <v>44</v>
      </c>
      <c r="O121" s="84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5" t="s">
        <v>125</v>
      </c>
      <c r="AT121" s="215" t="s">
        <v>120</v>
      </c>
      <c r="AU121" s="215" t="s">
        <v>83</v>
      </c>
      <c r="AY121" s="17" t="s">
        <v>118</v>
      </c>
      <c r="BE121" s="216">
        <f>IF(N121="základní",J121,0)</f>
        <v>0</v>
      </c>
      <c r="BF121" s="216">
        <f>IF(N121="snížená",J121,0)</f>
        <v>0</v>
      </c>
      <c r="BG121" s="216">
        <f>IF(N121="zákl. přenesená",J121,0)</f>
        <v>0</v>
      </c>
      <c r="BH121" s="216">
        <f>IF(N121="sníž. přenesená",J121,0)</f>
        <v>0</v>
      </c>
      <c r="BI121" s="216">
        <f>IF(N121="nulová",J121,0)</f>
        <v>0</v>
      </c>
      <c r="BJ121" s="17" t="s">
        <v>81</v>
      </c>
      <c r="BK121" s="216">
        <f>ROUND(I121*H121,2)</f>
        <v>0</v>
      </c>
      <c r="BL121" s="17" t="s">
        <v>125</v>
      </c>
      <c r="BM121" s="215" t="s">
        <v>171</v>
      </c>
    </row>
    <row r="122" s="2" customFormat="1">
      <c r="A122" s="38"/>
      <c r="B122" s="39"/>
      <c r="C122" s="40"/>
      <c r="D122" s="217" t="s">
        <v>127</v>
      </c>
      <c r="E122" s="40"/>
      <c r="F122" s="218" t="s">
        <v>172</v>
      </c>
      <c r="G122" s="40"/>
      <c r="H122" s="40"/>
      <c r="I122" s="219"/>
      <c r="J122" s="40"/>
      <c r="K122" s="40"/>
      <c r="L122" s="44"/>
      <c r="M122" s="220"/>
      <c r="N122" s="221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127</v>
      </c>
      <c r="AU122" s="17" t="s">
        <v>83</v>
      </c>
    </row>
    <row r="123" s="2" customFormat="1" ht="24.15" customHeight="1">
      <c r="A123" s="38"/>
      <c r="B123" s="39"/>
      <c r="C123" s="204" t="s">
        <v>173</v>
      </c>
      <c r="D123" s="204" t="s">
        <v>120</v>
      </c>
      <c r="E123" s="205" t="s">
        <v>174</v>
      </c>
      <c r="F123" s="206" t="s">
        <v>175</v>
      </c>
      <c r="G123" s="207" t="s">
        <v>144</v>
      </c>
      <c r="H123" s="208">
        <v>33.469000000000001</v>
      </c>
      <c r="I123" s="209"/>
      <c r="J123" s="210">
        <f>ROUND(I123*H123,2)</f>
        <v>0</v>
      </c>
      <c r="K123" s="206" t="s">
        <v>124</v>
      </c>
      <c r="L123" s="44"/>
      <c r="M123" s="211" t="s">
        <v>19</v>
      </c>
      <c r="N123" s="212" t="s">
        <v>44</v>
      </c>
      <c r="O123" s="84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5" t="s">
        <v>125</v>
      </c>
      <c r="AT123" s="215" t="s">
        <v>120</v>
      </c>
      <c r="AU123" s="215" t="s">
        <v>83</v>
      </c>
      <c r="AY123" s="17" t="s">
        <v>118</v>
      </c>
      <c r="BE123" s="216">
        <f>IF(N123="základní",J123,0)</f>
        <v>0</v>
      </c>
      <c r="BF123" s="216">
        <f>IF(N123="snížená",J123,0)</f>
        <v>0</v>
      </c>
      <c r="BG123" s="216">
        <f>IF(N123="zákl. přenesená",J123,0)</f>
        <v>0</v>
      </c>
      <c r="BH123" s="216">
        <f>IF(N123="sníž. přenesená",J123,0)</f>
        <v>0</v>
      </c>
      <c r="BI123" s="216">
        <f>IF(N123="nulová",J123,0)</f>
        <v>0</v>
      </c>
      <c r="BJ123" s="17" t="s">
        <v>81</v>
      </c>
      <c r="BK123" s="216">
        <f>ROUND(I123*H123,2)</f>
        <v>0</v>
      </c>
      <c r="BL123" s="17" t="s">
        <v>125</v>
      </c>
      <c r="BM123" s="215" t="s">
        <v>176</v>
      </c>
    </row>
    <row r="124" s="2" customFormat="1">
      <c r="A124" s="38"/>
      <c r="B124" s="39"/>
      <c r="C124" s="40"/>
      <c r="D124" s="217" t="s">
        <v>127</v>
      </c>
      <c r="E124" s="40"/>
      <c r="F124" s="218" t="s">
        <v>177</v>
      </c>
      <c r="G124" s="40"/>
      <c r="H124" s="40"/>
      <c r="I124" s="219"/>
      <c r="J124" s="40"/>
      <c r="K124" s="40"/>
      <c r="L124" s="44"/>
      <c r="M124" s="220"/>
      <c r="N124" s="221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127</v>
      </c>
      <c r="AU124" s="17" t="s">
        <v>83</v>
      </c>
    </row>
    <row r="125" s="13" customFormat="1">
      <c r="A125" s="13"/>
      <c r="B125" s="222"/>
      <c r="C125" s="223"/>
      <c r="D125" s="224" t="s">
        <v>129</v>
      </c>
      <c r="E125" s="225" t="s">
        <v>19</v>
      </c>
      <c r="F125" s="226" t="s">
        <v>178</v>
      </c>
      <c r="G125" s="223"/>
      <c r="H125" s="227">
        <v>33.469000000000001</v>
      </c>
      <c r="I125" s="228"/>
      <c r="J125" s="223"/>
      <c r="K125" s="223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129</v>
      </c>
      <c r="AU125" s="233" t="s">
        <v>83</v>
      </c>
      <c r="AV125" s="13" t="s">
        <v>83</v>
      </c>
      <c r="AW125" s="13" t="s">
        <v>35</v>
      </c>
      <c r="AX125" s="13" t="s">
        <v>73</v>
      </c>
      <c r="AY125" s="233" t="s">
        <v>118</v>
      </c>
    </row>
    <row r="126" s="14" customFormat="1">
      <c r="A126" s="14"/>
      <c r="B126" s="234"/>
      <c r="C126" s="235"/>
      <c r="D126" s="224" t="s">
        <v>129</v>
      </c>
      <c r="E126" s="236" t="s">
        <v>19</v>
      </c>
      <c r="F126" s="237" t="s">
        <v>132</v>
      </c>
      <c r="G126" s="235"/>
      <c r="H126" s="238">
        <v>33.469000000000001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4" t="s">
        <v>129</v>
      </c>
      <c r="AU126" s="244" t="s">
        <v>83</v>
      </c>
      <c r="AV126" s="14" t="s">
        <v>125</v>
      </c>
      <c r="AW126" s="14" t="s">
        <v>35</v>
      </c>
      <c r="AX126" s="14" t="s">
        <v>81</v>
      </c>
      <c r="AY126" s="244" t="s">
        <v>118</v>
      </c>
    </row>
    <row r="127" s="2" customFormat="1" ht="16.5" customHeight="1">
      <c r="A127" s="38"/>
      <c r="B127" s="39"/>
      <c r="C127" s="245" t="s">
        <v>179</v>
      </c>
      <c r="D127" s="245" t="s">
        <v>180</v>
      </c>
      <c r="E127" s="246" t="s">
        <v>181</v>
      </c>
      <c r="F127" s="247" t="s">
        <v>182</v>
      </c>
      <c r="G127" s="248" t="s">
        <v>164</v>
      </c>
      <c r="H127" s="249">
        <v>62.100000000000001</v>
      </c>
      <c r="I127" s="250"/>
      <c r="J127" s="251">
        <f>ROUND(I127*H127,2)</f>
        <v>0</v>
      </c>
      <c r="K127" s="247" t="s">
        <v>124</v>
      </c>
      <c r="L127" s="252"/>
      <c r="M127" s="253" t="s">
        <v>19</v>
      </c>
      <c r="N127" s="254" t="s">
        <v>44</v>
      </c>
      <c r="O127" s="84"/>
      <c r="P127" s="213">
        <f>O127*H127</f>
        <v>0</v>
      </c>
      <c r="Q127" s="213">
        <v>1</v>
      </c>
      <c r="R127" s="213">
        <f>Q127*H127</f>
        <v>62.100000000000001</v>
      </c>
      <c r="S127" s="213">
        <v>0</v>
      </c>
      <c r="T127" s="214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5" t="s">
        <v>168</v>
      </c>
      <c r="AT127" s="215" t="s">
        <v>180</v>
      </c>
      <c r="AU127" s="215" t="s">
        <v>83</v>
      </c>
      <c r="AY127" s="17" t="s">
        <v>118</v>
      </c>
      <c r="BE127" s="216">
        <f>IF(N127="základní",J127,0)</f>
        <v>0</v>
      </c>
      <c r="BF127" s="216">
        <f>IF(N127="snížená",J127,0)</f>
        <v>0</v>
      </c>
      <c r="BG127" s="216">
        <f>IF(N127="zákl. přenesená",J127,0)</f>
        <v>0</v>
      </c>
      <c r="BH127" s="216">
        <f>IF(N127="sníž. přenesená",J127,0)</f>
        <v>0</v>
      </c>
      <c r="BI127" s="216">
        <f>IF(N127="nulová",J127,0)</f>
        <v>0</v>
      </c>
      <c r="BJ127" s="17" t="s">
        <v>81</v>
      </c>
      <c r="BK127" s="216">
        <f>ROUND(I127*H127,2)</f>
        <v>0</v>
      </c>
      <c r="BL127" s="17" t="s">
        <v>125</v>
      </c>
      <c r="BM127" s="215" t="s">
        <v>183</v>
      </c>
    </row>
    <row r="128" s="2" customFormat="1">
      <c r="A128" s="38"/>
      <c r="B128" s="39"/>
      <c r="C128" s="40"/>
      <c r="D128" s="217" t="s">
        <v>127</v>
      </c>
      <c r="E128" s="40"/>
      <c r="F128" s="218" t="s">
        <v>184</v>
      </c>
      <c r="G128" s="40"/>
      <c r="H128" s="40"/>
      <c r="I128" s="219"/>
      <c r="J128" s="40"/>
      <c r="K128" s="40"/>
      <c r="L128" s="44"/>
      <c r="M128" s="220"/>
      <c r="N128" s="221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127</v>
      </c>
      <c r="AU128" s="17" t="s">
        <v>83</v>
      </c>
    </row>
    <row r="129" s="13" customFormat="1">
      <c r="A129" s="13"/>
      <c r="B129" s="222"/>
      <c r="C129" s="223"/>
      <c r="D129" s="224" t="s">
        <v>129</v>
      </c>
      <c r="E129" s="225" t="s">
        <v>19</v>
      </c>
      <c r="F129" s="226" t="s">
        <v>185</v>
      </c>
      <c r="G129" s="223"/>
      <c r="H129" s="227">
        <v>62.100000000000001</v>
      </c>
      <c r="I129" s="228"/>
      <c r="J129" s="223"/>
      <c r="K129" s="223"/>
      <c r="L129" s="229"/>
      <c r="M129" s="230"/>
      <c r="N129" s="231"/>
      <c r="O129" s="231"/>
      <c r="P129" s="231"/>
      <c r="Q129" s="231"/>
      <c r="R129" s="231"/>
      <c r="S129" s="231"/>
      <c r="T129" s="23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3" t="s">
        <v>129</v>
      </c>
      <c r="AU129" s="233" t="s">
        <v>83</v>
      </c>
      <c r="AV129" s="13" t="s">
        <v>83</v>
      </c>
      <c r="AW129" s="13" t="s">
        <v>35</v>
      </c>
      <c r="AX129" s="13" t="s">
        <v>73</v>
      </c>
      <c r="AY129" s="233" t="s">
        <v>118</v>
      </c>
    </row>
    <row r="130" s="14" customFormat="1">
      <c r="A130" s="14"/>
      <c r="B130" s="234"/>
      <c r="C130" s="235"/>
      <c r="D130" s="224" t="s">
        <v>129</v>
      </c>
      <c r="E130" s="236" t="s">
        <v>19</v>
      </c>
      <c r="F130" s="237" t="s">
        <v>132</v>
      </c>
      <c r="G130" s="235"/>
      <c r="H130" s="238">
        <v>62.100000000000001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4" t="s">
        <v>129</v>
      </c>
      <c r="AU130" s="244" t="s">
        <v>83</v>
      </c>
      <c r="AV130" s="14" t="s">
        <v>125</v>
      </c>
      <c r="AW130" s="14" t="s">
        <v>35</v>
      </c>
      <c r="AX130" s="14" t="s">
        <v>81</v>
      </c>
      <c r="AY130" s="244" t="s">
        <v>118</v>
      </c>
    </row>
    <row r="131" s="2" customFormat="1" ht="21.75" customHeight="1">
      <c r="A131" s="38"/>
      <c r="B131" s="39"/>
      <c r="C131" s="204" t="s">
        <v>186</v>
      </c>
      <c r="D131" s="204" t="s">
        <v>120</v>
      </c>
      <c r="E131" s="205" t="s">
        <v>187</v>
      </c>
      <c r="F131" s="206" t="s">
        <v>188</v>
      </c>
      <c r="G131" s="207" t="s">
        <v>123</v>
      </c>
      <c r="H131" s="208">
        <v>62</v>
      </c>
      <c r="I131" s="209"/>
      <c r="J131" s="210">
        <f>ROUND(I131*H131,2)</f>
        <v>0</v>
      </c>
      <c r="K131" s="206" t="s">
        <v>124</v>
      </c>
      <c r="L131" s="44"/>
      <c r="M131" s="211" t="s">
        <v>19</v>
      </c>
      <c r="N131" s="212" t="s">
        <v>44</v>
      </c>
      <c r="O131" s="84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15" t="s">
        <v>125</v>
      </c>
      <c r="AT131" s="215" t="s">
        <v>120</v>
      </c>
      <c r="AU131" s="215" t="s">
        <v>83</v>
      </c>
      <c r="AY131" s="17" t="s">
        <v>118</v>
      </c>
      <c r="BE131" s="216">
        <f>IF(N131="základní",J131,0)</f>
        <v>0</v>
      </c>
      <c r="BF131" s="216">
        <f>IF(N131="snížená",J131,0)</f>
        <v>0</v>
      </c>
      <c r="BG131" s="216">
        <f>IF(N131="zákl. přenesená",J131,0)</f>
        <v>0</v>
      </c>
      <c r="BH131" s="216">
        <f>IF(N131="sníž. přenesená",J131,0)</f>
        <v>0</v>
      </c>
      <c r="BI131" s="216">
        <f>IF(N131="nulová",J131,0)</f>
        <v>0</v>
      </c>
      <c r="BJ131" s="17" t="s">
        <v>81</v>
      </c>
      <c r="BK131" s="216">
        <f>ROUND(I131*H131,2)</f>
        <v>0</v>
      </c>
      <c r="BL131" s="17" t="s">
        <v>125</v>
      </c>
      <c r="BM131" s="215" t="s">
        <v>189</v>
      </c>
    </row>
    <row r="132" s="2" customFormat="1">
      <c r="A132" s="38"/>
      <c r="B132" s="39"/>
      <c r="C132" s="40"/>
      <c r="D132" s="217" t="s">
        <v>127</v>
      </c>
      <c r="E132" s="40"/>
      <c r="F132" s="218" t="s">
        <v>190</v>
      </c>
      <c r="G132" s="40"/>
      <c r="H132" s="40"/>
      <c r="I132" s="219"/>
      <c r="J132" s="40"/>
      <c r="K132" s="40"/>
      <c r="L132" s="44"/>
      <c r="M132" s="220"/>
      <c r="N132" s="221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127</v>
      </c>
      <c r="AU132" s="17" t="s">
        <v>83</v>
      </c>
    </row>
    <row r="133" s="13" customFormat="1">
      <c r="A133" s="13"/>
      <c r="B133" s="222"/>
      <c r="C133" s="223"/>
      <c r="D133" s="224" t="s">
        <v>129</v>
      </c>
      <c r="E133" s="225" t="s">
        <v>19</v>
      </c>
      <c r="F133" s="226" t="s">
        <v>191</v>
      </c>
      <c r="G133" s="223"/>
      <c r="H133" s="227">
        <v>62</v>
      </c>
      <c r="I133" s="228"/>
      <c r="J133" s="223"/>
      <c r="K133" s="223"/>
      <c r="L133" s="229"/>
      <c r="M133" s="230"/>
      <c r="N133" s="231"/>
      <c r="O133" s="231"/>
      <c r="P133" s="231"/>
      <c r="Q133" s="231"/>
      <c r="R133" s="231"/>
      <c r="S133" s="231"/>
      <c r="T133" s="23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3" t="s">
        <v>129</v>
      </c>
      <c r="AU133" s="233" t="s">
        <v>83</v>
      </c>
      <c r="AV133" s="13" t="s">
        <v>83</v>
      </c>
      <c r="AW133" s="13" t="s">
        <v>35</v>
      </c>
      <c r="AX133" s="13" t="s">
        <v>73</v>
      </c>
      <c r="AY133" s="233" t="s">
        <v>118</v>
      </c>
    </row>
    <row r="134" s="14" customFormat="1">
      <c r="A134" s="14"/>
      <c r="B134" s="234"/>
      <c r="C134" s="235"/>
      <c r="D134" s="224" t="s">
        <v>129</v>
      </c>
      <c r="E134" s="236" t="s">
        <v>19</v>
      </c>
      <c r="F134" s="237" t="s">
        <v>132</v>
      </c>
      <c r="G134" s="235"/>
      <c r="H134" s="238">
        <v>62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4" t="s">
        <v>129</v>
      </c>
      <c r="AU134" s="244" t="s">
        <v>83</v>
      </c>
      <c r="AV134" s="14" t="s">
        <v>125</v>
      </c>
      <c r="AW134" s="14" t="s">
        <v>35</v>
      </c>
      <c r="AX134" s="14" t="s">
        <v>81</v>
      </c>
      <c r="AY134" s="244" t="s">
        <v>118</v>
      </c>
    </row>
    <row r="135" s="12" customFormat="1" ht="22.8" customHeight="1">
      <c r="A135" s="12"/>
      <c r="B135" s="188"/>
      <c r="C135" s="189"/>
      <c r="D135" s="190" t="s">
        <v>72</v>
      </c>
      <c r="E135" s="202" t="s">
        <v>137</v>
      </c>
      <c r="F135" s="202" t="s">
        <v>192</v>
      </c>
      <c r="G135" s="189"/>
      <c r="H135" s="189"/>
      <c r="I135" s="192"/>
      <c r="J135" s="203">
        <f>BK135</f>
        <v>0</v>
      </c>
      <c r="K135" s="189"/>
      <c r="L135" s="194"/>
      <c r="M135" s="195"/>
      <c r="N135" s="196"/>
      <c r="O135" s="196"/>
      <c r="P135" s="197">
        <f>SUM(P136:P144)</f>
        <v>0</v>
      </c>
      <c r="Q135" s="196"/>
      <c r="R135" s="197">
        <f>SUM(R136:R144)</f>
        <v>0</v>
      </c>
      <c r="S135" s="196"/>
      <c r="T135" s="198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99" t="s">
        <v>81</v>
      </c>
      <c r="AT135" s="200" t="s">
        <v>72</v>
      </c>
      <c r="AU135" s="200" t="s">
        <v>81</v>
      </c>
      <c r="AY135" s="199" t="s">
        <v>118</v>
      </c>
      <c r="BK135" s="201">
        <f>SUM(BK136:BK144)</f>
        <v>0</v>
      </c>
    </row>
    <row r="136" s="2" customFormat="1" ht="16.5" customHeight="1">
      <c r="A136" s="38"/>
      <c r="B136" s="39"/>
      <c r="C136" s="204" t="s">
        <v>193</v>
      </c>
      <c r="D136" s="204" t="s">
        <v>120</v>
      </c>
      <c r="E136" s="205" t="s">
        <v>194</v>
      </c>
      <c r="F136" s="206" t="s">
        <v>195</v>
      </c>
      <c r="G136" s="207" t="s">
        <v>196</v>
      </c>
      <c r="H136" s="208">
        <v>50</v>
      </c>
      <c r="I136" s="209"/>
      <c r="J136" s="210">
        <f>ROUND(I136*H136,2)</f>
        <v>0</v>
      </c>
      <c r="K136" s="206" t="s">
        <v>124</v>
      </c>
      <c r="L136" s="44"/>
      <c r="M136" s="211" t="s">
        <v>19</v>
      </c>
      <c r="N136" s="212" t="s">
        <v>44</v>
      </c>
      <c r="O136" s="84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15" t="s">
        <v>125</v>
      </c>
      <c r="AT136" s="215" t="s">
        <v>120</v>
      </c>
      <c r="AU136" s="215" t="s">
        <v>83</v>
      </c>
      <c r="AY136" s="17" t="s">
        <v>118</v>
      </c>
      <c r="BE136" s="216">
        <f>IF(N136="základní",J136,0)</f>
        <v>0</v>
      </c>
      <c r="BF136" s="216">
        <f>IF(N136="snížená",J136,0)</f>
        <v>0</v>
      </c>
      <c r="BG136" s="216">
        <f>IF(N136="zákl. přenesená",J136,0)</f>
        <v>0</v>
      </c>
      <c r="BH136" s="216">
        <f>IF(N136="sníž. přenesená",J136,0)</f>
        <v>0</v>
      </c>
      <c r="BI136" s="216">
        <f>IF(N136="nulová",J136,0)</f>
        <v>0</v>
      </c>
      <c r="BJ136" s="17" t="s">
        <v>81</v>
      </c>
      <c r="BK136" s="216">
        <f>ROUND(I136*H136,2)</f>
        <v>0</v>
      </c>
      <c r="BL136" s="17" t="s">
        <v>125</v>
      </c>
      <c r="BM136" s="215" t="s">
        <v>197</v>
      </c>
    </row>
    <row r="137" s="2" customFormat="1">
      <c r="A137" s="38"/>
      <c r="B137" s="39"/>
      <c r="C137" s="40"/>
      <c r="D137" s="217" t="s">
        <v>127</v>
      </c>
      <c r="E137" s="40"/>
      <c r="F137" s="218" t="s">
        <v>198</v>
      </c>
      <c r="G137" s="40"/>
      <c r="H137" s="40"/>
      <c r="I137" s="219"/>
      <c r="J137" s="40"/>
      <c r="K137" s="40"/>
      <c r="L137" s="44"/>
      <c r="M137" s="220"/>
      <c r="N137" s="221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127</v>
      </c>
      <c r="AU137" s="17" t="s">
        <v>83</v>
      </c>
    </row>
    <row r="138" s="2" customFormat="1" ht="16.5" customHeight="1">
      <c r="A138" s="38"/>
      <c r="B138" s="39"/>
      <c r="C138" s="204" t="s">
        <v>199</v>
      </c>
      <c r="D138" s="204" t="s">
        <v>120</v>
      </c>
      <c r="E138" s="205" t="s">
        <v>200</v>
      </c>
      <c r="F138" s="206" t="s">
        <v>201</v>
      </c>
      <c r="G138" s="207" t="s">
        <v>202</v>
      </c>
      <c r="H138" s="208">
        <v>6</v>
      </c>
      <c r="I138" s="209"/>
      <c r="J138" s="210">
        <f>ROUND(I138*H138,2)</f>
        <v>0</v>
      </c>
      <c r="K138" s="206" t="s">
        <v>19</v>
      </c>
      <c r="L138" s="44"/>
      <c r="M138" s="211" t="s">
        <v>19</v>
      </c>
      <c r="N138" s="212" t="s">
        <v>44</v>
      </c>
      <c r="O138" s="84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5" t="s">
        <v>125</v>
      </c>
      <c r="AT138" s="215" t="s">
        <v>120</v>
      </c>
      <c r="AU138" s="215" t="s">
        <v>83</v>
      </c>
      <c r="AY138" s="17" t="s">
        <v>118</v>
      </c>
      <c r="BE138" s="216">
        <f>IF(N138="základní",J138,0)</f>
        <v>0</v>
      </c>
      <c r="BF138" s="216">
        <f>IF(N138="snížená",J138,0)</f>
        <v>0</v>
      </c>
      <c r="BG138" s="216">
        <f>IF(N138="zákl. přenesená",J138,0)</f>
        <v>0</v>
      </c>
      <c r="BH138" s="216">
        <f>IF(N138="sníž. přenesená",J138,0)</f>
        <v>0</v>
      </c>
      <c r="BI138" s="216">
        <f>IF(N138="nulová",J138,0)</f>
        <v>0</v>
      </c>
      <c r="BJ138" s="17" t="s">
        <v>81</v>
      </c>
      <c r="BK138" s="216">
        <f>ROUND(I138*H138,2)</f>
        <v>0</v>
      </c>
      <c r="BL138" s="17" t="s">
        <v>125</v>
      </c>
      <c r="BM138" s="215" t="s">
        <v>203</v>
      </c>
    </row>
    <row r="139" s="13" customFormat="1">
      <c r="A139" s="13"/>
      <c r="B139" s="222"/>
      <c r="C139" s="223"/>
      <c r="D139" s="224" t="s">
        <v>129</v>
      </c>
      <c r="E139" s="225" t="s">
        <v>19</v>
      </c>
      <c r="F139" s="226" t="s">
        <v>204</v>
      </c>
      <c r="G139" s="223"/>
      <c r="H139" s="227">
        <v>6</v>
      </c>
      <c r="I139" s="228"/>
      <c r="J139" s="223"/>
      <c r="K139" s="223"/>
      <c r="L139" s="229"/>
      <c r="M139" s="230"/>
      <c r="N139" s="231"/>
      <c r="O139" s="231"/>
      <c r="P139" s="231"/>
      <c r="Q139" s="231"/>
      <c r="R139" s="231"/>
      <c r="S139" s="231"/>
      <c r="T139" s="23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3" t="s">
        <v>129</v>
      </c>
      <c r="AU139" s="233" t="s">
        <v>83</v>
      </c>
      <c r="AV139" s="13" t="s">
        <v>83</v>
      </c>
      <c r="AW139" s="13" t="s">
        <v>35</v>
      </c>
      <c r="AX139" s="13" t="s">
        <v>73</v>
      </c>
      <c r="AY139" s="233" t="s">
        <v>118</v>
      </c>
    </row>
    <row r="140" s="14" customFormat="1">
      <c r="A140" s="14"/>
      <c r="B140" s="234"/>
      <c r="C140" s="235"/>
      <c r="D140" s="224" t="s">
        <v>129</v>
      </c>
      <c r="E140" s="236" t="s">
        <v>19</v>
      </c>
      <c r="F140" s="237" t="s">
        <v>132</v>
      </c>
      <c r="G140" s="235"/>
      <c r="H140" s="238">
        <v>6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4" t="s">
        <v>129</v>
      </c>
      <c r="AU140" s="244" t="s">
        <v>83</v>
      </c>
      <c r="AV140" s="14" t="s">
        <v>125</v>
      </c>
      <c r="AW140" s="14" t="s">
        <v>35</v>
      </c>
      <c r="AX140" s="14" t="s">
        <v>81</v>
      </c>
      <c r="AY140" s="244" t="s">
        <v>118</v>
      </c>
    </row>
    <row r="141" s="2" customFormat="1" ht="16.5" customHeight="1">
      <c r="A141" s="38"/>
      <c r="B141" s="39"/>
      <c r="C141" s="204" t="s">
        <v>205</v>
      </c>
      <c r="D141" s="204" t="s">
        <v>120</v>
      </c>
      <c r="E141" s="205" t="s">
        <v>206</v>
      </c>
      <c r="F141" s="206" t="s">
        <v>207</v>
      </c>
      <c r="G141" s="207" t="s">
        <v>196</v>
      </c>
      <c r="H141" s="208">
        <v>50</v>
      </c>
      <c r="I141" s="209"/>
      <c r="J141" s="210">
        <f>ROUND(I141*H141,2)</f>
        <v>0</v>
      </c>
      <c r="K141" s="206" t="s">
        <v>19</v>
      </c>
      <c r="L141" s="44"/>
      <c r="M141" s="211" t="s">
        <v>19</v>
      </c>
      <c r="N141" s="212" t="s">
        <v>44</v>
      </c>
      <c r="O141" s="84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5" t="s">
        <v>125</v>
      </c>
      <c r="AT141" s="215" t="s">
        <v>120</v>
      </c>
      <c r="AU141" s="215" t="s">
        <v>83</v>
      </c>
      <c r="AY141" s="17" t="s">
        <v>118</v>
      </c>
      <c r="BE141" s="216">
        <f>IF(N141="základní",J141,0)</f>
        <v>0</v>
      </c>
      <c r="BF141" s="216">
        <f>IF(N141="snížená",J141,0)</f>
        <v>0</v>
      </c>
      <c r="BG141" s="216">
        <f>IF(N141="zákl. přenesená",J141,0)</f>
        <v>0</v>
      </c>
      <c r="BH141" s="216">
        <f>IF(N141="sníž. přenesená",J141,0)</f>
        <v>0</v>
      </c>
      <c r="BI141" s="216">
        <f>IF(N141="nulová",J141,0)</f>
        <v>0</v>
      </c>
      <c r="BJ141" s="17" t="s">
        <v>81</v>
      </c>
      <c r="BK141" s="216">
        <f>ROUND(I141*H141,2)</f>
        <v>0</v>
      </c>
      <c r="BL141" s="17" t="s">
        <v>125</v>
      </c>
      <c r="BM141" s="215" t="s">
        <v>208</v>
      </c>
    </row>
    <row r="142" s="13" customFormat="1">
      <c r="A142" s="13"/>
      <c r="B142" s="222"/>
      <c r="C142" s="223"/>
      <c r="D142" s="224" t="s">
        <v>129</v>
      </c>
      <c r="E142" s="225" t="s">
        <v>19</v>
      </c>
      <c r="F142" s="226" t="s">
        <v>209</v>
      </c>
      <c r="G142" s="223"/>
      <c r="H142" s="227">
        <v>50</v>
      </c>
      <c r="I142" s="228"/>
      <c r="J142" s="223"/>
      <c r="K142" s="223"/>
      <c r="L142" s="229"/>
      <c r="M142" s="230"/>
      <c r="N142" s="231"/>
      <c r="O142" s="231"/>
      <c r="P142" s="231"/>
      <c r="Q142" s="231"/>
      <c r="R142" s="231"/>
      <c r="S142" s="231"/>
      <c r="T142" s="23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3" t="s">
        <v>129</v>
      </c>
      <c r="AU142" s="233" t="s">
        <v>83</v>
      </c>
      <c r="AV142" s="13" t="s">
        <v>83</v>
      </c>
      <c r="AW142" s="13" t="s">
        <v>35</v>
      </c>
      <c r="AX142" s="13" t="s">
        <v>73</v>
      </c>
      <c r="AY142" s="233" t="s">
        <v>118</v>
      </c>
    </row>
    <row r="143" s="14" customFormat="1">
      <c r="A143" s="14"/>
      <c r="B143" s="234"/>
      <c r="C143" s="235"/>
      <c r="D143" s="224" t="s">
        <v>129</v>
      </c>
      <c r="E143" s="236" t="s">
        <v>19</v>
      </c>
      <c r="F143" s="237" t="s">
        <v>132</v>
      </c>
      <c r="G143" s="235"/>
      <c r="H143" s="238">
        <v>50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4" t="s">
        <v>129</v>
      </c>
      <c r="AU143" s="244" t="s">
        <v>83</v>
      </c>
      <c r="AV143" s="14" t="s">
        <v>125</v>
      </c>
      <c r="AW143" s="14" t="s">
        <v>35</v>
      </c>
      <c r="AX143" s="14" t="s">
        <v>81</v>
      </c>
      <c r="AY143" s="244" t="s">
        <v>118</v>
      </c>
    </row>
    <row r="144" s="2" customFormat="1" ht="16.5" customHeight="1">
      <c r="A144" s="38"/>
      <c r="B144" s="39"/>
      <c r="C144" s="204" t="s">
        <v>8</v>
      </c>
      <c r="D144" s="204" t="s">
        <v>120</v>
      </c>
      <c r="E144" s="205" t="s">
        <v>210</v>
      </c>
      <c r="F144" s="206" t="s">
        <v>211</v>
      </c>
      <c r="G144" s="207" t="s">
        <v>212</v>
      </c>
      <c r="H144" s="208">
        <v>1</v>
      </c>
      <c r="I144" s="209"/>
      <c r="J144" s="210">
        <f>ROUND(I144*H144,2)</f>
        <v>0</v>
      </c>
      <c r="K144" s="206" t="s">
        <v>19</v>
      </c>
      <c r="L144" s="44"/>
      <c r="M144" s="211" t="s">
        <v>19</v>
      </c>
      <c r="N144" s="212" t="s">
        <v>44</v>
      </c>
      <c r="O144" s="84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5" t="s">
        <v>125</v>
      </c>
      <c r="AT144" s="215" t="s">
        <v>120</v>
      </c>
      <c r="AU144" s="215" t="s">
        <v>83</v>
      </c>
      <c r="AY144" s="17" t="s">
        <v>118</v>
      </c>
      <c r="BE144" s="216">
        <f>IF(N144="základní",J144,0)</f>
        <v>0</v>
      </c>
      <c r="BF144" s="216">
        <f>IF(N144="snížená",J144,0)</f>
        <v>0</v>
      </c>
      <c r="BG144" s="216">
        <f>IF(N144="zákl. přenesená",J144,0)</f>
        <v>0</v>
      </c>
      <c r="BH144" s="216">
        <f>IF(N144="sníž. přenesená",J144,0)</f>
        <v>0</v>
      </c>
      <c r="BI144" s="216">
        <f>IF(N144="nulová",J144,0)</f>
        <v>0</v>
      </c>
      <c r="BJ144" s="17" t="s">
        <v>81</v>
      </c>
      <c r="BK144" s="216">
        <f>ROUND(I144*H144,2)</f>
        <v>0</v>
      </c>
      <c r="BL144" s="17" t="s">
        <v>125</v>
      </c>
      <c r="BM144" s="215" t="s">
        <v>213</v>
      </c>
    </row>
    <row r="145" s="12" customFormat="1" ht="22.8" customHeight="1">
      <c r="A145" s="12"/>
      <c r="B145" s="188"/>
      <c r="C145" s="189"/>
      <c r="D145" s="190" t="s">
        <v>72</v>
      </c>
      <c r="E145" s="202" t="s">
        <v>125</v>
      </c>
      <c r="F145" s="202" t="s">
        <v>214</v>
      </c>
      <c r="G145" s="189"/>
      <c r="H145" s="189"/>
      <c r="I145" s="192"/>
      <c r="J145" s="203">
        <f>BK145</f>
        <v>0</v>
      </c>
      <c r="K145" s="189"/>
      <c r="L145" s="194"/>
      <c r="M145" s="195"/>
      <c r="N145" s="196"/>
      <c r="O145" s="196"/>
      <c r="P145" s="197">
        <f>SUM(P146:P153)</f>
        <v>0</v>
      </c>
      <c r="Q145" s="196"/>
      <c r="R145" s="197">
        <f>SUM(R146:R153)</f>
        <v>0</v>
      </c>
      <c r="S145" s="196"/>
      <c r="T145" s="198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99" t="s">
        <v>81</v>
      </c>
      <c r="AT145" s="200" t="s">
        <v>72</v>
      </c>
      <c r="AU145" s="200" t="s">
        <v>81</v>
      </c>
      <c r="AY145" s="199" t="s">
        <v>118</v>
      </c>
      <c r="BK145" s="201">
        <f>SUM(BK146:BK153)</f>
        <v>0</v>
      </c>
    </row>
    <row r="146" s="2" customFormat="1" ht="16.5" customHeight="1">
      <c r="A146" s="38"/>
      <c r="B146" s="39"/>
      <c r="C146" s="204" t="s">
        <v>215</v>
      </c>
      <c r="D146" s="204" t="s">
        <v>120</v>
      </c>
      <c r="E146" s="205" t="s">
        <v>216</v>
      </c>
      <c r="F146" s="206" t="s">
        <v>217</v>
      </c>
      <c r="G146" s="207" t="s">
        <v>144</v>
      </c>
      <c r="H146" s="208">
        <v>3.7000000000000002</v>
      </c>
      <c r="I146" s="209"/>
      <c r="J146" s="210">
        <f>ROUND(I146*H146,2)</f>
        <v>0</v>
      </c>
      <c r="K146" s="206" t="s">
        <v>124</v>
      </c>
      <c r="L146" s="44"/>
      <c r="M146" s="211" t="s">
        <v>19</v>
      </c>
      <c r="N146" s="212" t="s">
        <v>44</v>
      </c>
      <c r="O146" s="84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15" t="s">
        <v>125</v>
      </c>
      <c r="AT146" s="215" t="s">
        <v>120</v>
      </c>
      <c r="AU146" s="215" t="s">
        <v>83</v>
      </c>
      <c r="AY146" s="17" t="s">
        <v>118</v>
      </c>
      <c r="BE146" s="216">
        <f>IF(N146="základní",J146,0)</f>
        <v>0</v>
      </c>
      <c r="BF146" s="216">
        <f>IF(N146="snížená",J146,0)</f>
        <v>0</v>
      </c>
      <c r="BG146" s="216">
        <f>IF(N146="zákl. přenesená",J146,0)</f>
        <v>0</v>
      </c>
      <c r="BH146" s="216">
        <f>IF(N146="sníž. přenesená",J146,0)</f>
        <v>0</v>
      </c>
      <c r="BI146" s="216">
        <f>IF(N146="nulová",J146,0)</f>
        <v>0</v>
      </c>
      <c r="BJ146" s="17" t="s">
        <v>81</v>
      </c>
      <c r="BK146" s="216">
        <f>ROUND(I146*H146,2)</f>
        <v>0</v>
      </c>
      <c r="BL146" s="17" t="s">
        <v>125</v>
      </c>
      <c r="BM146" s="215" t="s">
        <v>218</v>
      </c>
    </row>
    <row r="147" s="2" customFormat="1">
      <c r="A147" s="38"/>
      <c r="B147" s="39"/>
      <c r="C147" s="40"/>
      <c r="D147" s="217" t="s">
        <v>127</v>
      </c>
      <c r="E147" s="40"/>
      <c r="F147" s="218" t="s">
        <v>219</v>
      </c>
      <c r="G147" s="40"/>
      <c r="H147" s="40"/>
      <c r="I147" s="219"/>
      <c r="J147" s="40"/>
      <c r="K147" s="40"/>
      <c r="L147" s="44"/>
      <c r="M147" s="220"/>
      <c r="N147" s="221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127</v>
      </c>
      <c r="AU147" s="17" t="s">
        <v>83</v>
      </c>
    </row>
    <row r="148" s="13" customFormat="1">
      <c r="A148" s="13"/>
      <c r="B148" s="222"/>
      <c r="C148" s="223"/>
      <c r="D148" s="224" t="s">
        <v>129</v>
      </c>
      <c r="E148" s="225" t="s">
        <v>19</v>
      </c>
      <c r="F148" s="226" t="s">
        <v>220</v>
      </c>
      <c r="G148" s="223"/>
      <c r="H148" s="227">
        <v>3.7000000000000002</v>
      </c>
      <c r="I148" s="228"/>
      <c r="J148" s="223"/>
      <c r="K148" s="223"/>
      <c r="L148" s="229"/>
      <c r="M148" s="230"/>
      <c r="N148" s="231"/>
      <c r="O148" s="231"/>
      <c r="P148" s="231"/>
      <c r="Q148" s="231"/>
      <c r="R148" s="231"/>
      <c r="S148" s="231"/>
      <c r="T148" s="23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3" t="s">
        <v>129</v>
      </c>
      <c r="AU148" s="233" t="s">
        <v>83</v>
      </c>
      <c r="AV148" s="13" t="s">
        <v>83</v>
      </c>
      <c r="AW148" s="13" t="s">
        <v>35</v>
      </c>
      <c r="AX148" s="13" t="s">
        <v>73</v>
      </c>
      <c r="AY148" s="233" t="s">
        <v>118</v>
      </c>
    </row>
    <row r="149" s="14" customFormat="1">
      <c r="A149" s="14"/>
      <c r="B149" s="234"/>
      <c r="C149" s="235"/>
      <c r="D149" s="224" t="s">
        <v>129</v>
      </c>
      <c r="E149" s="236" t="s">
        <v>19</v>
      </c>
      <c r="F149" s="237" t="s">
        <v>132</v>
      </c>
      <c r="G149" s="235"/>
      <c r="H149" s="238">
        <v>3.7000000000000002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4" t="s">
        <v>129</v>
      </c>
      <c r="AU149" s="244" t="s">
        <v>83</v>
      </c>
      <c r="AV149" s="14" t="s">
        <v>125</v>
      </c>
      <c r="AW149" s="14" t="s">
        <v>35</v>
      </c>
      <c r="AX149" s="14" t="s">
        <v>81</v>
      </c>
      <c r="AY149" s="244" t="s">
        <v>118</v>
      </c>
    </row>
    <row r="150" s="2" customFormat="1" ht="24.15" customHeight="1">
      <c r="A150" s="38"/>
      <c r="B150" s="39"/>
      <c r="C150" s="204" t="s">
        <v>221</v>
      </c>
      <c r="D150" s="204" t="s">
        <v>120</v>
      </c>
      <c r="E150" s="205" t="s">
        <v>222</v>
      </c>
      <c r="F150" s="206" t="s">
        <v>223</v>
      </c>
      <c r="G150" s="207" t="s">
        <v>144</v>
      </c>
      <c r="H150" s="208">
        <v>3.7000000000000002</v>
      </c>
      <c r="I150" s="209"/>
      <c r="J150" s="210">
        <f>ROUND(I150*H150,2)</f>
        <v>0</v>
      </c>
      <c r="K150" s="206" t="s">
        <v>124</v>
      </c>
      <c r="L150" s="44"/>
      <c r="M150" s="211" t="s">
        <v>19</v>
      </c>
      <c r="N150" s="212" t="s">
        <v>44</v>
      </c>
      <c r="O150" s="84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5" t="s">
        <v>125</v>
      </c>
      <c r="AT150" s="215" t="s">
        <v>120</v>
      </c>
      <c r="AU150" s="215" t="s">
        <v>83</v>
      </c>
      <c r="AY150" s="17" t="s">
        <v>118</v>
      </c>
      <c r="BE150" s="216">
        <f>IF(N150="základní",J150,0)</f>
        <v>0</v>
      </c>
      <c r="BF150" s="216">
        <f>IF(N150="snížená",J150,0)</f>
        <v>0</v>
      </c>
      <c r="BG150" s="216">
        <f>IF(N150="zákl. přenesená",J150,0)</f>
        <v>0</v>
      </c>
      <c r="BH150" s="216">
        <f>IF(N150="sníž. přenesená",J150,0)</f>
        <v>0</v>
      </c>
      <c r="BI150" s="216">
        <f>IF(N150="nulová",J150,0)</f>
        <v>0</v>
      </c>
      <c r="BJ150" s="17" t="s">
        <v>81</v>
      </c>
      <c r="BK150" s="216">
        <f>ROUND(I150*H150,2)</f>
        <v>0</v>
      </c>
      <c r="BL150" s="17" t="s">
        <v>125</v>
      </c>
      <c r="BM150" s="215" t="s">
        <v>224</v>
      </c>
    </row>
    <row r="151" s="2" customFormat="1">
      <c r="A151" s="38"/>
      <c r="B151" s="39"/>
      <c r="C151" s="40"/>
      <c r="D151" s="217" t="s">
        <v>127</v>
      </c>
      <c r="E151" s="40"/>
      <c r="F151" s="218" t="s">
        <v>225</v>
      </c>
      <c r="G151" s="40"/>
      <c r="H151" s="40"/>
      <c r="I151" s="219"/>
      <c r="J151" s="40"/>
      <c r="K151" s="40"/>
      <c r="L151" s="44"/>
      <c r="M151" s="220"/>
      <c r="N151" s="221"/>
      <c r="O151" s="84"/>
      <c r="P151" s="84"/>
      <c r="Q151" s="84"/>
      <c r="R151" s="84"/>
      <c r="S151" s="84"/>
      <c r="T151" s="85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127</v>
      </c>
      <c r="AU151" s="17" t="s">
        <v>83</v>
      </c>
    </row>
    <row r="152" s="13" customFormat="1">
      <c r="A152" s="13"/>
      <c r="B152" s="222"/>
      <c r="C152" s="223"/>
      <c r="D152" s="224" t="s">
        <v>129</v>
      </c>
      <c r="E152" s="225" t="s">
        <v>19</v>
      </c>
      <c r="F152" s="226" t="s">
        <v>226</v>
      </c>
      <c r="G152" s="223"/>
      <c r="H152" s="227">
        <v>3.7000000000000002</v>
      </c>
      <c r="I152" s="228"/>
      <c r="J152" s="223"/>
      <c r="K152" s="223"/>
      <c r="L152" s="229"/>
      <c r="M152" s="230"/>
      <c r="N152" s="231"/>
      <c r="O152" s="231"/>
      <c r="P152" s="231"/>
      <c r="Q152" s="231"/>
      <c r="R152" s="231"/>
      <c r="S152" s="231"/>
      <c r="T152" s="23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3" t="s">
        <v>129</v>
      </c>
      <c r="AU152" s="233" t="s">
        <v>83</v>
      </c>
      <c r="AV152" s="13" t="s">
        <v>83</v>
      </c>
      <c r="AW152" s="13" t="s">
        <v>35</v>
      </c>
      <c r="AX152" s="13" t="s">
        <v>73</v>
      </c>
      <c r="AY152" s="233" t="s">
        <v>118</v>
      </c>
    </row>
    <row r="153" s="14" customFormat="1">
      <c r="A153" s="14"/>
      <c r="B153" s="234"/>
      <c r="C153" s="235"/>
      <c r="D153" s="224" t="s">
        <v>129</v>
      </c>
      <c r="E153" s="236" t="s">
        <v>19</v>
      </c>
      <c r="F153" s="237" t="s">
        <v>132</v>
      </c>
      <c r="G153" s="235"/>
      <c r="H153" s="238">
        <v>3.7000000000000002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4" t="s">
        <v>129</v>
      </c>
      <c r="AU153" s="244" t="s">
        <v>83</v>
      </c>
      <c r="AV153" s="14" t="s">
        <v>125</v>
      </c>
      <c r="AW153" s="14" t="s">
        <v>35</v>
      </c>
      <c r="AX153" s="14" t="s">
        <v>81</v>
      </c>
      <c r="AY153" s="244" t="s">
        <v>118</v>
      </c>
    </row>
    <row r="154" s="12" customFormat="1" ht="22.8" customHeight="1">
      <c r="A154" s="12"/>
      <c r="B154" s="188"/>
      <c r="C154" s="189"/>
      <c r="D154" s="190" t="s">
        <v>72</v>
      </c>
      <c r="E154" s="202" t="s">
        <v>148</v>
      </c>
      <c r="F154" s="202" t="s">
        <v>227</v>
      </c>
      <c r="G154" s="189"/>
      <c r="H154" s="189"/>
      <c r="I154" s="192"/>
      <c r="J154" s="203">
        <f>BK154</f>
        <v>0</v>
      </c>
      <c r="K154" s="189"/>
      <c r="L154" s="194"/>
      <c r="M154" s="195"/>
      <c r="N154" s="196"/>
      <c r="O154" s="196"/>
      <c r="P154" s="197">
        <f>SUM(P155:P162)</f>
        <v>0</v>
      </c>
      <c r="Q154" s="196"/>
      <c r="R154" s="197">
        <f>SUM(R155:R162)</f>
        <v>0</v>
      </c>
      <c r="S154" s="196"/>
      <c r="T154" s="198">
        <f>SUM(T155:T162)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99" t="s">
        <v>81</v>
      </c>
      <c r="AT154" s="200" t="s">
        <v>72</v>
      </c>
      <c r="AU154" s="200" t="s">
        <v>81</v>
      </c>
      <c r="AY154" s="199" t="s">
        <v>118</v>
      </c>
      <c r="BK154" s="201">
        <f>SUM(BK155:BK162)</f>
        <v>0</v>
      </c>
    </row>
    <row r="155" s="2" customFormat="1" ht="16.5" customHeight="1">
      <c r="A155" s="38"/>
      <c r="B155" s="39"/>
      <c r="C155" s="204" t="s">
        <v>228</v>
      </c>
      <c r="D155" s="204" t="s">
        <v>120</v>
      </c>
      <c r="E155" s="205" t="s">
        <v>229</v>
      </c>
      <c r="F155" s="206" t="s">
        <v>230</v>
      </c>
      <c r="G155" s="207" t="s">
        <v>123</v>
      </c>
      <c r="H155" s="208">
        <v>62</v>
      </c>
      <c r="I155" s="209"/>
      <c r="J155" s="210">
        <f>ROUND(I155*H155,2)</f>
        <v>0</v>
      </c>
      <c r="K155" s="206" t="s">
        <v>124</v>
      </c>
      <c r="L155" s="44"/>
      <c r="M155" s="211" t="s">
        <v>19</v>
      </c>
      <c r="N155" s="212" t="s">
        <v>44</v>
      </c>
      <c r="O155" s="84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5" t="s">
        <v>125</v>
      </c>
      <c r="AT155" s="215" t="s">
        <v>120</v>
      </c>
      <c r="AU155" s="215" t="s">
        <v>83</v>
      </c>
      <c r="AY155" s="17" t="s">
        <v>118</v>
      </c>
      <c r="BE155" s="216">
        <f>IF(N155="základní",J155,0)</f>
        <v>0</v>
      </c>
      <c r="BF155" s="216">
        <f>IF(N155="snížená",J155,0)</f>
        <v>0</v>
      </c>
      <c r="BG155" s="216">
        <f>IF(N155="zákl. přenesená",J155,0)</f>
        <v>0</v>
      </c>
      <c r="BH155" s="216">
        <f>IF(N155="sníž. přenesená",J155,0)</f>
        <v>0</v>
      </c>
      <c r="BI155" s="216">
        <f>IF(N155="nulová",J155,0)</f>
        <v>0</v>
      </c>
      <c r="BJ155" s="17" t="s">
        <v>81</v>
      </c>
      <c r="BK155" s="216">
        <f>ROUND(I155*H155,2)</f>
        <v>0</v>
      </c>
      <c r="BL155" s="17" t="s">
        <v>125</v>
      </c>
      <c r="BM155" s="215" t="s">
        <v>231</v>
      </c>
    </row>
    <row r="156" s="2" customFormat="1">
      <c r="A156" s="38"/>
      <c r="B156" s="39"/>
      <c r="C156" s="40"/>
      <c r="D156" s="217" t="s">
        <v>127</v>
      </c>
      <c r="E156" s="40"/>
      <c r="F156" s="218" t="s">
        <v>232</v>
      </c>
      <c r="G156" s="40"/>
      <c r="H156" s="40"/>
      <c r="I156" s="219"/>
      <c r="J156" s="40"/>
      <c r="K156" s="40"/>
      <c r="L156" s="44"/>
      <c r="M156" s="220"/>
      <c r="N156" s="221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127</v>
      </c>
      <c r="AU156" s="17" t="s">
        <v>83</v>
      </c>
    </row>
    <row r="157" s="13" customFormat="1">
      <c r="A157" s="13"/>
      <c r="B157" s="222"/>
      <c r="C157" s="223"/>
      <c r="D157" s="224" t="s">
        <v>129</v>
      </c>
      <c r="E157" s="225" t="s">
        <v>19</v>
      </c>
      <c r="F157" s="226" t="s">
        <v>233</v>
      </c>
      <c r="G157" s="223"/>
      <c r="H157" s="227">
        <v>62</v>
      </c>
      <c r="I157" s="228"/>
      <c r="J157" s="223"/>
      <c r="K157" s="223"/>
      <c r="L157" s="229"/>
      <c r="M157" s="230"/>
      <c r="N157" s="231"/>
      <c r="O157" s="231"/>
      <c r="P157" s="231"/>
      <c r="Q157" s="231"/>
      <c r="R157" s="231"/>
      <c r="S157" s="231"/>
      <c r="T157" s="23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3" t="s">
        <v>129</v>
      </c>
      <c r="AU157" s="233" t="s">
        <v>83</v>
      </c>
      <c r="AV157" s="13" t="s">
        <v>83</v>
      </c>
      <c r="AW157" s="13" t="s">
        <v>35</v>
      </c>
      <c r="AX157" s="13" t="s">
        <v>73</v>
      </c>
      <c r="AY157" s="233" t="s">
        <v>118</v>
      </c>
    </row>
    <row r="158" s="14" customFormat="1">
      <c r="A158" s="14"/>
      <c r="B158" s="234"/>
      <c r="C158" s="235"/>
      <c r="D158" s="224" t="s">
        <v>129</v>
      </c>
      <c r="E158" s="236" t="s">
        <v>19</v>
      </c>
      <c r="F158" s="237" t="s">
        <v>132</v>
      </c>
      <c r="G158" s="235"/>
      <c r="H158" s="238">
        <v>62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4" t="s">
        <v>129</v>
      </c>
      <c r="AU158" s="244" t="s">
        <v>83</v>
      </c>
      <c r="AV158" s="14" t="s">
        <v>125</v>
      </c>
      <c r="AW158" s="14" t="s">
        <v>35</v>
      </c>
      <c r="AX158" s="14" t="s">
        <v>81</v>
      </c>
      <c r="AY158" s="244" t="s">
        <v>118</v>
      </c>
    </row>
    <row r="159" s="2" customFormat="1" ht="24.15" customHeight="1">
      <c r="A159" s="38"/>
      <c r="B159" s="39"/>
      <c r="C159" s="204" t="s">
        <v>234</v>
      </c>
      <c r="D159" s="204" t="s">
        <v>120</v>
      </c>
      <c r="E159" s="205" t="s">
        <v>235</v>
      </c>
      <c r="F159" s="206" t="s">
        <v>236</v>
      </c>
      <c r="G159" s="207" t="s">
        <v>123</v>
      </c>
      <c r="H159" s="208">
        <v>62</v>
      </c>
      <c r="I159" s="209"/>
      <c r="J159" s="210">
        <f>ROUND(I159*H159,2)</f>
        <v>0</v>
      </c>
      <c r="K159" s="206" t="s">
        <v>124</v>
      </c>
      <c r="L159" s="44"/>
      <c r="M159" s="211" t="s">
        <v>19</v>
      </c>
      <c r="N159" s="212" t="s">
        <v>44</v>
      </c>
      <c r="O159" s="84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15" t="s">
        <v>125</v>
      </c>
      <c r="AT159" s="215" t="s">
        <v>120</v>
      </c>
      <c r="AU159" s="215" t="s">
        <v>83</v>
      </c>
      <c r="AY159" s="17" t="s">
        <v>118</v>
      </c>
      <c r="BE159" s="216">
        <f>IF(N159="základní",J159,0)</f>
        <v>0</v>
      </c>
      <c r="BF159" s="216">
        <f>IF(N159="snížená",J159,0)</f>
        <v>0</v>
      </c>
      <c r="BG159" s="216">
        <f>IF(N159="zákl. přenesená",J159,0)</f>
        <v>0</v>
      </c>
      <c r="BH159" s="216">
        <f>IF(N159="sníž. přenesená",J159,0)</f>
        <v>0</v>
      </c>
      <c r="BI159" s="216">
        <f>IF(N159="nulová",J159,0)</f>
        <v>0</v>
      </c>
      <c r="BJ159" s="17" t="s">
        <v>81</v>
      </c>
      <c r="BK159" s="216">
        <f>ROUND(I159*H159,2)</f>
        <v>0</v>
      </c>
      <c r="BL159" s="17" t="s">
        <v>125</v>
      </c>
      <c r="BM159" s="215" t="s">
        <v>237</v>
      </c>
    </row>
    <row r="160" s="2" customFormat="1">
      <c r="A160" s="38"/>
      <c r="B160" s="39"/>
      <c r="C160" s="40"/>
      <c r="D160" s="217" t="s">
        <v>127</v>
      </c>
      <c r="E160" s="40"/>
      <c r="F160" s="218" t="s">
        <v>238</v>
      </c>
      <c r="G160" s="40"/>
      <c r="H160" s="40"/>
      <c r="I160" s="219"/>
      <c r="J160" s="40"/>
      <c r="K160" s="40"/>
      <c r="L160" s="44"/>
      <c r="M160" s="220"/>
      <c r="N160" s="221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127</v>
      </c>
      <c r="AU160" s="17" t="s">
        <v>83</v>
      </c>
    </row>
    <row r="161" s="13" customFormat="1">
      <c r="A161" s="13"/>
      <c r="B161" s="222"/>
      <c r="C161" s="223"/>
      <c r="D161" s="224" t="s">
        <v>129</v>
      </c>
      <c r="E161" s="225" t="s">
        <v>19</v>
      </c>
      <c r="F161" s="226" t="s">
        <v>233</v>
      </c>
      <c r="G161" s="223"/>
      <c r="H161" s="227">
        <v>62</v>
      </c>
      <c r="I161" s="228"/>
      <c r="J161" s="223"/>
      <c r="K161" s="223"/>
      <c r="L161" s="229"/>
      <c r="M161" s="230"/>
      <c r="N161" s="231"/>
      <c r="O161" s="231"/>
      <c r="P161" s="231"/>
      <c r="Q161" s="231"/>
      <c r="R161" s="231"/>
      <c r="S161" s="231"/>
      <c r="T161" s="23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3" t="s">
        <v>129</v>
      </c>
      <c r="AU161" s="233" t="s">
        <v>83</v>
      </c>
      <c r="AV161" s="13" t="s">
        <v>83</v>
      </c>
      <c r="AW161" s="13" t="s">
        <v>35</v>
      </c>
      <c r="AX161" s="13" t="s">
        <v>73</v>
      </c>
      <c r="AY161" s="233" t="s">
        <v>118</v>
      </c>
    </row>
    <row r="162" s="14" customFormat="1">
      <c r="A162" s="14"/>
      <c r="B162" s="234"/>
      <c r="C162" s="235"/>
      <c r="D162" s="224" t="s">
        <v>129</v>
      </c>
      <c r="E162" s="236" t="s">
        <v>19</v>
      </c>
      <c r="F162" s="237" t="s">
        <v>132</v>
      </c>
      <c r="G162" s="235"/>
      <c r="H162" s="238">
        <v>62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4" t="s">
        <v>129</v>
      </c>
      <c r="AU162" s="244" t="s">
        <v>83</v>
      </c>
      <c r="AV162" s="14" t="s">
        <v>125</v>
      </c>
      <c r="AW162" s="14" t="s">
        <v>35</v>
      </c>
      <c r="AX162" s="14" t="s">
        <v>81</v>
      </c>
      <c r="AY162" s="244" t="s">
        <v>118</v>
      </c>
    </row>
    <row r="163" s="12" customFormat="1" ht="22.8" customHeight="1">
      <c r="A163" s="12"/>
      <c r="B163" s="188"/>
      <c r="C163" s="189"/>
      <c r="D163" s="190" t="s">
        <v>72</v>
      </c>
      <c r="E163" s="202" t="s">
        <v>168</v>
      </c>
      <c r="F163" s="202" t="s">
        <v>239</v>
      </c>
      <c r="G163" s="189"/>
      <c r="H163" s="189"/>
      <c r="I163" s="192"/>
      <c r="J163" s="203">
        <f>BK163</f>
        <v>0</v>
      </c>
      <c r="K163" s="189"/>
      <c r="L163" s="194"/>
      <c r="M163" s="195"/>
      <c r="N163" s="196"/>
      <c r="O163" s="196"/>
      <c r="P163" s="197">
        <f>SUM(P164:P193)</f>
        <v>0</v>
      </c>
      <c r="Q163" s="196"/>
      <c r="R163" s="197">
        <f>SUM(R164:R193)</f>
        <v>166.55574999999999</v>
      </c>
      <c r="S163" s="196"/>
      <c r="T163" s="198">
        <f>SUM(T164:T193)</f>
        <v>5.9199999999999999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99" t="s">
        <v>81</v>
      </c>
      <c r="AT163" s="200" t="s">
        <v>72</v>
      </c>
      <c r="AU163" s="200" t="s">
        <v>81</v>
      </c>
      <c r="AY163" s="199" t="s">
        <v>118</v>
      </c>
      <c r="BK163" s="201">
        <f>SUM(BK164:BK193)</f>
        <v>0</v>
      </c>
    </row>
    <row r="164" s="2" customFormat="1" ht="16.5" customHeight="1">
      <c r="A164" s="38"/>
      <c r="B164" s="39"/>
      <c r="C164" s="204" t="s">
        <v>240</v>
      </c>
      <c r="D164" s="204" t="s">
        <v>120</v>
      </c>
      <c r="E164" s="205" t="s">
        <v>241</v>
      </c>
      <c r="F164" s="206" t="s">
        <v>242</v>
      </c>
      <c r="G164" s="207" t="s">
        <v>196</v>
      </c>
      <c r="H164" s="208">
        <v>18.5</v>
      </c>
      <c r="I164" s="209"/>
      <c r="J164" s="210">
        <f>ROUND(I164*H164,2)</f>
        <v>0</v>
      </c>
      <c r="K164" s="206" t="s">
        <v>124</v>
      </c>
      <c r="L164" s="44"/>
      <c r="M164" s="211" t="s">
        <v>19</v>
      </c>
      <c r="N164" s="212" t="s">
        <v>44</v>
      </c>
      <c r="O164" s="84"/>
      <c r="P164" s="213">
        <f>O164*H164</f>
        <v>0</v>
      </c>
      <c r="Q164" s="213">
        <v>0</v>
      </c>
      <c r="R164" s="213">
        <f>Q164*H164</f>
        <v>0</v>
      </c>
      <c r="S164" s="213">
        <v>0.32000000000000001</v>
      </c>
      <c r="T164" s="214">
        <f>S164*H164</f>
        <v>5.9199999999999999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15" t="s">
        <v>125</v>
      </c>
      <c r="AT164" s="215" t="s">
        <v>120</v>
      </c>
      <c r="AU164" s="215" t="s">
        <v>83</v>
      </c>
      <c r="AY164" s="17" t="s">
        <v>118</v>
      </c>
      <c r="BE164" s="216">
        <f>IF(N164="základní",J164,0)</f>
        <v>0</v>
      </c>
      <c r="BF164" s="216">
        <f>IF(N164="snížená",J164,0)</f>
        <v>0</v>
      </c>
      <c r="BG164" s="216">
        <f>IF(N164="zákl. přenesená",J164,0)</f>
        <v>0</v>
      </c>
      <c r="BH164" s="216">
        <f>IF(N164="sníž. přenesená",J164,0)</f>
        <v>0</v>
      </c>
      <c r="BI164" s="216">
        <f>IF(N164="nulová",J164,0)</f>
        <v>0</v>
      </c>
      <c r="BJ164" s="17" t="s">
        <v>81</v>
      </c>
      <c r="BK164" s="216">
        <f>ROUND(I164*H164,2)</f>
        <v>0</v>
      </c>
      <c r="BL164" s="17" t="s">
        <v>125</v>
      </c>
      <c r="BM164" s="215" t="s">
        <v>243</v>
      </c>
    </row>
    <row r="165" s="2" customFormat="1">
      <c r="A165" s="38"/>
      <c r="B165" s="39"/>
      <c r="C165" s="40"/>
      <c r="D165" s="217" t="s">
        <v>127</v>
      </c>
      <c r="E165" s="40"/>
      <c r="F165" s="218" t="s">
        <v>244</v>
      </c>
      <c r="G165" s="40"/>
      <c r="H165" s="40"/>
      <c r="I165" s="219"/>
      <c r="J165" s="40"/>
      <c r="K165" s="40"/>
      <c r="L165" s="44"/>
      <c r="M165" s="220"/>
      <c r="N165" s="221"/>
      <c r="O165" s="84"/>
      <c r="P165" s="84"/>
      <c r="Q165" s="84"/>
      <c r="R165" s="84"/>
      <c r="S165" s="84"/>
      <c r="T165" s="85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127</v>
      </c>
      <c r="AU165" s="17" t="s">
        <v>83</v>
      </c>
    </row>
    <row r="166" s="13" customFormat="1">
      <c r="A166" s="13"/>
      <c r="B166" s="222"/>
      <c r="C166" s="223"/>
      <c r="D166" s="224" t="s">
        <v>129</v>
      </c>
      <c r="E166" s="225" t="s">
        <v>19</v>
      </c>
      <c r="F166" s="226" t="s">
        <v>245</v>
      </c>
      <c r="G166" s="223"/>
      <c r="H166" s="227">
        <v>18.5</v>
      </c>
      <c r="I166" s="228"/>
      <c r="J166" s="223"/>
      <c r="K166" s="223"/>
      <c r="L166" s="229"/>
      <c r="M166" s="230"/>
      <c r="N166" s="231"/>
      <c r="O166" s="231"/>
      <c r="P166" s="231"/>
      <c r="Q166" s="231"/>
      <c r="R166" s="231"/>
      <c r="S166" s="231"/>
      <c r="T166" s="23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3" t="s">
        <v>129</v>
      </c>
      <c r="AU166" s="233" t="s">
        <v>83</v>
      </c>
      <c r="AV166" s="13" t="s">
        <v>83</v>
      </c>
      <c r="AW166" s="13" t="s">
        <v>35</v>
      </c>
      <c r="AX166" s="13" t="s">
        <v>73</v>
      </c>
      <c r="AY166" s="233" t="s">
        <v>118</v>
      </c>
    </row>
    <row r="167" s="14" customFormat="1">
      <c r="A167" s="14"/>
      <c r="B167" s="234"/>
      <c r="C167" s="235"/>
      <c r="D167" s="224" t="s">
        <v>129</v>
      </c>
      <c r="E167" s="236" t="s">
        <v>19</v>
      </c>
      <c r="F167" s="237" t="s">
        <v>132</v>
      </c>
      <c r="G167" s="235"/>
      <c r="H167" s="238">
        <v>18.5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4" t="s">
        <v>129</v>
      </c>
      <c r="AU167" s="244" t="s">
        <v>83</v>
      </c>
      <c r="AV167" s="14" t="s">
        <v>125</v>
      </c>
      <c r="AW167" s="14" t="s">
        <v>35</v>
      </c>
      <c r="AX167" s="14" t="s">
        <v>81</v>
      </c>
      <c r="AY167" s="244" t="s">
        <v>118</v>
      </c>
    </row>
    <row r="168" s="2" customFormat="1" ht="24.15" customHeight="1">
      <c r="A168" s="38"/>
      <c r="B168" s="39"/>
      <c r="C168" s="204" t="s">
        <v>246</v>
      </c>
      <c r="D168" s="204" t="s">
        <v>120</v>
      </c>
      <c r="E168" s="205" t="s">
        <v>247</v>
      </c>
      <c r="F168" s="206" t="s">
        <v>248</v>
      </c>
      <c r="G168" s="207" t="s">
        <v>196</v>
      </c>
      <c r="H168" s="208">
        <v>18.5</v>
      </c>
      <c r="I168" s="209"/>
      <c r="J168" s="210">
        <f>ROUND(I168*H168,2)</f>
        <v>0</v>
      </c>
      <c r="K168" s="206" t="s">
        <v>124</v>
      </c>
      <c r="L168" s="44"/>
      <c r="M168" s="211" t="s">
        <v>19</v>
      </c>
      <c r="N168" s="212" t="s">
        <v>44</v>
      </c>
      <c r="O168" s="84"/>
      <c r="P168" s="213">
        <f>O168*H168</f>
        <v>0</v>
      </c>
      <c r="Q168" s="213">
        <v>0.0022599999999999999</v>
      </c>
      <c r="R168" s="213">
        <f>Q168*H168</f>
        <v>0.04181</v>
      </c>
      <c r="S168" s="213">
        <v>0</v>
      </c>
      <c r="T168" s="214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15" t="s">
        <v>125</v>
      </c>
      <c r="AT168" s="215" t="s">
        <v>120</v>
      </c>
      <c r="AU168" s="215" t="s">
        <v>83</v>
      </c>
      <c r="AY168" s="17" t="s">
        <v>118</v>
      </c>
      <c r="BE168" s="216">
        <f>IF(N168="základní",J168,0)</f>
        <v>0</v>
      </c>
      <c r="BF168" s="216">
        <f>IF(N168="snížená",J168,0)</f>
        <v>0</v>
      </c>
      <c r="BG168" s="216">
        <f>IF(N168="zákl. přenesená",J168,0)</f>
        <v>0</v>
      </c>
      <c r="BH168" s="216">
        <f>IF(N168="sníž. přenesená",J168,0)</f>
        <v>0</v>
      </c>
      <c r="BI168" s="216">
        <f>IF(N168="nulová",J168,0)</f>
        <v>0</v>
      </c>
      <c r="BJ168" s="17" t="s">
        <v>81</v>
      </c>
      <c r="BK168" s="216">
        <f>ROUND(I168*H168,2)</f>
        <v>0</v>
      </c>
      <c r="BL168" s="17" t="s">
        <v>125</v>
      </c>
      <c r="BM168" s="215" t="s">
        <v>249</v>
      </c>
    </row>
    <row r="169" s="2" customFormat="1">
      <c r="A169" s="38"/>
      <c r="B169" s="39"/>
      <c r="C169" s="40"/>
      <c r="D169" s="217" t="s">
        <v>127</v>
      </c>
      <c r="E169" s="40"/>
      <c r="F169" s="218" t="s">
        <v>250</v>
      </c>
      <c r="G169" s="40"/>
      <c r="H169" s="40"/>
      <c r="I169" s="219"/>
      <c r="J169" s="40"/>
      <c r="K169" s="40"/>
      <c r="L169" s="44"/>
      <c r="M169" s="220"/>
      <c r="N169" s="221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127</v>
      </c>
      <c r="AU169" s="17" t="s">
        <v>83</v>
      </c>
    </row>
    <row r="170" s="13" customFormat="1">
      <c r="A170" s="13"/>
      <c r="B170" s="222"/>
      <c r="C170" s="223"/>
      <c r="D170" s="224" t="s">
        <v>129</v>
      </c>
      <c r="E170" s="225" t="s">
        <v>19</v>
      </c>
      <c r="F170" s="226" t="s">
        <v>251</v>
      </c>
      <c r="G170" s="223"/>
      <c r="H170" s="227">
        <v>18.5</v>
      </c>
      <c r="I170" s="228"/>
      <c r="J170" s="223"/>
      <c r="K170" s="223"/>
      <c r="L170" s="229"/>
      <c r="M170" s="230"/>
      <c r="N170" s="231"/>
      <c r="O170" s="231"/>
      <c r="P170" s="231"/>
      <c r="Q170" s="231"/>
      <c r="R170" s="231"/>
      <c r="S170" s="231"/>
      <c r="T170" s="23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3" t="s">
        <v>129</v>
      </c>
      <c r="AU170" s="233" t="s">
        <v>83</v>
      </c>
      <c r="AV170" s="13" t="s">
        <v>83</v>
      </c>
      <c r="AW170" s="13" t="s">
        <v>35</v>
      </c>
      <c r="AX170" s="13" t="s">
        <v>73</v>
      </c>
      <c r="AY170" s="233" t="s">
        <v>118</v>
      </c>
    </row>
    <row r="171" s="14" customFormat="1">
      <c r="A171" s="14"/>
      <c r="B171" s="234"/>
      <c r="C171" s="235"/>
      <c r="D171" s="224" t="s">
        <v>129</v>
      </c>
      <c r="E171" s="236" t="s">
        <v>19</v>
      </c>
      <c r="F171" s="237" t="s">
        <v>132</v>
      </c>
      <c r="G171" s="235"/>
      <c r="H171" s="238">
        <v>18.5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4" t="s">
        <v>129</v>
      </c>
      <c r="AU171" s="244" t="s">
        <v>83</v>
      </c>
      <c r="AV171" s="14" t="s">
        <v>125</v>
      </c>
      <c r="AW171" s="14" t="s">
        <v>35</v>
      </c>
      <c r="AX171" s="14" t="s">
        <v>81</v>
      </c>
      <c r="AY171" s="244" t="s">
        <v>118</v>
      </c>
    </row>
    <row r="172" s="2" customFormat="1" ht="16.5" customHeight="1">
      <c r="A172" s="38"/>
      <c r="B172" s="39"/>
      <c r="C172" s="245" t="s">
        <v>252</v>
      </c>
      <c r="D172" s="245" t="s">
        <v>180</v>
      </c>
      <c r="E172" s="246" t="s">
        <v>253</v>
      </c>
      <c r="F172" s="247" t="s">
        <v>254</v>
      </c>
      <c r="G172" s="248" t="s">
        <v>196</v>
      </c>
      <c r="H172" s="249">
        <v>18.5</v>
      </c>
      <c r="I172" s="250"/>
      <c r="J172" s="251">
        <f>ROUND(I172*H172,2)</f>
        <v>0</v>
      </c>
      <c r="K172" s="247" t="s">
        <v>124</v>
      </c>
      <c r="L172" s="252"/>
      <c r="M172" s="253" t="s">
        <v>19</v>
      </c>
      <c r="N172" s="254" t="s">
        <v>44</v>
      </c>
      <c r="O172" s="84"/>
      <c r="P172" s="213">
        <f>O172*H172</f>
        <v>0</v>
      </c>
      <c r="Q172" s="213">
        <v>0.18618000000000001</v>
      </c>
      <c r="R172" s="213">
        <f>Q172*H172</f>
        <v>3.4443300000000003</v>
      </c>
      <c r="S172" s="213">
        <v>0</v>
      </c>
      <c r="T172" s="214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15" t="s">
        <v>168</v>
      </c>
      <c r="AT172" s="215" t="s">
        <v>180</v>
      </c>
      <c r="AU172" s="215" t="s">
        <v>83</v>
      </c>
      <c r="AY172" s="17" t="s">
        <v>118</v>
      </c>
      <c r="BE172" s="216">
        <f>IF(N172="základní",J172,0)</f>
        <v>0</v>
      </c>
      <c r="BF172" s="216">
        <f>IF(N172="snížená",J172,0)</f>
        <v>0</v>
      </c>
      <c r="BG172" s="216">
        <f>IF(N172="zákl. přenesená",J172,0)</f>
        <v>0</v>
      </c>
      <c r="BH172" s="216">
        <f>IF(N172="sníž. přenesená",J172,0)</f>
        <v>0</v>
      </c>
      <c r="BI172" s="216">
        <f>IF(N172="nulová",J172,0)</f>
        <v>0</v>
      </c>
      <c r="BJ172" s="17" t="s">
        <v>81</v>
      </c>
      <c r="BK172" s="216">
        <f>ROUND(I172*H172,2)</f>
        <v>0</v>
      </c>
      <c r="BL172" s="17" t="s">
        <v>125</v>
      </c>
      <c r="BM172" s="215" t="s">
        <v>255</v>
      </c>
    </row>
    <row r="173" s="2" customFormat="1">
      <c r="A173" s="38"/>
      <c r="B173" s="39"/>
      <c r="C173" s="40"/>
      <c r="D173" s="217" t="s">
        <v>127</v>
      </c>
      <c r="E173" s="40"/>
      <c r="F173" s="218" t="s">
        <v>256</v>
      </c>
      <c r="G173" s="40"/>
      <c r="H173" s="40"/>
      <c r="I173" s="219"/>
      <c r="J173" s="40"/>
      <c r="K173" s="40"/>
      <c r="L173" s="44"/>
      <c r="M173" s="220"/>
      <c r="N173" s="221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127</v>
      </c>
      <c r="AU173" s="17" t="s">
        <v>83</v>
      </c>
    </row>
    <row r="174" s="13" customFormat="1">
      <c r="A174" s="13"/>
      <c r="B174" s="222"/>
      <c r="C174" s="223"/>
      <c r="D174" s="224" t="s">
        <v>129</v>
      </c>
      <c r="E174" s="225" t="s">
        <v>19</v>
      </c>
      <c r="F174" s="226" t="s">
        <v>257</v>
      </c>
      <c r="G174" s="223"/>
      <c r="H174" s="227">
        <v>18.5</v>
      </c>
      <c r="I174" s="228"/>
      <c r="J174" s="223"/>
      <c r="K174" s="223"/>
      <c r="L174" s="229"/>
      <c r="M174" s="230"/>
      <c r="N174" s="231"/>
      <c r="O174" s="231"/>
      <c r="P174" s="231"/>
      <c r="Q174" s="231"/>
      <c r="R174" s="231"/>
      <c r="S174" s="231"/>
      <c r="T174" s="23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3" t="s">
        <v>129</v>
      </c>
      <c r="AU174" s="233" t="s">
        <v>83</v>
      </c>
      <c r="AV174" s="13" t="s">
        <v>83</v>
      </c>
      <c r="AW174" s="13" t="s">
        <v>35</v>
      </c>
      <c r="AX174" s="13" t="s">
        <v>73</v>
      </c>
      <c r="AY174" s="233" t="s">
        <v>118</v>
      </c>
    </row>
    <row r="175" s="14" customFormat="1">
      <c r="A175" s="14"/>
      <c r="B175" s="234"/>
      <c r="C175" s="235"/>
      <c r="D175" s="224" t="s">
        <v>129</v>
      </c>
      <c r="E175" s="236" t="s">
        <v>19</v>
      </c>
      <c r="F175" s="237" t="s">
        <v>132</v>
      </c>
      <c r="G175" s="235"/>
      <c r="H175" s="238">
        <v>18.5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4" t="s">
        <v>129</v>
      </c>
      <c r="AU175" s="244" t="s">
        <v>83</v>
      </c>
      <c r="AV175" s="14" t="s">
        <v>125</v>
      </c>
      <c r="AW175" s="14" t="s">
        <v>35</v>
      </c>
      <c r="AX175" s="14" t="s">
        <v>81</v>
      </c>
      <c r="AY175" s="244" t="s">
        <v>118</v>
      </c>
    </row>
    <row r="176" s="2" customFormat="1" ht="16.5" customHeight="1">
      <c r="A176" s="38"/>
      <c r="B176" s="39"/>
      <c r="C176" s="204" t="s">
        <v>258</v>
      </c>
      <c r="D176" s="204" t="s">
        <v>120</v>
      </c>
      <c r="E176" s="205" t="s">
        <v>259</v>
      </c>
      <c r="F176" s="206" t="s">
        <v>260</v>
      </c>
      <c r="G176" s="207" t="s">
        <v>202</v>
      </c>
      <c r="H176" s="208">
        <v>14</v>
      </c>
      <c r="I176" s="209"/>
      <c r="J176" s="210">
        <f>ROUND(I176*H176,2)</f>
        <v>0</v>
      </c>
      <c r="K176" s="206" t="s">
        <v>19</v>
      </c>
      <c r="L176" s="44"/>
      <c r="M176" s="211" t="s">
        <v>19</v>
      </c>
      <c r="N176" s="212" t="s">
        <v>44</v>
      </c>
      <c r="O176" s="84"/>
      <c r="P176" s="213">
        <f>O176*H176</f>
        <v>0</v>
      </c>
      <c r="Q176" s="213">
        <v>0.0032100000000000002</v>
      </c>
      <c r="R176" s="213">
        <f>Q176*H176</f>
        <v>0.044940000000000001</v>
      </c>
      <c r="S176" s="213">
        <v>0</v>
      </c>
      <c r="T176" s="214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15" t="s">
        <v>125</v>
      </c>
      <c r="AT176" s="215" t="s">
        <v>120</v>
      </c>
      <c r="AU176" s="215" t="s">
        <v>83</v>
      </c>
      <c r="AY176" s="17" t="s">
        <v>118</v>
      </c>
      <c r="BE176" s="216">
        <f>IF(N176="základní",J176,0)</f>
        <v>0</v>
      </c>
      <c r="BF176" s="216">
        <f>IF(N176="snížená",J176,0)</f>
        <v>0</v>
      </c>
      <c r="BG176" s="216">
        <f>IF(N176="zákl. přenesená",J176,0)</f>
        <v>0</v>
      </c>
      <c r="BH176" s="216">
        <f>IF(N176="sníž. přenesená",J176,0)</f>
        <v>0</v>
      </c>
      <c r="BI176" s="216">
        <f>IF(N176="nulová",J176,0)</f>
        <v>0</v>
      </c>
      <c r="BJ176" s="17" t="s">
        <v>81</v>
      </c>
      <c r="BK176" s="216">
        <f>ROUND(I176*H176,2)</f>
        <v>0</v>
      </c>
      <c r="BL176" s="17" t="s">
        <v>125</v>
      </c>
      <c r="BM176" s="215" t="s">
        <v>261</v>
      </c>
    </row>
    <row r="177" s="2" customFormat="1" ht="21.75" customHeight="1">
      <c r="A177" s="38"/>
      <c r="B177" s="39"/>
      <c r="C177" s="204" t="s">
        <v>262</v>
      </c>
      <c r="D177" s="204" t="s">
        <v>120</v>
      </c>
      <c r="E177" s="205" t="s">
        <v>263</v>
      </c>
      <c r="F177" s="206" t="s">
        <v>264</v>
      </c>
      <c r="G177" s="207" t="s">
        <v>196</v>
      </c>
      <c r="H177" s="208">
        <v>4</v>
      </c>
      <c r="I177" s="209"/>
      <c r="J177" s="210">
        <f>ROUND(I177*H177,2)</f>
        <v>0</v>
      </c>
      <c r="K177" s="206" t="s">
        <v>19</v>
      </c>
      <c r="L177" s="44"/>
      <c r="M177" s="211" t="s">
        <v>19</v>
      </c>
      <c r="N177" s="212" t="s">
        <v>44</v>
      </c>
      <c r="O177" s="84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5" t="s">
        <v>125</v>
      </c>
      <c r="AT177" s="215" t="s">
        <v>120</v>
      </c>
      <c r="AU177" s="215" t="s">
        <v>83</v>
      </c>
      <c r="AY177" s="17" t="s">
        <v>118</v>
      </c>
      <c r="BE177" s="216">
        <f>IF(N177="základní",J177,0)</f>
        <v>0</v>
      </c>
      <c r="BF177" s="216">
        <f>IF(N177="snížená",J177,0)</f>
        <v>0</v>
      </c>
      <c r="BG177" s="216">
        <f>IF(N177="zákl. přenesená",J177,0)</f>
        <v>0</v>
      </c>
      <c r="BH177" s="216">
        <f>IF(N177="sníž. přenesená",J177,0)</f>
        <v>0</v>
      </c>
      <c r="BI177" s="216">
        <f>IF(N177="nulová",J177,0)</f>
        <v>0</v>
      </c>
      <c r="BJ177" s="17" t="s">
        <v>81</v>
      </c>
      <c r="BK177" s="216">
        <f>ROUND(I177*H177,2)</f>
        <v>0</v>
      </c>
      <c r="BL177" s="17" t="s">
        <v>125</v>
      </c>
      <c r="BM177" s="215" t="s">
        <v>265</v>
      </c>
    </row>
    <row r="178" s="13" customFormat="1">
      <c r="A178" s="13"/>
      <c r="B178" s="222"/>
      <c r="C178" s="223"/>
      <c r="D178" s="224" t="s">
        <v>129</v>
      </c>
      <c r="E178" s="225" t="s">
        <v>19</v>
      </c>
      <c r="F178" s="226" t="s">
        <v>266</v>
      </c>
      <c r="G178" s="223"/>
      <c r="H178" s="227">
        <v>4</v>
      </c>
      <c r="I178" s="228"/>
      <c r="J178" s="223"/>
      <c r="K178" s="223"/>
      <c r="L178" s="229"/>
      <c r="M178" s="230"/>
      <c r="N178" s="231"/>
      <c r="O178" s="231"/>
      <c r="P178" s="231"/>
      <c r="Q178" s="231"/>
      <c r="R178" s="231"/>
      <c r="S178" s="231"/>
      <c r="T178" s="23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3" t="s">
        <v>129</v>
      </c>
      <c r="AU178" s="233" t="s">
        <v>83</v>
      </c>
      <c r="AV178" s="13" t="s">
        <v>83</v>
      </c>
      <c r="AW178" s="13" t="s">
        <v>35</v>
      </c>
      <c r="AX178" s="13" t="s">
        <v>73</v>
      </c>
      <c r="AY178" s="233" t="s">
        <v>118</v>
      </c>
    </row>
    <row r="179" s="14" customFormat="1">
      <c r="A179" s="14"/>
      <c r="B179" s="234"/>
      <c r="C179" s="235"/>
      <c r="D179" s="224" t="s">
        <v>129</v>
      </c>
      <c r="E179" s="236" t="s">
        <v>19</v>
      </c>
      <c r="F179" s="237" t="s">
        <v>132</v>
      </c>
      <c r="G179" s="235"/>
      <c r="H179" s="238">
        <v>4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4" t="s">
        <v>129</v>
      </c>
      <c r="AU179" s="244" t="s">
        <v>83</v>
      </c>
      <c r="AV179" s="14" t="s">
        <v>125</v>
      </c>
      <c r="AW179" s="14" t="s">
        <v>35</v>
      </c>
      <c r="AX179" s="14" t="s">
        <v>81</v>
      </c>
      <c r="AY179" s="244" t="s">
        <v>118</v>
      </c>
    </row>
    <row r="180" s="2" customFormat="1" ht="21.75" customHeight="1">
      <c r="A180" s="38"/>
      <c r="B180" s="39"/>
      <c r="C180" s="204" t="s">
        <v>267</v>
      </c>
      <c r="D180" s="204" t="s">
        <v>120</v>
      </c>
      <c r="E180" s="205" t="s">
        <v>268</v>
      </c>
      <c r="F180" s="206" t="s">
        <v>269</v>
      </c>
      <c r="G180" s="207" t="s">
        <v>196</v>
      </c>
      <c r="H180" s="208">
        <v>29.5</v>
      </c>
      <c r="I180" s="209"/>
      <c r="J180" s="210">
        <f>ROUND(I180*H180,2)</f>
        <v>0</v>
      </c>
      <c r="K180" s="206" t="s">
        <v>19</v>
      </c>
      <c r="L180" s="44"/>
      <c r="M180" s="211" t="s">
        <v>19</v>
      </c>
      <c r="N180" s="212" t="s">
        <v>44</v>
      </c>
      <c r="O180" s="84"/>
      <c r="P180" s="213">
        <f>O180*H180</f>
        <v>0</v>
      </c>
      <c r="Q180" s="213">
        <v>5.5262599999999997</v>
      </c>
      <c r="R180" s="213">
        <f>Q180*H180</f>
        <v>163.02466999999999</v>
      </c>
      <c r="S180" s="213">
        <v>0</v>
      </c>
      <c r="T180" s="214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15" t="s">
        <v>125</v>
      </c>
      <c r="AT180" s="215" t="s">
        <v>120</v>
      </c>
      <c r="AU180" s="215" t="s">
        <v>83</v>
      </c>
      <c r="AY180" s="17" t="s">
        <v>118</v>
      </c>
      <c r="BE180" s="216">
        <f>IF(N180="základní",J180,0)</f>
        <v>0</v>
      </c>
      <c r="BF180" s="216">
        <f>IF(N180="snížená",J180,0)</f>
        <v>0</v>
      </c>
      <c r="BG180" s="216">
        <f>IF(N180="zákl. přenesená",J180,0)</f>
        <v>0</v>
      </c>
      <c r="BH180" s="216">
        <f>IF(N180="sníž. přenesená",J180,0)</f>
        <v>0</v>
      </c>
      <c r="BI180" s="216">
        <f>IF(N180="nulová",J180,0)</f>
        <v>0</v>
      </c>
      <c r="BJ180" s="17" t="s">
        <v>81</v>
      </c>
      <c r="BK180" s="216">
        <f>ROUND(I180*H180,2)</f>
        <v>0</v>
      </c>
      <c r="BL180" s="17" t="s">
        <v>125</v>
      </c>
      <c r="BM180" s="215" t="s">
        <v>270</v>
      </c>
    </row>
    <row r="181" s="13" customFormat="1">
      <c r="A181" s="13"/>
      <c r="B181" s="222"/>
      <c r="C181" s="223"/>
      <c r="D181" s="224" t="s">
        <v>129</v>
      </c>
      <c r="E181" s="225" t="s">
        <v>19</v>
      </c>
      <c r="F181" s="226" t="s">
        <v>271</v>
      </c>
      <c r="G181" s="223"/>
      <c r="H181" s="227">
        <v>29.5</v>
      </c>
      <c r="I181" s="228"/>
      <c r="J181" s="223"/>
      <c r="K181" s="223"/>
      <c r="L181" s="229"/>
      <c r="M181" s="230"/>
      <c r="N181" s="231"/>
      <c r="O181" s="231"/>
      <c r="P181" s="231"/>
      <c r="Q181" s="231"/>
      <c r="R181" s="231"/>
      <c r="S181" s="231"/>
      <c r="T181" s="23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3" t="s">
        <v>129</v>
      </c>
      <c r="AU181" s="233" t="s">
        <v>83</v>
      </c>
      <c r="AV181" s="13" t="s">
        <v>83</v>
      </c>
      <c r="AW181" s="13" t="s">
        <v>35</v>
      </c>
      <c r="AX181" s="13" t="s">
        <v>73</v>
      </c>
      <c r="AY181" s="233" t="s">
        <v>118</v>
      </c>
    </row>
    <row r="182" s="14" customFormat="1">
      <c r="A182" s="14"/>
      <c r="B182" s="234"/>
      <c r="C182" s="235"/>
      <c r="D182" s="224" t="s">
        <v>129</v>
      </c>
      <c r="E182" s="236" t="s">
        <v>19</v>
      </c>
      <c r="F182" s="237" t="s">
        <v>132</v>
      </c>
      <c r="G182" s="235"/>
      <c r="H182" s="238">
        <v>29.5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4" t="s">
        <v>129</v>
      </c>
      <c r="AU182" s="244" t="s">
        <v>83</v>
      </c>
      <c r="AV182" s="14" t="s">
        <v>125</v>
      </c>
      <c r="AW182" s="14" t="s">
        <v>35</v>
      </c>
      <c r="AX182" s="14" t="s">
        <v>81</v>
      </c>
      <c r="AY182" s="244" t="s">
        <v>118</v>
      </c>
    </row>
    <row r="183" s="2" customFormat="1" ht="24.15" customHeight="1">
      <c r="A183" s="38"/>
      <c r="B183" s="39"/>
      <c r="C183" s="204" t="s">
        <v>272</v>
      </c>
      <c r="D183" s="204" t="s">
        <v>120</v>
      </c>
      <c r="E183" s="205" t="s">
        <v>273</v>
      </c>
      <c r="F183" s="206" t="s">
        <v>274</v>
      </c>
      <c r="G183" s="207" t="s">
        <v>275</v>
      </c>
      <c r="H183" s="208">
        <v>2</v>
      </c>
      <c r="I183" s="209"/>
      <c r="J183" s="210">
        <f>ROUND(I183*H183,2)</f>
        <v>0</v>
      </c>
      <c r="K183" s="206" t="s">
        <v>19</v>
      </c>
      <c r="L183" s="44"/>
      <c r="M183" s="211" t="s">
        <v>19</v>
      </c>
      <c r="N183" s="212" t="s">
        <v>44</v>
      </c>
      <c r="O183" s="84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15" t="s">
        <v>125</v>
      </c>
      <c r="AT183" s="215" t="s">
        <v>120</v>
      </c>
      <c r="AU183" s="215" t="s">
        <v>83</v>
      </c>
      <c r="AY183" s="17" t="s">
        <v>118</v>
      </c>
      <c r="BE183" s="216">
        <f>IF(N183="základní",J183,0)</f>
        <v>0</v>
      </c>
      <c r="BF183" s="216">
        <f>IF(N183="snížená",J183,0)</f>
        <v>0</v>
      </c>
      <c r="BG183" s="216">
        <f>IF(N183="zákl. přenesená",J183,0)</f>
        <v>0</v>
      </c>
      <c r="BH183" s="216">
        <f>IF(N183="sníž. přenesená",J183,0)</f>
        <v>0</v>
      </c>
      <c r="BI183" s="216">
        <f>IF(N183="nulová",J183,0)</f>
        <v>0</v>
      </c>
      <c r="BJ183" s="17" t="s">
        <v>81</v>
      </c>
      <c r="BK183" s="216">
        <f>ROUND(I183*H183,2)</f>
        <v>0</v>
      </c>
      <c r="BL183" s="17" t="s">
        <v>125</v>
      </c>
      <c r="BM183" s="215" t="s">
        <v>276</v>
      </c>
    </row>
    <row r="184" s="13" customFormat="1">
      <c r="A184" s="13"/>
      <c r="B184" s="222"/>
      <c r="C184" s="223"/>
      <c r="D184" s="224" t="s">
        <v>129</v>
      </c>
      <c r="E184" s="225" t="s">
        <v>19</v>
      </c>
      <c r="F184" s="226" t="s">
        <v>277</v>
      </c>
      <c r="G184" s="223"/>
      <c r="H184" s="227">
        <v>2</v>
      </c>
      <c r="I184" s="228"/>
      <c r="J184" s="223"/>
      <c r="K184" s="223"/>
      <c r="L184" s="229"/>
      <c r="M184" s="230"/>
      <c r="N184" s="231"/>
      <c r="O184" s="231"/>
      <c r="P184" s="231"/>
      <c r="Q184" s="231"/>
      <c r="R184" s="231"/>
      <c r="S184" s="231"/>
      <c r="T184" s="23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3" t="s">
        <v>129</v>
      </c>
      <c r="AU184" s="233" t="s">
        <v>83</v>
      </c>
      <c r="AV184" s="13" t="s">
        <v>83</v>
      </c>
      <c r="AW184" s="13" t="s">
        <v>35</v>
      </c>
      <c r="AX184" s="13" t="s">
        <v>73</v>
      </c>
      <c r="AY184" s="233" t="s">
        <v>118</v>
      </c>
    </row>
    <row r="185" s="14" customFormat="1">
      <c r="A185" s="14"/>
      <c r="B185" s="234"/>
      <c r="C185" s="235"/>
      <c r="D185" s="224" t="s">
        <v>129</v>
      </c>
      <c r="E185" s="236" t="s">
        <v>19</v>
      </c>
      <c r="F185" s="237" t="s">
        <v>132</v>
      </c>
      <c r="G185" s="235"/>
      <c r="H185" s="238">
        <v>2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4" t="s">
        <v>129</v>
      </c>
      <c r="AU185" s="244" t="s">
        <v>83</v>
      </c>
      <c r="AV185" s="14" t="s">
        <v>125</v>
      </c>
      <c r="AW185" s="14" t="s">
        <v>35</v>
      </c>
      <c r="AX185" s="14" t="s">
        <v>81</v>
      </c>
      <c r="AY185" s="244" t="s">
        <v>118</v>
      </c>
    </row>
    <row r="186" s="2" customFormat="1" ht="16.5" customHeight="1">
      <c r="A186" s="38"/>
      <c r="B186" s="39"/>
      <c r="C186" s="204" t="s">
        <v>278</v>
      </c>
      <c r="D186" s="204" t="s">
        <v>120</v>
      </c>
      <c r="E186" s="205" t="s">
        <v>279</v>
      </c>
      <c r="F186" s="206" t="s">
        <v>280</v>
      </c>
      <c r="G186" s="207" t="s">
        <v>275</v>
      </c>
      <c r="H186" s="208">
        <v>8</v>
      </c>
      <c r="I186" s="209"/>
      <c r="J186" s="210">
        <f>ROUND(I186*H186,2)</f>
        <v>0</v>
      </c>
      <c r="K186" s="206" t="s">
        <v>19</v>
      </c>
      <c r="L186" s="44"/>
      <c r="M186" s="211" t="s">
        <v>19</v>
      </c>
      <c r="N186" s="212" t="s">
        <v>44</v>
      </c>
      <c r="O186" s="84"/>
      <c r="P186" s="213">
        <f>O186*H186</f>
        <v>0</v>
      </c>
      <c r="Q186" s="213">
        <v>0</v>
      </c>
      <c r="R186" s="213">
        <f>Q186*H186</f>
        <v>0</v>
      </c>
      <c r="S186" s="213">
        <v>0</v>
      </c>
      <c r="T186" s="214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5" t="s">
        <v>281</v>
      </c>
      <c r="AT186" s="215" t="s">
        <v>120</v>
      </c>
      <c r="AU186" s="215" t="s">
        <v>83</v>
      </c>
      <c r="AY186" s="17" t="s">
        <v>118</v>
      </c>
      <c r="BE186" s="216">
        <f>IF(N186="základní",J186,0)</f>
        <v>0</v>
      </c>
      <c r="BF186" s="216">
        <f>IF(N186="snížená",J186,0)</f>
        <v>0</v>
      </c>
      <c r="BG186" s="216">
        <f>IF(N186="zákl. přenesená",J186,0)</f>
        <v>0</v>
      </c>
      <c r="BH186" s="216">
        <f>IF(N186="sníž. přenesená",J186,0)</f>
        <v>0</v>
      </c>
      <c r="BI186" s="216">
        <f>IF(N186="nulová",J186,0)</f>
        <v>0</v>
      </c>
      <c r="BJ186" s="17" t="s">
        <v>81</v>
      </c>
      <c r="BK186" s="216">
        <f>ROUND(I186*H186,2)</f>
        <v>0</v>
      </c>
      <c r="BL186" s="17" t="s">
        <v>281</v>
      </c>
      <c r="BM186" s="215" t="s">
        <v>282</v>
      </c>
    </row>
    <row r="187" s="13" customFormat="1">
      <c r="A187" s="13"/>
      <c r="B187" s="222"/>
      <c r="C187" s="223"/>
      <c r="D187" s="224" t="s">
        <v>129</v>
      </c>
      <c r="E187" s="225" t="s">
        <v>19</v>
      </c>
      <c r="F187" s="226" t="s">
        <v>283</v>
      </c>
      <c r="G187" s="223"/>
      <c r="H187" s="227">
        <v>8</v>
      </c>
      <c r="I187" s="228"/>
      <c r="J187" s="223"/>
      <c r="K187" s="223"/>
      <c r="L187" s="229"/>
      <c r="M187" s="230"/>
      <c r="N187" s="231"/>
      <c r="O187" s="231"/>
      <c r="P187" s="231"/>
      <c r="Q187" s="231"/>
      <c r="R187" s="231"/>
      <c r="S187" s="231"/>
      <c r="T187" s="23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3" t="s">
        <v>129</v>
      </c>
      <c r="AU187" s="233" t="s">
        <v>83</v>
      </c>
      <c r="AV187" s="13" t="s">
        <v>83</v>
      </c>
      <c r="AW187" s="13" t="s">
        <v>35</v>
      </c>
      <c r="AX187" s="13" t="s">
        <v>73</v>
      </c>
      <c r="AY187" s="233" t="s">
        <v>118</v>
      </c>
    </row>
    <row r="188" s="14" customFormat="1">
      <c r="A188" s="14"/>
      <c r="B188" s="234"/>
      <c r="C188" s="235"/>
      <c r="D188" s="224" t="s">
        <v>129</v>
      </c>
      <c r="E188" s="236" t="s">
        <v>19</v>
      </c>
      <c r="F188" s="237" t="s">
        <v>132</v>
      </c>
      <c r="G188" s="235"/>
      <c r="H188" s="238">
        <v>8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4" t="s">
        <v>129</v>
      </c>
      <c r="AU188" s="244" t="s">
        <v>83</v>
      </c>
      <c r="AV188" s="14" t="s">
        <v>125</v>
      </c>
      <c r="AW188" s="14" t="s">
        <v>35</v>
      </c>
      <c r="AX188" s="14" t="s">
        <v>81</v>
      </c>
      <c r="AY188" s="244" t="s">
        <v>118</v>
      </c>
    </row>
    <row r="189" s="2" customFormat="1" ht="16.5" customHeight="1">
      <c r="A189" s="38"/>
      <c r="B189" s="39"/>
      <c r="C189" s="204" t="s">
        <v>284</v>
      </c>
      <c r="D189" s="204" t="s">
        <v>120</v>
      </c>
      <c r="E189" s="205" t="s">
        <v>285</v>
      </c>
      <c r="F189" s="206" t="s">
        <v>286</v>
      </c>
      <c r="G189" s="207" t="s">
        <v>275</v>
      </c>
      <c r="H189" s="208">
        <v>1</v>
      </c>
      <c r="I189" s="209"/>
      <c r="J189" s="210">
        <f>ROUND(I189*H189,2)</f>
        <v>0</v>
      </c>
      <c r="K189" s="206" t="s">
        <v>19</v>
      </c>
      <c r="L189" s="44"/>
      <c r="M189" s="211" t="s">
        <v>19</v>
      </c>
      <c r="N189" s="212" t="s">
        <v>44</v>
      </c>
      <c r="O189" s="84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5" t="s">
        <v>281</v>
      </c>
      <c r="AT189" s="215" t="s">
        <v>120</v>
      </c>
      <c r="AU189" s="215" t="s">
        <v>83</v>
      </c>
      <c r="AY189" s="17" t="s">
        <v>118</v>
      </c>
      <c r="BE189" s="216">
        <f>IF(N189="základní",J189,0)</f>
        <v>0</v>
      </c>
      <c r="BF189" s="216">
        <f>IF(N189="snížená",J189,0)</f>
        <v>0</v>
      </c>
      <c r="BG189" s="216">
        <f>IF(N189="zákl. přenesená",J189,0)</f>
        <v>0</v>
      </c>
      <c r="BH189" s="216">
        <f>IF(N189="sníž. přenesená",J189,0)</f>
        <v>0</v>
      </c>
      <c r="BI189" s="216">
        <f>IF(N189="nulová",J189,0)</f>
        <v>0</v>
      </c>
      <c r="BJ189" s="17" t="s">
        <v>81</v>
      </c>
      <c r="BK189" s="216">
        <f>ROUND(I189*H189,2)</f>
        <v>0</v>
      </c>
      <c r="BL189" s="17" t="s">
        <v>281</v>
      </c>
      <c r="BM189" s="215" t="s">
        <v>287</v>
      </c>
    </row>
    <row r="190" s="13" customFormat="1">
      <c r="A190" s="13"/>
      <c r="B190" s="222"/>
      <c r="C190" s="223"/>
      <c r="D190" s="224" t="s">
        <v>129</v>
      </c>
      <c r="E190" s="225" t="s">
        <v>19</v>
      </c>
      <c r="F190" s="226" t="s">
        <v>288</v>
      </c>
      <c r="G190" s="223"/>
      <c r="H190" s="227">
        <v>1</v>
      </c>
      <c r="I190" s="228"/>
      <c r="J190" s="223"/>
      <c r="K190" s="223"/>
      <c r="L190" s="229"/>
      <c r="M190" s="230"/>
      <c r="N190" s="231"/>
      <c r="O190" s="231"/>
      <c r="P190" s="231"/>
      <c r="Q190" s="231"/>
      <c r="R190" s="231"/>
      <c r="S190" s="231"/>
      <c r="T190" s="23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3" t="s">
        <v>129</v>
      </c>
      <c r="AU190" s="233" t="s">
        <v>83</v>
      </c>
      <c r="AV190" s="13" t="s">
        <v>83</v>
      </c>
      <c r="AW190" s="13" t="s">
        <v>35</v>
      </c>
      <c r="AX190" s="13" t="s">
        <v>73</v>
      </c>
      <c r="AY190" s="233" t="s">
        <v>118</v>
      </c>
    </row>
    <row r="191" s="14" customFormat="1">
      <c r="A191" s="14"/>
      <c r="B191" s="234"/>
      <c r="C191" s="235"/>
      <c r="D191" s="224" t="s">
        <v>129</v>
      </c>
      <c r="E191" s="236" t="s">
        <v>19</v>
      </c>
      <c r="F191" s="237" t="s">
        <v>132</v>
      </c>
      <c r="G191" s="235"/>
      <c r="H191" s="238">
        <v>1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4" t="s">
        <v>129</v>
      </c>
      <c r="AU191" s="244" t="s">
        <v>83</v>
      </c>
      <c r="AV191" s="14" t="s">
        <v>125</v>
      </c>
      <c r="AW191" s="14" t="s">
        <v>35</v>
      </c>
      <c r="AX191" s="14" t="s">
        <v>81</v>
      </c>
      <c r="AY191" s="244" t="s">
        <v>118</v>
      </c>
    </row>
    <row r="192" s="2" customFormat="1" ht="16.5" customHeight="1">
      <c r="A192" s="38"/>
      <c r="B192" s="39"/>
      <c r="C192" s="204" t="s">
        <v>289</v>
      </c>
      <c r="D192" s="204" t="s">
        <v>120</v>
      </c>
      <c r="E192" s="205" t="s">
        <v>290</v>
      </c>
      <c r="F192" s="206" t="s">
        <v>291</v>
      </c>
      <c r="G192" s="207" t="s">
        <v>275</v>
      </c>
      <c r="H192" s="208">
        <v>6</v>
      </c>
      <c r="I192" s="209"/>
      <c r="J192" s="210">
        <f>ROUND(I192*H192,2)</f>
        <v>0</v>
      </c>
      <c r="K192" s="206" t="s">
        <v>19</v>
      </c>
      <c r="L192" s="44"/>
      <c r="M192" s="211" t="s">
        <v>19</v>
      </c>
      <c r="N192" s="212" t="s">
        <v>44</v>
      </c>
      <c r="O192" s="84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15" t="s">
        <v>281</v>
      </c>
      <c r="AT192" s="215" t="s">
        <v>120</v>
      </c>
      <c r="AU192" s="215" t="s">
        <v>83</v>
      </c>
      <c r="AY192" s="17" t="s">
        <v>118</v>
      </c>
      <c r="BE192" s="216">
        <f>IF(N192="základní",J192,0)</f>
        <v>0</v>
      </c>
      <c r="BF192" s="216">
        <f>IF(N192="snížená",J192,0)</f>
        <v>0</v>
      </c>
      <c r="BG192" s="216">
        <f>IF(N192="zákl. přenesená",J192,0)</f>
        <v>0</v>
      </c>
      <c r="BH192" s="216">
        <f>IF(N192="sníž. přenesená",J192,0)</f>
        <v>0</v>
      </c>
      <c r="BI192" s="216">
        <f>IF(N192="nulová",J192,0)</f>
        <v>0</v>
      </c>
      <c r="BJ192" s="17" t="s">
        <v>81</v>
      </c>
      <c r="BK192" s="216">
        <f>ROUND(I192*H192,2)</f>
        <v>0</v>
      </c>
      <c r="BL192" s="17" t="s">
        <v>281</v>
      </c>
      <c r="BM192" s="215" t="s">
        <v>292</v>
      </c>
    </row>
    <row r="193" s="2" customFormat="1" ht="16.5" customHeight="1">
      <c r="A193" s="38"/>
      <c r="B193" s="39"/>
      <c r="C193" s="204" t="s">
        <v>293</v>
      </c>
      <c r="D193" s="204" t="s">
        <v>120</v>
      </c>
      <c r="E193" s="205" t="s">
        <v>294</v>
      </c>
      <c r="F193" s="206" t="s">
        <v>295</v>
      </c>
      <c r="G193" s="207" t="s">
        <v>275</v>
      </c>
      <c r="H193" s="208">
        <v>4</v>
      </c>
      <c r="I193" s="209"/>
      <c r="J193" s="210">
        <f>ROUND(I193*H193,2)</f>
        <v>0</v>
      </c>
      <c r="K193" s="206" t="s">
        <v>19</v>
      </c>
      <c r="L193" s="44"/>
      <c r="M193" s="211" t="s">
        <v>19</v>
      </c>
      <c r="N193" s="212" t="s">
        <v>44</v>
      </c>
      <c r="O193" s="84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5" t="s">
        <v>281</v>
      </c>
      <c r="AT193" s="215" t="s">
        <v>120</v>
      </c>
      <c r="AU193" s="215" t="s">
        <v>83</v>
      </c>
      <c r="AY193" s="17" t="s">
        <v>118</v>
      </c>
      <c r="BE193" s="216">
        <f>IF(N193="základní",J193,0)</f>
        <v>0</v>
      </c>
      <c r="BF193" s="216">
        <f>IF(N193="snížená",J193,0)</f>
        <v>0</v>
      </c>
      <c r="BG193" s="216">
        <f>IF(N193="zákl. přenesená",J193,0)</f>
        <v>0</v>
      </c>
      <c r="BH193" s="216">
        <f>IF(N193="sníž. přenesená",J193,0)</f>
        <v>0</v>
      </c>
      <c r="BI193" s="216">
        <f>IF(N193="nulová",J193,0)</f>
        <v>0</v>
      </c>
      <c r="BJ193" s="17" t="s">
        <v>81</v>
      </c>
      <c r="BK193" s="216">
        <f>ROUND(I193*H193,2)</f>
        <v>0</v>
      </c>
      <c r="BL193" s="17" t="s">
        <v>281</v>
      </c>
      <c r="BM193" s="215" t="s">
        <v>296</v>
      </c>
    </row>
    <row r="194" s="12" customFormat="1" ht="22.8" customHeight="1">
      <c r="A194" s="12"/>
      <c r="B194" s="188"/>
      <c r="C194" s="189"/>
      <c r="D194" s="190" t="s">
        <v>72</v>
      </c>
      <c r="E194" s="202" t="s">
        <v>173</v>
      </c>
      <c r="F194" s="202" t="s">
        <v>297</v>
      </c>
      <c r="G194" s="189"/>
      <c r="H194" s="189"/>
      <c r="I194" s="192"/>
      <c r="J194" s="203">
        <f>BK194</f>
        <v>0</v>
      </c>
      <c r="K194" s="189"/>
      <c r="L194" s="194"/>
      <c r="M194" s="195"/>
      <c r="N194" s="196"/>
      <c r="O194" s="196"/>
      <c r="P194" s="197">
        <f>SUM(P195:P202)</f>
        <v>0</v>
      </c>
      <c r="Q194" s="196"/>
      <c r="R194" s="197">
        <f>SUM(R195:R202)</f>
        <v>0.03696</v>
      </c>
      <c r="S194" s="196"/>
      <c r="T194" s="198">
        <f>SUM(T195:T202)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99" t="s">
        <v>81</v>
      </c>
      <c r="AT194" s="200" t="s">
        <v>72</v>
      </c>
      <c r="AU194" s="200" t="s">
        <v>81</v>
      </c>
      <c r="AY194" s="199" t="s">
        <v>118</v>
      </c>
      <c r="BK194" s="201">
        <f>SUM(BK195:BK202)</f>
        <v>0</v>
      </c>
    </row>
    <row r="195" s="2" customFormat="1" ht="24.15" customHeight="1">
      <c r="A195" s="38"/>
      <c r="B195" s="39"/>
      <c r="C195" s="204" t="s">
        <v>298</v>
      </c>
      <c r="D195" s="204" t="s">
        <v>120</v>
      </c>
      <c r="E195" s="205" t="s">
        <v>299</v>
      </c>
      <c r="F195" s="206" t="s">
        <v>300</v>
      </c>
      <c r="G195" s="207" t="s">
        <v>196</v>
      </c>
      <c r="H195" s="208">
        <v>42</v>
      </c>
      <c r="I195" s="209"/>
      <c r="J195" s="210">
        <f>ROUND(I195*H195,2)</f>
        <v>0</v>
      </c>
      <c r="K195" s="206" t="s">
        <v>124</v>
      </c>
      <c r="L195" s="44"/>
      <c r="M195" s="211" t="s">
        <v>19</v>
      </c>
      <c r="N195" s="212" t="s">
        <v>44</v>
      </c>
      <c r="O195" s="84"/>
      <c r="P195" s="213">
        <f>O195*H195</f>
        <v>0</v>
      </c>
      <c r="Q195" s="213">
        <v>0.00088000000000000003</v>
      </c>
      <c r="R195" s="213">
        <f>Q195*H195</f>
        <v>0.03696</v>
      </c>
      <c r="S195" s="213">
        <v>0</v>
      </c>
      <c r="T195" s="214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5" t="s">
        <v>125</v>
      </c>
      <c r="AT195" s="215" t="s">
        <v>120</v>
      </c>
      <c r="AU195" s="215" t="s">
        <v>83</v>
      </c>
      <c r="AY195" s="17" t="s">
        <v>118</v>
      </c>
      <c r="BE195" s="216">
        <f>IF(N195="základní",J195,0)</f>
        <v>0</v>
      </c>
      <c r="BF195" s="216">
        <f>IF(N195="snížená",J195,0)</f>
        <v>0</v>
      </c>
      <c r="BG195" s="216">
        <f>IF(N195="zákl. přenesená",J195,0)</f>
        <v>0</v>
      </c>
      <c r="BH195" s="216">
        <f>IF(N195="sníž. přenesená",J195,0)</f>
        <v>0</v>
      </c>
      <c r="BI195" s="216">
        <f>IF(N195="nulová",J195,0)</f>
        <v>0</v>
      </c>
      <c r="BJ195" s="17" t="s">
        <v>81</v>
      </c>
      <c r="BK195" s="216">
        <f>ROUND(I195*H195,2)</f>
        <v>0</v>
      </c>
      <c r="BL195" s="17" t="s">
        <v>125</v>
      </c>
      <c r="BM195" s="215" t="s">
        <v>301</v>
      </c>
    </row>
    <row r="196" s="2" customFormat="1">
      <c r="A196" s="38"/>
      <c r="B196" s="39"/>
      <c r="C196" s="40"/>
      <c r="D196" s="217" t="s">
        <v>127</v>
      </c>
      <c r="E196" s="40"/>
      <c r="F196" s="218" t="s">
        <v>302</v>
      </c>
      <c r="G196" s="40"/>
      <c r="H196" s="40"/>
      <c r="I196" s="219"/>
      <c r="J196" s="40"/>
      <c r="K196" s="40"/>
      <c r="L196" s="44"/>
      <c r="M196" s="220"/>
      <c r="N196" s="221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127</v>
      </c>
      <c r="AU196" s="17" t="s">
        <v>83</v>
      </c>
    </row>
    <row r="197" s="13" customFormat="1">
      <c r="A197" s="13"/>
      <c r="B197" s="222"/>
      <c r="C197" s="223"/>
      <c r="D197" s="224" t="s">
        <v>129</v>
      </c>
      <c r="E197" s="225" t="s">
        <v>19</v>
      </c>
      <c r="F197" s="226" t="s">
        <v>303</v>
      </c>
      <c r="G197" s="223"/>
      <c r="H197" s="227">
        <v>42</v>
      </c>
      <c r="I197" s="228"/>
      <c r="J197" s="223"/>
      <c r="K197" s="223"/>
      <c r="L197" s="229"/>
      <c r="M197" s="230"/>
      <c r="N197" s="231"/>
      <c r="O197" s="231"/>
      <c r="P197" s="231"/>
      <c r="Q197" s="231"/>
      <c r="R197" s="231"/>
      <c r="S197" s="231"/>
      <c r="T197" s="23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3" t="s">
        <v>129</v>
      </c>
      <c r="AU197" s="233" t="s">
        <v>83</v>
      </c>
      <c r="AV197" s="13" t="s">
        <v>83</v>
      </c>
      <c r="AW197" s="13" t="s">
        <v>35</v>
      </c>
      <c r="AX197" s="13" t="s">
        <v>73</v>
      </c>
      <c r="AY197" s="233" t="s">
        <v>118</v>
      </c>
    </row>
    <row r="198" s="14" customFormat="1">
      <c r="A198" s="14"/>
      <c r="B198" s="234"/>
      <c r="C198" s="235"/>
      <c r="D198" s="224" t="s">
        <v>129</v>
      </c>
      <c r="E198" s="236" t="s">
        <v>19</v>
      </c>
      <c r="F198" s="237" t="s">
        <v>132</v>
      </c>
      <c r="G198" s="235"/>
      <c r="H198" s="238">
        <v>42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4" t="s">
        <v>129</v>
      </c>
      <c r="AU198" s="244" t="s">
        <v>83</v>
      </c>
      <c r="AV198" s="14" t="s">
        <v>125</v>
      </c>
      <c r="AW198" s="14" t="s">
        <v>35</v>
      </c>
      <c r="AX198" s="14" t="s">
        <v>81</v>
      </c>
      <c r="AY198" s="244" t="s">
        <v>118</v>
      </c>
    </row>
    <row r="199" s="2" customFormat="1" ht="16.5" customHeight="1">
      <c r="A199" s="38"/>
      <c r="B199" s="39"/>
      <c r="C199" s="204" t="s">
        <v>304</v>
      </c>
      <c r="D199" s="204" t="s">
        <v>120</v>
      </c>
      <c r="E199" s="205" t="s">
        <v>305</v>
      </c>
      <c r="F199" s="206" t="s">
        <v>306</v>
      </c>
      <c r="G199" s="207" t="s">
        <v>196</v>
      </c>
      <c r="H199" s="208">
        <v>42</v>
      </c>
      <c r="I199" s="209"/>
      <c r="J199" s="210">
        <f>ROUND(I199*H199,2)</f>
        <v>0</v>
      </c>
      <c r="K199" s="206" t="s">
        <v>124</v>
      </c>
      <c r="L199" s="44"/>
      <c r="M199" s="211" t="s">
        <v>19</v>
      </c>
      <c r="N199" s="212" t="s">
        <v>44</v>
      </c>
      <c r="O199" s="84"/>
      <c r="P199" s="213">
        <f>O199*H199</f>
        <v>0</v>
      </c>
      <c r="Q199" s="213">
        <v>0</v>
      </c>
      <c r="R199" s="213">
        <f>Q199*H199</f>
        <v>0</v>
      </c>
      <c r="S199" s="213">
        <v>0</v>
      </c>
      <c r="T199" s="214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5" t="s">
        <v>125</v>
      </c>
      <c r="AT199" s="215" t="s">
        <v>120</v>
      </c>
      <c r="AU199" s="215" t="s">
        <v>83</v>
      </c>
      <c r="AY199" s="17" t="s">
        <v>118</v>
      </c>
      <c r="BE199" s="216">
        <f>IF(N199="základní",J199,0)</f>
        <v>0</v>
      </c>
      <c r="BF199" s="216">
        <f>IF(N199="snížená",J199,0)</f>
        <v>0</v>
      </c>
      <c r="BG199" s="216">
        <f>IF(N199="zákl. přenesená",J199,0)</f>
        <v>0</v>
      </c>
      <c r="BH199" s="216">
        <f>IF(N199="sníž. přenesená",J199,0)</f>
        <v>0</v>
      </c>
      <c r="BI199" s="216">
        <f>IF(N199="nulová",J199,0)</f>
        <v>0</v>
      </c>
      <c r="BJ199" s="17" t="s">
        <v>81</v>
      </c>
      <c r="BK199" s="216">
        <f>ROUND(I199*H199,2)</f>
        <v>0</v>
      </c>
      <c r="BL199" s="17" t="s">
        <v>125</v>
      </c>
      <c r="BM199" s="215" t="s">
        <v>307</v>
      </c>
    </row>
    <row r="200" s="2" customFormat="1">
      <c r="A200" s="38"/>
      <c r="B200" s="39"/>
      <c r="C200" s="40"/>
      <c r="D200" s="217" t="s">
        <v>127</v>
      </c>
      <c r="E200" s="40"/>
      <c r="F200" s="218" t="s">
        <v>308</v>
      </c>
      <c r="G200" s="40"/>
      <c r="H200" s="40"/>
      <c r="I200" s="219"/>
      <c r="J200" s="40"/>
      <c r="K200" s="40"/>
      <c r="L200" s="44"/>
      <c r="M200" s="220"/>
      <c r="N200" s="221"/>
      <c r="O200" s="84"/>
      <c r="P200" s="84"/>
      <c r="Q200" s="84"/>
      <c r="R200" s="84"/>
      <c r="S200" s="84"/>
      <c r="T200" s="85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127</v>
      </c>
      <c r="AU200" s="17" t="s">
        <v>83</v>
      </c>
    </row>
    <row r="201" s="13" customFormat="1">
      <c r="A201" s="13"/>
      <c r="B201" s="222"/>
      <c r="C201" s="223"/>
      <c r="D201" s="224" t="s">
        <v>129</v>
      </c>
      <c r="E201" s="225" t="s">
        <v>19</v>
      </c>
      <c r="F201" s="226" t="s">
        <v>303</v>
      </c>
      <c r="G201" s="223"/>
      <c r="H201" s="227">
        <v>42</v>
      </c>
      <c r="I201" s="228"/>
      <c r="J201" s="223"/>
      <c r="K201" s="223"/>
      <c r="L201" s="229"/>
      <c r="M201" s="230"/>
      <c r="N201" s="231"/>
      <c r="O201" s="231"/>
      <c r="P201" s="231"/>
      <c r="Q201" s="231"/>
      <c r="R201" s="231"/>
      <c r="S201" s="231"/>
      <c r="T201" s="23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3" t="s">
        <v>129</v>
      </c>
      <c r="AU201" s="233" t="s">
        <v>83</v>
      </c>
      <c r="AV201" s="13" t="s">
        <v>83</v>
      </c>
      <c r="AW201" s="13" t="s">
        <v>35</v>
      </c>
      <c r="AX201" s="13" t="s">
        <v>73</v>
      </c>
      <c r="AY201" s="233" t="s">
        <v>118</v>
      </c>
    </row>
    <row r="202" s="14" customFormat="1">
      <c r="A202" s="14"/>
      <c r="B202" s="234"/>
      <c r="C202" s="235"/>
      <c r="D202" s="224" t="s">
        <v>129</v>
      </c>
      <c r="E202" s="236" t="s">
        <v>19</v>
      </c>
      <c r="F202" s="237" t="s">
        <v>132</v>
      </c>
      <c r="G202" s="235"/>
      <c r="H202" s="238">
        <v>42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4" t="s">
        <v>129</v>
      </c>
      <c r="AU202" s="244" t="s">
        <v>83</v>
      </c>
      <c r="AV202" s="14" t="s">
        <v>125</v>
      </c>
      <c r="AW202" s="14" t="s">
        <v>35</v>
      </c>
      <c r="AX202" s="14" t="s">
        <v>81</v>
      </c>
      <c r="AY202" s="244" t="s">
        <v>118</v>
      </c>
    </row>
    <row r="203" s="12" customFormat="1" ht="22.8" customHeight="1">
      <c r="A203" s="12"/>
      <c r="B203" s="188"/>
      <c r="C203" s="189"/>
      <c r="D203" s="190" t="s">
        <v>72</v>
      </c>
      <c r="E203" s="202" t="s">
        <v>309</v>
      </c>
      <c r="F203" s="202" t="s">
        <v>310</v>
      </c>
      <c r="G203" s="189"/>
      <c r="H203" s="189"/>
      <c r="I203" s="192"/>
      <c r="J203" s="203">
        <f>BK203</f>
        <v>0</v>
      </c>
      <c r="K203" s="189"/>
      <c r="L203" s="194"/>
      <c r="M203" s="195"/>
      <c r="N203" s="196"/>
      <c r="O203" s="196"/>
      <c r="P203" s="197">
        <f>SUM(P204:P226)</f>
        <v>0</v>
      </c>
      <c r="Q203" s="196"/>
      <c r="R203" s="197">
        <f>SUM(R204:R226)</f>
        <v>0</v>
      </c>
      <c r="S203" s="196"/>
      <c r="T203" s="198">
        <f>SUM(T204:T226)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99" t="s">
        <v>81</v>
      </c>
      <c r="AT203" s="200" t="s">
        <v>72</v>
      </c>
      <c r="AU203" s="200" t="s">
        <v>81</v>
      </c>
      <c r="AY203" s="199" t="s">
        <v>118</v>
      </c>
      <c r="BK203" s="201">
        <f>SUM(BK204:BK226)</f>
        <v>0</v>
      </c>
    </row>
    <row r="204" s="2" customFormat="1" ht="24.15" customHeight="1">
      <c r="A204" s="38"/>
      <c r="B204" s="39"/>
      <c r="C204" s="204" t="s">
        <v>311</v>
      </c>
      <c r="D204" s="204" t="s">
        <v>120</v>
      </c>
      <c r="E204" s="205" t="s">
        <v>312</v>
      </c>
      <c r="F204" s="206" t="s">
        <v>313</v>
      </c>
      <c r="G204" s="207" t="s">
        <v>164</v>
      </c>
      <c r="H204" s="208">
        <v>27.280000000000001</v>
      </c>
      <c r="I204" s="209"/>
      <c r="J204" s="210">
        <f>ROUND(I204*H204,2)</f>
        <v>0</v>
      </c>
      <c r="K204" s="206" t="s">
        <v>124</v>
      </c>
      <c r="L204" s="44"/>
      <c r="M204" s="211" t="s">
        <v>19</v>
      </c>
      <c r="N204" s="212" t="s">
        <v>44</v>
      </c>
      <c r="O204" s="84"/>
      <c r="P204" s="213">
        <f>O204*H204</f>
        <v>0</v>
      </c>
      <c r="Q204" s="213">
        <v>0</v>
      </c>
      <c r="R204" s="213">
        <f>Q204*H204</f>
        <v>0</v>
      </c>
      <c r="S204" s="213">
        <v>0</v>
      </c>
      <c r="T204" s="214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5" t="s">
        <v>125</v>
      </c>
      <c r="AT204" s="215" t="s">
        <v>120</v>
      </c>
      <c r="AU204" s="215" t="s">
        <v>83</v>
      </c>
      <c r="AY204" s="17" t="s">
        <v>118</v>
      </c>
      <c r="BE204" s="216">
        <f>IF(N204="základní",J204,0)</f>
        <v>0</v>
      </c>
      <c r="BF204" s="216">
        <f>IF(N204="snížená",J204,0)</f>
        <v>0</v>
      </c>
      <c r="BG204" s="216">
        <f>IF(N204="zákl. přenesená",J204,0)</f>
        <v>0</v>
      </c>
      <c r="BH204" s="216">
        <f>IF(N204="sníž. přenesená",J204,0)</f>
        <v>0</v>
      </c>
      <c r="BI204" s="216">
        <f>IF(N204="nulová",J204,0)</f>
        <v>0</v>
      </c>
      <c r="BJ204" s="17" t="s">
        <v>81</v>
      </c>
      <c r="BK204" s="216">
        <f>ROUND(I204*H204,2)</f>
        <v>0</v>
      </c>
      <c r="BL204" s="17" t="s">
        <v>125</v>
      </c>
      <c r="BM204" s="215" t="s">
        <v>314</v>
      </c>
    </row>
    <row r="205" s="2" customFormat="1">
      <c r="A205" s="38"/>
      <c r="B205" s="39"/>
      <c r="C205" s="40"/>
      <c r="D205" s="217" t="s">
        <v>127</v>
      </c>
      <c r="E205" s="40"/>
      <c r="F205" s="218" t="s">
        <v>315</v>
      </c>
      <c r="G205" s="40"/>
      <c r="H205" s="40"/>
      <c r="I205" s="219"/>
      <c r="J205" s="40"/>
      <c r="K205" s="40"/>
      <c r="L205" s="44"/>
      <c r="M205" s="220"/>
      <c r="N205" s="221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127</v>
      </c>
      <c r="AU205" s="17" t="s">
        <v>83</v>
      </c>
    </row>
    <row r="206" s="13" customFormat="1">
      <c r="A206" s="13"/>
      <c r="B206" s="222"/>
      <c r="C206" s="223"/>
      <c r="D206" s="224" t="s">
        <v>129</v>
      </c>
      <c r="E206" s="225" t="s">
        <v>19</v>
      </c>
      <c r="F206" s="226" t="s">
        <v>316</v>
      </c>
      <c r="G206" s="223"/>
      <c r="H206" s="227">
        <v>27.280000000000001</v>
      </c>
      <c r="I206" s="228"/>
      <c r="J206" s="223"/>
      <c r="K206" s="223"/>
      <c r="L206" s="229"/>
      <c r="M206" s="230"/>
      <c r="N206" s="231"/>
      <c r="O206" s="231"/>
      <c r="P206" s="231"/>
      <c r="Q206" s="231"/>
      <c r="R206" s="231"/>
      <c r="S206" s="231"/>
      <c r="T206" s="23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3" t="s">
        <v>129</v>
      </c>
      <c r="AU206" s="233" t="s">
        <v>83</v>
      </c>
      <c r="AV206" s="13" t="s">
        <v>83</v>
      </c>
      <c r="AW206" s="13" t="s">
        <v>35</v>
      </c>
      <c r="AX206" s="13" t="s">
        <v>73</v>
      </c>
      <c r="AY206" s="233" t="s">
        <v>118</v>
      </c>
    </row>
    <row r="207" s="14" customFormat="1">
      <c r="A207" s="14"/>
      <c r="B207" s="234"/>
      <c r="C207" s="235"/>
      <c r="D207" s="224" t="s">
        <v>129</v>
      </c>
      <c r="E207" s="236" t="s">
        <v>19</v>
      </c>
      <c r="F207" s="237" t="s">
        <v>132</v>
      </c>
      <c r="G207" s="235"/>
      <c r="H207" s="238">
        <v>27.280000000000001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4" t="s">
        <v>129</v>
      </c>
      <c r="AU207" s="244" t="s">
        <v>83</v>
      </c>
      <c r="AV207" s="14" t="s">
        <v>125</v>
      </c>
      <c r="AW207" s="14" t="s">
        <v>35</v>
      </c>
      <c r="AX207" s="14" t="s">
        <v>81</v>
      </c>
      <c r="AY207" s="244" t="s">
        <v>118</v>
      </c>
    </row>
    <row r="208" s="2" customFormat="1" ht="24.15" customHeight="1">
      <c r="A208" s="38"/>
      <c r="B208" s="39"/>
      <c r="C208" s="204" t="s">
        <v>317</v>
      </c>
      <c r="D208" s="204" t="s">
        <v>120</v>
      </c>
      <c r="E208" s="205" t="s">
        <v>318</v>
      </c>
      <c r="F208" s="206" t="s">
        <v>319</v>
      </c>
      <c r="G208" s="207" t="s">
        <v>164</v>
      </c>
      <c r="H208" s="208">
        <v>33.170000000000002</v>
      </c>
      <c r="I208" s="209"/>
      <c r="J208" s="210">
        <f>ROUND(I208*H208,2)</f>
        <v>0</v>
      </c>
      <c r="K208" s="206" t="s">
        <v>124</v>
      </c>
      <c r="L208" s="44"/>
      <c r="M208" s="211" t="s">
        <v>19</v>
      </c>
      <c r="N208" s="212" t="s">
        <v>44</v>
      </c>
      <c r="O208" s="84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5" t="s">
        <v>125</v>
      </c>
      <c r="AT208" s="215" t="s">
        <v>120</v>
      </c>
      <c r="AU208" s="215" t="s">
        <v>83</v>
      </c>
      <c r="AY208" s="17" t="s">
        <v>118</v>
      </c>
      <c r="BE208" s="216">
        <f>IF(N208="základní",J208,0)</f>
        <v>0</v>
      </c>
      <c r="BF208" s="216">
        <f>IF(N208="snížená",J208,0)</f>
        <v>0</v>
      </c>
      <c r="BG208" s="216">
        <f>IF(N208="zákl. přenesená",J208,0)</f>
        <v>0</v>
      </c>
      <c r="BH208" s="216">
        <f>IF(N208="sníž. přenesená",J208,0)</f>
        <v>0</v>
      </c>
      <c r="BI208" s="216">
        <f>IF(N208="nulová",J208,0)</f>
        <v>0</v>
      </c>
      <c r="BJ208" s="17" t="s">
        <v>81</v>
      </c>
      <c r="BK208" s="216">
        <f>ROUND(I208*H208,2)</f>
        <v>0</v>
      </c>
      <c r="BL208" s="17" t="s">
        <v>125</v>
      </c>
      <c r="BM208" s="215" t="s">
        <v>320</v>
      </c>
    </row>
    <row r="209" s="2" customFormat="1">
      <c r="A209" s="38"/>
      <c r="B209" s="39"/>
      <c r="C209" s="40"/>
      <c r="D209" s="217" t="s">
        <v>127</v>
      </c>
      <c r="E209" s="40"/>
      <c r="F209" s="218" t="s">
        <v>321</v>
      </c>
      <c r="G209" s="40"/>
      <c r="H209" s="40"/>
      <c r="I209" s="219"/>
      <c r="J209" s="40"/>
      <c r="K209" s="40"/>
      <c r="L209" s="44"/>
      <c r="M209" s="220"/>
      <c r="N209" s="221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127</v>
      </c>
      <c r="AU209" s="17" t="s">
        <v>83</v>
      </c>
    </row>
    <row r="210" s="13" customFormat="1">
      <c r="A210" s="13"/>
      <c r="B210" s="222"/>
      <c r="C210" s="223"/>
      <c r="D210" s="224" t="s">
        <v>129</v>
      </c>
      <c r="E210" s="225" t="s">
        <v>19</v>
      </c>
      <c r="F210" s="226" t="s">
        <v>322</v>
      </c>
      <c r="G210" s="223"/>
      <c r="H210" s="227">
        <v>16.25</v>
      </c>
      <c r="I210" s="228"/>
      <c r="J210" s="223"/>
      <c r="K210" s="223"/>
      <c r="L210" s="229"/>
      <c r="M210" s="230"/>
      <c r="N210" s="231"/>
      <c r="O210" s="231"/>
      <c r="P210" s="231"/>
      <c r="Q210" s="231"/>
      <c r="R210" s="231"/>
      <c r="S210" s="231"/>
      <c r="T210" s="23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3" t="s">
        <v>129</v>
      </c>
      <c r="AU210" s="233" t="s">
        <v>83</v>
      </c>
      <c r="AV210" s="13" t="s">
        <v>83</v>
      </c>
      <c r="AW210" s="13" t="s">
        <v>35</v>
      </c>
      <c r="AX210" s="13" t="s">
        <v>73</v>
      </c>
      <c r="AY210" s="233" t="s">
        <v>118</v>
      </c>
    </row>
    <row r="211" s="13" customFormat="1">
      <c r="A211" s="13"/>
      <c r="B211" s="222"/>
      <c r="C211" s="223"/>
      <c r="D211" s="224" t="s">
        <v>129</v>
      </c>
      <c r="E211" s="225" t="s">
        <v>19</v>
      </c>
      <c r="F211" s="226" t="s">
        <v>323</v>
      </c>
      <c r="G211" s="223"/>
      <c r="H211" s="227">
        <v>5.9199999999999999</v>
      </c>
      <c r="I211" s="228"/>
      <c r="J211" s="223"/>
      <c r="K211" s="223"/>
      <c r="L211" s="229"/>
      <c r="M211" s="230"/>
      <c r="N211" s="231"/>
      <c r="O211" s="231"/>
      <c r="P211" s="231"/>
      <c r="Q211" s="231"/>
      <c r="R211" s="231"/>
      <c r="S211" s="231"/>
      <c r="T211" s="23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3" t="s">
        <v>129</v>
      </c>
      <c r="AU211" s="233" t="s">
        <v>83</v>
      </c>
      <c r="AV211" s="13" t="s">
        <v>83</v>
      </c>
      <c r="AW211" s="13" t="s">
        <v>35</v>
      </c>
      <c r="AX211" s="13" t="s">
        <v>73</v>
      </c>
      <c r="AY211" s="233" t="s">
        <v>118</v>
      </c>
    </row>
    <row r="212" s="13" customFormat="1">
      <c r="A212" s="13"/>
      <c r="B212" s="222"/>
      <c r="C212" s="223"/>
      <c r="D212" s="224" t="s">
        <v>129</v>
      </c>
      <c r="E212" s="225" t="s">
        <v>19</v>
      </c>
      <c r="F212" s="226" t="s">
        <v>324</v>
      </c>
      <c r="G212" s="223"/>
      <c r="H212" s="227">
        <v>11</v>
      </c>
      <c r="I212" s="228"/>
      <c r="J212" s="223"/>
      <c r="K212" s="223"/>
      <c r="L212" s="229"/>
      <c r="M212" s="230"/>
      <c r="N212" s="231"/>
      <c r="O212" s="231"/>
      <c r="P212" s="231"/>
      <c r="Q212" s="231"/>
      <c r="R212" s="231"/>
      <c r="S212" s="231"/>
      <c r="T212" s="23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3" t="s">
        <v>129</v>
      </c>
      <c r="AU212" s="233" t="s">
        <v>83</v>
      </c>
      <c r="AV212" s="13" t="s">
        <v>83</v>
      </c>
      <c r="AW212" s="13" t="s">
        <v>35</v>
      </c>
      <c r="AX212" s="13" t="s">
        <v>73</v>
      </c>
      <c r="AY212" s="233" t="s">
        <v>118</v>
      </c>
    </row>
    <row r="213" s="14" customFormat="1">
      <c r="A213" s="14"/>
      <c r="B213" s="234"/>
      <c r="C213" s="235"/>
      <c r="D213" s="224" t="s">
        <v>129</v>
      </c>
      <c r="E213" s="236" t="s">
        <v>19</v>
      </c>
      <c r="F213" s="237" t="s">
        <v>132</v>
      </c>
      <c r="G213" s="235"/>
      <c r="H213" s="238">
        <v>33.170000000000002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4" t="s">
        <v>129</v>
      </c>
      <c r="AU213" s="244" t="s">
        <v>83</v>
      </c>
      <c r="AV213" s="14" t="s">
        <v>125</v>
      </c>
      <c r="AW213" s="14" t="s">
        <v>35</v>
      </c>
      <c r="AX213" s="14" t="s">
        <v>81</v>
      </c>
      <c r="AY213" s="244" t="s">
        <v>118</v>
      </c>
    </row>
    <row r="214" s="2" customFormat="1" ht="24.15" customHeight="1">
      <c r="A214" s="38"/>
      <c r="B214" s="39"/>
      <c r="C214" s="204" t="s">
        <v>325</v>
      </c>
      <c r="D214" s="204" t="s">
        <v>120</v>
      </c>
      <c r="E214" s="205" t="s">
        <v>326</v>
      </c>
      <c r="F214" s="206" t="s">
        <v>327</v>
      </c>
      <c r="G214" s="207" t="s">
        <v>164</v>
      </c>
      <c r="H214" s="208">
        <v>22.170000000000002</v>
      </c>
      <c r="I214" s="209"/>
      <c r="J214" s="210">
        <f>ROUND(I214*H214,2)</f>
        <v>0</v>
      </c>
      <c r="K214" s="206" t="s">
        <v>124</v>
      </c>
      <c r="L214" s="44"/>
      <c r="M214" s="211" t="s">
        <v>19</v>
      </c>
      <c r="N214" s="212" t="s">
        <v>44</v>
      </c>
      <c r="O214" s="84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5" t="s">
        <v>125</v>
      </c>
      <c r="AT214" s="215" t="s">
        <v>120</v>
      </c>
      <c r="AU214" s="215" t="s">
        <v>83</v>
      </c>
      <c r="AY214" s="17" t="s">
        <v>118</v>
      </c>
      <c r="BE214" s="216">
        <f>IF(N214="základní",J214,0)</f>
        <v>0</v>
      </c>
      <c r="BF214" s="216">
        <f>IF(N214="snížená",J214,0)</f>
        <v>0</v>
      </c>
      <c r="BG214" s="216">
        <f>IF(N214="zákl. přenesená",J214,0)</f>
        <v>0</v>
      </c>
      <c r="BH214" s="216">
        <f>IF(N214="sníž. přenesená",J214,0)</f>
        <v>0</v>
      </c>
      <c r="BI214" s="216">
        <f>IF(N214="nulová",J214,0)</f>
        <v>0</v>
      </c>
      <c r="BJ214" s="17" t="s">
        <v>81</v>
      </c>
      <c r="BK214" s="216">
        <f>ROUND(I214*H214,2)</f>
        <v>0</v>
      </c>
      <c r="BL214" s="17" t="s">
        <v>125</v>
      </c>
      <c r="BM214" s="215" t="s">
        <v>328</v>
      </c>
    </row>
    <row r="215" s="2" customFormat="1">
      <c r="A215" s="38"/>
      <c r="B215" s="39"/>
      <c r="C215" s="40"/>
      <c r="D215" s="217" t="s">
        <v>127</v>
      </c>
      <c r="E215" s="40"/>
      <c r="F215" s="218" t="s">
        <v>329</v>
      </c>
      <c r="G215" s="40"/>
      <c r="H215" s="40"/>
      <c r="I215" s="219"/>
      <c r="J215" s="40"/>
      <c r="K215" s="40"/>
      <c r="L215" s="44"/>
      <c r="M215" s="220"/>
      <c r="N215" s="221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127</v>
      </c>
      <c r="AU215" s="17" t="s">
        <v>83</v>
      </c>
    </row>
    <row r="216" s="13" customFormat="1">
      <c r="A216" s="13"/>
      <c r="B216" s="222"/>
      <c r="C216" s="223"/>
      <c r="D216" s="224" t="s">
        <v>129</v>
      </c>
      <c r="E216" s="225" t="s">
        <v>19</v>
      </c>
      <c r="F216" s="226" t="s">
        <v>322</v>
      </c>
      <c r="G216" s="223"/>
      <c r="H216" s="227">
        <v>16.25</v>
      </c>
      <c r="I216" s="228"/>
      <c r="J216" s="223"/>
      <c r="K216" s="223"/>
      <c r="L216" s="229"/>
      <c r="M216" s="230"/>
      <c r="N216" s="231"/>
      <c r="O216" s="231"/>
      <c r="P216" s="231"/>
      <c r="Q216" s="231"/>
      <c r="R216" s="231"/>
      <c r="S216" s="231"/>
      <c r="T216" s="23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3" t="s">
        <v>129</v>
      </c>
      <c r="AU216" s="233" t="s">
        <v>83</v>
      </c>
      <c r="AV216" s="13" t="s">
        <v>83</v>
      </c>
      <c r="AW216" s="13" t="s">
        <v>35</v>
      </c>
      <c r="AX216" s="13" t="s">
        <v>73</v>
      </c>
      <c r="AY216" s="233" t="s">
        <v>118</v>
      </c>
    </row>
    <row r="217" s="13" customFormat="1">
      <c r="A217" s="13"/>
      <c r="B217" s="222"/>
      <c r="C217" s="223"/>
      <c r="D217" s="224" t="s">
        <v>129</v>
      </c>
      <c r="E217" s="225" t="s">
        <v>19</v>
      </c>
      <c r="F217" s="226" t="s">
        <v>323</v>
      </c>
      <c r="G217" s="223"/>
      <c r="H217" s="227">
        <v>5.9199999999999999</v>
      </c>
      <c r="I217" s="228"/>
      <c r="J217" s="223"/>
      <c r="K217" s="223"/>
      <c r="L217" s="229"/>
      <c r="M217" s="230"/>
      <c r="N217" s="231"/>
      <c r="O217" s="231"/>
      <c r="P217" s="231"/>
      <c r="Q217" s="231"/>
      <c r="R217" s="231"/>
      <c r="S217" s="231"/>
      <c r="T217" s="23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3" t="s">
        <v>129</v>
      </c>
      <c r="AU217" s="233" t="s">
        <v>83</v>
      </c>
      <c r="AV217" s="13" t="s">
        <v>83</v>
      </c>
      <c r="AW217" s="13" t="s">
        <v>35</v>
      </c>
      <c r="AX217" s="13" t="s">
        <v>73</v>
      </c>
      <c r="AY217" s="233" t="s">
        <v>118</v>
      </c>
    </row>
    <row r="218" s="14" customFormat="1">
      <c r="A218" s="14"/>
      <c r="B218" s="234"/>
      <c r="C218" s="235"/>
      <c r="D218" s="224" t="s">
        <v>129</v>
      </c>
      <c r="E218" s="236" t="s">
        <v>19</v>
      </c>
      <c r="F218" s="237" t="s">
        <v>132</v>
      </c>
      <c r="G218" s="235"/>
      <c r="H218" s="238">
        <v>22.170000000000002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4" t="s">
        <v>129</v>
      </c>
      <c r="AU218" s="244" t="s">
        <v>83</v>
      </c>
      <c r="AV218" s="14" t="s">
        <v>125</v>
      </c>
      <c r="AW218" s="14" t="s">
        <v>35</v>
      </c>
      <c r="AX218" s="14" t="s">
        <v>81</v>
      </c>
      <c r="AY218" s="244" t="s">
        <v>118</v>
      </c>
    </row>
    <row r="219" s="2" customFormat="1" ht="24.15" customHeight="1">
      <c r="A219" s="38"/>
      <c r="B219" s="39"/>
      <c r="C219" s="204" t="s">
        <v>330</v>
      </c>
      <c r="D219" s="204" t="s">
        <v>120</v>
      </c>
      <c r="E219" s="205" t="s">
        <v>331</v>
      </c>
      <c r="F219" s="206" t="s">
        <v>163</v>
      </c>
      <c r="G219" s="207" t="s">
        <v>164</v>
      </c>
      <c r="H219" s="208">
        <v>27.280000000000001</v>
      </c>
      <c r="I219" s="209"/>
      <c r="J219" s="210">
        <f>ROUND(I219*H219,2)</f>
        <v>0</v>
      </c>
      <c r="K219" s="206" t="s">
        <v>124</v>
      </c>
      <c r="L219" s="44"/>
      <c r="M219" s="211" t="s">
        <v>19</v>
      </c>
      <c r="N219" s="212" t="s">
        <v>44</v>
      </c>
      <c r="O219" s="84"/>
      <c r="P219" s="213">
        <f>O219*H219</f>
        <v>0</v>
      </c>
      <c r="Q219" s="213">
        <v>0</v>
      </c>
      <c r="R219" s="213">
        <f>Q219*H219</f>
        <v>0</v>
      </c>
      <c r="S219" s="213">
        <v>0</v>
      </c>
      <c r="T219" s="214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5" t="s">
        <v>125</v>
      </c>
      <c r="AT219" s="215" t="s">
        <v>120</v>
      </c>
      <c r="AU219" s="215" t="s">
        <v>83</v>
      </c>
      <c r="AY219" s="17" t="s">
        <v>118</v>
      </c>
      <c r="BE219" s="216">
        <f>IF(N219="základní",J219,0)</f>
        <v>0</v>
      </c>
      <c r="BF219" s="216">
        <f>IF(N219="snížená",J219,0)</f>
        <v>0</v>
      </c>
      <c r="BG219" s="216">
        <f>IF(N219="zákl. přenesená",J219,0)</f>
        <v>0</v>
      </c>
      <c r="BH219" s="216">
        <f>IF(N219="sníž. přenesená",J219,0)</f>
        <v>0</v>
      </c>
      <c r="BI219" s="216">
        <f>IF(N219="nulová",J219,0)</f>
        <v>0</v>
      </c>
      <c r="BJ219" s="17" t="s">
        <v>81</v>
      </c>
      <c r="BK219" s="216">
        <f>ROUND(I219*H219,2)</f>
        <v>0</v>
      </c>
      <c r="BL219" s="17" t="s">
        <v>125</v>
      </c>
      <c r="BM219" s="215" t="s">
        <v>332</v>
      </c>
    </row>
    <row r="220" s="2" customFormat="1">
      <c r="A220" s="38"/>
      <c r="B220" s="39"/>
      <c r="C220" s="40"/>
      <c r="D220" s="217" t="s">
        <v>127</v>
      </c>
      <c r="E220" s="40"/>
      <c r="F220" s="218" t="s">
        <v>333</v>
      </c>
      <c r="G220" s="40"/>
      <c r="H220" s="40"/>
      <c r="I220" s="219"/>
      <c r="J220" s="40"/>
      <c r="K220" s="40"/>
      <c r="L220" s="44"/>
      <c r="M220" s="220"/>
      <c r="N220" s="221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127</v>
      </c>
      <c r="AU220" s="17" t="s">
        <v>83</v>
      </c>
    </row>
    <row r="221" s="13" customFormat="1">
      <c r="A221" s="13"/>
      <c r="B221" s="222"/>
      <c r="C221" s="223"/>
      <c r="D221" s="224" t="s">
        <v>129</v>
      </c>
      <c r="E221" s="225" t="s">
        <v>19</v>
      </c>
      <c r="F221" s="226" t="s">
        <v>316</v>
      </c>
      <c r="G221" s="223"/>
      <c r="H221" s="227">
        <v>27.280000000000001</v>
      </c>
      <c r="I221" s="228"/>
      <c r="J221" s="223"/>
      <c r="K221" s="223"/>
      <c r="L221" s="229"/>
      <c r="M221" s="230"/>
      <c r="N221" s="231"/>
      <c r="O221" s="231"/>
      <c r="P221" s="231"/>
      <c r="Q221" s="231"/>
      <c r="R221" s="231"/>
      <c r="S221" s="231"/>
      <c r="T221" s="23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3" t="s">
        <v>129</v>
      </c>
      <c r="AU221" s="233" t="s">
        <v>83</v>
      </c>
      <c r="AV221" s="13" t="s">
        <v>83</v>
      </c>
      <c r="AW221" s="13" t="s">
        <v>35</v>
      </c>
      <c r="AX221" s="13" t="s">
        <v>73</v>
      </c>
      <c r="AY221" s="233" t="s">
        <v>118</v>
      </c>
    </row>
    <row r="222" s="14" customFormat="1">
      <c r="A222" s="14"/>
      <c r="B222" s="234"/>
      <c r="C222" s="235"/>
      <c r="D222" s="224" t="s">
        <v>129</v>
      </c>
      <c r="E222" s="236" t="s">
        <v>19</v>
      </c>
      <c r="F222" s="237" t="s">
        <v>132</v>
      </c>
      <c r="G222" s="235"/>
      <c r="H222" s="238">
        <v>27.280000000000001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4" t="s">
        <v>129</v>
      </c>
      <c r="AU222" s="244" t="s">
        <v>83</v>
      </c>
      <c r="AV222" s="14" t="s">
        <v>125</v>
      </c>
      <c r="AW222" s="14" t="s">
        <v>35</v>
      </c>
      <c r="AX222" s="14" t="s">
        <v>81</v>
      </c>
      <c r="AY222" s="244" t="s">
        <v>118</v>
      </c>
    </row>
    <row r="223" s="2" customFormat="1" ht="24.15" customHeight="1">
      <c r="A223" s="38"/>
      <c r="B223" s="39"/>
      <c r="C223" s="204" t="s">
        <v>334</v>
      </c>
      <c r="D223" s="204" t="s">
        <v>120</v>
      </c>
      <c r="E223" s="205" t="s">
        <v>335</v>
      </c>
      <c r="F223" s="206" t="s">
        <v>336</v>
      </c>
      <c r="G223" s="207" t="s">
        <v>164</v>
      </c>
      <c r="H223" s="208">
        <v>11</v>
      </c>
      <c r="I223" s="209"/>
      <c r="J223" s="210">
        <f>ROUND(I223*H223,2)</f>
        <v>0</v>
      </c>
      <c r="K223" s="206" t="s">
        <v>124</v>
      </c>
      <c r="L223" s="44"/>
      <c r="M223" s="211" t="s">
        <v>19</v>
      </c>
      <c r="N223" s="212" t="s">
        <v>44</v>
      </c>
      <c r="O223" s="84"/>
      <c r="P223" s="213">
        <f>O223*H223</f>
        <v>0</v>
      </c>
      <c r="Q223" s="213">
        <v>0</v>
      </c>
      <c r="R223" s="213">
        <f>Q223*H223</f>
        <v>0</v>
      </c>
      <c r="S223" s="213">
        <v>0</v>
      </c>
      <c r="T223" s="214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5" t="s">
        <v>125</v>
      </c>
      <c r="AT223" s="215" t="s">
        <v>120</v>
      </c>
      <c r="AU223" s="215" t="s">
        <v>83</v>
      </c>
      <c r="AY223" s="17" t="s">
        <v>118</v>
      </c>
      <c r="BE223" s="216">
        <f>IF(N223="základní",J223,0)</f>
        <v>0</v>
      </c>
      <c r="BF223" s="216">
        <f>IF(N223="snížená",J223,0)</f>
        <v>0</v>
      </c>
      <c r="BG223" s="216">
        <f>IF(N223="zákl. přenesená",J223,0)</f>
        <v>0</v>
      </c>
      <c r="BH223" s="216">
        <f>IF(N223="sníž. přenesená",J223,0)</f>
        <v>0</v>
      </c>
      <c r="BI223" s="216">
        <f>IF(N223="nulová",J223,0)</f>
        <v>0</v>
      </c>
      <c r="BJ223" s="17" t="s">
        <v>81</v>
      </c>
      <c r="BK223" s="216">
        <f>ROUND(I223*H223,2)</f>
        <v>0</v>
      </c>
      <c r="BL223" s="17" t="s">
        <v>125</v>
      </c>
      <c r="BM223" s="215" t="s">
        <v>337</v>
      </c>
    </row>
    <row r="224" s="2" customFormat="1">
      <c r="A224" s="38"/>
      <c r="B224" s="39"/>
      <c r="C224" s="40"/>
      <c r="D224" s="217" t="s">
        <v>127</v>
      </c>
      <c r="E224" s="40"/>
      <c r="F224" s="218" t="s">
        <v>338</v>
      </c>
      <c r="G224" s="40"/>
      <c r="H224" s="40"/>
      <c r="I224" s="219"/>
      <c r="J224" s="40"/>
      <c r="K224" s="40"/>
      <c r="L224" s="44"/>
      <c r="M224" s="220"/>
      <c r="N224" s="221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127</v>
      </c>
      <c r="AU224" s="17" t="s">
        <v>83</v>
      </c>
    </row>
    <row r="225" s="13" customFormat="1">
      <c r="A225" s="13"/>
      <c r="B225" s="222"/>
      <c r="C225" s="223"/>
      <c r="D225" s="224" t="s">
        <v>129</v>
      </c>
      <c r="E225" s="225" t="s">
        <v>19</v>
      </c>
      <c r="F225" s="226" t="s">
        <v>324</v>
      </c>
      <c r="G225" s="223"/>
      <c r="H225" s="227">
        <v>11</v>
      </c>
      <c r="I225" s="228"/>
      <c r="J225" s="223"/>
      <c r="K225" s="223"/>
      <c r="L225" s="229"/>
      <c r="M225" s="230"/>
      <c r="N225" s="231"/>
      <c r="O225" s="231"/>
      <c r="P225" s="231"/>
      <c r="Q225" s="231"/>
      <c r="R225" s="231"/>
      <c r="S225" s="231"/>
      <c r="T225" s="23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3" t="s">
        <v>129</v>
      </c>
      <c r="AU225" s="233" t="s">
        <v>83</v>
      </c>
      <c r="AV225" s="13" t="s">
        <v>83</v>
      </c>
      <c r="AW225" s="13" t="s">
        <v>35</v>
      </c>
      <c r="AX225" s="13" t="s">
        <v>73</v>
      </c>
      <c r="AY225" s="233" t="s">
        <v>118</v>
      </c>
    </row>
    <row r="226" s="14" customFormat="1">
      <c r="A226" s="14"/>
      <c r="B226" s="234"/>
      <c r="C226" s="235"/>
      <c r="D226" s="224" t="s">
        <v>129</v>
      </c>
      <c r="E226" s="236" t="s">
        <v>19</v>
      </c>
      <c r="F226" s="237" t="s">
        <v>132</v>
      </c>
      <c r="G226" s="235"/>
      <c r="H226" s="238">
        <v>11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4" t="s">
        <v>129</v>
      </c>
      <c r="AU226" s="244" t="s">
        <v>83</v>
      </c>
      <c r="AV226" s="14" t="s">
        <v>125</v>
      </c>
      <c r="AW226" s="14" t="s">
        <v>35</v>
      </c>
      <c r="AX226" s="14" t="s">
        <v>81</v>
      </c>
      <c r="AY226" s="244" t="s">
        <v>118</v>
      </c>
    </row>
    <row r="227" s="12" customFormat="1" ht="22.8" customHeight="1">
      <c r="A227" s="12"/>
      <c r="B227" s="188"/>
      <c r="C227" s="189"/>
      <c r="D227" s="190" t="s">
        <v>72</v>
      </c>
      <c r="E227" s="202" t="s">
        <v>339</v>
      </c>
      <c r="F227" s="202" t="s">
        <v>340</v>
      </c>
      <c r="G227" s="189"/>
      <c r="H227" s="189"/>
      <c r="I227" s="192"/>
      <c r="J227" s="203">
        <f>BK227</f>
        <v>0</v>
      </c>
      <c r="K227" s="189"/>
      <c r="L227" s="194"/>
      <c r="M227" s="195"/>
      <c r="N227" s="196"/>
      <c r="O227" s="196"/>
      <c r="P227" s="197">
        <f>SUM(P228:P229)</f>
        <v>0</v>
      </c>
      <c r="Q227" s="196"/>
      <c r="R227" s="197">
        <f>SUM(R228:R229)</f>
        <v>0</v>
      </c>
      <c r="S227" s="196"/>
      <c r="T227" s="198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99" t="s">
        <v>81</v>
      </c>
      <c r="AT227" s="200" t="s">
        <v>72</v>
      </c>
      <c r="AU227" s="200" t="s">
        <v>81</v>
      </c>
      <c r="AY227" s="199" t="s">
        <v>118</v>
      </c>
      <c r="BK227" s="201">
        <f>SUM(BK228:BK229)</f>
        <v>0</v>
      </c>
    </row>
    <row r="228" s="2" customFormat="1" ht="24.15" customHeight="1">
      <c r="A228" s="38"/>
      <c r="B228" s="39"/>
      <c r="C228" s="204" t="s">
        <v>341</v>
      </c>
      <c r="D228" s="204" t="s">
        <v>120</v>
      </c>
      <c r="E228" s="205" t="s">
        <v>342</v>
      </c>
      <c r="F228" s="206" t="s">
        <v>343</v>
      </c>
      <c r="G228" s="207" t="s">
        <v>164</v>
      </c>
      <c r="H228" s="208">
        <v>245.63300000000001</v>
      </c>
      <c r="I228" s="209"/>
      <c r="J228" s="210">
        <f>ROUND(I228*H228,2)</f>
        <v>0</v>
      </c>
      <c r="K228" s="206" t="s">
        <v>124</v>
      </c>
      <c r="L228" s="44"/>
      <c r="M228" s="211" t="s">
        <v>19</v>
      </c>
      <c r="N228" s="212" t="s">
        <v>44</v>
      </c>
      <c r="O228" s="84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5" t="s">
        <v>125</v>
      </c>
      <c r="AT228" s="215" t="s">
        <v>120</v>
      </c>
      <c r="AU228" s="215" t="s">
        <v>83</v>
      </c>
      <c r="AY228" s="17" t="s">
        <v>118</v>
      </c>
      <c r="BE228" s="216">
        <f>IF(N228="základní",J228,0)</f>
        <v>0</v>
      </c>
      <c r="BF228" s="216">
        <f>IF(N228="snížená",J228,0)</f>
        <v>0</v>
      </c>
      <c r="BG228" s="216">
        <f>IF(N228="zákl. přenesená",J228,0)</f>
        <v>0</v>
      </c>
      <c r="BH228" s="216">
        <f>IF(N228="sníž. přenesená",J228,0)</f>
        <v>0</v>
      </c>
      <c r="BI228" s="216">
        <f>IF(N228="nulová",J228,0)</f>
        <v>0</v>
      </c>
      <c r="BJ228" s="17" t="s">
        <v>81</v>
      </c>
      <c r="BK228" s="216">
        <f>ROUND(I228*H228,2)</f>
        <v>0</v>
      </c>
      <c r="BL228" s="17" t="s">
        <v>125</v>
      </c>
      <c r="BM228" s="215" t="s">
        <v>344</v>
      </c>
    </row>
    <row r="229" s="2" customFormat="1">
      <c r="A229" s="38"/>
      <c r="B229" s="39"/>
      <c r="C229" s="40"/>
      <c r="D229" s="217" t="s">
        <v>127</v>
      </c>
      <c r="E229" s="40"/>
      <c r="F229" s="218" t="s">
        <v>345</v>
      </c>
      <c r="G229" s="40"/>
      <c r="H229" s="40"/>
      <c r="I229" s="219"/>
      <c r="J229" s="40"/>
      <c r="K229" s="40"/>
      <c r="L229" s="44"/>
      <c r="M229" s="255"/>
      <c r="N229" s="256"/>
      <c r="O229" s="257"/>
      <c r="P229" s="257"/>
      <c r="Q229" s="257"/>
      <c r="R229" s="257"/>
      <c r="S229" s="257"/>
      <c r="T229" s="25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127</v>
      </c>
      <c r="AU229" s="17" t="s">
        <v>83</v>
      </c>
    </row>
    <row r="230" s="2" customFormat="1" ht="6.96" customHeight="1">
      <c r="A230" s="38"/>
      <c r="B230" s="59"/>
      <c r="C230" s="60"/>
      <c r="D230" s="60"/>
      <c r="E230" s="60"/>
      <c r="F230" s="60"/>
      <c r="G230" s="60"/>
      <c r="H230" s="60"/>
      <c r="I230" s="60"/>
      <c r="J230" s="60"/>
      <c r="K230" s="60"/>
      <c r="L230" s="44"/>
      <c r="M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</row>
  </sheetData>
  <sheetProtection sheet="1" autoFilter="0" formatColumns="0" formatRows="0" objects="1" scenarios="1" spinCount="100000" saltValue="ohb8iQ83CYv7U12YNoEp8RJhPqRk6z46ENGQvrfV56/C1n0kgUpFpfUCWQRnh17FGrCX3bPqDohISfYzFIBpJA==" hashValue="OwD6RYQUE88vagIrNbJos1G1l0O6qbE9c4g2tmjFoeD00ymIzoNXp6UdgPiwXhUk9Ysu84dnluN4YnmMkRypbw==" algorithmName="SHA-512" password="CC35"/>
  <autoFilter ref="C87:K229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2" r:id="rId1" display="https://podminky.urs.cz/item/CS_URS_2021_02/113107123"/>
    <hyperlink ref="F97" r:id="rId2" display="https://podminky.urs.cz/item/CS_URS_2021_02/113107131"/>
    <hyperlink ref="F101" r:id="rId3" display="https://podminky.urs.cz/item/CS_URS_2021_02/113107142"/>
    <hyperlink ref="F105" r:id="rId4" display="https://podminky.urs.cz/item/CS_URS_2021_02/132251253"/>
    <hyperlink ref="F109" r:id="rId5" display="https://podminky.urs.cz/item/CS_URS_2021_02/133212011"/>
    <hyperlink ref="F113" r:id="rId6" display="https://podminky.urs.cz/item/CS_URS_2021_02/162251101"/>
    <hyperlink ref="F118" r:id="rId7" display="https://podminky.urs.cz/item/CS_URS_2021_02/171201231"/>
    <hyperlink ref="F122" r:id="rId8" display="https://podminky.urs.cz/item/CS_URS_2021_02/171251201"/>
    <hyperlink ref="F124" r:id="rId9" display="https://podminky.urs.cz/item/CS_URS_2021_02/174111101"/>
    <hyperlink ref="F128" r:id="rId10" display="https://podminky.urs.cz/item/CS_URS_2021_02/58344171"/>
    <hyperlink ref="F132" r:id="rId11" display="https://podminky.urs.cz/item/CS_URS_2021_02/181912112"/>
    <hyperlink ref="F137" r:id="rId12" display="https://podminky.urs.cz/item/CS_URS_2021_02/359901111"/>
    <hyperlink ref="F147" r:id="rId13" display="https://podminky.urs.cz/item/CS_URS_2021_02/451573111"/>
    <hyperlink ref="F151" r:id="rId14" display="https://podminky.urs.cz/item/CS_URS_2021_02/452311131"/>
    <hyperlink ref="F156" r:id="rId15" display="https://podminky.urs.cz/item/CS_URS_2021_02/564851115"/>
    <hyperlink ref="F160" r:id="rId16" display="https://podminky.urs.cz/item/CS_URS_2021_02/567122114"/>
    <hyperlink ref="F165" r:id="rId17" display="https://podminky.urs.cz/item/CS_URS_2021_02/810391811"/>
    <hyperlink ref="F169" r:id="rId18" display="https://podminky.urs.cz/item/CS_URS_2021_02/811371211"/>
    <hyperlink ref="F173" r:id="rId19" display="https://podminky.urs.cz/item/CS_URS_2021_02/59223016"/>
    <hyperlink ref="F196" r:id="rId20" display="https://podminky.urs.cz/item/CS_URS_2021_02/919121233"/>
    <hyperlink ref="F200" r:id="rId21" display="https://podminky.urs.cz/item/CS_URS_2021_02/919735112"/>
    <hyperlink ref="F205" r:id="rId22" display="https://podminky.urs.cz/item/CS_URS_2021_02/997221551"/>
    <hyperlink ref="F209" r:id="rId23" display="https://podminky.urs.cz/item/CS_URS_2021_02/997221561"/>
    <hyperlink ref="F215" r:id="rId24" display="https://podminky.urs.cz/item/CS_URS_2021_02/997221861"/>
    <hyperlink ref="F220" r:id="rId25" display="https://podminky.urs.cz/item/CS_URS_2021_02/997221873"/>
    <hyperlink ref="F224" r:id="rId26" display="https://podminky.urs.cz/item/CS_URS_2021_02/997221875"/>
    <hyperlink ref="F229" r:id="rId27" display="https://podminky.urs.cz/item/CS_URS_2021_02/998274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83</v>
      </c>
    </row>
    <row r="4" s="1" customFormat="1" ht="24.96" customHeight="1">
      <c r="B4" s="20"/>
      <c r="D4" s="130" t="s">
        <v>87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Oprava odvodnění v obci Chrást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88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346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9. 12. 2021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tr">
        <f>IF('Rekapitulace stavby'!AN10="","",'Rekapitulace stavby'!AN10)</f>
        <v/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tr">
        <f>IF('Rekapitulace stavby'!E11="","",'Rekapitulace stavby'!E11)</f>
        <v xml:space="preserve"> </v>
      </c>
      <c r="F15" s="38"/>
      <c r="G15" s="38"/>
      <c r="H15" s="38"/>
      <c r="I15" s="132" t="s">
        <v>28</v>
      </c>
      <c r="J15" s="136" t="str">
        <f>IF('Rekapitulace stavby'!AN11="","",'Rekapitulace stavby'!AN11)</f>
        <v/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32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33</v>
      </c>
      <c r="F21" s="38"/>
      <c r="G21" s="38"/>
      <c r="H21" s="38"/>
      <c r="I21" s="132" t="s">
        <v>28</v>
      </c>
      <c r="J21" s="136" t="s">
        <v>34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tr">
        <f>IF('Rekapitulace stavby'!AN19="","",'Rekapitulace stavby'!AN19)</f>
        <v/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tr">
        <f>IF('Rekapitulace stavby'!E20="","",'Rekapitulace stavby'!E20)</f>
        <v xml:space="preserve"> </v>
      </c>
      <c r="F24" s="38"/>
      <c r="G24" s="38"/>
      <c r="H24" s="38"/>
      <c r="I24" s="132" t="s">
        <v>28</v>
      </c>
      <c r="J24" s="136" t="str">
        <f>IF('Rekapitulace stavby'!AN20="","",'Rekapitulace stavby'!AN20)</f>
        <v/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37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39</v>
      </c>
      <c r="E30" s="38"/>
      <c r="F30" s="38"/>
      <c r="G30" s="38"/>
      <c r="H30" s="38"/>
      <c r="I30" s="38"/>
      <c r="J30" s="144">
        <f>ROUND(J82,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41</v>
      </c>
      <c r="G32" s="38"/>
      <c r="H32" s="38"/>
      <c r="I32" s="145" t="s">
        <v>40</v>
      </c>
      <c r="J32" s="145" t="s">
        <v>42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43</v>
      </c>
      <c r="E33" s="132" t="s">
        <v>44</v>
      </c>
      <c r="F33" s="147">
        <f>ROUND((SUM(BE82:BE99)),  2)</f>
        <v>0</v>
      </c>
      <c r="G33" s="38"/>
      <c r="H33" s="38"/>
      <c r="I33" s="148">
        <v>0.20999999999999999</v>
      </c>
      <c r="J33" s="147">
        <f>ROUND(((SUM(BE82:BE99))*I33),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45</v>
      </c>
      <c r="F34" s="147">
        <f>ROUND((SUM(BF82:BF99)),  2)</f>
        <v>0</v>
      </c>
      <c r="G34" s="38"/>
      <c r="H34" s="38"/>
      <c r="I34" s="148">
        <v>0.14999999999999999</v>
      </c>
      <c r="J34" s="147">
        <f>ROUND(((SUM(BF82:BF99))*I34),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46</v>
      </c>
      <c r="F35" s="147">
        <f>ROUND((SUM(BG82:BG99)),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47</v>
      </c>
      <c r="F36" s="147">
        <f>ROUND((SUM(BH82:BH99)),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48</v>
      </c>
      <c r="F37" s="147">
        <f>ROUND((SUM(BI82:BI99)),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49</v>
      </c>
      <c r="E39" s="151"/>
      <c r="F39" s="151"/>
      <c r="G39" s="152" t="s">
        <v>50</v>
      </c>
      <c r="H39" s="153" t="s">
        <v>51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90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Oprava odvodnění v obci Chrást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88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000 - Vedlejší a ostatní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obec Chrást</v>
      </c>
      <c r="G52" s="40"/>
      <c r="H52" s="40"/>
      <c r="I52" s="32" t="s">
        <v>23</v>
      </c>
      <c r="J52" s="72" t="str">
        <f>IF(J12="","",J12)</f>
        <v>9. 12. 2021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 xml:space="preserve"> </v>
      </c>
      <c r="G54" s="40"/>
      <c r="H54" s="40"/>
      <c r="I54" s="32" t="s">
        <v>31</v>
      </c>
      <c r="J54" s="36" t="str">
        <f>E21</f>
        <v>DIPRO, spol s r.o.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 xml:space="preserve"> 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91</v>
      </c>
      <c r="D57" s="162"/>
      <c r="E57" s="162"/>
      <c r="F57" s="162"/>
      <c r="G57" s="162"/>
      <c r="H57" s="162"/>
      <c r="I57" s="162"/>
      <c r="J57" s="163" t="s">
        <v>92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71</v>
      </c>
      <c r="D59" s="40"/>
      <c r="E59" s="40"/>
      <c r="F59" s="40"/>
      <c r="G59" s="40"/>
      <c r="H59" s="40"/>
      <c r="I59" s="40"/>
      <c r="J59" s="102">
        <f>J82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93</v>
      </c>
    </row>
    <row r="60" s="9" customFormat="1" ht="24.96" customHeight="1">
      <c r="A60" s="9"/>
      <c r="B60" s="165"/>
      <c r="C60" s="166"/>
      <c r="D60" s="167" t="s">
        <v>347</v>
      </c>
      <c r="E60" s="168"/>
      <c r="F60" s="168"/>
      <c r="G60" s="168"/>
      <c r="H60" s="168"/>
      <c r="I60" s="168"/>
      <c r="J60" s="169">
        <f>J83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348</v>
      </c>
      <c r="E61" s="174"/>
      <c r="F61" s="174"/>
      <c r="G61" s="174"/>
      <c r="H61" s="174"/>
      <c r="I61" s="174"/>
      <c r="J61" s="175">
        <f>J84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349</v>
      </c>
      <c r="E62" s="174"/>
      <c r="F62" s="174"/>
      <c r="G62" s="174"/>
      <c r="H62" s="174"/>
      <c r="I62" s="174"/>
      <c r="J62" s="175">
        <f>J95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134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="2" customFormat="1" ht="6.96" customHeight="1">
      <c r="A64" s="38"/>
      <c r="B64" s="59"/>
      <c r="C64" s="60"/>
      <c r="D64" s="60"/>
      <c r="E64" s="60"/>
      <c r="F64" s="60"/>
      <c r="G64" s="60"/>
      <c r="H64" s="60"/>
      <c r="I64" s="60"/>
      <c r="J64" s="60"/>
      <c r="K64" s="6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8" s="2" customFormat="1" ht="6.96" customHeight="1">
      <c r="A68" s="38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24.96" customHeight="1">
      <c r="A69" s="38"/>
      <c r="B69" s="39"/>
      <c r="C69" s="23" t="s">
        <v>103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6.96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16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6.5" customHeight="1">
      <c r="A72" s="38"/>
      <c r="B72" s="39"/>
      <c r="C72" s="40"/>
      <c r="D72" s="40"/>
      <c r="E72" s="160" t="str">
        <f>E7</f>
        <v>Oprava odvodnění v obci Chrást</v>
      </c>
      <c r="F72" s="32"/>
      <c r="G72" s="32"/>
      <c r="H72" s="32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88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69" t="str">
        <f>E9</f>
        <v>SO 000 - Vedlejší a ostatní náklady</v>
      </c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21</v>
      </c>
      <c r="D76" s="40"/>
      <c r="E76" s="40"/>
      <c r="F76" s="27" t="str">
        <f>F12</f>
        <v>obec Chrást</v>
      </c>
      <c r="G76" s="40"/>
      <c r="H76" s="40"/>
      <c r="I76" s="32" t="s">
        <v>23</v>
      </c>
      <c r="J76" s="72" t="str">
        <f>IF(J12="","",J12)</f>
        <v>9. 12. 2021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5.15" customHeight="1">
      <c r="A78" s="38"/>
      <c r="B78" s="39"/>
      <c r="C78" s="32" t="s">
        <v>25</v>
      </c>
      <c r="D78" s="40"/>
      <c r="E78" s="40"/>
      <c r="F78" s="27" t="str">
        <f>E15</f>
        <v xml:space="preserve"> </v>
      </c>
      <c r="G78" s="40"/>
      <c r="H78" s="40"/>
      <c r="I78" s="32" t="s">
        <v>31</v>
      </c>
      <c r="J78" s="36" t="str">
        <f>E21</f>
        <v>DIPRO, spol s r.o.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29</v>
      </c>
      <c r="D79" s="40"/>
      <c r="E79" s="40"/>
      <c r="F79" s="27" t="str">
        <f>IF(E18="","",E18)</f>
        <v>Vyplň údaj</v>
      </c>
      <c r="G79" s="40"/>
      <c r="H79" s="40"/>
      <c r="I79" s="32" t="s">
        <v>36</v>
      </c>
      <c r="J79" s="36" t="str">
        <f>E24</f>
        <v xml:space="preserve"> 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0.32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11" customFormat="1" ht="29.28" customHeight="1">
      <c r="A81" s="177"/>
      <c r="B81" s="178"/>
      <c r="C81" s="179" t="s">
        <v>104</v>
      </c>
      <c r="D81" s="180" t="s">
        <v>58</v>
      </c>
      <c r="E81" s="180" t="s">
        <v>54</v>
      </c>
      <c r="F81" s="180" t="s">
        <v>55</v>
      </c>
      <c r="G81" s="180" t="s">
        <v>105</v>
      </c>
      <c r="H81" s="180" t="s">
        <v>106</v>
      </c>
      <c r="I81" s="180" t="s">
        <v>107</v>
      </c>
      <c r="J81" s="180" t="s">
        <v>92</v>
      </c>
      <c r="K81" s="181" t="s">
        <v>108</v>
      </c>
      <c r="L81" s="182"/>
      <c r="M81" s="92" t="s">
        <v>19</v>
      </c>
      <c r="N81" s="93" t="s">
        <v>43</v>
      </c>
      <c r="O81" s="93" t="s">
        <v>109</v>
      </c>
      <c r="P81" s="93" t="s">
        <v>110</v>
      </c>
      <c r="Q81" s="93" t="s">
        <v>111</v>
      </c>
      <c r="R81" s="93" t="s">
        <v>112</v>
      </c>
      <c r="S81" s="93" t="s">
        <v>113</v>
      </c>
      <c r="T81" s="94" t="s">
        <v>114</v>
      </c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</row>
    <row r="82" s="2" customFormat="1" ht="22.8" customHeight="1">
      <c r="A82" s="38"/>
      <c r="B82" s="39"/>
      <c r="C82" s="99" t="s">
        <v>115</v>
      </c>
      <c r="D82" s="40"/>
      <c r="E82" s="40"/>
      <c r="F82" s="40"/>
      <c r="G82" s="40"/>
      <c r="H82" s="40"/>
      <c r="I82" s="40"/>
      <c r="J82" s="183">
        <f>BK82</f>
        <v>0</v>
      </c>
      <c r="K82" s="40"/>
      <c r="L82" s="44"/>
      <c r="M82" s="95"/>
      <c r="N82" s="184"/>
      <c r="O82" s="96"/>
      <c r="P82" s="185">
        <f>P83</f>
        <v>0</v>
      </c>
      <c r="Q82" s="96"/>
      <c r="R82" s="185">
        <f>R83</f>
        <v>0</v>
      </c>
      <c r="S82" s="96"/>
      <c r="T82" s="186">
        <f>T83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T82" s="17" t="s">
        <v>72</v>
      </c>
      <c r="AU82" s="17" t="s">
        <v>93</v>
      </c>
      <c r="BK82" s="187">
        <f>BK83</f>
        <v>0</v>
      </c>
    </row>
    <row r="83" s="12" customFormat="1" ht="25.92" customHeight="1">
      <c r="A83" s="12"/>
      <c r="B83" s="188"/>
      <c r="C83" s="189"/>
      <c r="D83" s="190" t="s">
        <v>72</v>
      </c>
      <c r="E83" s="191" t="s">
        <v>350</v>
      </c>
      <c r="F83" s="191" t="s">
        <v>351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P84+P95</f>
        <v>0</v>
      </c>
      <c r="Q83" s="196"/>
      <c r="R83" s="197">
        <f>R84+R95</f>
        <v>0</v>
      </c>
      <c r="S83" s="196"/>
      <c r="T83" s="198">
        <f>T84+T95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99" t="s">
        <v>148</v>
      </c>
      <c r="AT83" s="200" t="s">
        <v>72</v>
      </c>
      <c r="AU83" s="200" t="s">
        <v>73</v>
      </c>
      <c r="AY83" s="199" t="s">
        <v>118</v>
      </c>
      <c r="BK83" s="201">
        <f>BK84+BK95</f>
        <v>0</v>
      </c>
    </row>
    <row r="84" s="12" customFormat="1" ht="22.8" customHeight="1">
      <c r="A84" s="12"/>
      <c r="B84" s="188"/>
      <c r="C84" s="189"/>
      <c r="D84" s="190" t="s">
        <v>72</v>
      </c>
      <c r="E84" s="202" t="s">
        <v>352</v>
      </c>
      <c r="F84" s="202" t="s">
        <v>353</v>
      </c>
      <c r="G84" s="189"/>
      <c r="H84" s="189"/>
      <c r="I84" s="192"/>
      <c r="J84" s="203">
        <f>BK84</f>
        <v>0</v>
      </c>
      <c r="K84" s="189"/>
      <c r="L84" s="194"/>
      <c r="M84" s="195"/>
      <c r="N84" s="196"/>
      <c r="O84" s="196"/>
      <c r="P84" s="197">
        <f>SUM(P85:P94)</f>
        <v>0</v>
      </c>
      <c r="Q84" s="196"/>
      <c r="R84" s="197">
        <f>SUM(R85:R94)</f>
        <v>0</v>
      </c>
      <c r="S84" s="196"/>
      <c r="T84" s="198">
        <f>SUM(T85:T94)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9" t="s">
        <v>148</v>
      </c>
      <c r="AT84" s="200" t="s">
        <v>72</v>
      </c>
      <c r="AU84" s="200" t="s">
        <v>81</v>
      </c>
      <c r="AY84" s="199" t="s">
        <v>118</v>
      </c>
      <c r="BK84" s="201">
        <f>SUM(BK85:BK94)</f>
        <v>0</v>
      </c>
    </row>
    <row r="85" s="2" customFormat="1" ht="16.5" customHeight="1">
      <c r="A85" s="38"/>
      <c r="B85" s="39"/>
      <c r="C85" s="204" t="s">
        <v>83</v>
      </c>
      <c r="D85" s="204" t="s">
        <v>120</v>
      </c>
      <c r="E85" s="205" t="s">
        <v>354</v>
      </c>
      <c r="F85" s="206" t="s">
        <v>355</v>
      </c>
      <c r="G85" s="207" t="s">
        <v>212</v>
      </c>
      <c r="H85" s="208">
        <v>1</v>
      </c>
      <c r="I85" s="209"/>
      <c r="J85" s="210">
        <f>ROUND(I85*H85,2)</f>
        <v>0</v>
      </c>
      <c r="K85" s="206" t="s">
        <v>124</v>
      </c>
      <c r="L85" s="44"/>
      <c r="M85" s="211" t="s">
        <v>19</v>
      </c>
      <c r="N85" s="212" t="s">
        <v>44</v>
      </c>
      <c r="O85" s="84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15" t="s">
        <v>356</v>
      </c>
      <c r="AT85" s="215" t="s">
        <v>120</v>
      </c>
      <c r="AU85" s="215" t="s">
        <v>83</v>
      </c>
      <c r="AY85" s="17" t="s">
        <v>118</v>
      </c>
      <c r="BE85" s="216">
        <f>IF(N85="základní",J85,0)</f>
        <v>0</v>
      </c>
      <c r="BF85" s="216">
        <f>IF(N85="snížená",J85,0)</f>
        <v>0</v>
      </c>
      <c r="BG85" s="216">
        <f>IF(N85="zákl. přenesená",J85,0)</f>
        <v>0</v>
      </c>
      <c r="BH85" s="216">
        <f>IF(N85="sníž. přenesená",J85,0)</f>
        <v>0</v>
      </c>
      <c r="BI85" s="216">
        <f>IF(N85="nulová",J85,0)</f>
        <v>0</v>
      </c>
      <c r="BJ85" s="17" t="s">
        <v>81</v>
      </c>
      <c r="BK85" s="216">
        <f>ROUND(I85*H85,2)</f>
        <v>0</v>
      </c>
      <c r="BL85" s="17" t="s">
        <v>356</v>
      </c>
      <c r="BM85" s="215" t="s">
        <v>357</v>
      </c>
    </row>
    <row r="86" s="2" customFormat="1">
      <c r="A86" s="38"/>
      <c r="B86" s="39"/>
      <c r="C86" s="40"/>
      <c r="D86" s="217" t="s">
        <v>127</v>
      </c>
      <c r="E86" s="40"/>
      <c r="F86" s="218" t="s">
        <v>358</v>
      </c>
      <c r="G86" s="40"/>
      <c r="H86" s="40"/>
      <c r="I86" s="219"/>
      <c r="J86" s="40"/>
      <c r="K86" s="40"/>
      <c r="L86" s="44"/>
      <c r="M86" s="220"/>
      <c r="N86" s="221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127</v>
      </c>
      <c r="AU86" s="17" t="s">
        <v>83</v>
      </c>
    </row>
    <row r="87" s="13" customFormat="1">
      <c r="A87" s="13"/>
      <c r="B87" s="222"/>
      <c r="C87" s="223"/>
      <c r="D87" s="224" t="s">
        <v>129</v>
      </c>
      <c r="E87" s="225" t="s">
        <v>19</v>
      </c>
      <c r="F87" s="226" t="s">
        <v>359</v>
      </c>
      <c r="G87" s="223"/>
      <c r="H87" s="227">
        <v>1</v>
      </c>
      <c r="I87" s="228"/>
      <c r="J87" s="223"/>
      <c r="K87" s="223"/>
      <c r="L87" s="229"/>
      <c r="M87" s="230"/>
      <c r="N87" s="231"/>
      <c r="O87" s="231"/>
      <c r="P87" s="231"/>
      <c r="Q87" s="231"/>
      <c r="R87" s="231"/>
      <c r="S87" s="231"/>
      <c r="T87" s="232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3" t="s">
        <v>129</v>
      </c>
      <c r="AU87" s="233" t="s">
        <v>83</v>
      </c>
      <c r="AV87" s="13" t="s">
        <v>83</v>
      </c>
      <c r="AW87" s="13" t="s">
        <v>35</v>
      </c>
      <c r="AX87" s="13" t="s">
        <v>73</v>
      </c>
      <c r="AY87" s="233" t="s">
        <v>118</v>
      </c>
    </row>
    <row r="88" s="14" customFormat="1">
      <c r="A88" s="14"/>
      <c r="B88" s="234"/>
      <c r="C88" s="235"/>
      <c r="D88" s="224" t="s">
        <v>129</v>
      </c>
      <c r="E88" s="236" t="s">
        <v>19</v>
      </c>
      <c r="F88" s="237" t="s">
        <v>132</v>
      </c>
      <c r="G88" s="235"/>
      <c r="H88" s="238">
        <v>1</v>
      </c>
      <c r="I88" s="239"/>
      <c r="J88" s="235"/>
      <c r="K88" s="235"/>
      <c r="L88" s="240"/>
      <c r="M88" s="241"/>
      <c r="N88" s="242"/>
      <c r="O88" s="242"/>
      <c r="P88" s="242"/>
      <c r="Q88" s="242"/>
      <c r="R88" s="242"/>
      <c r="S88" s="242"/>
      <c r="T88" s="243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44" t="s">
        <v>129</v>
      </c>
      <c r="AU88" s="244" t="s">
        <v>83</v>
      </c>
      <c r="AV88" s="14" t="s">
        <v>125</v>
      </c>
      <c r="AW88" s="14" t="s">
        <v>35</v>
      </c>
      <c r="AX88" s="14" t="s">
        <v>81</v>
      </c>
      <c r="AY88" s="244" t="s">
        <v>118</v>
      </c>
    </row>
    <row r="89" s="2" customFormat="1" ht="16.5" customHeight="1">
      <c r="A89" s="38"/>
      <c r="B89" s="39"/>
      <c r="C89" s="204" t="s">
        <v>81</v>
      </c>
      <c r="D89" s="204" t="s">
        <v>120</v>
      </c>
      <c r="E89" s="205" t="s">
        <v>360</v>
      </c>
      <c r="F89" s="206" t="s">
        <v>361</v>
      </c>
      <c r="G89" s="207" t="s">
        <v>212</v>
      </c>
      <c r="H89" s="208">
        <v>1</v>
      </c>
      <c r="I89" s="209"/>
      <c r="J89" s="210">
        <f>ROUND(I89*H89,2)</f>
        <v>0</v>
      </c>
      <c r="K89" s="206" t="s">
        <v>124</v>
      </c>
      <c r="L89" s="44"/>
      <c r="M89" s="211" t="s">
        <v>19</v>
      </c>
      <c r="N89" s="212" t="s">
        <v>44</v>
      </c>
      <c r="O89" s="84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5" t="s">
        <v>356</v>
      </c>
      <c r="AT89" s="215" t="s">
        <v>120</v>
      </c>
      <c r="AU89" s="215" t="s">
        <v>83</v>
      </c>
      <c r="AY89" s="17" t="s">
        <v>118</v>
      </c>
      <c r="BE89" s="216">
        <f>IF(N89="základní",J89,0)</f>
        <v>0</v>
      </c>
      <c r="BF89" s="216">
        <f>IF(N89="snížená",J89,0)</f>
        <v>0</v>
      </c>
      <c r="BG89" s="216">
        <f>IF(N89="zákl. přenesená",J89,0)</f>
        <v>0</v>
      </c>
      <c r="BH89" s="216">
        <f>IF(N89="sníž. přenesená",J89,0)</f>
        <v>0</v>
      </c>
      <c r="BI89" s="216">
        <f>IF(N89="nulová",J89,0)</f>
        <v>0</v>
      </c>
      <c r="BJ89" s="17" t="s">
        <v>81</v>
      </c>
      <c r="BK89" s="216">
        <f>ROUND(I89*H89,2)</f>
        <v>0</v>
      </c>
      <c r="BL89" s="17" t="s">
        <v>356</v>
      </c>
      <c r="BM89" s="215" t="s">
        <v>362</v>
      </c>
    </row>
    <row r="90" s="2" customFormat="1">
      <c r="A90" s="38"/>
      <c r="B90" s="39"/>
      <c r="C90" s="40"/>
      <c r="D90" s="217" t="s">
        <v>127</v>
      </c>
      <c r="E90" s="40"/>
      <c r="F90" s="218" t="s">
        <v>363</v>
      </c>
      <c r="G90" s="40"/>
      <c r="H90" s="40"/>
      <c r="I90" s="219"/>
      <c r="J90" s="40"/>
      <c r="K90" s="40"/>
      <c r="L90" s="44"/>
      <c r="M90" s="220"/>
      <c r="N90" s="221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127</v>
      </c>
      <c r="AU90" s="17" t="s">
        <v>83</v>
      </c>
    </row>
    <row r="91" s="2" customFormat="1" ht="16.5" customHeight="1">
      <c r="A91" s="38"/>
      <c r="B91" s="39"/>
      <c r="C91" s="204" t="s">
        <v>137</v>
      </c>
      <c r="D91" s="204" t="s">
        <v>120</v>
      </c>
      <c r="E91" s="205" t="s">
        <v>364</v>
      </c>
      <c r="F91" s="206" t="s">
        <v>365</v>
      </c>
      <c r="G91" s="207" t="s">
        <v>212</v>
      </c>
      <c r="H91" s="208">
        <v>1</v>
      </c>
      <c r="I91" s="209"/>
      <c r="J91" s="210">
        <f>ROUND(I91*H91,2)</f>
        <v>0</v>
      </c>
      <c r="K91" s="206" t="s">
        <v>124</v>
      </c>
      <c r="L91" s="44"/>
      <c r="M91" s="211" t="s">
        <v>19</v>
      </c>
      <c r="N91" s="212" t="s">
        <v>44</v>
      </c>
      <c r="O91" s="84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5" t="s">
        <v>356</v>
      </c>
      <c r="AT91" s="215" t="s">
        <v>120</v>
      </c>
      <c r="AU91" s="215" t="s">
        <v>83</v>
      </c>
      <c r="AY91" s="17" t="s">
        <v>118</v>
      </c>
      <c r="BE91" s="216">
        <f>IF(N91="základní",J91,0)</f>
        <v>0</v>
      </c>
      <c r="BF91" s="216">
        <f>IF(N91="snížená",J91,0)</f>
        <v>0</v>
      </c>
      <c r="BG91" s="216">
        <f>IF(N91="zákl. přenesená",J91,0)</f>
        <v>0</v>
      </c>
      <c r="BH91" s="216">
        <f>IF(N91="sníž. přenesená",J91,0)</f>
        <v>0</v>
      </c>
      <c r="BI91" s="216">
        <f>IF(N91="nulová",J91,0)</f>
        <v>0</v>
      </c>
      <c r="BJ91" s="17" t="s">
        <v>81</v>
      </c>
      <c r="BK91" s="216">
        <f>ROUND(I91*H91,2)</f>
        <v>0</v>
      </c>
      <c r="BL91" s="17" t="s">
        <v>356</v>
      </c>
      <c r="BM91" s="215" t="s">
        <v>366</v>
      </c>
    </row>
    <row r="92" s="2" customFormat="1">
      <c r="A92" s="38"/>
      <c r="B92" s="39"/>
      <c r="C92" s="40"/>
      <c r="D92" s="217" t="s">
        <v>127</v>
      </c>
      <c r="E92" s="40"/>
      <c r="F92" s="218" t="s">
        <v>367</v>
      </c>
      <c r="G92" s="40"/>
      <c r="H92" s="40"/>
      <c r="I92" s="219"/>
      <c r="J92" s="40"/>
      <c r="K92" s="40"/>
      <c r="L92" s="44"/>
      <c r="M92" s="220"/>
      <c r="N92" s="221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127</v>
      </c>
      <c r="AU92" s="17" t="s">
        <v>83</v>
      </c>
    </row>
    <row r="93" s="13" customFormat="1">
      <c r="A93" s="13"/>
      <c r="B93" s="222"/>
      <c r="C93" s="223"/>
      <c r="D93" s="224" t="s">
        <v>129</v>
      </c>
      <c r="E93" s="225" t="s">
        <v>19</v>
      </c>
      <c r="F93" s="226" t="s">
        <v>368</v>
      </c>
      <c r="G93" s="223"/>
      <c r="H93" s="227">
        <v>1</v>
      </c>
      <c r="I93" s="228"/>
      <c r="J93" s="223"/>
      <c r="K93" s="223"/>
      <c r="L93" s="229"/>
      <c r="M93" s="230"/>
      <c r="N93" s="231"/>
      <c r="O93" s="231"/>
      <c r="P93" s="231"/>
      <c r="Q93" s="231"/>
      <c r="R93" s="231"/>
      <c r="S93" s="231"/>
      <c r="T93" s="23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3" t="s">
        <v>129</v>
      </c>
      <c r="AU93" s="233" t="s">
        <v>83</v>
      </c>
      <c r="AV93" s="13" t="s">
        <v>83</v>
      </c>
      <c r="AW93" s="13" t="s">
        <v>35</v>
      </c>
      <c r="AX93" s="13" t="s">
        <v>73</v>
      </c>
      <c r="AY93" s="233" t="s">
        <v>118</v>
      </c>
    </row>
    <row r="94" s="14" customFormat="1">
      <c r="A94" s="14"/>
      <c r="B94" s="234"/>
      <c r="C94" s="235"/>
      <c r="D94" s="224" t="s">
        <v>129</v>
      </c>
      <c r="E94" s="236" t="s">
        <v>19</v>
      </c>
      <c r="F94" s="237" t="s">
        <v>132</v>
      </c>
      <c r="G94" s="235"/>
      <c r="H94" s="238">
        <v>1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4" t="s">
        <v>129</v>
      </c>
      <c r="AU94" s="244" t="s">
        <v>83</v>
      </c>
      <c r="AV94" s="14" t="s">
        <v>125</v>
      </c>
      <c r="AW94" s="14" t="s">
        <v>35</v>
      </c>
      <c r="AX94" s="14" t="s">
        <v>81</v>
      </c>
      <c r="AY94" s="244" t="s">
        <v>118</v>
      </c>
    </row>
    <row r="95" s="12" customFormat="1" ht="22.8" customHeight="1">
      <c r="A95" s="12"/>
      <c r="B95" s="188"/>
      <c r="C95" s="189"/>
      <c r="D95" s="190" t="s">
        <v>72</v>
      </c>
      <c r="E95" s="202" t="s">
        <v>369</v>
      </c>
      <c r="F95" s="202" t="s">
        <v>370</v>
      </c>
      <c r="G95" s="189"/>
      <c r="H95" s="189"/>
      <c r="I95" s="192"/>
      <c r="J95" s="203">
        <f>BK95</f>
        <v>0</v>
      </c>
      <c r="K95" s="189"/>
      <c r="L95" s="194"/>
      <c r="M95" s="195"/>
      <c r="N95" s="196"/>
      <c r="O95" s="196"/>
      <c r="P95" s="197">
        <f>SUM(P96:P99)</f>
        <v>0</v>
      </c>
      <c r="Q95" s="196"/>
      <c r="R95" s="197">
        <f>SUM(R96:R99)</f>
        <v>0</v>
      </c>
      <c r="S95" s="196"/>
      <c r="T95" s="198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99" t="s">
        <v>148</v>
      </c>
      <c r="AT95" s="200" t="s">
        <v>72</v>
      </c>
      <c r="AU95" s="200" t="s">
        <v>81</v>
      </c>
      <c r="AY95" s="199" t="s">
        <v>118</v>
      </c>
      <c r="BK95" s="201">
        <f>SUM(BK96:BK99)</f>
        <v>0</v>
      </c>
    </row>
    <row r="96" s="2" customFormat="1" ht="16.5" customHeight="1">
      <c r="A96" s="38"/>
      <c r="B96" s="39"/>
      <c r="C96" s="204" t="s">
        <v>137</v>
      </c>
      <c r="D96" s="204" t="s">
        <v>120</v>
      </c>
      <c r="E96" s="205" t="s">
        <v>371</v>
      </c>
      <c r="F96" s="206" t="s">
        <v>370</v>
      </c>
      <c r="G96" s="207" t="s">
        <v>212</v>
      </c>
      <c r="H96" s="208">
        <v>1</v>
      </c>
      <c r="I96" s="209"/>
      <c r="J96" s="210">
        <f>ROUND(I96*H96,2)</f>
        <v>0</v>
      </c>
      <c r="K96" s="206" t="s">
        <v>124</v>
      </c>
      <c r="L96" s="44"/>
      <c r="M96" s="211" t="s">
        <v>19</v>
      </c>
      <c r="N96" s="212" t="s">
        <v>44</v>
      </c>
      <c r="O96" s="84"/>
      <c r="P96" s="213">
        <f>O96*H96</f>
        <v>0</v>
      </c>
      <c r="Q96" s="213">
        <v>0</v>
      </c>
      <c r="R96" s="213">
        <f>Q96*H96</f>
        <v>0</v>
      </c>
      <c r="S96" s="213">
        <v>0</v>
      </c>
      <c r="T96" s="214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5" t="s">
        <v>356</v>
      </c>
      <c r="AT96" s="215" t="s">
        <v>120</v>
      </c>
      <c r="AU96" s="215" t="s">
        <v>83</v>
      </c>
      <c r="AY96" s="17" t="s">
        <v>118</v>
      </c>
      <c r="BE96" s="216">
        <f>IF(N96="základní",J96,0)</f>
        <v>0</v>
      </c>
      <c r="BF96" s="216">
        <f>IF(N96="snížená",J96,0)</f>
        <v>0</v>
      </c>
      <c r="BG96" s="216">
        <f>IF(N96="zákl. přenesená",J96,0)</f>
        <v>0</v>
      </c>
      <c r="BH96" s="216">
        <f>IF(N96="sníž. přenesená",J96,0)</f>
        <v>0</v>
      </c>
      <c r="BI96" s="216">
        <f>IF(N96="nulová",J96,0)</f>
        <v>0</v>
      </c>
      <c r="BJ96" s="17" t="s">
        <v>81</v>
      </c>
      <c r="BK96" s="216">
        <f>ROUND(I96*H96,2)</f>
        <v>0</v>
      </c>
      <c r="BL96" s="17" t="s">
        <v>356</v>
      </c>
      <c r="BM96" s="215" t="s">
        <v>372</v>
      </c>
    </row>
    <row r="97" s="2" customFormat="1">
      <c r="A97" s="38"/>
      <c r="B97" s="39"/>
      <c r="C97" s="40"/>
      <c r="D97" s="217" t="s">
        <v>127</v>
      </c>
      <c r="E97" s="40"/>
      <c r="F97" s="218" t="s">
        <v>373</v>
      </c>
      <c r="G97" s="40"/>
      <c r="H97" s="40"/>
      <c r="I97" s="219"/>
      <c r="J97" s="40"/>
      <c r="K97" s="40"/>
      <c r="L97" s="44"/>
      <c r="M97" s="220"/>
      <c r="N97" s="221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127</v>
      </c>
      <c r="AU97" s="17" t="s">
        <v>83</v>
      </c>
    </row>
    <row r="98" s="13" customFormat="1">
      <c r="A98" s="13"/>
      <c r="B98" s="222"/>
      <c r="C98" s="223"/>
      <c r="D98" s="224" t="s">
        <v>129</v>
      </c>
      <c r="E98" s="225" t="s">
        <v>19</v>
      </c>
      <c r="F98" s="226" t="s">
        <v>374</v>
      </c>
      <c r="G98" s="223"/>
      <c r="H98" s="227">
        <v>1</v>
      </c>
      <c r="I98" s="228"/>
      <c r="J98" s="223"/>
      <c r="K98" s="223"/>
      <c r="L98" s="229"/>
      <c r="M98" s="230"/>
      <c r="N98" s="231"/>
      <c r="O98" s="231"/>
      <c r="P98" s="231"/>
      <c r="Q98" s="231"/>
      <c r="R98" s="231"/>
      <c r="S98" s="231"/>
      <c r="T98" s="23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3" t="s">
        <v>129</v>
      </c>
      <c r="AU98" s="233" t="s">
        <v>83</v>
      </c>
      <c r="AV98" s="13" t="s">
        <v>83</v>
      </c>
      <c r="AW98" s="13" t="s">
        <v>35</v>
      </c>
      <c r="AX98" s="13" t="s">
        <v>73</v>
      </c>
      <c r="AY98" s="233" t="s">
        <v>118</v>
      </c>
    </row>
    <row r="99" s="14" customFormat="1">
      <c r="A99" s="14"/>
      <c r="B99" s="234"/>
      <c r="C99" s="235"/>
      <c r="D99" s="224" t="s">
        <v>129</v>
      </c>
      <c r="E99" s="236" t="s">
        <v>19</v>
      </c>
      <c r="F99" s="237" t="s">
        <v>132</v>
      </c>
      <c r="G99" s="235"/>
      <c r="H99" s="238">
        <v>1</v>
      </c>
      <c r="I99" s="239"/>
      <c r="J99" s="235"/>
      <c r="K99" s="235"/>
      <c r="L99" s="240"/>
      <c r="M99" s="259"/>
      <c r="N99" s="260"/>
      <c r="O99" s="260"/>
      <c r="P99" s="260"/>
      <c r="Q99" s="260"/>
      <c r="R99" s="260"/>
      <c r="S99" s="260"/>
      <c r="T99" s="26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4" t="s">
        <v>129</v>
      </c>
      <c r="AU99" s="244" t="s">
        <v>83</v>
      </c>
      <c r="AV99" s="14" t="s">
        <v>125</v>
      </c>
      <c r="AW99" s="14" t="s">
        <v>35</v>
      </c>
      <c r="AX99" s="14" t="s">
        <v>81</v>
      </c>
      <c r="AY99" s="244" t="s">
        <v>118</v>
      </c>
    </row>
    <row r="100" s="2" customFormat="1" ht="6.96" customHeight="1">
      <c r="A100" s="38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44"/>
      <c r="M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</sheetData>
  <sheetProtection sheet="1" autoFilter="0" formatColumns="0" formatRows="0" objects="1" scenarios="1" spinCount="100000" saltValue="g1EyUDAqw5My/fKsXi0V8NTO+c4ndL+5etZvlH2KQ6TUHy1GmTHQ8UBMQOHMz/nK5/GbBrabd0Am4chCzN1LGw==" hashValue="bFoXSjeAVgSyRLjO2SkCvKEQ4M+V1vOxYNQmnuA9BEYJxA4Md4+cvMsQf1prwnOSbOS6W8ActSenuyYnuGvqHg==" algorithmName="SHA-512" password="CC35"/>
  <autoFilter ref="C81:K99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1_02/012103000"/>
    <hyperlink ref="F90" r:id="rId2" display="https://podminky.urs.cz/item/CS_URS_2021_02/012203000"/>
    <hyperlink ref="F92" r:id="rId3" display="https://podminky.urs.cz/item/CS_URS_2021_02/013254000"/>
    <hyperlink ref="F97" r:id="rId4" display="https://podminky.urs.cz/item/CS_URS_2021_02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2" customWidth="1"/>
    <col min="2" max="2" width="1.667969" style="262" customWidth="1"/>
    <col min="3" max="4" width="5" style="262" customWidth="1"/>
    <col min="5" max="5" width="11.66016" style="262" customWidth="1"/>
    <col min="6" max="6" width="9.160156" style="262" customWidth="1"/>
    <col min="7" max="7" width="5" style="262" customWidth="1"/>
    <col min="8" max="8" width="77.83203" style="262" customWidth="1"/>
    <col min="9" max="10" width="20" style="262" customWidth="1"/>
    <col min="11" max="11" width="1.667969" style="262" customWidth="1"/>
  </cols>
  <sheetData>
    <row r="1" s="1" customFormat="1" ht="37.5" customHeight="1"/>
    <row r="2" s="1" customFormat="1" ht="7.5" customHeight="1">
      <c r="B2" s="263"/>
      <c r="C2" s="264"/>
      <c r="D2" s="264"/>
      <c r="E2" s="264"/>
      <c r="F2" s="264"/>
      <c r="G2" s="264"/>
      <c r="H2" s="264"/>
      <c r="I2" s="264"/>
      <c r="J2" s="264"/>
      <c r="K2" s="265"/>
    </row>
    <row r="3" s="15" customFormat="1" ht="45" customHeight="1">
      <c r="B3" s="266"/>
      <c r="C3" s="267" t="s">
        <v>375</v>
      </c>
      <c r="D3" s="267"/>
      <c r="E3" s="267"/>
      <c r="F3" s="267"/>
      <c r="G3" s="267"/>
      <c r="H3" s="267"/>
      <c r="I3" s="267"/>
      <c r="J3" s="267"/>
      <c r="K3" s="268"/>
    </row>
    <row r="4" s="1" customFormat="1" ht="25.5" customHeight="1">
      <c r="B4" s="269"/>
      <c r="C4" s="270" t="s">
        <v>376</v>
      </c>
      <c r="D4" s="270"/>
      <c r="E4" s="270"/>
      <c r="F4" s="270"/>
      <c r="G4" s="270"/>
      <c r="H4" s="270"/>
      <c r="I4" s="270"/>
      <c r="J4" s="270"/>
      <c r="K4" s="271"/>
    </row>
    <row r="5" s="1" customFormat="1" ht="5.25" customHeight="1">
      <c r="B5" s="269"/>
      <c r="C5" s="272"/>
      <c r="D5" s="272"/>
      <c r="E5" s="272"/>
      <c r="F5" s="272"/>
      <c r="G5" s="272"/>
      <c r="H5" s="272"/>
      <c r="I5" s="272"/>
      <c r="J5" s="272"/>
      <c r="K5" s="271"/>
    </row>
    <row r="6" s="1" customFormat="1" ht="15" customHeight="1">
      <c r="B6" s="269"/>
      <c r="C6" s="273" t="s">
        <v>377</v>
      </c>
      <c r="D6" s="273"/>
      <c r="E6" s="273"/>
      <c r="F6" s="273"/>
      <c r="G6" s="273"/>
      <c r="H6" s="273"/>
      <c r="I6" s="273"/>
      <c r="J6" s="273"/>
      <c r="K6" s="271"/>
    </row>
    <row r="7" s="1" customFormat="1" ht="15" customHeight="1">
      <c r="B7" s="274"/>
      <c r="C7" s="273" t="s">
        <v>378</v>
      </c>
      <c r="D7" s="273"/>
      <c r="E7" s="273"/>
      <c r="F7" s="273"/>
      <c r="G7" s="273"/>
      <c r="H7" s="273"/>
      <c r="I7" s="273"/>
      <c r="J7" s="273"/>
      <c r="K7" s="271"/>
    </row>
    <row r="8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="1" customFormat="1" ht="15" customHeight="1">
      <c r="B9" s="274"/>
      <c r="C9" s="273" t="s">
        <v>379</v>
      </c>
      <c r="D9" s="273"/>
      <c r="E9" s="273"/>
      <c r="F9" s="273"/>
      <c r="G9" s="273"/>
      <c r="H9" s="273"/>
      <c r="I9" s="273"/>
      <c r="J9" s="273"/>
      <c r="K9" s="271"/>
    </row>
    <row r="10" s="1" customFormat="1" ht="15" customHeight="1">
      <c r="B10" s="274"/>
      <c r="C10" s="273"/>
      <c r="D10" s="273" t="s">
        <v>380</v>
      </c>
      <c r="E10" s="273"/>
      <c r="F10" s="273"/>
      <c r="G10" s="273"/>
      <c r="H10" s="273"/>
      <c r="I10" s="273"/>
      <c r="J10" s="273"/>
      <c r="K10" s="271"/>
    </row>
    <row r="11" s="1" customFormat="1" ht="15" customHeight="1">
      <c r="B11" s="274"/>
      <c r="C11" s="275"/>
      <c r="D11" s="273" t="s">
        <v>381</v>
      </c>
      <c r="E11" s="273"/>
      <c r="F11" s="273"/>
      <c r="G11" s="273"/>
      <c r="H11" s="273"/>
      <c r="I11" s="273"/>
      <c r="J11" s="273"/>
      <c r="K11" s="271"/>
    </row>
    <row r="12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="1" customFormat="1" ht="15" customHeight="1">
      <c r="B13" s="274"/>
      <c r="C13" s="275"/>
      <c r="D13" s="276" t="s">
        <v>382</v>
      </c>
      <c r="E13" s="273"/>
      <c r="F13" s="273"/>
      <c r="G13" s="273"/>
      <c r="H13" s="273"/>
      <c r="I13" s="273"/>
      <c r="J13" s="273"/>
      <c r="K13" s="271"/>
    </row>
    <row r="14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="1" customFormat="1" ht="15" customHeight="1">
      <c r="B15" s="274"/>
      <c r="C15" s="275"/>
      <c r="D15" s="273" t="s">
        <v>383</v>
      </c>
      <c r="E15" s="273"/>
      <c r="F15" s="273"/>
      <c r="G15" s="273"/>
      <c r="H15" s="273"/>
      <c r="I15" s="273"/>
      <c r="J15" s="273"/>
      <c r="K15" s="271"/>
    </row>
    <row r="16" s="1" customFormat="1" ht="15" customHeight="1">
      <c r="B16" s="274"/>
      <c r="C16" s="275"/>
      <c r="D16" s="273" t="s">
        <v>384</v>
      </c>
      <c r="E16" s="273"/>
      <c r="F16" s="273"/>
      <c r="G16" s="273"/>
      <c r="H16" s="273"/>
      <c r="I16" s="273"/>
      <c r="J16" s="273"/>
      <c r="K16" s="271"/>
    </row>
    <row r="17" s="1" customFormat="1" ht="15" customHeight="1">
      <c r="B17" s="274"/>
      <c r="C17" s="275"/>
      <c r="D17" s="273" t="s">
        <v>385</v>
      </c>
      <c r="E17" s="273"/>
      <c r="F17" s="273"/>
      <c r="G17" s="273"/>
      <c r="H17" s="273"/>
      <c r="I17" s="273"/>
      <c r="J17" s="273"/>
      <c r="K17" s="271"/>
    </row>
    <row r="18" s="1" customFormat="1" ht="15" customHeight="1">
      <c r="B18" s="274"/>
      <c r="C18" s="275"/>
      <c r="D18" s="275"/>
      <c r="E18" s="277" t="s">
        <v>80</v>
      </c>
      <c r="F18" s="273" t="s">
        <v>386</v>
      </c>
      <c r="G18" s="273"/>
      <c r="H18" s="273"/>
      <c r="I18" s="273"/>
      <c r="J18" s="273"/>
      <c r="K18" s="271"/>
    </row>
    <row r="19" s="1" customFormat="1" ht="15" customHeight="1">
      <c r="B19" s="274"/>
      <c r="C19" s="275"/>
      <c r="D19" s="275"/>
      <c r="E19" s="277" t="s">
        <v>387</v>
      </c>
      <c r="F19" s="273" t="s">
        <v>388</v>
      </c>
      <c r="G19" s="273"/>
      <c r="H19" s="273"/>
      <c r="I19" s="273"/>
      <c r="J19" s="273"/>
      <c r="K19" s="271"/>
    </row>
    <row r="20" s="1" customFormat="1" ht="15" customHeight="1">
      <c r="B20" s="274"/>
      <c r="C20" s="275"/>
      <c r="D20" s="275"/>
      <c r="E20" s="277" t="s">
        <v>389</v>
      </c>
      <c r="F20" s="273" t="s">
        <v>390</v>
      </c>
      <c r="G20" s="273"/>
      <c r="H20" s="273"/>
      <c r="I20" s="273"/>
      <c r="J20" s="273"/>
      <c r="K20" s="271"/>
    </row>
    <row r="21" s="1" customFormat="1" ht="15" customHeight="1">
      <c r="B21" s="274"/>
      <c r="C21" s="275"/>
      <c r="D21" s="275"/>
      <c r="E21" s="277" t="s">
        <v>391</v>
      </c>
      <c r="F21" s="273" t="s">
        <v>85</v>
      </c>
      <c r="G21" s="273"/>
      <c r="H21" s="273"/>
      <c r="I21" s="273"/>
      <c r="J21" s="273"/>
      <c r="K21" s="271"/>
    </row>
    <row r="22" s="1" customFormat="1" ht="15" customHeight="1">
      <c r="B22" s="274"/>
      <c r="C22" s="275"/>
      <c r="D22" s="275"/>
      <c r="E22" s="277" t="s">
        <v>392</v>
      </c>
      <c r="F22" s="273" t="s">
        <v>393</v>
      </c>
      <c r="G22" s="273"/>
      <c r="H22" s="273"/>
      <c r="I22" s="273"/>
      <c r="J22" s="273"/>
      <c r="K22" s="271"/>
    </row>
    <row r="23" s="1" customFormat="1" ht="15" customHeight="1">
      <c r="B23" s="274"/>
      <c r="C23" s="275"/>
      <c r="D23" s="275"/>
      <c r="E23" s="277" t="s">
        <v>394</v>
      </c>
      <c r="F23" s="273" t="s">
        <v>395</v>
      </c>
      <c r="G23" s="273"/>
      <c r="H23" s="273"/>
      <c r="I23" s="273"/>
      <c r="J23" s="273"/>
      <c r="K23" s="271"/>
    </row>
    <row r="24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="1" customFormat="1" ht="15" customHeight="1">
      <c r="B25" s="274"/>
      <c r="C25" s="273" t="s">
        <v>396</v>
      </c>
      <c r="D25" s="273"/>
      <c r="E25" s="273"/>
      <c r="F25" s="273"/>
      <c r="G25" s="273"/>
      <c r="H25" s="273"/>
      <c r="I25" s="273"/>
      <c r="J25" s="273"/>
      <c r="K25" s="271"/>
    </row>
    <row r="26" s="1" customFormat="1" ht="15" customHeight="1">
      <c r="B26" s="274"/>
      <c r="C26" s="273" t="s">
        <v>397</v>
      </c>
      <c r="D26" s="273"/>
      <c r="E26" s="273"/>
      <c r="F26" s="273"/>
      <c r="G26" s="273"/>
      <c r="H26" s="273"/>
      <c r="I26" s="273"/>
      <c r="J26" s="273"/>
      <c r="K26" s="271"/>
    </row>
    <row r="27" s="1" customFormat="1" ht="15" customHeight="1">
      <c r="B27" s="274"/>
      <c r="C27" s="273"/>
      <c r="D27" s="273" t="s">
        <v>398</v>
      </c>
      <c r="E27" s="273"/>
      <c r="F27" s="273"/>
      <c r="G27" s="273"/>
      <c r="H27" s="273"/>
      <c r="I27" s="273"/>
      <c r="J27" s="273"/>
      <c r="K27" s="271"/>
    </row>
    <row r="28" s="1" customFormat="1" ht="15" customHeight="1">
      <c r="B28" s="274"/>
      <c r="C28" s="275"/>
      <c r="D28" s="273" t="s">
        <v>399</v>
      </c>
      <c r="E28" s="273"/>
      <c r="F28" s="273"/>
      <c r="G28" s="273"/>
      <c r="H28" s="273"/>
      <c r="I28" s="273"/>
      <c r="J28" s="273"/>
      <c r="K28" s="271"/>
    </row>
    <row r="29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="1" customFormat="1" ht="15" customHeight="1">
      <c r="B30" s="274"/>
      <c r="C30" s="275"/>
      <c r="D30" s="273" t="s">
        <v>400</v>
      </c>
      <c r="E30" s="273"/>
      <c r="F30" s="273"/>
      <c r="G30" s="273"/>
      <c r="H30" s="273"/>
      <c r="I30" s="273"/>
      <c r="J30" s="273"/>
      <c r="K30" s="271"/>
    </row>
    <row r="31" s="1" customFormat="1" ht="15" customHeight="1">
      <c r="B31" s="274"/>
      <c r="C31" s="275"/>
      <c r="D31" s="273" t="s">
        <v>401</v>
      </c>
      <c r="E31" s="273"/>
      <c r="F31" s="273"/>
      <c r="G31" s="273"/>
      <c r="H31" s="273"/>
      <c r="I31" s="273"/>
      <c r="J31" s="273"/>
      <c r="K31" s="271"/>
    </row>
    <row r="32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="1" customFormat="1" ht="15" customHeight="1">
      <c r="B33" s="274"/>
      <c r="C33" s="275"/>
      <c r="D33" s="273" t="s">
        <v>402</v>
      </c>
      <c r="E33" s="273"/>
      <c r="F33" s="273"/>
      <c r="G33" s="273"/>
      <c r="H33" s="273"/>
      <c r="I33" s="273"/>
      <c r="J33" s="273"/>
      <c r="K33" s="271"/>
    </row>
    <row r="34" s="1" customFormat="1" ht="15" customHeight="1">
      <c r="B34" s="274"/>
      <c r="C34" s="275"/>
      <c r="D34" s="273" t="s">
        <v>403</v>
      </c>
      <c r="E34" s="273"/>
      <c r="F34" s="273"/>
      <c r="G34" s="273"/>
      <c r="H34" s="273"/>
      <c r="I34" s="273"/>
      <c r="J34" s="273"/>
      <c r="K34" s="271"/>
    </row>
    <row r="35" s="1" customFormat="1" ht="15" customHeight="1">
      <c r="B35" s="274"/>
      <c r="C35" s="275"/>
      <c r="D35" s="273" t="s">
        <v>404</v>
      </c>
      <c r="E35" s="273"/>
      <c r="F35" s="273"/>
      <c r="G35" s="273"/>
      <c r="H35" s="273"/>
      <c r="I35" s="273"/>
      <c r="J35" s="273"/>
      <c r="K35" s="271"/>
    </row>
    <row r="36" s="1" customFormat="1" ht="15" customHeight="1">
      <c r="B36" s="274"/>
      <c r="C36" s="275"/>
      <c r="D36" s="273"/>
      <c r="E36" s="276" t="s">
        <v>104</v>
      </c>
      <c r="F36" s="273"/>
      <c r="G36" s="273" t="s">
        <v>405</v>
      </c>
      <c r="H36" s="273"/>
      <c r="I36" s="273"/>
      <c r="J36" s="273"/>
      <c r="K36" s="271"/>
    </row>
    <row r="37" s="1" customFormat="1" ht="30.75" customHeight="1">
      <c r="B37" s="274"/>
      <c r="C37" s="275"/>
      <c r="D37" s="273"/>
      <c r="E37" s="276" t="s">
        <v>406</v>
      </c>
      <c r="F37" s="273"/>
      <c r="G37" s="273" t="s">
        <v>407</v>
      </c>
      <c r="H37" s="273"/>
      <c r="I37" s="273"/>
      <c r="J37" s="273"/>
      <c r="K37" s="271"/>
    </row>
    <row r="38" s="1" customFormat="1" ht="15" customHeight="1">
      <c r="B38" s="274"/>
      <c r="C38" s="275"/>
      <c r="D38" s="273"/>
      <c r="E38" s="276" t="s">
        <v>54</v>
      </c>
      <c r="F38" s="273"/>
      <c r="G38" s="273" t="s">
        <v>408</v>
      </c>
      <c r="H38" s="273"/>
      <c r="I38" s="273"/>
      <c r="J38" s="273"/>
      <c r="K38" s="271"/>
    </row>
    <row r="39" s="1" customFormat="1" ht="15" customHeight="1">
      <c r="B39" s="274"/>
      <c r="C39" s="275"/>
      <c r="D39" s="273"/>
      <c r="E39" s="276" t="s">
        <v>55</v>
      </c>
      <c r="F39" s="273"/>
      <c r="G39" s="273" t="s">
        <v>409</v>
      </c>
      <c r="H39" s="273"/>
      <c r="I39" s="273"/>
      <c r="J39" s="273"/>
      <c r="K39" s="271"/>
    </row>
    <row r="40" s="1" customFormat="1" ht="15" customHeight="1">
      <c r="B40" s="274"/>
      <c r="C40" s="275"/>
      <c r="D40" s="273"/>
      <c r="E40" s="276" t="s">
        <v>105</v>
      </c>
      <c r="F40" s="273"/>
      <c r="G40" s="273" t="s">
        <v>410</v>
      </c>
      <c r="H40" s="273"/>
      <c r="I40" s="273"/>
      <c r="J40" s="273"/>
      <c r="K40" s="271"/>
    </row>
    <row r="41" s="1" customFormat="1" ht="15" customHeight="1">
      <c r="B41" s="274"/>
      <c r="C41" s="275"/>
      <c r="D41" s="273"/>
      <c r="E41" s="276" t="s">
        <v>106</v>
      </c>
      <c r="F41" s="273"/>
      <c r="G41" s="273" t="s">
        <v>411</v>
      </c>
      <c r="H41" s="273"/>
      <c r="I41" s="273"/>
      <c r="J41" s="273"/>
      <c r="K41" s="271"/>
    </row>
    <row r="42" s="1" customFormat="1" ht="15" customHeight="1">
      <c r="B42" s="274"/>
      <c r="C42" s="275"/>
      <c r="D42" s="273"/>
      <c r="E42" s="276" t="s">
        <v>412</v>
      </c>
      <c r="F42" s="273"/>
      <c r="G42" s="273" t="s">
        <v>413</v>
      </c>
      <c r="H42" s="273"/>
      <c r="I42" s="273"/>
      <c r="J42" s="273"/>
      <c r="K42" s="271"/>
    </row>
    <row r="43" s="1" customFormat="1" ht="15" customHeight="1">
      <c r="B43" s="274"/>
      <c r="C43" s="275"/>
      <c r="D43" s="273"/>
      <c r="E43" s="276"/>
      <c r="F43" s="273"/>
      <c r="G43" s="273" t="s">
        <v>414</v>
      </c>
      <c r="H43" s="273"/>
      <c r="I43" s="273"/>
      <c r="J43" s="273"/>
      <c r="K43" s="271"/>
    </row>
    <row r="44" s="1" customFormat="1" ht="15" customHeight="1">
      <c r="B44" s="274"/>
      <c r="C44" s="275"/>
      <c r="D44" s="273"/>
      <c r="E44" s="276" t="s">
        <v>415</v>
      </c>
      <c r="F44" s="273"/>
      <c r="G44" s="273" t="s">
        <v>416</v>
      </c>
      <c r="H44" s="273"/>
      <c r="I44" s="273"/>
      <c r="J44" s="273"/>
      <c r="K44" s="271"/>
    </row>
    <row r="45" s="1" customFormat="1" ht="15" customHeight="1">
      <c r="B45" s="274"/>
      <c r="C45" s="275"/>
      <c r="D45" s="273"/>
      <c r="E45" s="276" t="s">
        <v>108</v>
      </c>
      <c r="F45" s="273"/>
      <c r="G45" s="273" t="s">
        <v>417</v>
      </c>
      <c r="H45" s="273"/>
      <c r="I45" s="273"/>
      <c r="J45" s="273"/>
      <c r="K45" s="271"/>
    </row>
    <row r="46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="1" customFormat="1" ht="15" customHeight="1">
      <c r="B47" s="274"/>
      <c r="C47" s="275"/>
      <c r="D47" s="273" t="s">
        <v>418</v>
      </c>
      <c r="E47" s="273"/>
      <c r="F47" s="273"/>
      <c r="G47" s="273"/>
      <c r="H47" s="273"/>
      <c r="I47" s="273"/>
      <c r="J47" s="273"/>
      <c r="K47" s="271"/>
    </row>
    <row r="48" s="1" customFormat="1" ht="15" customHeight="1">
      <c r="B48" s="274"/>
      <c r="C48" s="275"/>
      <c r="D48" s="275"/>
      <c r="E48" s="273" t="s">
        <v>419</v>
      </c>
      <c r="F48" s="273"/>
      <c r="G48" s="273"/>
      <c r="H48" s="273"/>
      <c r="I48" s="273"/>
      <c r="J48" s="273"/>
      <c r="K48" s="271"/>
    </row>
    <row r="49" s="1" customFormat="1" ht="15" customHeight="1">
      <c r="B49" s="274"/>
      <c r="C49" s="275"/>
      <c r="D49" s="275"/>
      <c r="E49" s="273" t="s">
        <v>420</v>
      </c>
      <c r="F49" s="273"/>
      <c r="G49" s="273"/>
      <c r="H49" s="273"/>
      <c r="I49" s="273"/>
      <c r="J49" s="273"/>
      <c r="K49" s="271"/>
    </row>
    <row r="50" s="1" customFormat="1" ht="15" customHeight="1">
      <c r="B50" s="274"/>
      <c r="C50" s="275"/>
      <c r="D50" s="275"/>
      <c r="E50" s="273" t="s">
        <v>421</v>
      </c>
      <c r="F50" s="273"/>
      <c r="G50" s="273"/>
      <c r="H50" s="273"/>
      <c r="I50" s="273"/>
      <c r="J50" s="273"/>
      <c r="K50" s="271"/>
    </row>
    <row r="51" s="1" customFormat="1" ht="15" customHeight="1">
      <c r="B51" s="274"/>
      <c r="C51" s="275"/>
      <c r="D51" s="273" t="s">
        <v>422</v>
      </c>
      <c r="E51" s="273"/>
      <c r="F51" s="273"/>
      <c r="G51" s="273"/>
      <c r="H51" s="273"/>
      <c r="I51" s="273"/>
      <c r="J51" s="273"/>
      <c r="K51" s="271"/>
    </row>
    <row r="52" s="1" customFormat="1" ht="25.5" customHeight="1">
      <c r="B52" s="269"/>
      <c r="C52" s="270" t="s">
        <v>423</v>
      </c>
      <c r="D52" s="270"/>
      <c r="E52" s="270"/>
      <c r="F52" s="270"/>
      <c r="G52" s="270"/>
      <c r="H52" s="270"/>
      <c r="I52" s="270"/>
      <c r="J52" s="270"/>
      <c r="K52" s="271"/>
    </row>
    <row r="53" s="1" customFormat="1" ht="5.25" customHeight="1">
      <c r="B53" s="269"/>
      <c r="C53" s="272"/>
      <c r="D53" s="272"/>
      <c r="E53" s="272"/>
      <c r="F53" s="272"/>
      <c r="G53" s="272"/>
      <c r="H53" s="272"/>
      <c r="I53" s="272"/>
      <c r="J53" s="272"/>
      <c r="K53" s="271"/>
    </row>
    <row r="54" s="1" customFormat="1" ht="15" customHeight="1">
      <c r="B54" s="269"/>
      <c r="C54" s="273" t="s">
        <v>424</v>
      </c>
      <c r="D54" s="273"/>
      <c r="E54" s="273"/>
      <c r="F54" s="273"/>
      <c r="G54" s="273"/>
      <c r="H54" s="273"/>
      <c r="I54" s="273"/>
      <c r="J54" s="273"/>
      <c r="K54" s="271"/>
    </row>
    <row r="55" s="1" customFormat="1" ht="15" customHeight="1">
      <c r="B55" s="269"/>
      <c r="C55" s="273" t="s">
        <v>425</v>
      </c>
      <c r="D55" s="273"/>
      <c r="E55" s="273"/>
      <c r="F55" s="273"/>
      <c r="G55" s="273"/>
      <c r="H55" s="273"/>
      <c r="I55" s="273"/>
      <c r="J55" s="273"/>
      <c r="K55" s="271"/>
    </row>
    <row r="56" s="1" customFormat="1" ht="12.75" customHeight="1">
      <c r="B56" s="269"/>
      <c r="C56" s="273"/>
      <c r="D56" s="273"/>
      <c r="E56" s="273"/>
      <c r="F56" s="273"/>
      <c r="G56" s="273"/>
      <c r="H56" s="273"/>
      <c r="I56" s="273"/>
      <c r="J56" s="273"/>
      <c r="K56" s="271"/>
    </row>
    <row r="57" s="1" customFormat="1" ht="15" customHeight="1">
      <c r="B57" s="269"/>
      <c r="C57" s="273" t="s">
        <v>426</v>
      </c>
      <c r="D57" s="273"/>
      <c r="E57" s="273"/>
      <c r="F57" s="273"/>
      <c r="G57" s="273"/>
      <c r="H57" s="273"/>
      <c r="I57" s="273"/>
      <c r="J57" s="273"/>
      <c r="K57" s="271"/>
    </row>
    <row r="58" s="1" customFormat="1" ht="15" customHeight="1">
      <c r="B58" s="269"/>
      <c r="C58" s="275"/>
      <c r="D58" s="273" t="s">
        <v>427</v>
      </c>
      <c r="E58" s="273"/>
      <c r="F58" s="273"/>
      <c r="G58" s="273"/>
      <c r="H58" s="273"/>
      <c r="I58" s="273"/>
      <c r="J58" s="273"/>
      <c r="K58" s="271"/>
    </row>
    <row r="59" s="1" customFormat="1" ht="15" customHeight="1">
      <c r="B59" s="269"/>
      <c r="C59" s="275"/>
      <c r="D59" s="273" t="s">
        <v>428</v>
      </c>
      <c r="E59" s="273"/>
      <c r="F59" s="273"/>
      <c r="G59" s="273"/>
      <c r="H59" s="273"/>
      <c r="I59" s="273"/>
      <c r="J59" s="273"/>
      <c r="K59" s="271"/>
    </row>
    <row r="60" s="1" customFormat="1" ht="15" customHeight="1">
      <c r="B60" s="269"/>
      <c r="C60" s="275"/>
      <c r="D60" s="273" t="s">
        <v>429</v>
      </c>
      <c r="E60" s="273"/>
      <c r="F60" s="273"/>
      <c r="G60" s="273"/>
      <c r="H60" s="273"/>
      <c r="I60" s="273"/>
      <c r="J60" s="273"/>
      <c r="K60" s="271"/>
    </row>
    <row r="61" s="1" customFormat="1" ht="15" customHeight="1">
      <c r="B61" s="269"/>
      <c r="C61" s="275"/>
      <c r="D61" s="273" t="s">
        <v>430</v>
      </c>
      <c r="E61" s="273"/>
      <c r="F61" s="273"/>
      <c r="G61" s="273"/>
      <c r="H61" s="273"/>
      <c r="I61" s="273"/>
      <c r="J61" s="273"/>
      <c r="K61" s="271"/>
    </row>
    <row r="62" s="1" customFormat="1" ht="15" customHeight="1">
      <c r="B62" s="269"/>
      <c r="C62" s="275"/>
      <c r="D62" s="278" t="s">
        <v>431</v>
      </c>
      <c r="E62" s="278"/>
      <c r="F62" s="278"/>
      <c r="G62" s="278"/>
      <c r="H62" s="278"/>
      <c r="I62" s="278"/>
      <c r="J62" s="278"/>
      <c r="K62" s="271"/>
    </row>
    <row r="63" s="1" customFormat="1" ht="15" customHeight="1">
      <c r="B63" s="269"/>
      <c r="C63" s="275"/>
      <c r="D63" s="273" t="s">
        <v>432</v>
      </c>
      <c r="E63" s="273"/>
      <c r="F63" s="273"/>
      <c r="G63" s="273"/>
      <c r="H63" s="273"/>
      <c r="I63" s="273"/>
      <c r="J63" s="273"/>
      <c r="K63" s="271"/>
    </row>
    <row r="64" s="1" customFormat="1" ht="12.75" customHeight="1">
      <c r="B64" s="269"/>
      <c r="C64" s="275"/>
      <c r="D64" s="275"/>
      <c r="E64" s="279"/>
      <c r="F64" s="275"/>
      <c r="G64" s="275"/>
      <c r="H64" s="275"/>
      <c r="I64" s="275"/>
      <c r="J64" s="275"/>
      <c r="K64" s="271"/>
    </row>
    <row r="65" s="1" customFormat="1" ht="15" customHeight="1">
      <c r="B65" s="269"/>
      <c r="C65" s="275"/>
      <c r="D65" s="273" t="s">
        <v>433</v>
      </c>
      <c r="E65" s="273"/>
      <c r="F65" s="273"/>
      <c r="G65" s="273"/>
      <c r="H65" s="273"/>
      <c r="I65" s="273"/>
      <c r="J65" s="273"/>
      <c r="K65" s="271"/>
    </row>
    <row r="66" s="1" customFormat="1" ht="15" customHeight="1">
      <c r="B66" s="269"/>
      <c r="C66" s="275"/>
      <c r="D66" s="278" t="s">
        <v>434</v>
      </c>
      <c r="E66" s="278"/>
      <c r="F66" s="278"/>
      <c r="G66" s="278"/>
      <c r="H66" s="278"/>
      <c r="I66" s="278"/>
      <c r="J66" s="278"/>
      <c r="K66" s="271"/>
    </row>
    <row r="67" s="1" customFormat="1" ht="15" customHeight="1">
      <c r="B67" s="269"/>
      <c r="C67" s="275"/>
      <c r="D67" s="273" t="s">
        <v>435</v>
      </c>
      <c r="E67" s="273"/>
      <c r="F67" s="273"/>
      <c r="G67" s="273"/>
      <c r="H67" s="273"/>
      <c r="I67" s="273"/>
      <c r="J67" s="273"/>
      <c r="K67" s="271"/>
    </row>
    <row r="68" s="1" customFormat="1" ht="15" customHeight="1">
      <c r="B68" s="269"/>
      <c r="C68" s="275"/>
      <c r="D68" s="273" t="s">
        <v>436</v>
      </c>
      <c r="E68" s="273"/>
      <c r="F68" s="273"/>
      <c r="G68" s="273"/>
      <c r="H68" s="273"/>
      <c r="I68" s="273"/>
      <c r="J68" s="273"/>
      <c r="K68" s="271"/>
    </row>
    <row r="69" s="1" customFormat="1" ht="15" customHeight="1">
      <c r="B69" s="269"/>
      <c r="C69" s="275"/>
      <c r="D69" s="273" t="s">
        <v>437</v>
      </c>
      <c r="E69" s="273"/>
      <c r="F69" s="273"/>
      <c r="G69" s="273"/>
      <c r="H69" s="273"/>
      <c r="I69" s="273"/>
      <c r="J69" s="273"/>
      <c r="K69" s="271"/>
    </row>
    <row r="70" s="1" customFormat="1" ht="15" customHeight="1">
      <c r="B70" s="269"/>
      <c r="C70" s="275"/>
      <c r="D70" s="273" t="s">
        <v>438</v>
      </c>
      <c r="E70" s="273"/>
      <c r="F70" s="273"/>
      <c r="G70" s="273"/>
      <c r="H70" s="273"/>
      <c r="I70" s="273"/>
      <c r="J70" s="273"/>
      <c r="K70" s="271"/>
    </row>
    <row r="71" s="1" customFormat="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="1" customFormat="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="1" customFormat="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="1" customFormat="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="1" customFormat="1" ht="45" customHeight="1">
      <c r="B75" s="288"/>
      <c r="C75" s="289" t="s">
        <v>439</v>
      </c>
      <c r="D75" s="289"/>
      <c r="E75" s="289"/>
      <c r="F75" s="289"/>
      <c r="G75" s="289"/>
      <c r="H75" s="289"/>
      <c r="I75" s="289"/>
      <c r="J75" s="289"/>
      <c r="K75" s="290"/>
    </row>
    <row r="76" s="1" customFormat="1" ht="17.25" customHeight="1">
      <c r="B76" s="288"/>
      <c r="C76" s="291" t="s">
        <v>440</v>
      </c>
      <c r="D76" s="291"/>
      <c r="E76" s="291"/>
      <c r="F76" s="291" t="s">
        <v>441</v>
      </c>
      <c r="G76" s="292"/>
      <c r="H76" s="291" t="s">
        <v>55</v>
      </c>
      <c r="I76" s="291" t="s">
        <v>58</v>
      </c>
      <c r="J76" s="291" t="s">
        <v>442</v>
      </c>
      <c r="K76" s="290"/>
    </row>
    <row r="77" s="1" customFormat="1" ht="17.25" customHeight="1">
      <c r="B77" s="288"/>
      <c r="C77" s="293" t="s">
        <v>443</v>
      </c>
      <c r="D77" s="293"/>
      <c r="E77" s="293"/>
      <c r="F77" s="294" t="s">
        <v>444</v>
      </c>
      <c r="G77" s="295"/>
      <c r="H77" s="293"/>
      <c r="I77" s="293"/>
      <c r="J77" s="293" t="s">
        <v>445</v>
      </c>
      <c r="K77" s="290"/>
    </row>
    <row r="78" s="1" customFormat="1" ht="5.25" customHeight="1">
      <c r="B78" s="288"/>
      <c r="C78" s="296"/>
      <c r="D78" s="296"/>
      <c r="E78" s="296"/>
      <c r="F78" s="296"/>
      <c r="G78" s="297"/>
      <c r="H78" s="296"/>
      <c r="I78" s="296"/>
      <c r="J78" s="296"/>
      <c r="K78" s="290"/>
    </row>
    <row r="79" s="1" customFormat="1" ht="15" customHeight="1">
      <c r="B79" s="288"/>
      <c r="C79" s="276" t="s">
        <v>54</v>
      </c>
      <c r="D79" s="298"/>
      <c r="E79" s="298"/>
      <c r="F79" s="299" t="s">
        <v>446</v>
      </c>
      <c r="G79" s="300"/>
      <c r="H79" s="276" t="s">
        <v>447</v>
      </c>
      <c r="I79" s="276" t="s">
        <v>448</v>
      </c>
      <c r="J79" s="276">
        <v>20</v>
      </c>
      <c r="K79" s="290"/>
    </row>
    <row r="80" s="1" customFormat="1" ht="15" customHeight="1">
      <c r="B80" s="288"/>
      <c r="C80" s="276" t="s">
        <v>449</v>
      </c>
      <c r="D80" s="276"/>
      <c r="E80" s="276"/>
      <c r="F80" s="299" t="s">
        <v>446</v>
      </c>
      <c r="G80" s="300"/>
      <c r="H80" s="276" t="s">
        <v>450</v>
      </c>
      <c r="I80" s="276" t="s">
        <v>448</v>
      </c>
      <c r="J80" s="276">
        <v>120</v>
      </c>
      <c r="K80" s="290"/>
    </row>
    <row r="81" s="1" customFormat="1" ht="15" customHeight="1">
      <c r="B81" s="301"/>
      <c r="C81" s="276" t="s">
        <v>451</v>
      </c>
      <c r="D81" s="276"/>
      <c r="E81" s="276"/>
      <c r="F81" s="299" t="s">
        <v>452</v>
      </c>
      <c r="G81" s="300"/>
      <c r="H81" s="276" t="s">
        <v>453</v>
      </c>
      <c r="I81" s="276" t="s">
        <v>448</v>
      </c>
      <c r="J81" s="276">
        <v>50</v>
      </c>
      <c r="K81" s="290"/>
    </row>
    <row r="82" s="1" customFormat="1" ht="15" customHeight="1">
      <c r="B82" s="301"/>
      <c r="C82" s="276" t="s">
        <v>454</v>
      </c>
      <c r="D82" s="276"/>
      <c r="E82" s="276"/>
      <c r="F82" s="299" t="s">
        <v>446</v>
      </c>
      <c r="G82" s="300"/>
      <c r="H82" s="276" t="s">
        <v>455</v>
      </c>
      <c r="I82" s="276" t="s">
        <v>456</v>
      </c>
      <c r="J82" s="276"/>
      <c r="K82" s="290"/>
    </row>
    <row r="83" s="1" customFormat="1" ht="15" customHeight="1">
      <c r="B83" s="301"/>
      <c r="C83" s="302" t="s">
        <v>457</v>
      </c>
      <c r="D83" s="302"/>
      <c r="E83" s="302"/>
      <c r="F83" s="303" t="s">
        <v>452</v>
      </c>
      <c r="G83" s="302"/>
      <c r="H83" s="302" t="s">
        <v>458</v>
      </c>
      <c r="I83" s="302" t="s">
        <v>448</v>
      </c>
      <c r="J83" s="302">
        <v>15</v>
      </c>
      <c r="K83" s="290"/>
    </row>
    <row r="84" s="1" customFormat="1" ht="15" customHeight="1">
      <c r="B84" s="301"/>
      <c r="C84" s="302" t="s">
        <v>459</v>
      </c>
      <c r="D84" s="302"/>
      <c r="E84" s="302"/>
      <c r="F84" s="303" t="s">
        <v>452</v>
      </c>
      <c r="G84" s="302"/>
      <c r="H84" s="302" t="s">
        <v>460</v>
      </c>
      <c r="I84" s="302" t="s">
        <v>448</v>
      </c>
      <c r="J84" s="302">
        <v>15</v>
      </c>
      <c r="K84" s="290"/>
    </row>
    <row r="85" s="1" customFormat="1" ht="15" customHeight="1">
      <c r="B85" s="301"/>
      <c r="C85" s="302" t="s">
        <v>461</v>
      </c>
      <c r="D85" s="302"/>
      <c r="E85" s="302"/>
      <c r="F85" s="303" t="s">
        <v>452</v>
      </c>
      <c r="G85" s="302"/>
      <c r="H85" s="302" t="s">
        <v>462</v>
      </c>
      <c r="I85" s="302" t="s">
        <v>448</v>
      </c>
      <c r="J85" s="302">
        <v>20</v>
      </c>
      <c r="K85" s="290"/>
    </row>
    <row r="86" s="1" customFormat="1" ht="15" customHeight="1">
      <c r="B86" s="301"/>
      <c r="C86" s="302" t="s">
        <v>463</v>
      </c>
      <c r="D86" s="302"/>
      <c r="E86" s="302"/>
      <c r="F86" s="303" t="s">
        <v>452</v>
      </c>
      <c r="G86" s="302"/>
      <c r="H86" s="302" t="s">
        <v>464</v>
      </c>
      <c r="I86" s="302" t="s">
        <v>448</v>
      </c>
      <c r="J86" s="302">
        <v>20</v>
      </c>
      <c r="K86" s="290"/>
    </row>
    <row r="87" s="1" customFormat="1" ht="15" customHeight="1">
      <c r="B87" s="301"/>
      <c r="C87" s="276" t="s">
        <v>465</v>
      </c>
      <c r="D87" s="276"/>
      <c r="E87" s="276"/>
      <c r="F87" s="299" t="s">
        <v>452</v>
      </c>
      <c r="G87" s="300"/>
      <c r="H87" s="276" t="s">
        <v>466</v>
      </c>
      <c r="I87" s="276" t="s">
        <v>448</v>
      </c>
      <c r="J87" s="276">
        <v>50</v>
      </c>
      <c r="K87" s="290"/>
    </row>
    <row r="88" s="1" customFormat="1" ht="15" customHeight="1">
      <c r="B88" s="301"/>
      <c r="C88" s="276" t="s">
        <v>467</v>
      </c>
      <c r="D88" s="276"/>
      <c r="E88" s="276"/>
      <c r="F88" s="299" t="s">
        <v>452</v>
      </c>
      <c r="G88" s="300"/>
      <c r="H88" s="276" t="s">
        <v>468</v>
      </c>
      <c r="I88" s="276" t="s">
        <v>448</v>
      </c>
      <c r="J88" s="276">
        <v>20</v>
      </c>
      <c r="K88" s="290"/>
    </row>
    <row r="89" s="1" customFormat="1" ht="15" customHeight="1">
      <c r="B89" s="301"/>
      <c r="C89" s="276" t="s">
        <v>469</v>
      </c>
      <c r="D89" s="276"/>
      <c r="E89" s="276"/>
      <c r="F89" s="299" t="s">
        <v>452</v>
      </c>
      <c r="G89" s="300"/>
      <c r="H89" s="276" t="s">
        <v>470</v>
      </c>
      <c r="I89" s="276" t="s">
        <v>448</v>
      </c>
      <c r="J89" s="276">
        <v>20</v>
      </c>
      <c r="K89" s="290"/>
    </row>
    <row r="90" s="1" customFormat="1" ht="15" customHeight="1">
      <c r="B90" s="301"/>
      <c r="C90" s="276" t="s">
        <v>471</v>
      </c>
      <c r="D90" s="276"/>
      <c r="E90" s="276"/>
      <c r="F90" s="299" t="s">
        <v>452</v>
      </c>
      <c r="G90" s="300"/>
      <c r="H90" s="276" t="s">
        <v>472</v>
      </c>
      <c r="I90" s="276" t="s">
        <v>448</v>
      </c>
      <c r="J90" s="276">
        <v>50</v>
      </c>
      <c r="K90" s="290"/>
    </row>
    <row r="91" s="1" customFormat="1" ht="15" customHeight="1">
      <c r="B91" s="301"/>
      <c r="C91" s="276" t="s">
        <v>473</v>
      </c>
      <c r="D91" s="276"/>
      <c r="E91" s="276"/>
      <c r="F91" s="299" t="s">
        <v>452</v>
      </c>
      <c r="G91" s="300"/>
      <c r="H91" s="276" t="s">
        <v>473</v>
      </c>
      <c r="I91" s="276" t="s">
        <v>448</v>
      </c>
      <c r="J91" s="276">
        <v>50</v>
      </c>
      <c r="K91" s="290"/>
    </row>
    <row r="92" s="1" customFormat="1" ht="15" customHeight="1">
      <c r="B92" s="301"/>
      <c r="C92" s="276" t="s">
        <v>474</v>
      </c>
      <c r="D92" s="276"/>
      <c r="E92" s="276"/>
      <c r="F92" s="299" t="s">
        <v>452</v>
      </c>
      <c r="G92" s="300"/>
      <c r="H92" s="276" t="s">
        <v>475</v>
      </c>
      <c r="I92" s="276" t="s">
        <v>448</v>
      </c>
      <c r="J92" s="276">
        <v>255</v>
      </c>
      <c r="K92" s="290"/>
    </row>
    <row r="93" s="1" customFormat="1" ht="15" customHeight="1">
      <c r="B93" s="301"/>
      <c r="C93" s="276" t="s">
        <v>476</v>
      </c>
      <c r="D93" s="276"/>
      <c r="E93" s="276"/>
      <c r="F93" s="299" t="s">
        <v>446</v>
      </c>
      <c r="G93" s="300"/>
      <c r="H93" s="276" t="s">
        <v>477</v>
      </c>
      <c r="I93" s="276" t="s">
        <v>478</v>
      </c>
      <c r="J93" s="276"/>
      <c r="K93" s="290"/>
    </row>
    <row r="94" s="1" customFormat="1" ht="15" customHeight="1">
      <c r="B94" s="301"/>
      <c r="C94" s="276" t="s">
        <v>479</v>
      </c>
      <c r="D94" s="276"/>
      <c r="E94" s="276"/>
      <c r="F94" s="299" t="s">
        <v>446</v>
      </c>
      <c r="G94" s="300"/>
      <c r="H94" s="276" t="s">
        <v>480</v>
      </c>
      <c r="I94" s="276" t="s">
        <v>481</v>
      </c>
      <c r="J94" s="276"/>
      <c r="K94" s="290"/>
    </row>
    <row r="95" s="1" customFormat="1" ht="15" customHeight="1">
      <c r="B95" s="301"/>
      <c r="C95" s="276" t="s">
        <v>482</v>
      </c>
      <c r="D95" s="276"/>
      <c r="E95" s="276"/>
      <c r="F95" s="299" t="s">
        <v>446</v>
      </c>
      <c r="G95" s="300"/>
      <c r="H95" s="276" t="s">
        <v>482</v>
      </c>
      <c r="I95" s="276" t="s">
        <v>481</v>
      </c>
      <c r="J95" s="276"/>
      <c r="K95" s="290"/>
    </row>
    <row r="96" s="1" customFormat="1" ht="15" customHeight="1">
      <c r="B96" s="301"/>
      <c r="C96" s="276" t="s">
        <v>39</v>
      </c>
      <c r="D96" s="276"/>
      <c r="E96" s="276"/>
      <c r="F96" s="299" t="s">
        <v>446</v>
      </c>
      <c r="G96" s="300"/>
      <c r="H96" s="276" t="s">
        <v>483</v>
      </c>
      <c r="I96" s="276" t="s">
        <v>481</v>
      </c>
      <c r="J96" s="276"/>
      <c r="K96" s="290"/>
    </row>
    <row r="97" s="1" customFormat="1" ht="15" customHeight="1">
      <c r="B97" s="301"/>
      <c r="C97" s="276" t="s">
        <v>49</v>
      </c>
      <c r="D97" s="276"/>
      <c r="E97" s="276"/>
      <c r="F97" s="299" t="s">
        <v>446</v>
      </c>
      <c r="G97" s="300"/>
      <c r="H97" s="276" t="s">
        <v>484</v>
      </c>
      <c r="I97" s="276" t="s">
        <v>481</v>
      </c>
      <c r="J97" s="276"/>
      <c r="K97" s="290"/>
    </row>
    <row r="98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="1" customFormat="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="1" customFormat="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="1" customFormat="1" ht="45" customHeight="1">
      <c r="B102" s="288"/>
      <c r="C102" s="289" t="s">
        <v>485</v>
      </c>
      <c r="D102" s="289"/>
      <c r="E102" s="289"/>
      <c r="F102" s="289"/>
      <c r="G102" s="289"/>
      <c r="H102" s="289"/>
      <c r="I102" s="289"/>
      <c r="J102" s="289"/>
      <c r="K102" s="290"/>
    </row>
    <row r="103" s="1" customFormat="1" ht="17.25" customHeight="1">
      <c r="B103" s="288"/>
      <c r="C103" s="291" t="s">
        <v>440</v>
      </c>
      <c r="D103" s="291"/>
      <c r="E103" s="291"/>
      <c r="F103" s="291" t="s">
        <v>441</v>
      </c>
      <c r="G103" s="292"/>
      <c r="H103" s="291" t="s">
        <v>55</v>
      </c>
      <c r="I103" s="291" t="s">
        <v>58</v>
      </c>
      <c r="J103" s="291" t="s">
        <v>442</v>
      </c>
      <c r="K103" s="290"/>
    </row>
    <row r="104" s="1" customFormat="1" ht="17.25" customHeight="1">
      <c r="B104" s="288"/>
      <c r="C104" s="293" t="s">
        <v>443</v>
      </c>
      <c r="D104" s="293"/>
      <c r="E104" s="293"/>
      <c r="F104" s="294" t="s">
        <v>444</v>
      </c>
      <c r="G104" s="295"/>
      <c r="H104" s="293"/>
      <c r="I104" s="293"/>
      <c r="J104" s="293" t="s">
        <v>445</v>
      </c>
      <c r="K104" s="290"/>
    </row>
    <row r="105" s="1" customFormat="1" ht="5.25" customHeight="1">
      <c r="B105" s="288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="1" customFormat="1" ht="15" customHeight="1">
      <c r="B106" s="288"/>
      <c r="C106" s="276" t="s">
        <v>54</v>
      </c>
      <c r="D106" s="298"/>
      <c r="E106" s="298"/>
      <c r="F106" s="299" t="s">
        <v>446</v>
      </c>
      <c r="G106" s="276"/>
      <c r="H106" s="276" t="s">
        <v>486</v>
      </c>
      <c r="I106" s="276" t="s">
        <v>448</v>
      </c>
      <c r="J106" s="276">
        <v>20</v>
      </c>
      <c r="K106" s="290"/>
    </row>
    <row r="107" s="1" customFormat="1" ht="15" customHeight="1">
      <c r="B107" s="288"/>
      <c r="C107" s="276" t="s">
        <v>449</v>
      </c>
      <c r="D107" s="276"/>
      <c r="E107" s="276"/>
      <c r="F107" s="299" t="s">
        <v>446</v>
      </c>
      <c r="G107" s="276"/>
      <c r="H107" s="276" t="s">
        <v>486</v>
      </c>
      <c r="I107" s="276" t="s">
        <v>448</v>
      </c>
      <c r="J107" s="276">
        <v>120</v>
      </c>
      <c r="K107" s="290"/>
    </row>
    <row r="108" s="1" customFormat="1" ht="15" customHeight="1">
      <c r="B108" s="301"/>
      <c r="C108" s="276" t="s">
        <v>451</v>
      </c>
      <c r="D108" s="276"/>
      <c r="E108" s="276"/>
      <c r="F108" s="299" t="s">
        <v>452</v>
      </c>
      <c r="G108" s="276"/>
      <c r="H108" s="276" t="s">
        <v>486</v>
      </c>
      <c r="I108" s="276" t="s">
        <v>448</v>
      </c>
      <c r="J108" s="276">
        <v>50</v>
      </c>
      <c r="K108" s="290"/>
    </row>
    <row r="109" s="1" customFormat="1" ht="15" customHeight="1">
      <c r="B109" s="301"/>
      <c r="C109" s="276" t="s">
        <v>454</v>
      </c>
      <c r="D109" s="276"/>
      <c r="E109" s="276"/>
      <c r="F109" s="299" t="s">
        <v>446</v>
      </c>
      <c r="G109" s="276"/>
      <c r="H109" s="276" t="s">
        <v>486</v>
      </c>
      <c r="I109" s="276" t="s">
        <v>456</v>
      </c>
      <c r="J109" s="276"/>
      <c r="K109" s="290"/>
    </row>
    <row r="110" s="1" customFormat="1" ht="15" customHeight="1">
      <c r="B110" s="301"/>
      <c r="C110" s="276" t="s">
        <v>465</v>
      </c>
      <c r="D110" s="276"/>
      <c r="E110" s="276"/>
      <c r="F110" s="299" t="s">
        <v>452</v>
      </c>
      <c r="G110" s="276"/>
      <c r="H110" s="276" t="s">
        <v>486</v>
      </c>
      <c r="I110" s="276" t="s">
        <v>448</v>
      </c>
      <c r="J110" s="276">
        <v>50</v>
      </c>
      <c r="K110" s="290"/>
    </row>
    <row r="111" s="1" customFormat="1" ht="15" customHeight="1">
      <c r="B111" s="301"/>
      <c r="C111" s="276" t="s">
        <v>473</v>
      </c>
      <c r="D111" s="276"/>
      <c r="E111" s="276"/>
      <c r="F111" s="299" t="s">
        <v>452</v>
      </c>
      <c r="G111" s="276"/>
      <c r="H111" s="276" t="s">
        <v>486</v>
      </c>
      <c r="I111" s="276" t="s">
        <v>448</v>
      </c>
      <c r="J111" s="276">
        <v>50</v>
      </c>
      <c r="K111" s="290"/>
    </row>
    <row r="112" s="1" customFormat="1" ht="15" customHeight="1">
      <c r="B112" s="301"/>
      <c r="C112" s="276" t="s">
        <v>471</v>
      </c>
      <c r="D112" s="276"/>
      <c r="E112" s="276"/>
      <c r="F112" s="299" t="s">
        <v>452</v>
      </c>
      <c r="G112" s="276"/>
      <c r="H112" s="276" t="s">
        <v>486</v>
      </c>
      <c r="I112" s="276" t="s">
        <v>448</v>
      </c>
      <c r="J112" s="276">
        <v>50</v>
      </c>
      <c r="K112" s="290"/>
    </row>
    <row r="113" s="1" customFormat="1" ht="15" customHeight="1">
      <c r="B113" s="301"/>
      <c r="C113" s="276" t="s">
        <v>54</v>
      </c>
      <c r="D113" s="276"/>
      <c r="E113" s="276"/>
      <c r="F113" s="299" t="s">
        <v>446</v>
      </c>
      <c r="G113" s="276"/>
      <c r="H113" s="276" t="s">
        <v>487</v>
      </c>
      <c r="I113" s="276" t="s">
        <v>448</v>
      </c>
      <c r="J113" s="276">
        <v>20</v>
      </c>
      <c r="K113" s="290"/>
    </row>
    <row r="114" s="1" customFormat="1" ht="15" customHeight="1">
      <c r="B114" s="301"/>
      <c r="C114" s="276" t="s">
        <v>488</v>
      </c>
      <c r="D114" s="276"/>
      <c r="E114" s="276"/>
      <c r="F114" s="299" t="s">
        <v>446</v>
      </c>
      <c r="G114" s="276"/>
      <c r="H114" s="276" t="s">
        <v>489</v>
      </c>
      <c r="I114" s="276" t="s">
        <v>448</v>
      </c>
      <c r="J114" s="276">
        <v>120</v>
      </c>
      <c r="K114" s="290"/>
    </row>
    <row r="115" s="1" customFormat="1" ht="15" customHeight="1">
      <c r="B115" s="301"/>
      <c r="C115" s="276" t="s">
        <v>39</v>
      </c>
      <c r="D115" s="276"/>
      <c r="E115" s="276"/>
      <c r="F115" s="299" t="s">
        <v>446</v>
      </c>
      <c r="G115" s="276"/>
      <c r="H115" s="276" t="s">
        <v>490</v>
      </c>
      <c r="I115" s="276" t="s">
        <v>481</v>
      </c>
      <c r="J115" s="276"/>
      <c r="K115" s="290"/>
    </row>
    <row r="116" s="1" customFormat="1" ht="15" customHeight="1">
      <c r="B116" s="301"/>
      <c r="C116" s="276" t="s">
        <v>49</v>
      </c>
      <c r="D116" s="276"/>
      <c r="E116" s="276"/>
      <c r="F116" s="299" t="s">
        <v>446</v>
      </c>
      <c r="G116" s="276"/>
      <c r="H116" s="276" t="s">
        <v>491</v>
      </c>
      <c r="I116" s="276" t="s">
        <v>481</v>
      </c>
      <c r="J116" s="276"/>
      <c r="K116" s="290"/>
    </row>
    <row r="117" s="1" customFormat="1" ht="15" customHeight="1">
      <c r="B117" s="301"/>
      <c r="C117" s="276" t="s">
        <v>58</v>
      </c>
      <c r="D117" s="276"/>
      <c r="E117" s="276"/>
      <c r="F117" s="299" t="s">
        <v>446</v>
      </c>
      <c r="G117" s="276"/>
      <c r="H117" s="276" t="s">
        <v>492</v>
      </c>
      <c r="I117" s="276" t="s">
        <v>493</v>
      </c>
      <c r="J117" s="276"/>
      <c r="K117" s="290"/>
    </row>
    <row r="118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="1" customFormat="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="1" customFormat="1" ht="45" customHeight="1">
      <c r="B122" s="317"/>
      <c r="C122" s="267" t="s">
        <v>494</v>
      </c>
      <c r="D122" s="267"/>
      <c r="E122" s="267"/>
      <c r="F122" s="267"/>
      <c r="G122" s="267"/>
      <c r="H122" s="267"/>
      <c r="I122" s="267"/>
      <c r="J122" s="267"/>
      <c r="K122" s="318"/>
    </row>
    <row r="123" s="1" customFormat="1" ht="17.25" customHeight="1">
      <c r="B123" s="319"/>
      <c r="C123" s="291" t="s">
        <v>440</v>
      </c>
      <c r="D123" s="291"/>
      <c r="E123" s="291"/>
      <c r="F123" s="291" t="s">
        <v>441</v>
      </c>
      <c r="G123" s="292"/>
      <c r="H123" s="291" t="s">
        <v>55</v>
      </c>
      <c r="I123" s="291" t="s">
        <v>58</v>
      </c>
      <c r="J123" s="291" t="s">
        <v>442</v>
      </c>
      <c r="K123" s="320"/>
    </row>
    <row r="124" s="1" customFormat="1" ht="17.25" customHeight="1">
      <c r="B124" s="319"/>
      <c r="C124" s="293" t="s">
        <v>443</v>
      </c>
      <c r="D124" s="293"/>
      <c r="E124" s="293"/>
      <c r="F124" s="294" t="s">
        <v>444</v>
      </c>
      <c r="G124" s="295"/>
      <c r="H124" s="293"/>
      <c r="I124" s="293"/>
      <c r="J124" s="293" t="s">
        <v>445</v>
      </c>
      <c r="K124" s="320"/>
    </row>
    <row r="125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="1" customFormat="1" ht="15" customHeight="1">
      <c r="B126" s="321"/>
      <c r="C126" s="276" t="s">
        <v>449</v>
      </c>
      <c r="D126" s="298"/>
      <c r="E126" s="298"/>
      <c r="F126" s="299" t="s">
        <v>446</v>
      </c>
      <c r="G126" s="276"/>
      <c r="H126" s="276" t="s">
        <v>486</v>
      </c>
      <c r="I126" s="276" t="s">
        <v>448</v>
      </c>
      <c r="J126" s="276">
        <v>120</v>
      </c>
      <c r="K126" s="324"/>
    </row>
    <row r="127" s="1" customFormat="1" ht="15" customHeight="1">
      <c r="B127" s="321"/>
      <c r="C127" s="276" t="s">
        <v>495</v>
      </c>
      <c r="D127" s="276"/>
      <c r="E127" s="276"/>
      <c r="F127" s="299" t="s">
        <v>446</v>
      </c>
      <c r="G127" s="276"/>
      <c r="H127" s="276" t="s">
        <v>496</v>
      </c>
      <c r="I127" s="276" t="s">
        <v>448</v>
      </c>
      <c r="J127" s="276" t="s">
        <v>497</v>
      </c>
      <c r="K127" s="324"/>
    </row>
    <row r="128" s="1" customFormat="1" ht="15" customHeight="1">
      <c r="B128" s="321"/>
      <c r="C128" s="276" t="s">
        <v>394</v>
      </c>
      <c r="D128" s="276"/>
      <c r="E128" s="276"/>
      <c r="F128" s="299" t="s">
        <v>446</v>
      </c>
      <c r="G128" s="276"/>
      <c r="H128" s="276" t="s">
        <v>498</v>
      </c>
      <c r="I128" s="276" t="s">
        <v>448</v>
      </c>
      <c r="J128" s="276" t="s">
        <v>497</v>
      </c>
      <c r="K128" s="324"/>
    </row>
    <row r="129" s="1" customFormat="1" ht="15" customHeight="1">
      <c r="B129" s="321"/>
      <c r="C129" s="276" t="s">
        <v>457</v>
      </c>
      <c r="D129" s="276"/>
      <c r="E129" s="276"/>
      <c r="F129" s="299" t="s">
        <v>452</v>
      </c>
      <c r="G129" s="276"/>
      <c r="H129" s="276" t="s">
        <v>458</v>
      </c>
      <c r="I129" s="276" t="s">
        <v>448</v>
      </c>
      <c r="J129" s="276">
        <v>15</v>
      </c>
      <c r="K129" s="324"/>
    </row>
    <row r="130" s="1" customFormat="1" ht="15" customHeight="1">
      <c r="B130" s="321"/>
      <c r="C130" s="302" t="s">
        <v>459</v>
      </c>
      <c r="D130" s="302"/>
      <c r="E130" s="302"/>
      <c r="F130" s="303" t="s">
        <v>452</v>
      </c>
      <c r="G130" s="302"/>
      <c r="H130" s="302" t="s">
        <v>460</v>
      </c>
      <c r="I130" s="302" t="s">
        <v>448</v>
      </c>
      <c r="J130" s="302">
        <v>15</v>
      </c>
      <c r="K130" s="324"/>
    </row>
    <row r="131" s="1" customFormat="1" ht="15" customHeight="1">
      <c r="B131" s="321"/>
      <c r="C131" s="302" t="s">
        <v>461</v>
      </c>
      <c r="D131" s="302"/>
      <c r="E131" s="302"/>
      <c r="F131" s="303" t="s">
        <v>452</v>
      </c>
      <c r="G131" s="302"/>
      <c r="H131" s="302" t="s">
        <v>462</v>
      </c>
      <c r="I131" s="302" t="s">
        <v>448</v>
      </c>
      <c r="J131" s="302">
        <v>20</v>
      </c>
      <c r="K131" s="324"/>
    </row>
    <row r="132" s="1" customFormat="1" ht="15" customHeight="1">
      <c r="B132" s="321"/>
      <c r="C132" s="302" t="s">
        <v>463</v>
      </c>
      <c r="D132" s="302"/>
      <c r="E132" s="302"/>
      <c r="F132" s="303" t="s">
        <v>452</v>
      </c>
      <c r="G132" s="302"/>
      <c r="H132" s="302" t="s">
        <v>464</v>
      </c>
      <c r="I132" s="302" t="s">
        <v>448</v>
      </c>
      <c r="J132" s="302">
        <v>20</v>
      </c>
      <c r="K132" s="324"/>
    </row>
    <row r="133" s="1" customFormat="1" ht="15" customHeight="1">
      <c r="B133" s="321"/>
      <c r="C133" s="276" t="s">
        <v>451</v>
      </c>
      <c r="D133" s="276"/>
      <c r="E133" s="276"/>
      <c r="F133" s="299" t="s">
        <v>452</v>
      </c>
      <c r="G133" s="276"/>
      <c r="H133" s="276" t="s">
        <v>486</v>
      </c>
      <c r="I133" s="276" t="s">
        <v>448</v>
      </c>
      <c r="J133" s="276">
        <v>50</v>
      </c>
      <c r="K133" s="324"/>
    </row>
    <row r="134" s="1" customFormat="1" ht="15" customHeight="1">
      <c r="B134" s="321"/>
      <c r="C134" s="276" t="s">
        <v>465</v>
      </c>
      <c r="D134" s="276"/>
      <c r="E134" s="276"/>
      <c r="F134" s="299" t="s">
        <v>452</v>
      </c>
      <c r="G134" s="276"/>
      <c r="H134" s="276" t="s">
        <v>486</v>
      </c>
      <c r="I134" s="276" t="s">
        <v>448</v>
      </c>
      <c r="J134" s="276">
        <v>50</v>
      </c>
      <c r="K134" s="324"/>
    </row>
    <row r="135" s="1" customFormat="1" ht="15" customHeight="1">
      <c r="B135" s="321"/>
      <c r="C135" s="276" t="s">
        <v>471</v>
      </c>
      <c r="D135" s="276"/>
      <c r="E135" s="276"/>
      <c r="F135" s="299" t="s">
        <v>452</v>
      </c>
      <c r="G135" s="276"/>
      <c r="H135" s="276" t="s">
        <v>486</v>
      </c>
      <c r="I135" s="276" t="s">
        <v>448</v>
      </c>
      <c r="J135" s="276">
        <v>50</v>
      </c>
      <c r="K135" s="324"/>
    </row>
    <row r="136" s="1" customFormat="1" ht="15" customHeight="1">
      <c r="B136" s="321"/>
      <c r="C136" s="276" t="s">
        <v>473</v>
      </c>
      <c r="D136" s="276"/>
      <c r="E136" s="276"/>
      <c r="F136" s="299" t="s">
        <v>452</v>
      </c>
      <c r="G136" s="276"/>
      <c r="H136" s="276" t="s">
        <v>486</v>
      </c>
      <c r="I136" s="276" t="s">
        <v>448</v>
      </c>
      <c r="J136" s="276">
        <v>50</v>
      </c>
      <c r="K136" s="324"/>
    </row>
    <row r="137" s="1" customFormat="1" ht="15" customHeight="1">
      <c r="B137" s="321"/>
      <c r="C137" s="276" t="s">
        <v>474</v>
      </c>
      <c r="D137" s="276"/>
      <c r="E137" s="276"/>
      <c r="F137" s="299" t="s">
        <v>452</v>
      </c>
      <c r="G137" s="276"/>
      <c r="H137" s="276" t="s">
        <v>499</v>
      </c>
      <c r="I137" s="276" t="s">
        <v>448</v>
      </c>
      <c r="J137" s="276">
        <v>255</v>
      </c>
      <c r="K137" s="324"/>
    </row>
    <row r="138" s="1" customFormat="1" ht="15" customHeight="1">
      <c r="B138" s="321"/>
      <c r="C138" s="276" t="s">
        <v>476</v>
      </c>
      <c r="D138" s="276"/>
      <c r="E138" s="276"/>
      <c r="F138" s="299" t="s">
        <v>446</v>
      </c>
      <c r="G138" s="276"/>
      <c r="H138" s="276" t="s">
        <v>500</v>
      </c>
      <c r="I138" s="276" t="s">
        <v>478</v>
      </c>
      <c r="J138" s="276"/>
      <c r="K138" s="324"/>
    </row>
    <row r="139" s="1" customFormat="1" ht="15" customHeight="1">
      <c r="B139" s="321"/>
      <c r="C139" s="276" t="s">
        <v>479</v>
      </c>
      <c r="D139" s="276"/>
      <c r="E139" s="276"/>
      <c r="F139" s="299" t="s">
        <v>446</v>
      </c>
      <c r="G139" s="276"/>
      <c r="H139" s="276" t="s">
        <v>501</v>
      </c>
      <c r="I139" s="276" t="s">
        <v>481</v>
      </c>
      <c r="J139" s="276"/>
      <c r="K139" s="324"/>
    </row>
    <row r="140" s="1" customFormat="1" ht="15" customHeight="1">
      <c r="B140" s="321"/>
      <c r="C140" s="276" t="s">
        <v>482</v>
      </c>
      <c r="D140" s="276"/>
      <c r="E140" s="276"/>
      <c r="F140" s="299" t="s">
        <v>446</v>
      </c>
      <c r="G140" s="276"/>
      <c r="H140" s="276" t="s">
        <v>482</v>
      </c>
      <c r="I140" s="276" t="s">
        <v>481</v>
      </c>
      <c r="J140" s="276"/>
      <c r="K140" s="324"/>
    </row>
    <row r="141" s="1" customFormat="1" ht="15" customHeight="1">
      <c r="B141" s="321"/>
      <c r="C141" s="276" t="s">
        <v>39</v>
      </c>
      <c r="D141" s="276"/>
      <c r="E141" s="276"/>
      <c r="F141" s="299" t="s">
        <v>446</v>
      </c>
      <c r="G141" s="276"/>
      <c r="H141" s="276" t="s">
        <v>502</v>
      </c>
      <c r="I141" s="276" t="s">
        <v>481</v>
      </c>
      <c r="J141" s="276"/>
      <c r="K141" s="324"/>
    </row>
    <row r="142" s="1" customFormat="1" ht="15" customHeight="1">
      <c r="B142" s="321"/>
      <c r="C142" s="276" t="s">
        <v>503</v>
      </c>
      <c r="D142" s="276"/>
      <c r="E142" s="276"/>
      <c r="F142" s="299" t="s">
        <v>446</v>
      </c>
      <c r="G142" s="276"/>
      <c r="H142" s="276" t="s">
        <v>504</v>
      </c>
      <c r="I142" s="276" t="s">
        <v>481</v>
      </c>
      <c r="J142" s="276"/>
      <c r="K142" s="324"/>
    </row>
    <row r="143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="1" customFormat="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="1" customFormat="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="1" customFormat="1" ht="45" customHeight="1">
      <c r="B147" s="288"/>
      <c r="C147" s="289" t="s">
        <v>505</v>
      </c>
      <c r="D147" s="289"/>
      <c r="E147" s="289"/>
      <c r="F147" s="289"/>
      <c r="G147" s="289"/>
      <c r="H147" s="289"/>
      <c r="I147" s="289"/>
      <c r="J147" s="289"/>
      <c r="K147" s="290"/>
    </row>
    <row r="148" s="1" customFormat="1" ht="17.25" customHeight="1">
      <c r="B148" s="288"/>
      <c r="C148" s="291" t="s">
        <v>440</v>
      </c>
      <c r="D148" s="291"/>
      <c r="E148" s="291"/>
      <c r="F148" s="291" t="s">
        <v>441</v>
      </c>
      <c r="G148" s="292"/>
      <c r="H148" s="291" t="s">
        <v>55</v>
      </c>
      <c r="I148" s="291" t="s">
        <v>58</v>
      </c>
      <c r="J148" s="291" t="s">
        <v>442</v>
      </c>
      <c r="K148" s="290"/>
    </row>
    <row r="149" s="1" customFormat="1" ht="17.25" customHeight="1">
      <c r="B149" s="288"/>
      <c r="C149" s="293" t="s">
        <v>443</v>
      </c>
      <c r="D149" s="293"/>
      <c r="E149" s="293"/>
      <c r="F149" s="294" t="s">
        <v>444</v>
      </c>
      <c r="G149" s="295"/>
      <c r="H149" s="293"/>
      <c r="I149" s="293"/>
      <c r="J149" s="293" t="s">
        <v>445</v>
      </c>
      <c r="K149" s="290"/>
    </row>
    <row r="150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="1" customFormat="1" ht="15" customHeight="1">
      <c r="B151" s="301"/>
      <c r="C151" s="328" t="s">
        <v>449</v>
      </c>
      <c r="D151" s="276"/>
      <c r="E151" s="276"/>
      <c r="F151" s="329" t="s">
        <v>446</v>
      </c>
      <c r="G151" s="276"/>
      <c r="H151" s="328" t="s">
        <v>486</v>
      </c>
      <c r="I151" s="328" t="s">
        <v>448</v>
      </c>
      <c r="J151" s="328">
        <v>120</v>
      </c>
      <c r="K151" s="324"/>
    </row>
    <row r="152" s="1" customFormat="1" ht="15" customHeight="1">
      <c r="B152" s="301"/>
      <c r="C152" s="328" t="s">
        <v>495</v>
      </c>
      <c r="D152" s="276"/>
      <c r="E152" s="276"/>
      <c r="F152" s="329" t="s">
        <v>446</v>
      </c>
      <c r="G152" s="276"/>
      <c r="H152" s="328" t="s">
        <v>506</v>
      </c>
      <c r="I152" s="328" t="s">
        <v>448</v>
      </c>
      <c r="J152" s="328" t="s">
        <v>497</v>
      </c>
      <c r="K152" s="324"/>
    </row>
    <row r="153" s="1" customFormat="1" ht="15" customHeight="1">
      <c r="B153" s="301"/>
      <c r="C153" s="328" t="s">
        <v>394</v>
      </c>
      <c r="D153" s="276"/>
      <c r="E153" s="276"/>
      <c r="F153" s="329" t="s">
        <v>446</v>
      </c>
      <c r="G153" s="276"/>
      <c r="H153" s="328" t="s">
        <v>507</v>
      </c>
      <c r="I153" s="328" t="s">
        <v>448</v>
      </c>
      <c r="J153" s="328" t="s">
        <v>497</v>
      </c>
      <c r="K153" s="324"/>
    </row>
    <row r="154" s="1" customFormat="1" ht="15" customHeight="1">
      <c r="B154" s="301"/>
      <c r="C154" s="328" t="s">
        <v>451</v>
      </c>
      <c r="D154" s="276"/>
      <c r="E154" s="276"/>
      <c r="F154" s="329" t="s">
        <v>452</v>
      </c>
      <c r="G154" s="276"/>
      <c r="H154" s="328" t="s">
        <v>486</v>
      </c>
      <c r="I154" s="328" t="s">
        <v>448</v>
      </c>
      <c r="J154" s="328">
        <v>50</v>
      </c>
      <c r="K154" s="324"/>
    </row>
    <row r="155" s="1" customFormat="1" ht="15" customHeight="1">
      <c r="B155" s="301"/>
      <c r="C155" s="328" t="s">
        <v>454</v>
      </c>
      <c r="D155" s="276"/>
      <c r="E155" s="276"/>
      <c r="F155" s="329" t="s">
        <v>446</v>
      </c>
      <c r="G155" s="276"/>
      <c r="H155" s="328" t="s">
        <v>486</v>
      </c>
      <c r="I155" s="328" t="s">
        <v>456</v>
      </c>
      <c r="J155" s="328"/>
      <c r="K155" s="324"/>
    </row>
    <row r="156" s="1" customFormat="1" ht="15" customHeight="1">
      <c r="B156" s="301"/>
      <c r="C156" s="328" t="s">
        <v>465</v>
      </c>
      <c r="D156" s="276"/>
      <c r="E156" s="276"/>
      <c r="F156" s="329" t="s">
        <v>452</v>
      </c>
      <c r="G156" s="276"/>
      <c r="H156" s="328" t="s">
        <v>486</v>
      </c>
      <c r="I156" s="328" t="s">
        <v>448</v>
      </c>
      <c r="J156" s="328">
        <v>50</v>
      </c>
      <c r="K156" s="324"/>
    </row>
    <row r="157" s="1" customFormat="1" ht="15" customHeight="1">
      <c r="B157" s="301"/>
      <c r="C157" s="328" t="s">
        <v>473</v>
      </c>
      <c r="D157" s="276"/>
      <c r="E157" s="276"/>
      <c r="F157" s="329" t="s">
        <v>452</v>
      </c>
      <c r="G157" s="276"/>
      <c r="H157" s="328" t="s">
        <v>486</v>
      </c>
      <c r="I157" s="328" t="s">
        <v>448</v>
      </c>
      <c r="J157" s="328">
        <v>50</v>
      </c>
      <c r="K157" s="324"/>
    </row>
    <row r="158" s="1" customFormat="1" ht="15" customHeight="1">
      <c r="B158" s="301"/>
      <c r="C158" s="328" t="s">
        <v>471</v>
      </c>
      <c r="D158" s="276"/>
      <c r="E158" s="276"/>
      <c r="F158" s="329" t="s">
        <v>452</v>
      </c>
      <c r="G158" s="276"/>
      <c r="H158" s="328" t="s">
        <v>486</v>
      </c>
      <c r="I158" s="328" t="s">
        <v>448</v>
      </c>
      <c r="J158" s="328">
        <v>50</v>
      </c>
      <c r="K158" s="324"/>
    </row>
    <row r="159" s="1" customFormat="1" ht="15" customHeight="1">
      <c r="B159" s="301"/>
      <c r="C159" s="328" t="s">
        <v>91</v>
      </c>
      <c r="D159" s="276"/>
      <c r="E159" s="276"/>
      <c r="F159" s="329" t="s">
        <v>446</v>
      </c>
      <c r="G159" s="276"/>
      <c r="H159" s="328" t="s">
        <v>508</v>
      </c>
      <c r="I159" s="328" t="s">
        <v>448</v>
      </c>
      <c r="J159" s="328" t="s">
        <v>509</v>
      </c>
      <c r="K159" s="324"/>
    </row>
    <row r="160" s="1" customFormat="1" ht="15" customHeight="1">
      <c r="B160" s="301"/>
      <c r="C160" s="328" t="s">
        <v>510</v>
      </c>
      <c r="D160" s="276"/>
      <c r="E160" s="276"/>
      <c r="F160" s="329" t="s">
        <v>446</v>
      </c>
      <c r="G160" s="276"/>
      <c r="H160" s="328" t="s">
        <v>511</v>
      </c>
      <c r="I160" s="328" t="s">
        <v>481</v>
      </c>
      <c r="J160" s="328"/>
      <c r="K160" s="324"/>
    </row>
    <row r="16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="1" customFormat="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="1" customFormat="1" ht="7.5" customHeight="1">
      <c r="B164" s="263"/>
      <c r="C164" s="264"/>
      <c r="D164" s="264"/>
      <c r="E164" s="264"/>
      <c r="F164" s="264"/>
      <c r="G164" s="264"/>
      <c r="H164" s="264"/>
      <c r="I164" s="264"/>
      <c r="J164" s="264"/>
      <c r="K164" s="265"/>
    </row>
    <row r="165" s="1" customFormat="1" ht="45" customHeight="1">
      <c r="B165" s="266"/>
      <c r="C165" s="267" t="s">
        <v>512</v>
      </c>
      <c r="D165" s="267"/>
      <c r="E165" s="267"/>
      <c r="F165" s="267"/>
      <c r="G165" s="267"/>
      <c r="H165" s="267"/>
      <c r="I165" s="267"/>
      <c r="J165" s="267"/>
      <c r="K165" s="268"/>
    </row>
    <row r="166" s="1" customFormat="1" ht="17.25" customHeight="1">
      <c r="B166" s="266"/>
      <c r="C166" s="291" t="s">
        <v>440</v>
      </c>
      <c r="D166" s="291"/>
      <c r="E166" s="291"/>
      <c r="F166" s="291" t="s">
        <v>441</v>
      </c>
      <c r="G166" s="333"/>
      <c r="H166" s="334" t="s">
        <v>55</v>
      </c>
      <c r="I166" s="334" t="s">
        <v>58</v>
      </c>
      <c r="J166" s="291" t="s">
        <v>442</v>
      </c>
      <c r="K166" s="268"/>
    </row>
    <row r="167" s="1" customFormat="1" ht="17.25" customHeight="1">
      <c r="B167" s="269"/>
      <c r="C167" s="293" t="s">
        <v>443</v>
      </c>
      <c r="D167" s="293"/>
      <c r="E167" s="293"/>
      <c r="F167" s="294" t="s">
        <v>444</v>
      </c>
      <c r="G167" s="335"/>
      <c r="H167" s="336"/>
      <c r="I167" s="336"/>
      <c r="J167" s="293" t="s">
        <v>445</v>
      </c>
      <c r="K167" s="271"/>
    </row>
    <row r="168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="1" customFormat="1" ht="15" customHeight="1">
      <c r="B169" s="301"/>
      <c r="C169" s="276" t="s">
        <v>449</v>
      </c>
      <c r="D169" s="276"/>
      <c r="E169" s="276"/>
      <c r="F169" s="299" t="s">
        <v>446</v>
      </c>
      <c r="G169" s="276"/>
      <c r="H169" s="276" t="s">
        <v>486</v>
      </c>
      <c r="I169" s="276" t="s">
        <v>448</v>
      </c>
      <c r="J169" s="276">
        <v>120</v>
      </c>
      <c r="K169" s="324"/>
    </row>
    <row r="170" s="1" customFormat="1" ht="15" customHeight="1">
      <c r="B170" s="301"/>
      <c r="C170" s="276" t="s">
        <v>495</v>
      </c>
      <c r="D170" s="276"/>
      <c r="E170" s="276"/>
      <c r="F170" s="299" t="s">
        <v>446</v>
      </c>
      <c r="G170" s="276"/>
      <c r="H170" s="276" t="s">
        <v>496</v>
      </c>
      <c r="I170" s="276" t="s">
        <v>448</v>
      </c>
      <c r="J170" s="276" t="s">
        <v>497</v>
      </c>
      <c r="K170" s="324"/>
    </row>
    <row r="171" s="1" customFormat="1" ht="15" customHeight="1">
      <c r="B171" s="301"/>
      <c r="C171" s="276" t="s">
        <v>394</v>
      </c>
      <c r="D171" s="276"/>
      <c r="E171" s="276"/>
      <c r="F171" s="299" t="s">
        <v>446</v>
      </c>
      <c r="G171" s="276"/>
      <c r="H171" s="276" t="s">
        <v>513</v>
      </c>
      <c r="I171" s="276" t="s">
        <v>448</v>
      </c>
      <c r="J171" s="276" t="s">
        <v>497</v>
      </c>
      <c r="K171" s="324"/>
    </row>
    <row r="172" s="1" customFormat="1" ht="15" customHeight="1">
      <c r="B172" s="301"/>
      <c r="C172" s="276" t="s">
        <v>451</v>
      </c>
      <c r="D172" s="276"/>
      <c r="E172" s="276"/>
      <c r="F172" s="299" t="s">
        <v>452</v>
      </c>
      <c r="G172" s="276"/>
      <c r="H172" s="276" t="s">
        <v>513</v>
      </c>
      <c r="I172" s="276" t="s">
        <v>448</v>
      </c>
      <c r="J172" s="276">
        <v>50</v>
      </c>
      <c r="K172" s="324"/>
    </row>
    <row r="173" s="1" customFormat="1" ht="15" customHeight="1">
      <c r="B173" s="301"/>
      <c r="C173" s="276" t="s">
        <v>454</v>
      </c>
      <c r="D173" s="276"/>
      <c r="E173" s="276"/>
      <c r="F173" s="299" t="s">
        <v>446</v>
      </c>
      <c r="G173" s="276"/>
      <c r="H173" s="276" t="s">
        <v>513</v>
      </c>
      <c r="I173" s="276" t="s">
        <v>456</v>
      </c>
      <c r="J173" s="276"/>
      <c r="K173" s="324"/>
    </row>
    <row r="174" s="1" customFormat="1" ht="15" customHeight="1">
      <c r="B174" s="301"/>
      <c r="C174" s="276" t="s">
        <v>465</v>
      </c>
      <c r="D174" s="276"/>
      <c r="E174" s="276"/>
      <c r="F174" s="299" t="s">
        <v>452</v>
      </c>
      <c r="G174" s="276"/>
      <c r="H174" s="276" t="s">
        <v>513</v>
      </c>
      <c r="I174" s="276" t="s">
        <v>448</v>
      </c>
      <c r="J174" s="276">
        <v>50</v>
      </c>
      <c r="K174" s="324"/>
    </row>
    <row r="175" s="1" customFormat="1" ht="15" customHeight="1">
      <c r="B175" s="301"/>
      <c r="C175" s="276" t="s">
        <v>473</v>
      </c>
      <c r="D175" s="276"/>
      <c r="E175" s="276"/>
      <c r="F175" s="299" t="s">
        <v>452</v>
      </c>
      <c r="G175" s="276"/>
      <c r="H175" s="276" t="s">
        <v>513</v>
      </c>
      <c r="I175" s="276" t="s">
        <v>448</v>
      </c>
      <c r="J175" s="276">
        <v>50</v>
      </c>
      <c r="K175" s="324"/>
    </row>
    <row r="176" s="1" customFormat="1" ht="15" customHeight="1">
      <c r="B176" s="301"/>
      <c r="C176" s="276" t="s">
        <v>471</v>
      </c>
      <c r="D176" s="276"/>
      <c r="E176" s="276"/>
      <c r="F176" s="299" t="s">
        <v>452</v>
      </c>
      <c r="G176" s="276"/>
      <c r="H176" s="276" t="s">
        <v>513</v>
      </c>
      <c r="I176" s="276" t="s">
        <v>448</v>
      </c>
      <c r="J176" s="276">
        <v>50</v>
      </c>
      <c r="K176" s="324"/>
    </row>
    <row r="177" s="1" customFormat="1" ht="15" customHeight="1">
      <c r="B177" s="301"/>
      <c r="C177" s="276" t="s">
        <v>104</v>
      </c>
      <c r="D177" s="276"/>
      <c r="E177" s="276"/>
      <c r="F177" s="299" t="s">
        <v>446</v>
      </c>
      <c r="G177" s="276"/>
      <c r="H177" s="276" t="s">
        <v>514</v>
      </c>
      <c r="I177" s="276" t="s">
        <v>515</v>
      </c>
      <c r="J177" s="276"/>
      <c r="K177" s="324"/>
    </row>
    <row r="178" s="1" customFormat="1" ht="15" customHeight="1">
      <c r="B178" s="301"/>
      <c r="C178" s="276" t="s">
        <v>58</v>
      </c>
      <c r="D178" s="276"/>
      <c r="E178" s="276"/>
      <c r="F178" s="299" t="s">
        <v>446</v>
      </c>
      <c r="G178" s="276"/>
      <c r="H178" s="276" t="s">
        <v>516</v>
      </c>
      <c r="I178" s="276" t="s">
        <v>517</v>
      </c>
      <c r="J178" s="276">
        <v>1</v>
      </c>
      <c r="K178" s="324"/>
    </row>
    <row r="179" s="1" customFormat="1" ht="15" customHeight="1">
      <c r="B179" s="301"/>
      <c r="C179" s="276" t="s">
        <v>54</v>
      </c>
      <c r="D179" s="276"/>
      <c r="E179" s="276"/>
      <c r="F179" s="299" t="s">
        <v>446</v>
      </c>
      <c r="G179" s="276"/>
      <c r="H179" s="276" t="s">
        <v>518</v>
      </c>
      <c r="I179" s="276" t="s">
        <v>448</v>
      </c>
      <c r="J179" s="276">
        <v>20</v>
      </c>
      <c r="K179" s="324"/>
    </row>
    <row r="180" s="1" customFormat="1" ht="15" customHeight="1">
      <c r="B180" s="301"/>
      <c r="C180" s="276" t="s">
        <v>55</v>
      </c>
      <c r="D180" s="276"/>
      <c r="E180" s="276"/>
      <c r="F180" s="299" t="s">
        <v>446</v>
      </c>
      <c r="G180" s="276"/>
      <c r="H180" s="276" t="s">
        <v>519</v>
      </c>
      <c r="I180" s="276" t="s">
        <v>448</v>
      </c>
      <c r="J180" s="276">
        <v>255</v>
      </c>
      <c r="K180" s="324"/>
    </row>
    <row r="181" s="1" customFormat="1" ht="15" customHeight="1">
      <c r="B181" s="301"/>
      <c r="C181" s="276" t="s">
        <v>105</v>
      </c>
      <c r="D181" s="276"/>
      <c r="E181" s="276"/>
      <c r="F181" s="299" t="s">
        <v>446</v>
      </c>
      <c r="G181" s="276"/>
      <c r="H181" s="276" t="s">
        <v>410</v>
      </c>
      <c r="I181" s="276" t="s">
        <v>448</v>
      </c>
      <c r="J181" s="276">
        <v>10</v>
      </c>
      <c r="K181" s="324"/>
    </row>
    <row r="182" s="1" customFormat="1" ht="15" customHeight="1">
      <c r="B182" s="301"/>
      <c r="C182" s="276" t="s">
        <v>106</v>
      </c>
      <c r="D182" s="276"/>
      <c r="E182" s="276"/>
      <c r="F182" s="299" t="s">
        <v>446</v>
      </c>
      <c r="G182" s="276"/>
      <c r="H182" s="276" t="s">
        <v>520</v>
      </c>
      <c r="I182" s="276" t="s">
        <v>481</v>
      </c>
      <c r="J182" s="276"/>
      <c r="K182" s="324"/>
    </row>
    <row r="183" s="1" customFormat="1" ht="15" customHeight="1">
      <c r="B183" s="301"/>
      <c r="C183" s="276" t="s">
        <v>521</v>
      </c>
      <c r="D183" s="276"/>
      <c r="E183" s="276"/>
      <c r="F183" s="299" t="s">
        <v>446</v>
      </c>
      <c r="G183" s="276"/>
      <c r="H183" s="276" t="s">
        <v>522</v>
      </c>
      <c r="I183" s="276" t="s">
        <v>481</v>
      </c>
      <c r="J183" s="276"/>
      <c r="K183" s="324"/>
    </row>
    <row r="184" s="1" customFormat="1" ht="15" customHeight="1">
      <c r="B184" s="301"/>
      <c r="C184" s="276" t="s">
        <v>510</v>
      </c>
      <c r="D184" s="276"/>
      <c r="E184" s="276"/>
      <c r="F184" s="299" t="s">
        <v>446</v>
      </c>
      <c r="G184" s="276"/>
      <c r="H184" s="276" t="s">
        <v>523</v>
      </c>
      <c r="I184" s="276" t="s">
        <v>481</v>
      </c>
      <c r="J184" s="276"/>
      <c r="K184" s="324"/>
    </row>
    <row r="185" s="1" customFormat="1" ht="15" customHeight="1">
      <c r="B185" s="301"/>
      <c r="C185" s="276" t="s">
        <v>108</v>
      </c>
      <c r="D185" s="276"/>
      <c r="E185" s="276"/>
      <c r="F185" s="299" t="s">
        <v>452</v>
      </c>
      <c r="G185" s="276"/>
      <c r="H185" s="276" t="s">
        <v>524</v>
      </c>
      <c r="I185" s="276" t="s">
        <v>448</v>
      </c>
      <c r="J185" s="276">
        <v>50</v>
      </c>
      <c r="K185" s="324"/>
    </row>
    <row r="186" s="1" customFormat="1" ht="15" customHeight="1">
      <c r="B186" s="301"/>
      <c r="C186" s="276" t="s">
        <v>525</v>
      </c>
      <c r="D186" s="276"/>
      <c r="E186" s="276"/>
      <c r="F186" s="299" t="s">
        <v>452</v>
      </c>
      <c r="G186" s="276"/>
      <c r="H186" s="276" t="s">
        <v>526</v>
      </c>
      <c r="I186" s="276" t="s">
        <v>527</v>
      </c>
      <c r="J186" s="276"/>
      <c r="K186" s="324"/>
    </row>
    <row r="187" s="1" customFormat="1" ht="15" customHeight="1">
      <c r="B187" s="301"/>
      <c r="C187" s="276" t="s">
        <v>528</v>
      </c>
      <c r="D187" s="276"/>
      <c r="E187" s="276"/>
      <c r="F187" s="299" t="s">
        <v>452</v>
      </c>
      <c r="G187" s="276"/>
      <c r="H187" s="276" t="s">
        <v>529</v>
      </c>
      <c r="I187" s="276" t="s">
        <v>527</v>
      </c>
      <c r="J187" s="276"/>
      <c r="K187" s="324"/>
    </row>
    <row r="188" s="1" customFormat="1" ht="15" customHeight="1">
      <c r="B188" s="301"/>
      <c r="C188" s="276" t="s">
        <v>530</v>
      </c>
      <c r="D188" s="276"/>
      <c r="E188" s="276"/>
      <c r="F188" s="299" t="s">
        <v>452</v>
      </c>
      <c r="G188" s="276"/>
      <c r="H188" s="276" t="s">
        <v>531</v>
      </c>
      <c r="I188" s="276" t="s">
        <v>527</v>
      </c>
      <c r="J188" s="276"/>
      <c r="K188" s="324"/>
    </row>
    <row r="189" s="1" customFormat="1" ht="15" customHeight="1">
      <c r="B189" s="301"/>
      <c r="C189" s="337" t="s">
        <v>532</v>
      </c>
      <c r="D189" s="276"/>
      <c r="E189" s="276"/>
      <c r="F189" s="299" t="s">
        <v>452</v>
      </c>
      <c r="G189" s="276"/>
      <c r="H189" s="276" t="s">
        <v>533</v>
      </c>
      <c r="I189" s="276" t="s">
        <v>534</v>
      </c>
      <c r="J189" s="338" t="s">
        <v>535</v>
      </c>
      <c r="K189" s="324"/>
    </row>
    <row r="190" s="1" customFormat="1" ht="15" customHeight="1">
      <c r="B190" s="301"/>
      <c r="C190" s="337" t="s">
        <v>43</v>
      </c>
      <c r="D190" s="276"/>
      <c r="E190" s="276"/>
      <c r="F190" s="299" t="s">
        <v>446</v>
      </c>
      <c r="G190" s="276"/>
      <c r="H190" s="273" t="s">
        <v>536</v>
      </c>
      <c r="I190" s="276" t="s">
        <v>537</v>
      </c>
      <c r="J190" s="276"/>
      <c r="K190" s="324"/>
    </row>
    <row r="191" s="1" customFormat="1" ht="15" customHeight="1">
      <c r="B191" s="301"/>
      <c r="C191" s="337" t="s">
        <v>538</v>
      </c>
      <c r="D191" s="276"/>
      <c r="E191" s="276"/>
      <c r="F191" s="299" t="s">
        <v>446</v>
      </c>
      <c r="G191" s="276"/>
      <c r="H191" s="276" t="s">
        <v>539</v>
      </c>
      <c r="I191" s="276" t="s">
        <v>481</v>
      </c>
      <c r="J191" s="276"/>
      <c r="K191" s="324"/>
    </row>
    <row r="192" s="1" customFormat="1" ht="15" customHeight="1">
      <c r="B192" s="301"/>
      <c r="C192" s="337" t="s">
        <v>540</v>
      </c>
      <c r="D192" s="276"/>
      <c r="E192" s="276"/>
      <c r="F192" s="299" t="s">
        <v>446</v>
      </c>
      <c r="G192" s="276"/>
      <c r="H192" s="276" t="s">
        <v>541</v>
      </c>
      <c r="I192" s="276" t="s">
        <v>481</v>
      </c>
      <c r="J192" s="276"/>
      <c r="K192" s="324"/>
    </row>
    <row r="193" s="1" customFormat="1" ht="15" customHeight="1">
      <c r="B193" s="301"/>
      <c r="C193" s="337" t="s">
        <v>542</v>
      </c>
      <c r="D193" s="276"/>
      <c r="E193" s="276"/>
      <c r="F193" s="299" t="s">
        <v>452</v>
      </c>
      <c r="G193" s="276"/>
      <c r="H193" s="276" t="s">
        <v>543</v>
      </c>
      <c r="I193" s="276" t="s">
        <v>481</v>
      </c>
      <c r="J193" s="276"/>
      <c r="K193" s="324"/>
    </row>
    <row r="194" s="1" customFormat="1" ht="15" customHeight="1">
      <c r="B194" s="330"/>
      <c r="C194" s="339"/>
      <c r="D194" s="310"/>
      <c r="E194" s="310"/>
      <c r="F194" s="310"/>
      <c r="G194" s="310"/>
      <c r="H194" s="310"/>
      <c r="I194" s="310"/>
      <c r="J194" s="310"/>
      <c r="K194" s="331"/>
    </row>
    <row r="195" s="1" customFormat="1" ht="18.75" customHeight="1">
      <c r="B195" s="312"/>
      <c r="C195" s="322"/>
      <c r="D195" s="322"/>
      <c r="E195" s="322"/>
      <c r="F195" s="332"/>
      <c r="G195" s="322"/>
      <c r="H195" s="322"/>
      <c r="I195" s="322"/>
      <c r="J195" s="322"/>
      <c r="K195" s="312"/>
    </row>
    <row r="196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="1" customFormat="1" ht="18.75" customHeight="1">
      <c r="B197" s="284"/>
      <c r="C197" s="284"/>
      <c r="D197" s="284"/>
      <c r="E197" s="284"/>
      <c r="F197" s="284"/>
      <c r="G197" s="284"/>
      <c r="H197" s="284"/>
      <c r="I197" s="284"/>
      <c r="J197" s="284"/>
      <c r="K197" s="284"/>
    </row>
    <row r="198" s="1" customFormat="1" ht="13.5">
      <c r="B198" s="263"/>
      <c r="C198" s="264"/>
      <c r="D198" s="264"/>
      <c r="E198" s="264"/>
      <c r="F198" s="264"/>
      <c r="G198" s="264"/>
      <c r="H198" s="264"/>
      <c r="I198" s="264"/>
      <c r="J198" s="264"/>
      <c r="K198" s="265"/>
    </row>
    <row r="199" s="1" customFormat="1" ht="21">
      <c r="B199" s="266"/>
      <c r="C199" s="267" t="s">
        <v>544</v>
      </c>
      <c r="D199" s="267"/>
      <c r="E199" s="267"/>
      <c r="F199" s="267"/>
      <c r="G199" s="267"/>
      <c r="H199" s="267"/>
      <c r="I199" s="267"/>
      <c r="J199" s="267"/>
      <c r="K199" s="268"/>
    </row>
    <row r="200" s="1" customFormat="1" ht="25.5" customHeight="1">
      <c r="B200" s="266"/>
      <c r="C200" s="340" t="s">
        <v>545</v>
      </c>
      <c r="D200" s="340"/>
      <c r="E200" s="340"/>
      <c r="F200" s="340" t="s">
        <v>546</v>
      </c>
      <c r="G200" s="341"/>
      <c r="H200" s="340" t="s">
        <v>547</v>
      </c>
      <c r="I200" s="340"/>
      <c r="J200" s="340"/>
      <c r="K200" s="268"/>
    </row>
    <row r="201" s="1" customFormat="1" ht="5.25" customHeight="1">
      <c r="B201" s="301"/>
      <c r="C201" s="296"/>
      <c r="D201" s="296"/>
      <c r="E201" s="296"/>
      <c r="F201" s="296"/>
      <c r="G201" s="322"/>
      <c r="H201" s="296"/>
      <c r="I201" s="296"/>
      <c r="J201" s="296"/>
      <c r="K201" s="324"/>
    </row>
    <row r="202" s="1" customFormat="1" ht="15" customHeight="1">
      <c r="B202" s="301"/>
      <c r="C202" s="276" t="s">
        <v>537</v>
      </c>
      <c r="D202" s="276"/>
      <c r="E202" s="276"/>
      <c r="F202" s="299" t="s">
        <v>44</v>
      </c>
      <c r="G202" s="276"/>
      <c r="H202" s="276" t="s">
        <v>548</v>
      </c>
      <c r="I202" s="276"/>
      <c r="J202" s="276"/>
      <c r="K202" s="324"/>
    </row>
    <row r="203" s="1" customFormat="1" ht="15" customHeight="1">
      <c r="B203" s="301"/>
      <c r="C203" s="276"/>
      <c r="D203" s="276"/>
      <c r="E203" s="276"/>
      <c r="F203" s="299" t="s">
        <v>45</v>
      </c>
      <c r="G203" s="276"/>
      <c r="H203" s="276" t="s">
        <v>549</v>
      </c>
      <c r="I203" s="276"/>
      <c r="J203" s="276"/>
      <c r="K203" s="324"/>
    </row>
    <row r="204" s="1" customFormat="1" ht="15" customHeight="1">
      <c r="B204" s="301"/>
      <c r="C204" s="276"/>
      <c r="D204" s="276"/>
      <c r="E204" s="276"/>
      <c r="F204" s="299" t="s">
        <v>48</v>
      </c>
      <c r="G204" s="276"/>
      <c r="H204" s="276" t="s">
        <v>550</v>
      </c>
      <c r="I204" s="276"/>
      <c r="J204" s="276"/>
      <c r="K204" s="324"/>
    </row>
    <row r="205" s="1" customFormat="1" ht="15" customHeight="1">
      <c r="B205" s="301"/>
      <c r="C205" s="276"/>
      <c r="D205" s="276"/>
      <c r="E205" s="276"/>
      <c r="F205" s="299" t="s">
        <v>46</v>
      </c>
      <c r="G205" s="276"/>
      <c r="H205" s="276" t="s">
        <v>551</v>
      </c>
      <c r="I205" s="276"/>
      <c r="J205" s="276"/>
      <c r="K205" s="324"/>
    </row>
    <row r="206" s="1" customFormat="1" ht="15" customHeight="1">
      <c r="B206" s="301"/>
      <c r="C206" s="276"/>
      <c r="D206" s="276"/>
      <c r="E206" s="276"/>
      <c r="F206" s="299" t="s">
        <v>47</v>
      </c>
      <c r="G206" s="276"/>
      <c r="H206" s="276" t="s">
        <v>552</v>
      </c>
      <c r="I206" s="276"/>
      <c r="J206" s="276"/>
      <c r="K206" s="324"/>
    </row>
    <row r="207" s="1" customFormat="1" ht="15" customHeight="1">
      <c r="B207" s="301"/>
      <c r="C207" s="276"/>
      <c r="D207" s="276"/>
      <c r="E207" s="276"/>
      <c r="F207" s="299"/>
      <c r="G207" s="276"/>
      <c r="H207" s="276"/>
      <c r="I207" s="276"/>
      <c r="J207" s="276"/>
      <c r="K207" s="324"/>
    </row>
    <row r="208" s="1" customFormat="1" ht="15" customHeight="1">
      <c r="B208" s="301"/>
      <c r="C208" s="276" t="s">
        <v>493</v>
      </c>
      <c r="D208" s="276"/>
      <c r="E208" s="276"/>
      <c r="F208" s="299" t="s">
        <v>80</v>
      </c>
      <c r="G208" s="276"/>
      <c r="H208" s="276" t="s">
        <v>553</v>
      </c>
      <c r="I208" s="276"/>
      <c r="J208" s="276"/>
      <c r="K208" s="324"/>
    </row>
    <row r="209" s="1" customFormat="1" ht="15" customHeight="1">
      <c r="B209" s="301"/>
      <c r="C209" s="276"/>
      <c r="D209" s="276"/>
      <c r="E209" s="276"/>
      <c r="F209" s="299" t="s">
        <v>389</v>
      </c>
      <c r="G209" s="276"/>
      <c r="H209" s="276" t="s">
        <v>390</v>
      </c>
      <c r="I209" s="276"/>
      <c r="J209" s="276"/>
      <c r="K209" s="324"/>
    </row>
    <row r="210" s="1" customFormat="1" ht="15" customHeight="1">
      <c r="B210" s="301"/>
      <c r="C210" s="276"/>
      <c r="D210" s="276"/>
      <c r="E210" s="276"/>
      <c r="F210" s="299" t="s">
        <v>387</v>
      </c>
      <c r="G210" s="276"/>
      <c r="H210" s="276" t="s">
        <v>554</v>
      </c>
      <c r="I210" s="276"/>
      <c r="J210" s="276"/>
      <c r="K210" s="324"/>
    </row>
    <row r="211" s="1" customFormat="1" ht="15" customHeight="1">
      <c r="B211" s="342"/>
      <c r="C211" s="276"/>
      <c r="D211" s="276"/>
      <c r="E211" s="276"/>
      <c r="F211" s="299" t="s">
        <v>391</v>
      </c>
      <c r="G211" s="337"/>
      <c r="H211" s="328" t="s">
        <v>85</v>
      </c>
      <c r="I211" s="328"/>
      <c r="J211" s="328"/>
      <c r="K211" s="343"/>
    </row>
    <row r="212" s="1" customFormat="1" ht="15" customHeight="1">
      <c r="B212" s="342"/>
      <c r="C212" s="276"/>
      <c r="D212" s="276"/>
      <c r="E212" s="276"/>
      <c r="F212" s="299" t="s">
        <v>392</v>
      </c>
      <c r="G212" s="337"/>
      <c r="H212" s="328" t="s">
        <v>370</v>
      </c>
      <c r="I212" s="328"/>
      <c r="J212" s="328"/>
      <c r="K212" s="343"/>
    </row>
    <row r="213" s="1" customFormat="1" ht="15" customHeight="1">
      <c r="B213" s="342"/>
      <c r="C213" s="276"/>
      <c r="D213" s="276"/>
      <c r="E213" s="276"/>
      <c r="F213" s="299"/>
      <c r="G213" s="337"/>
      <c r="H213" s="328"/>
      <c r="I213" s="328"/>
      <c r="J213" s="328"/>
      <c r="K213" s="343"/>
    </row>
    <row r="214" s="1" customFormat="1" ht="15" customHeight="1">
      <c r="B214" s="342"/>
      <c r="C214" s="276" t="s">
        <v>517</v>
      </c>
      <c r="D214" s="276"/>
      <c r="E214" s="276"/>
      <c r="F214" s="299">
        <v>1</v>
      </c>
      <c r="G214" s="337"/>
      <c r="H214" s="328" t="s">
        <v>555</v>
      </c>
      <c r="I214" s="328"/>
      <c r="J214" s="328"/>
      <c r="K214" s="343"/>
    </row>
    <row r="215" s="1" customFormat="1" ht="15" customHeight="1">
      <c r="B215" s="342"/>
      <c r="C215" s="276"/>
      <c r="D215" s="276"/>
      <c r="E215" s="276"/>
      <c r="F215" s="299">
        <v>2</v>
      </c>
      <c r="G215" s="337"/>
      <c r="H215" s="328" t="s">
        <v>556</v>
      </c>
      <c r="I215" s="328"/>
      <c r="J215" s="328"/>
      <c r="K215" s="343"/>
    </row>
    <row r="216" s="1" customFormat="1" ht="15" customHeight="1">
      <c r="B216" s="342"/>
      <c r="C216" s="276"/>
      <c r="D216" s="276"/>
      <c r="E216" s="276"/>
      <c r="F216" s="299">
        <v>3</v>
      </c>
      <c r="G216" s="337"/>
      <c r="H216" s="328" t="s">
        <v>557</v>
      </c>
      <c r="I216" s="328"/>
      <c r="J216" s="328"/>
      <c r="K216" s="343"/>
    </row>
    <row r="217" s="1" customFormat="1" ht="15" customHeight="1">
      <c r="B217" s="342"/>
      <c r="C217" s="276"/>
      <c r="D217" s="276"/>
      <c r="E217" s="276"/>
      <c r="F217" s="299">
        <v>4</v>
      </c>
      <c r="G217" s="337"/>
      <c r="H217" s="328" t="s">
        <v>558</v>
      </c>
      <c r="I217" s="328"/>
      <c r="J217" s="328"/>
      <c r="K217" s="343"/>
    </row>
    <row r="218" s="1" customFormat="1" ht="12.75" customHeight="1">
      <c r="B218" s="344"/>
      <c r="C218" s="345"/>
      <c r="D218" s="345"/>
      <c r="E218" s="345"/>
      <c r="F218" s="345"/>
      <c r="G218" s="345"/>
      <c r="H218" s="345"/>
      <c r="I218" s="345"/>
      <c r="J218" s="345"/>
      <c r="K218" s="34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2021-12-14T12:42:13Z</dcterms:created>
  <dcterms:modified xsi:type="dcterms:W3CDTF">2021-12-14T12:42:16Z</dcterms:modified>
</cp:coreProperties>
</file>