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2025-13-01 - Vlastní obje..." sheetId="2" r:id="rId2"/>
    <sheet name="2025-13-02 - Místo pro ko..." sheetId="3" r:id="rId3"/>
    <sheet name="2025-13-03 - Oplocení" sheetId="4" r:id="rId4"/>
    <sheet name="2025-13-04 - Příjezdová k..." sheetId="5" r:id="rId5"/>
    <sheet name="2025-13-05 - VRN" sheetId="6" r:id="rId6"/>
  </sheets>
  <definedNames>
    <definedName name="_xlnm.Print_Area" localSheetId="0">'Rekapitulace stavby'!$D$4:$AO$76,'Rekapitulace stavby'!$C$82:$AQ$107</definedName>
    <definedName name="_xlnm.Print_Titles" localSheetId="0">'Rekapitulace stavby'!$92:$92</definedName>
    <definedName name="_xlnm._FilterDatabase" localSheetId="1" hidden="1">'2025-13-01 - Vlastní obje...'!$C$146:$K$514</definedName>
    <definedName name="_xlnm.Print_Area" localSheetId="1">'2025-13-01 - Vlastní obje...'!$C$4:$J$76,'2025-13-01 - Vlastní obje...'!$C$82:$J$128,'2025-13-01 - Vlastní obje...'!$C$134:$J$514</definedName>
    <definedName name="_xlnm.Print_Titles" localSheetId="1">'2025-13-01 - Vlastní obje...'!$146:$146</definedName>
    <definedName name="_xlnm._FilterDatabase" localSheetId="2" hidden="1">'2025-13-02 - Místo pro ko...'!$C$132:$K$194</definedName>
    <definedName name="_xlnm.Print_Area" localSheetId="2">'2025-13-02 - Místo pro ko...'!$C$4:$J$76,'2025-13-02 - Místo pro ko...'!$C$82:$J$114,'2025-13-02 - Místo pro ko...'!$C$120:$J$194</definedName>
    <definedName name="_xlnm.Print_Titles" localSheetId="2">'2025-13-02 - Místo pro ko...'!$132:$132</definedName>
    <definedName name="_xlnm._FilterDatabase" localSheetId="3" hidden="1">'2025-13-03 - Oplocení'!$C$134:$K$212</definedName>
    <definedName name="_xlnm.Print_Area" localSheetId="3">'2025-13-03 - Oplocení'!$C$4:$J$76,'2025-13-03 - Oplocení'!$C$82:$J$116,'2025-13-03 - Oplocení'!$C$122:$J$212</definedName>
    <definedName name="_xlnm.Print_Titles" localSheetId="3">'2025-13-03 - Oplocení'!$134:$134</definedName>
    <definedName name="_xlnm._FilterDatabase" localSheetId="4" hidden="1">'2025-13-04 - Příjezdová k...'!$C$130:$K$200</definedName>
    <definedName name="_xlnm.Print_Area" localSheetId="4">'2025-13-04 - Příjezdová k...'!$C$4:$J$76,'2025-13-04 - Příjezdová k...'!$C$82:$J$112,'2025-13-04 - Příjezdová k...'!$C$118:$J$200</definedName>
    <definedName name="_xlnm.Print_Titles" localSheetId="4">'2025-13-04 - Příjezdová k...'!$130:$130</definedName>
    <definedName name="_xlnm._FilterDatabase" localSheetId="5" hidden="1">'2025-13-05 - VRN'!$C$128:$K$134</definedName>
    <definedName name="_xlnm.Print_Area" localSheetId="5">'2025-13-05 - VRN'!$C$4:$J$76,'2025-13-05 - VRN'!$C$82:$J$110,'2025-13-05 - VRN'!$C$116:$J$134</definedName>
    <definedName name="_xlnm.Print_Titles" localSheetId="5">'2025-13-05 - VRN'!$128:$128</definedName>
  </definedNames>
  <calcPr/>
</workbook>
</file>

<file path=xl/calcChain.xml><?xml version="1.0" encoding="utf-8"?>
<calcChain xmlns="http://schemas.openxmlformats.org/spreadsheetml/2006/main">
  <c i="6" l="1" r="J39"/>
  <c r="J38"/>
  <c i="1" r="AY99"/>
  <c i="6" r="J37"/>
  <c i="1" r="AX99"/>
  <c i="6" r="BI134"/>
  <c r="BH134"/>
  <c r="BG134"/>
  <c r="BF134"/>
  <c r="T134"/>
  <c r="T133"/>
  <c r="R134"/>
  <c r="R133"/>
  <c r="P134"/>
  <c r="P133"/>
  <c r="BI132"/>
  <c r="BH132"/>
  <c r="BG132"/>
  <c r="BF132"/>
  <c r="T132"/>
  <c r="T131"/>
  <c r="T130"/>
  <c r="T129"/>
  <c r="R132"/>
  <c r="R131"/>
  <c r="R130"/>
  <c r="R129"/>
  <c r="P132"/>
  <c r="P131"/>
  <c r="P130"/>
  <c r="P129"/>
  <c i="1" r="AU99"/>
  <c i="6" r="J126"/>
  <c r="J125"/>
  <c r="F125"/>
  <c r="F123"/>
  <c r="E121"/>
  <c r="BI108"/>
  <c r="BH108"/>
  <c r="BG108"/>
  <c r="BF108"/>
  <c r="BI107"/>
  <c r="BH107"/>
  <c r="BG107"/>
  <c r="BF107"/>
  <c r="BE107"/>
  <c r="BI106"/>
  <c r="BH106"/>
  <c r="BG106"/>
  <c r="BF106"/>
  <c r="BE106"/>
  <c r="BI105"/>
  <c r="BH105"/>
  <c r="BG105"/>
  <c r="BF105"/>
  <c r="BE105"/>
  <c r="BI104"/>
  <c r="BH104"/>
  <c r="BG104"/>
  <c r="BF104"/>
  <c r="BE104"/>
  <c r="BI103"/>
  <c r="BH103"/>
  <c r="BG103"/>
  <c r="BF103"/>
  <c r="BE103"/>
  <c r="J92"/>
  <c r="J91"/>
  <c r="F91"/>
  <c r="F89"/>
  <c r="E87"/>
  <c r="J18"/>
  <c r="E18"/>
  <c r="F126"/>
  <c r="J17"/>
  <c r="J12"/>
  <c r="J123"/>
  <c r="E7"/>
  <c r="E85"/>
  <c i="5" r="J39"/>
  <c r="J38"/>
  <c i="1" r="AY98"/>
  <c i="5" r="J37"/>
  <c i="1" r="AX98"/>
  <c i="5" r="BI200"/>
  <c r="BH200"/>
  <c r="BG200"/>
  <c r="BF200"/>
  <c r="T200"/>
  <c r="T199"/>
  <c r="R200"/>
  <c r="R199"/>
  <c r="P200"/>
  <c r="P199"/>
  <c r="BI195"/>
  <c r="BH195"/>
  <c r="BG195"/>
  <c r="BF195"/>
  <c r="T195"/>
  <c r="R195"/>
  <c r="P195"/>
  <c r="BI193"/>
  <c r="BH193"/>
  <c r="BG193"/>
  <c r="BF193"/>
  <c r="T193"/>
  <c r="R193"/>
  <c r="P193"/>
  <c r="BI189"/>
  <c r="BH189"/>
  <c r="BG189"/>
  <c r="BF189"/>
  <c r="T189"/>
  <c r="R189"/>
  <c r="P189"/>
  <c r="BI186"/>
  <c r="BH186"/>
  <c r="BG186"/>
  <c r="BF186"/>
  <c r="T186"/>
  <c r="R186"/>
  <c r="P186"/>
  <c r="BI182"/>
  <c r="BH182"/>
  <c r="BG182"/>
  <c r="BF182"/>
  <c r="T182"/>
  <c r="R182"/>
  <c r="P182"/>
  <c r="BI178"/>
  <c r="BH178"/>
  <c r="BG178"/>
  <c r="BF178"/>
  <c r="T178"/>
  <c r="R178"/>
  <c r="P178"/>
  <c r="BI173"/>
  <c r="BH173"/>
  <c r="BG173"/>
  <c r="BF173"/>
  <c r="T173"/>
  <c r="R173"/>
  <c r="P173"/>
  <c r="BI169"/>
  <c r="BH169"/>
  <c r="BG169"/>
  <c r="BF169"/>
  <c r="T169"/>
  <c r="R169"/>
  <c r="P169"/>
  <c r="BI163"/>
  <c r="BH163"/>
  <c r="BG163"/>
  <c r="BF163"/>
  <c r="T163"/>
  <c r="R163"/>
  <c r="P163"/>
  <c r="BI155"/>
  <c r="BH155"/>
  <c r="BG155"/>
  <c r="BF155"/>
  <c r="T155"/>
  <c r="R155"/>
  <c r="P155"/>
  <c r="BI150"/>
  <c r="BH150"/>
  <c r="BG150"/>
  <c r="BF150"/>
  <c r="T150"/>
  <c r="R150"/>
  <c r="P150"/>
  <c r="BI146"/>
  <c r="BH146"/>
  <c r="BG146"/>
  <c r="BF146"/>
  <c r="T146"/>
  <c r="R146"/>
  <c r="P146"/>
  <c r="BI138"/>
  <c r="BH138"/>
  <c r="BG138"/>
  <c r="BF138"/>
  <c r="T138"/>
  <c r="R138"/>
  <c r="P138"/>
  <c r="BI134"/>
  <c r="BH134"/>
  <c r="BG134"/>
  <c r="BF134"/>
  <c r="T134"/>
  <c r="R134"/>
  <c r="P134"/>
  <c r="J128"/>
  <c r="J127"/>
  <c r="F127"/>
  <c r="F125"/>
  <c r="E123"/>
  <c r="BI110"/>
  <c r="BH110"/>
  <c r="BG110"/>
  <c r="BF110"/>
  <c r="BI109"/>
  <c r="BH109"/>
  <c r="BG109"/>
  <c r="BF109"/>
  <c r="BE109"/>
  <c r="BI108"/>
  <c r="BH108"/>
  <c r="BG108"/>
  <c r="BF108"/>
  <c r="BE108"/>
  <c r="BI107"/>
  <c r="BH107"/>
  <c r="BG107"/>
  <c r="BF107"/>
  <c r="BE107"/>
  <c r="BI106"/>
  <c r="BH106"/>
  <c r="BG106"/>
  <c r="BF106"/>
  <c r="BE106"/>
  <c r="BI105"/>
  <c r="BH105"/>
  <c r="BG105"/>
  <c r="BF105"/>
  <c r="BE105"/>
  <c r="J92"/>
  <c r="J91"/>
  <c r="F91"/>
  <c r="F89"/>
  <c r="E87"/>
  <c r="J18"/>
  <c r="E18"/>
  <c r="F128"/>
  <c r="J17"/>
  <c r="J12"/>
  <c r="J125"/>
  <c r="E7"/>
  <c r="E85"/>
  <c i="4" r="J39"/>
  <c r="J38"/>
  <c i="1" r="AY97"/>
  <c i="4" r="J37"/>
  <c i="1" r="AX97"/>
  <c i="4" r="BI212"/>
  <c r="BH212"/>
  <c r="BG212"/>
  <c r="BF212"/>
  <c r="T212"/>
  <c r="T211"/>
  <c r="T210"/>
  <c r="R212"/>
  <c r="R211"/>
  <c r="R210"/>
  <c r="P212"/>
  <c r="P211"/>
  <c r="P210"/>
  <c r="BI209"/>
  <c r="BH209"/>
  <c r="BG209"/>
  <c r="BF209"/>
  <c r="T209"/>
  <c r="T208"/>
  <c r="R209"/>
  <c r="R208"/>
  <c r="P209"/>
  <c r="P208"/>
  <c r="BI207"/>
  <c r="BH207"/>
  <c r="BG207"/>
  <c r="BF207"/>
  <c r="T207"/>
  <c r="R207"/>
  <c r="P207"/>
  <c r="BI205"/>
  <c r="BH205"/>
  <c r="BG205"/>
  <c r="BF205"/>
  <c r="T205"/>
  <c r="R205"/>
  <c r="P205"/>
  <c r="BI204"/>
  <c r="BH204"/>
  <c r="BG204"/>
  <c r="BF204"/>
  <c r="T204"/>
  <c r="R204"/>
  <c r="P204"/>
  <c r="BI198"/>
  <c r="BH198"/>
  <c r="BG198"/>
  <c r="BF198"/>
  <c r="T198"/>
  <c r="R198"/>
  <c r="P198"/>
  <c r="BI196"/>
  <c r="BH196"/>
  <c r="BG196"/>
  <c r="BF196"/>
  <c r="T196"/>
  <c r="R196"/>
  <c r="P196"/>
  <c r="BI195"/>
  <c r="BH195"/>
  <c r="BG195"/>
  <c r="BF195"/>
  <c r="T195"/>
  <c r="R195"/>
  <c r="P195"/>
  <c r="BI192"/>
  <c r="BH192"/>
  <c r="BG192"/>
  <c r="BF192"/>
  <c r="T192"/>
  <c r="R192"/>
  <c r="P192"/>
  <c r="BI188"/>
  <c r="BH188"/>
  <c r="BG188"/>
  <c r="BF188"/>
  <c r="T188"/>
  <c r="R188"/>
  <c r="P188"/>
  <c r="BI187"/>
  <c r="BH187"/>
  <c r="BG187"/>
  <c r="BF187"/>
  <c r="T187"/>
  <c r="R187"/>
  <c r="P187"/>
  <c r="BI186"/>
  <c r="BH186"/>
  <c r="BG186"/>
  <c r="BF186"/>
  <c r="T186"/>
  <c r="R186"/>
  <c r="P186"/>
  <c r="BI185"/>
  <c r="BH185"/>
  <c r="BG185"/>
  <c r="BF185"/>
  <c r="T185"/>
  <c r="R185"/>
  <c r="P185"/>
  <c r="BI184"/>
  <c r="BH184"/>
  <c r="BG184"/>
  <c r="BF184"/>
  <c r="T184"/>
  <c r="R184"/>
  <c r="P184"/>
  <c r="BI183"/>
  <c r="BH183"/>
  <c r="BG183"/>
  <c r="BF183"/>
  <c r="T183"/>
  <c r="R183"/>
  <c r="P183"/>
  <c r="BI179"/>
  <c r="BH179"/>
  <c r="BG179"/>
  <c r="BF179"/>
  <c r="T179"/>
  <c r="R179"/>
  <c r="P179"/>
  <c r="BI174"/>
  <c r="BH174"/>
  <c r="BG174"/>
  <c r="BF174"/>
  <c r="T174"/>
  <c r="R174"/>
  <c r="P174"/>
  <c r="BI170"/>
  <c r="BH170"/>
  <c r="BG170"/>
  <c r="BF170"/>
  <c r="T170"/>
  <c r="R170"/>
  <c r="P170"/>
  <c r="BI164"/>
  <c r="BH164"/>
  <c r="BG164"/>
  <c r="BF164"/>
  <c r="T164"/>
  <c r="R164"/>
  <c r="P164"/>
  <c r="BI160"/>
  <c r="BH160"/>
  <c r="BG160"/>
  <c r="BF160"/>
  <c r="T160"/>
  <c r="R160"/>
  <c r="P160"/>
  <c r="BI154"/>
  <c r="BH154"/>
  <c r="BG154"/>
  <c r="BF154"/>
  <c r="T154"/>
  <c r="R154"/>
  <c r="P154"/>
  <c r="BI150"/>
  <c r="BH150"/>
  <c r="BG150"/>
  <c r="BF150"/>
  <c r="T150"/>
  <c r="R150"/>
  <c r="P150"/>
  <c r="BI143"/>
  <c r="BH143"/>
  <c r="BG143"/>
  <c r="BF143"/>
  <c r="T143"/>
  <c r="R143"/>
  <c r="P143"/>
  <c r="BI138"/>
  <c r="BH138"/>
  <c r="BG138"/>
  <c r="BF138"/>
  <c r="T138"/>
  <c r="R138"/>
  <c r="P138"/>
  <c r="J132"/>
  <c r="J131"/>
  <c r="F131"/>
  <c r="F129"/>
  <c r="E127"/>
  <c r="BI114"/>
  <c r="BH114"/>
  <c r="BG114"/>
  <c r="BF114"/>
  <c r="BI113"/>
  <c r="BH113"/>
  <c r="BG113"/>
  <c r="BF113"/>
  <c r="BE113"/>
  <c r="BI112"/>
  <c r="BH112"/>
  <c r="BG112"/>
  <c r="BF112"/>
  <c r="BE112"/>
  <c r="BI111"/>
  <c r="BH111"/>
  <c r="BG111"/>
  <c r="BF111"/>
  <c r="BE111"/>
  <c r="BI110"/>
  <c r="BH110"/>
  <c r="BG110"/>
  <c r="BF110"/>
  <c r="BE110"/>
  <c r="BI109"/>
  <c r="BH109"/>
  <c r="BG109"/>
  <c r="BF109"/>
  <c r="BE109"/>
  <c r="J92"/>
  <c r="J91"/>
  <c r="F91"/>
  <c r="F89"/>
  <c r="E87"/>
  <c r="J18"/>
  <c r="E18"/>
  <c r="F92"/>
  <c r="J17"/>
  <c r="J12"/>
  <c r="J89"/>
  <c r="E7"/>
  <c r="E85"/>
  <c i="3" r="J39"/>
  <c r="J38"/>
  <c i="1" r="AY96"/>
  <c i="3" r="J37"/>
  <c i="1" r="AX96"/>
  <c i="3" r="BI194"/>
  <c r="BH194"/>
  <c r="BG194"/>
  <c r="BF194"/>
  <c r="T194"/>
  <c r="T193"/>
  <c r="R194"/>
  <c r="R193"/>
  <c r="P194"/>
  <c r="P193"/>
  <c r="BI189"/>
  <c r="BH189"/>
  <c r="BG189"/>
  <c r="BF189"/>
  <c r="T189"/>
  <c r="T188"/>
  <c r="R189"/>
  <c r="R188"/>
  <c r="P189"/>
  <c r="P188"/>
  <c r="BI186"/>
  <c r="BH186"/>
  <c r="BG186"/>
  <c r="BF186"/>
  <c r="T186"/>
  <c r="R186"/>
  <c r="P186"/>
  <c r="BI182"/>
  <c r="BH182"/>
  <c r="BG182"/>
  <c r="BF182"/>
  <c r="T182"/>
  <c r="R182"/>
  <c r="P182"/>
  <c r="BI178"/>
  <c r="BH178"/>
  <c r="BG178"/>
  <c r="BF178"/>
  <c r="T178"/>
  <c r="R178"/>
  <c r="P178"/>
  <c r="BI173"/>
  <c r="BH173"/>
  <c r="BG173"/>
  <c r="BF173"/>
  <c r="T173"/>
  <c r="R173"/>
  <c r="P173"/>
  <c r="BI169"/>
  <c r="BH169"/>
  <c r="BG169"/>
  <c r="BF169"/>
  <c r="T169"/>
  <c r="R169"/>
  <c r="P169"/>
  <c r="BI165"/>
  <c r="BH165"/>
  <c r="BG165"/>
  <c r="BF165"/>
  <c r="T165"/>
  <c r="R165"/>
  <c r="P165"/>
  <c r="BI160"/>
  <c r="BH160"/>
  <c r="BG160"/>
  <c r="BF160"/>
  <c r="T160"/>
  <c r="R160"/>
  <c r="P160"/>
  <c r="BI156"/>
  <c r="BH156"/>
  <c r="BG156"/>
  <c r="BF156"/>
  <c r="T156"/>
  <c r="R156"/>
  <c r="P156"/>
  <c r="BI152"/>
  <c r="BH152"/>
  <c r="BG152"/>
  <c r="BF152"/>
  <c r="T152"/>
  <c r="R152"/>
  <c r="P152"/>
  <c r="BI150"/>
  <c r="BH150"/>
  <c r="BG150"/>
  <c r="BF150"/>
  <c r="T150"/>
  <c r="R150"/>
  <c r="P150"/>
  <c r="BI148"/>
  <c r="BH148"/>
  <c r="BG148"/>
  <c r="BF148"/>
  <c r="T148"/>
  <c r="R148"/>
  <c r="P148"/>
  <c r="BI144"/>
  <c r="BH144"/>
  <c r="BG144"/>
  <c r="BF144"/>
  <c r="T144"/>
  <c r="R144"/>
  <c r="P144"/>
  <c r="BI140"/>
  <c r="BH140"/>
  <c r="BG140"/>
  <c r="BF140"/>
  <c r="T140"/>
  <c r="R140"/>
  <c r="P140"/>
  <c r="BI136"/>
  <c r="BH136"/>
  <c r="BG136"/>
  <c r="BF136"/>
  <c r="T136"/>
  <c r="R136"/>
  <c r="P136"/>
  <c r="J130"/>
  <c r="J129"/>
  <c r="F129"/>
  <c r="F127"/>
  <c r="E125"/>
  <c r="BI112"/>
  <c r="BH112"/>
  <c r="BG112"/>
  <c r="BF112"/>
  <c r="BI111"/>
  <c r="BH111"/>
  <c r="BG111"/>
  <c r="BF111"/>
  <c r="BE111"/>
  <c r="BI110"/>
  <c r="BH110"/>
  <c r="BG110"/>
  <c r="BF110"/>
  <c r="BE110"/>
  <c r="BI109"/>
  <c r="BH109"/>
  <c r="BG109"/>
  <c r="BF109"/>
  <c r="BE109"/>
  <c r="BI108"/>
  <c r="BH108"/>
  <c r="BG108"/>
  <c r="BF108"/>
  <c r="BE108"/>
  <c r="BI107"/>
  <c r="BH107"/>
  <c r="BG107"/>
  <c r="BF107"/>
  <c r="BE107"/>
  <c r="J92"/>
  <c r="J91"/>
  <c r="F91"/>
  <c r="F89"/>
  <c r="E87"/>
  <c r="J18"/>
  <c r="E18"/>
  <c r="F92"/>
  <c r="J17"/>
  <c r="J12"/>
  <c r="J127"/>
  <c r="E7"/>
  <c r="E123"/>
  <c i="2" r="J39"/>
  <c r="J38"/>
  <c i="1" r="AY95"/>
  <c i="2" r="J37"/>
  <c i="1" r="AX95"/>
  <c i="2" r="BI514"/>
  <c r="BH514"/>
  <c r="BG514"/>
  <c r="BF514"/>
  <c r="T514"/>
  <c r="R514"/>
  <c r="P514"/>
  <c r="BI513"/>
  <c r="BH513"/>
  <c r="BG513"/>
  <c r="BF513"/>
  <c r="T513"/>
  <c r="R513"/>
  <c r="P513"/>
  <c r="BI512"/>
  <c r="BH512"/>
  <c r="BG512"/>
  <c r="BF512"/>
  <c r="T512"/>
  <c r="R512"/>
  <c r="P512"/>
  <c r="BI510"/>
  <c r="BH510"/>
  <c r="BG510"/>
  <c r="BF510"/>
  <c r="T510"/>
  <c r="R510"/>
  <c r="P510"/>
  <c r="BI509"/>
  <c r="BH509"/>
  <c r="BG509"/>
  <c r="BF509"/>
  <c r="T509"/>
  <c r="R509"/>
  <c r="P509"/>
  <c r="BI508"/>
  <c r="BH508"/>
  <c r="BG508"/>
  <c r="BF508"/>
  <c r="T508"/>
  <c r="R508"/>
  <c r="P508"/>
  <c r="BI507"/>
  <c r="BH507"/>
  <c r="BG507"/>
  <c r="BF507"/>
  <c r="T507"/>
  <c r="R507"/>
  <c r="P507"/>
  <c r="BI506"/>
  <c r="BH506"/>
  <c r="BG506"/>
  <c r="BF506"/>
  <c r="T506"/>
  <c r="R506"/>
  <c r="P506"/>
  <c r="BI504"/>
  <c r="BH504"/>
  <c r="BG504"/>
  <c r="BF504"/>
  <c r="T504"/>
  <c r="T503"/>
  <c r="R504"/>
  <c r="R503"/>
  <c r="P504"/>
  <c r="P503"/>
  <c r="BI502"/>
  <c r="BH502"/>
  <c r="BG502"/>
  <c r="BF502"/>
  <c r="T502"/>
  <c r="R502"/>
  <c r="P502"/>
  <c r="BI501"/>
  <c r="BH501"/>
  <c r="BG501"/>
  <c r="BF501"/>
  <c r="T501"/>
  <c r="R501"/>
  <c r="P501"/>
  <c r="BI500"/>
  <c r="BH500"/>
  <c r="BG500"/>
  <c r="BF500"/>
  <c r="T500"/>
  <c r="R500"/>
  <c r="P500"/>
  <c r="BI499"/>
  <c r="BH499"/>
  <c r="BG499"/>
  <c r="BF499"/>
  <c r="T499"/>
  <c r="R499"/>
  <c r="P499"/>
  <c r="BI498"/>
  <c r="BH498"/>
  <c r="BG498"/>
  <c r="BF498"/>
  <c r="T498"/>
  <c r="R498"/>
  <c r="P498"/>
  <c r="BI496"/>
  <c r="BH496"/>
  <c r="BG496"/>
  <c r="BF496"/>
  <c r="T496"/>
  <c r="R496"/>
  <c r="P496"/>
  <c r="BI495"/>
  <c r="BH495"/>
  <c r="BG495"/>
  <c r="BF495"/>
  <c r="T495"/>
  <c r="R495"/>
  <c r="P495"/>
  <c r="BI494"/>
  <c r="BH494"/>
  <c r="BG494"/>
  <c r="BF494"/>
  <c r="T494"/>
  <c r="R494"/>
  <c r="P494"/>
  <c r="BI493"/>
  <c r="BH493"/>
  <c r="BG493"/>
  <c r="BF493"/>
  <c r="T493"/>
  <c r="R493"/>
  <c r="P493"/>
  <c r="BI492"/>
  <c r="BH492"/>
  <c r="BG492"/>
  <c r="BF492"/>
  <c r="T492"/>
  <c r="R492"/>
  <c r="P492"/>
  <c r="BI491"/>
  <c r="BH491"/>
  <c r="BG491"/>
  <c r="BF491"/>
  <c r="T491"/>
  <c r="R491"/>
  <c r="P491"/>
  <c r="BI490"/>
  <c r="BH490"/>
  <c r="BG490"/>
  <c r="BF490"/>
  <c r="T490"/>
  <c r="R490"/>
  <c r="P490"/>
  <c r="BI489"/>
  <c r="BH489"/>
  <c r="BG489"/>
  <c r="BF489"/>
  <c r="T489"/>
  <c r="R489"/>
  <c r="P489"/>
  <c r="BI487"/>
  <c r="BH487"/>
  <c r="BG487"/>
  <c r="BF487"/>
  <c r="T487"/>
  <c r="R487"/>
  <c r="P487"/>
  <c r="BI486"/>
  <c r="BH486"/>
  <c r="BG486"/>
  <c r="BF486"/>
  <c r="T486"/>
  <c r="R486"/>
  <c r="P486"/>
  <c r="BI484"/>
  <c r="BH484"/>
  <c r="BG484"/>
  <c r="BF484"/>
  <c r="T484"/>
  <c r="R484"/>
  <c r="P484"/>
  <c r="BI479"/>
  <c r="BH479"/>
  <c r="BG479"/>
  <c r="BF479"/>
  <c r="T479"/>
  <c r="R479"/>
  <c r="P479"/>
  <c r="BI477"/>
  <c r="BH477"/>
  <c r="BG477"/>
  <c r="BF477"/>
  <c r="T477"/>
  <c r="R477"/>
  <c r="P477"/>
  <c r="BI473"/>
  <c r="BH473"/>
  <c r="BG473"/>
  <c r="BF473"/>
  <c r="T473"/>
  <c r="R473"/>
  <c r="P473"/>
  <c r="BI471"/>
  <c r="BH471"/>
  <c r="BG471"/>
  <c r="BF471"/>
  <c r="T471"/>
  <c r="R471"/>
  <c r="P471"/>
  <c r="BI466"/>
  <c r="BH466"/>
  <c r="BG466"/>
  <c r="BF466"/>
  <c r="T466"/>
  <c r="R466"/>
  <c r="P466"/>
  <c r="BI464"/>
  <c r="BH464"/>
  <c r="BG464"/>
  <c r="BF464"/>
  <c r="T464"/>
  <c r="R464"/>
  <c r="P464"/>
  <c r="BI463"/>
  <c r="BH463"/>
  <c r="BG463"/>
  <c r="BF463"/>
  <c r="T463"/>
  <c r="R463"/>
  <c r="P463"/>
  <c r="BI461"/>
  <c r="BH461"/>
  <c r="BG461"/>
  <c r="BF461"/>
  <c r="T461"/>
  <c r="T460"/>
  <c r="R461"/>
  <c r="R460"/>
  <c r="P461"/>
  <c r="P460"/>
  <c r="BI455"/>
  <c r="BH455"/>
  <c r="BG455"/>
  <c r="BF455"/>
  <c r="T455"/>
  <c r="T454"/>
  <c r="R455"/>
  <c r="R454"/>
  <c r="P455"/>
  <c r="P454"/>
  <c r="BI453"/>
  <c r="BH453"/>
  <c r="BG453"/>
  <c r="BF453"/>
  <c r="T453"/>
  <c r="R453"/>
  <c r="P453"/>
  <c r="BI451"/>
  <c r="BH451"/>
  <c r="BG451"/>
  <c r="BF451"/>
  <c r="T451"/>
  <c r="R451"/>
  <c r="P451"/>
  <c r="BI450"/>
  <c r="BH450"/>
  <c r="BG450"/>
  <c r="BF450"/>
  <c r="T450"/>
  <c r="R450"/>
  <c r="P450"/>
  <c r="BI448"/>
  <c r="BH448"/>
  <c r="BG448"/>
  <c r="BF448"/>
  <c r="T448"/>
  <c r="R448"/>
  <c r="P448"/>
  <c r="BI443"/>
  <c r="BH443"/>
  <c r="BG443"/>
  <c r="BF443"/>
  <c r="T443"/>
  <c r="R443"/>
  <c r="P443"/>
  <c r="BI440"/>
  <c r="BH440"/>
  <c r="BG440"/>
  <c r="BF440"/>
  <c r="T440"/>
  <c r="T439"/>
  <c r="R440"/>
  <c r="R439"/>
  <c r="P440"/>
  <c r="P439"/>
  <c r="BI438"/>
  <c r="BH438"/>
  <c r="BG438"/>
  <c r="BF438"/>
  <c r="T438"/>
  <c r="R438"/>
  <c r="P438"/>
  <c r="BI437"/>
  <c r="BH437"/>
  <c r="BG437"/>
  <c r="BF437"/>
  <c r="T437"/>
  <c r="R437"/>
  <c r="P437"/>
  <c r="BI435"/>
  <c r="BH435"/>
  <c r="BG435"/>
  <c r="BF435"/>
  <c r="T435"/>
  <c r="R435"/>
  <c r="P435"/>
  <c r="BI434"/>
  <c r="BH434"/>
  <c r="BG434"/>
  <c r="BF434"/>
  <c r="T434"/>
  <c r="R434"/>
  <c r="P434"/>
  <c r="BI427"/>
  <c r="BH427"/>
  <c r="BG427"/>
  <c r="BF427"/>
  <c r="T427"/>
  <c r="R427"/>
  <c r="P427"/>
  <c r="BI420"/>
  <c r="BH420"/>
  <c r="BG420"/>
  <c r="BF420"/>
  <c r="T420"/>
  <c r="R420"/>
  <c r="P420"/>
  <c r="BI413"/>
  <c r="BH413"/>
  <c r="BG413"/>
  <c r="BF413"/>
  <c r="T413"/>
  <c r="R413"/>
  <c r="P413"/>
  <c r="BI405"/>
  <c r="BH405"/>
  <c r="BG405"/>
  <c r="BF405"/>
  <c r="T405"/>
  <c r="R405"/>
  <c r="P405"/>
  <c r="BI400"/>
  <c r="BH400"/>
  <c r="BG400"/>
  <c r="BF400"/>
  <c r="T400"/>
  <c r="R400"/>
  <c r="P400"/>
  <c r="BI394"/>
  <c r="BH394"/>
  <c r="BG394"/>
  <c r="BF394"/>
  <c r="T394"/>
  <c r="R394"/>
  <c r="P394"/>
  <c r="BI389"/>
  <c r="BH389"/>
  <c r="BG389"/>
  <c r="BF389"/>
  <c r="T389"/>
  <c r="R389"/>
  <c r="P389"/>
  <c r="BI384"/>
  <c r="BH384"/>
  <c r="BG384"/>
  <c r="BF384"/>
  <c r="T384"/>
  <c r="R384"/>
  <c r="P384"/>
  <c r="BI379"/>
  <c r="BH379"/>
  <c r="BG379"/>
  <c r="BF379"/>
  <c r="T379"/>
  <c r="R379"/>
  <c r="P379"/>
  <c r="BI374"/>
  <c r="BH374"/>
  <c r="BG374"/>
  <c r="BF374"/>
  <c r="T374"/>
  <c r="R374"/>
  <c r="P374"/>
  <c r="BI369"/>
  <c r="BH369"/>
  <c r="BG369"/>
  <c r="BF369"/>
  <c r="T369"/>
  <c r="R369"/>
  <c r="P369"/>
  <c r="BI364"/>
  <c r="BH364"/>
  <c r="BG364"/>
  <c r="BF364"/>
  <c r="T364"/>
  <c r="R364"/>
  <c r="P364"/>
  <c r="BI360"/>
  <c r="BH360"/>
  <c r="BG360"/>
  <c r="BF360"/>
  <c r="T360"/>
  <c r="R360"/>
  <c r="P360"/>
  <c r="BI359"/>
  <c r="BH359"/>
  <c r="BG359"/>
  <c r="BF359"/>
  <c r="T359"/>
  <c r="R359"/>
  <c r="P359"/>
  <c r="BI358"/>
  <c r="BH358"/>
  <c r="BG358"/>
  <c r="BF358"/>
  <c r="T358"/>
  <c r="R358"/>
  <c r="P358"/>
  <c r="BI357"/>
  <c r="BH357"/>
  <c r="BG357"/>
  <c r="BF357"/>
  <c r="T357"/>
  <c r="R357"/>
  <c r="P357"/>
  <c r="BI352"/>
  <c r="BH352"/>
  <c r="BG352"/>
  <c r="BF352"/>
  <c r="T352"/>
  <c r="R352"/>
  <c r="P352"/>
  <c r="BI351"/>
  <c r="BH351"/>
  <c r="BG351"/>
  <c r="BF351"/>
  <c r="T351"/>
  <c r="R351"/>
  <c r="P351"/>
  <c r="BI350"/>
  <c r="BH350"/>
  <c r="BG350"/>
  <c r="BF350"/>
  <c r="T350"/>
  <c r="R350"/>
  <c r="P350"/>
  <c r="BI343"/>
  <c r="BH343"/>
  <c r="BG343"/>
  <c r="BF343"/>
  <c r="T343"/>
  <c r="R343"/>
  <c r="P343"/>
  <c r="BI341"/>
  <c r="BH341"/>
  <c r="BG341"/>
  <c r="BF341"/>
  <c r="T341"/>
  <c r="R341"/>
  <c r="P341"/>
  <c r="BI340"/>
  <c r="BH340"/>
  <c r="BG340"/>
  <c r="BF340"/>
  <c r="T340"/>
  <c r="R340"/>
  <c r="P340"/>
  <c r="BI336"/>
  <c r="BH336"/>
  <c r="BG336"/>
  <c r="BF336"/>
  <c r="T336"/>
  <c r="R336"/>
  <c r="P336"/>
  <c r="BI331"/>
  <c r="BH331"/>
  <c r="BG331"/>
  <c r="BF331"/>
  <c r="T331"/>
  <c r="R331"/>
  <c r="P331"/>
  <c r="BI326"/>
  <c r="BH326"/>
  <c r="BG326"/>
  <c r="BF326"/>
  <c r="T326"/>
  <c r="R326"/>
  <c r="P326"/>
  <c r="BI320"/>
  <c r="BH320"/>
  <c r="BG320"/>
  <c r="BF320"/>
  <c r="T320"/>
  <c r="R320"/>
  <c r="P320"/>
  <c r="BI319"/>
  <c r="BH319"/>
  <c r="BG319"/>
  <c r="BF319"/>
  <c r="T319"/>
  <c r="R319"/>
  <c r="P319"/>
  <c r="BI314"/>
  <c r="BH314"/>
  <c r="BG314"/>
  <c r="BF314"/>
  <c r="T314"/>
  <c r="R314"/>
  <c r="P314"/>
  <c r="BI308"/>
  <c r="BH308"/>
  <c r="BG308"/>
  <c r="BF308"/>
  <c r="T308"/>
  <c r="R308"/>
  <c r="P308"/>
  <c r="BI303"/>
  <c r="BH303"/>
  <c r="BG303"/>
  <c r="BF303"/>
  <c r="T303"/>
  <c r="R303"/>
  <c r="P303"/>
  <c r="BI298"/>
  <c r="BH298"/>
  <c r="BG298"/>
  <c r="BF298"/>
  <c r="T298"/>
  <c r="R298"/>
  <c r="P298"/>
  <c r="BI288"/>
  <c r="BH288"/>
  <c r="BG288"/>
  <c r="BF288"/>
  <c r="T288"/>
  <c r="R288"/>
  <c r="P288"/>
  <c r="BI278"/>
  <c r="BH278"/>
  <c r="BG278"/>
  <c r="BF278"/>
  <c r="T278"/>
  <c r="R278"/>
  <c r="P278"/>
  <c r="BI266"/>
  <c r="BH266"/>
  <c r="BG266"/>
  <c r="BF266"/>
  <c r="T266"/>
  <c r="R266"/>
  <c r="P266"/>
  <c r="BI254"/>
  <c r="BH254"/>
  <c r="BG254"/>
  <c r="BF254"/>
  <c r="T254"/>
  <c r="R254"/>
  <c r="P254"/>
  <c r="BI242"/>
  <c r="BH242"/>
  <c r="BG242"/>
  <c r="BF242"/>
  <c r="T242"/>
  <c r="R242"/>
  <c r="P242"/>
  <c r="BI236"/>
  <c r="BH236"/>
  <c r="BG236"/>
  <c r="BF236"/>
  <c r="T236"/>
  <c r="T226"/>
  <c r="R236"/>
  <c r="R226"/>
  <c r="P236"/>
  <c r="P226"/>
  <c r="BI232"/>
  <c r="BH232"/>
  <c r="BG232"/>
  <c r="BF232"/>
  <c r="T232"/>
  <c r="R232"/>
  <c r="P232"/>
  <c r="BI227"/>
  <c r="BH227"/>
  <c r="BG227"/>
  <c r="BF227"/>
  <c r="T227"/>
  <c r="R227"/>
  <c r="P227"/>
  <c r="BI225"/>
  <c r="BH225"/>
  <c r="BG225"/>
  <c r="BF225"/>
  <c r="T225"/>
  <c r="R225"/>
  <c r="P225"/>
  <c r="BI224"/>
  <c r="BH224"/>
  <c r="BG224"/>
  <c r="BF224"/>
  <c r="T224"/>
  <c r="R224"/>
  <c r="P224"/>
  <c r="BI223"/>
  <c r="BH223"/>
  <c r="BG223"/>
  <c r="BF223"/>
  <c r="T223"/>
  <c r="R223"/>
  <c r="P223"/>
  <c r="BI218"/>
  <c r="BH218"/>
  <c r="BG218"/>
  <c r="BF218"/>
  <c r="T218"/>
  <c r="R218"/>
  <c r="P218"/>
  <c r="BI212"/>
  <c r="BH212"/>
  <c r="BG212"/>
  <c r="BF212"/>
  <c r="T212"/>
  <c r="R212"/>
  <c r="P212"/>
  <c r="BI206"/>
  <c r="BH206"/>
  <c r="BG206"/>
  <c r="BF206"/>
  <c r="T206"/>
  <c r="R206"/>
  <c r="P206"/>
  <c r="BI201"/>
  <c r="BH201"/>
  <c r="BG201"/>
  <c r="BF201"/>
  <c r="T201"/>
  <c r="R201"/>
  <c r="P201"/>
  <c r="BI198"/>
  <c r="BH198"/>
  <c r="BG198"/>
  <c r="BF198"/>
  <c r="T198"/>
  <c r="R198"/>
  <c r="P198"/>
  <c r="BI192"/>
  <c r="BH192"/>
  <c r="BG192"/>
  <c r="BF192"/>
  <c r="T192"/>
  <c r="R192"/>
  <c r="P192"/>
  <c r="BI187"/>
  <c r="BH187"/>
  <c r="BG187"/>
  <c r="BF187"/>
  <c r="T187"/>
  <c r="R187"/>
  <c r="P187"/>
  <c r="BI182"/>
  <c r="BH182"/>
  <c r="BG182"/>
  <c r="BF182"/>
  <c r="T182"/>
  <c r="R182"/>
  <c r="P182"/>
  <c r="BI176"/>
  <c r="BH176"/>
  <c r="BG176"/>
  <c r="BF176"/>
  <c r="T176"/>
  <c r="R176"/>
  <c r="P176"/>
  <c r="BI174"/>
  <c r="BH174"/>
  <c r="BG174"/>
  <c r="BF174"/>
  <c r="T174"/>
  <c r="R174"/>
  <c r="P174"/>
  <c r="BI173"/>
  <c r="BH173"/>
  <c r="BG173"/>
  <c r="BF173"/>
  <c r="T173"/>
  <c r="R173"/>
  <c r="P173"/>
  <c r="BI172"/>
  <c r="BH172"/>
  <c r="BG172"/>
  <c r="BF172"/>
  <c r="T172"/>
  <c r="R172"/>
  <c r="P172"/>
  <c r="BI171"/>
  <c r="BH171"/>
  <c r="BG171"/>
  <c r="BF171"/>
  <c r="T171"/>
  <c r="R171"/>
  <c r="P171"/>
  <c r="BI170"/>
  <c r="BH170"/>
  <c r="BG170"/>
  <c r="BF170"/>
  <c r="T170"/>
  <c r="R170"/>
  <c r="P170"/>
  <c r="BI169"/>
  <c r="BH169"/>
  <c r="BG169"/>
  <c r="BF169"/>
  <c r="T169"/>
  <c r="R169"/>
  <c r="P169"/>
  <c r="BI168"/>
  <c r="BH168"/>
  <c r="BG168"/>
  <c r="BF168"/>
  <c r="T168"/>
  <c r="R168"/>
  <c r="P168"/>
  <c r="BI167"/>
  <c r="BH167"/>
  <c r="BG167"/>
  <c r="BF167"/>
  <c r="T167"/>
  <c r="R167"/>
  <c r="P167"/>
  <c r="BI162"/>
  <c r="BH162"/>
  <c r="BG162"/>
  <c r="BF162"/>
  <c r="T162"/>
  <c r="R162"/>
  <c r="P162"/>
  <c r="BI157"/>
  <c r="BH157"/>
  <c r="BG157"/>
  <c r="BF157"/>
  <c r="T157"/>
  <c r="R157"/>
  <c r="P157"/>
  <c r="BI156"/>
  <c r="BH156"/>
  <c r="BG156"/>
  <c r="BF156"/>
  <c r="T156"/>
  <c r="R156"/>
  <c r="P156"/>
  <c r="BI155"/>
  <c r="BH155"/>
  <c r="BG155"/>
  <c r="BF155"/>
  <c r="T155"/>
  <c r="R155"/>
  <c r="P155"/>
  <c r="BI150"/>
  <c r="BH150"/>
  <c r="BG150"/>
  <c r="BF150"/>
  <c r="T150"/>
  <c r="R150"/>
  <c r="P150"/>
  <c r="J144"/>
  <c r="J143"/>
  <c r="F143"/>
  <c r="F141"/>
  <c r="E139"/>
  <c r="BI126"/>
  <c r="BH126"/>
  <c r="BG126"/>
  <c r="BF126"/>
  <c r="BI125"/>
  <c r="BH125"/>
  <c r="BG125"/>
  <c r="BF125"/>
  <c r="BE125"/>
  <c r="BI124"/>
  <c r="BH124"/>
  <c r="BG124"/>
  <c r="BF124"/>
  <c r="BE124"/>
  <c r="BI123"/>
  <c r="BH123"/>
  <c r="BG123"/>
  <c r="BF123"/>
  <c r="BE123"/>
  <c r="BI122"/>
  <c r="BH122"/>
  <c r="BG122"/>
  <c r="BF122"/>
  <c r="BE122"/>
  <c r="BI121"/>
  <c r="BH121"/>
  <c r="BG121"/>
  <c r="BF121"/>
  <c r="BE121"/>
  <c r="J92"/>
  <c r="J91"/>
  <c r="F91"/>
  <c r="F89"/>
  <c r="E87"/>
  <c r="J18"/>
  <c r="E18"/>
  <c r="F92"/>
  <c r="J17"/>
  <c r="J12"/>
  <c r="J89"/>
  <c r="E7"/>
  <c r="E137"/>
  <c i="1" r="CK105"/>
  <c r="CJ105"/>
  <c r="CI105"/>
  <c r="CH105"/>
  <c r="CG105"/>
  <c r="CF105"/>
  <c r="BZ105"/>
  <c r="CE105"/>
  <c r="CK104"/>
  <c r="CJ104"/>
  <c r="CI104"/>
  <c r="CH104"/>
  <c r="CG104"/>
  <c r="CF104"/>
  <c r="BZ104"/>
  <c r="CE104"/>
  <c r="CK103"/>
  <c r="CJ103"/>
  <c r="CI103"/>
  <c r="CH103"/>
  <c r="CG103"/>
  <c r="CF103"/>
  <c r="BZ103"/>
  <c r="CE103"/>
  <c r="CK102"/>
  <c r="CJ102"/>
  <c r="CI102"/>
  <c r="CH102"/>
  <c r="CG102"/>
  <c r="CF102"/>
  <c r="BZ102"/>
  <c r="CE102"/>
  <c r="L90"/>
  <c r="AM90"/>
  <c r="AM89"/>
  <c r="L89"/>
  <c r="AM87"/>
  <c r="L87"/>
  <c r="L85"/>
  <c r="L84"/>
  <c i="2" r="J507"/>
  <c r="BK494"/>
  <c r="J484"/>
  <c r="BK405"/>
  <c r="BK369"/>
  <c r="J358"/>
  <c r="BK331"/>
  <c r="BK308"/>
  <c r="BK225"/>
  <c r="J182"/>
  <c r="BK162"/>
  <c r="J514"/>
  <c r="BK498"/>
  <c r="BK487"/>
  <c r="J473"/>
  <c r="BK451"/>
  <c r="BK435"/>
  <c r="J413"/>
  <c r="J352"/>
  <c r="BK314"/>
  <c r="J266"/>
  <c r="J227"/>
  <c r="J192"/>
  <c r="J171"/>
  <c r="BK150"/>
  <c r="J508"/>
  <c r="BK501"/>
  <c r="BK493"/>
  <c r="BK479"/>
  <c r="J461"/>
  <c r="BK440"/>
  <c r="BK420"/>
  <c r="BK358"/>
  <c r="J350"/>
  <c r="BK319"/>
  <c r="J254"/>
  <c r="J223"/>
  <c r="J198"/>
  <c r="BK514"/>
  <c r="BK502"/>
  <c r="J498"/>
  <c r="J489"/>
  <c r="J466"/>
  <c r="J453"/>
  <c r="J438"/>
  <c r="J405"/>
  <c r="J384"/>
  <c r="BK340"/>
  <c r="J278"/>
  <c r="BK232"/>
  <c r="BK198"/>
  <c r="BK170"/>
  <c r="BK157"/>
  <c r="J150"/>
  <c i="3" r="BK182"/>
  <c r="BK150"/>
  <c r="J186"/>
  <c r="J156"/>
  <c r="J148"/>
  <c r="BK173"/>
  <c r="BK140"/>
  <c r="J136"/>
  <c i="4" r="J179"/>
  <c r="J160"/>
  <c r="J143"/>
  <c r="BK196"/>
  <c r="BK164"/>
  <c r="BK205"/>
  <c r="BK192"/>
  <c r="J184"/>
  <c r="BK138"/>
  <c r="BK188"/>
  <c r="BK185"/>
  <c r="BK150"/>
  <c i="5" r="BK193"/>
  <c r="BK178"/>
  <c r="J155"/>
  <c r="BK134"/>
  <c r="BK186"/>
  <c r="BK173"/>
  <c r="BK155"/>
  <c i="6" r="BK134"/>
  <c i="2" r="J509"/>
  <c r="BK495"/>
  <c r="J490"/>
  <c r="J440"/>
  <c r="BK389"/>
  <c r="BK364"/>
  <c r="J351"/>
  <c r="J326"/>
  <c r="J303"/>
  <c r="BK223"/>
  <c r="BK187"/>
  <c r="J173"/>
  <c r="J156"/>
  <c r="J510"/>
  <c r="BK492"/>
  <c r="BK489"/>
  <c r="BK477"/>
  <c r="J463"/>
  <c r="J448"/>
  <c r="J427"/>
  <c r="J389"/>
  <c r="BK336"/>
  <c r="J298"/>
  <c r="J232"/>
  <c r="BK212"/>
  <c r="BK173"/>
  <c r="J168"/>
  <c r="BK512"/>
  <c r="J504"/>
  <c r="BK499"/>
  <c r="BK486"/>
  <c r="BK466"/>
  <c r="BK453"/>
  <c r="J437"/>
  <c r="BK384"/>
  <c r="BK359"/>
  <c r="BK351"/>
  <c r="J308"/>
  <c r="J225"/>
  <c r="BK201"/>
  <c r="J187"/>
  <c r="BK508"/>
  <c r="J501"/>
  <c r="J495"/>
  <c r="J479"/>
  <c r="BK464"/>
  <c r="J451"/>
  <c r="J420"/>
  <c r="J394"/>
  <c r="J357"/>
  <c r="J336"/>
  <c r="J320"/>
  <c r="BK242"/>
  <c r="J206"/>
  <c r="BK176"/>
  <c r="BK168"/>
  <c r="BK156"/>
  <c i="3" r="BK186"/>
  <c r="BK160"/>
  <c r="BK136"/>
  <c r="J165"/>
  <c r="J150"/>
  <c r="J178"/>
  <c r="BK156"/>
  <c r="J182"/>
  <c i="4" r="J209"/>
  <c r="BK174"/>
  <c r="J150"/>
  <c r="J205"/>
  <c r="BK179"/>
  <c r="BK154"/>
  <c r="J204"/>
  <c r="J187"/>
  <c r="J164"/>
  <c r="J198"/>
  <c r="J192"/>
  <c r="J186"/>
  <c r="J170"/>
  <c r="J138"/>
  <c i="5" r="J189"/>
  <c r="BK169"/>
  <c r="BK146"/>
  <c r="BK195"/>
  <c r="BK182"/>
  <c r="J163"/>
  <c r="BK138"/>
  <c i="6" r="J134"/>
  <c i="2" r="J512"/>
  <c r="J496"/>
  <c r="J491"/>
  <c r="BK434"/>
  <c r="BK379"/>
  <c r="J359"/>
  <c r="BK343"/>
  <c r="J314"/>
  <c r="BK298"/>
  <c r="J212"/>
  <c r="BK174"/>
  <c r="J170"/>
  <c r="BK155"/>
  <c r="BK509"/>
  <c r="BK491"/>
  <c r="BK490"/>
  <c r="J486"/>
  <c r="J471"/>
  <c r="BK450"/>
  <c r="J434"/>
  <c r="BK394"/>
  <c r="BK357"/>
  <c r="BK303"/>
  <c r="J242"/>
  <c r="J218"/>
  <c r="J174"/>
  <c r="BK169"/>
  <c r="J513"/>
  <c r="BK504"/>
  <c r="J500"/>
  <c r="J487"/>
  <c r="BK471"/>
  <c r="J455"/>
  <c r="BK438"/>
  <c r="BK427"/>
  <c r="J360"/>
  <c r="BK341"/>
  <c r="BK326"/>
  <c r="BK236"/>
  <c r="BK218"/>
  <c r="BK192"/>
  <c r="BK507"/>
  <c r="BK500"/>
  <c r="BK496"/>
  <c r="J477"/>
  <c r="BK463"/>
  <c r="BK448"/>
  <c r="BK413"/>
  <c r="J364"/>
  <c r="BK350"/>
  <c r="BK288"/>
  <c r="J236"/>
  <c r="J224"/>
  <c r="BK172"/>
  <c r="J169"/>
  <c r="J155"/>
  <c i="3" r="BK189"/>
  <c r="BK165"/>
  <c r="J189"/>
  <c r="BK169"/>
  <c r="BK144"/>
  <c r="J194"/>
  <c r="BK152"/>
  <c r="J160"/>
  <c i="4" r="BK212"/>
  <c r="J154"/>
  <c r="BK207"/>
  <c r="J185"/>
  <c r="BK209"/>
  <c r="BK198"/>
  <c r="BK186"/>
  <c r="BK160"/>
  <c r="J196"/>
  <c r="BK187"/>
  <c r="J174"/>
  <c i="5" r="J200"/>
  <c r="J186"/>
  <c r="J173"/>
  <c r="J150"/>
  <c r="BK200"/>
  <c r="BK189"/>
  <c r="J169"/>
  <c r="J146"/>
  <c i="6" r="BK132"/>
  <c i="2" r="BK513"/>
  <c r="J506"/>
  <c r="J492"/>
  <c r="J443"/>
  <c r="J374"/>
  <c r="BK360"/>
  <c r="J341"/>
  <c r="J319"/>
  <c r="J288"/>
  <c r="J201"/>
  <c r="J167"/>
  <c i="1" r="AS94"/>
  <c i="2" r="BK455"/>
  <c r="BK437"/>
  <c r="BK400"/>
  <c r="BK374"/>
  <c r="BK320"/>
  <c r="BK278"/>
  <c r="BK224"/>
  <c r="J176"/>
  <c r="J172"/>
  <c r="BK167"/>
  <c r="BK510"/>
  <c r="J502"/>
  <c r="J494"/>
  <c r="BK484"/>
  <c r="J464"/>
  <c r="J450"/>
  <c r="J435"/>
  <c r="J369"/>
  <c r="BK352"/>
  <c r="J340"/>
  <c r="BK266"/>
  <c r="BK206"/>
  <c r="J157"/>
  <c r="BK506"/>
  <c r="J499"/>
  <c r="J493"/>
  <c r="BK473"/>
  <c r="BK461"/>
  <c r="BK443"/>
  <c r="J400"/>
  <c r="J379"/>
  <c r="J343"/>
  <c r="J331"/>
  <c r="BK254"/>
  <c r="BK227"/>
  <c r="BK182"/>
  <c r="BK171"/>
  <c r="J162"/>
  <c i="3" r="BK194"/>
  <c r="BK178"/>
  <c r="J144"/>
  <c r="J173"/>
  <c r="J152"/>
  <c r="J140"/>
  <c r="J169"/>
  <c r="BK148"/>
  <c i="4" r="J188"/>
  <c r="BK170"/>
  <c r="J212"/>
  <c r="J183"/>
  <c r="J207"/>
  <c r="BK195"/>
  <c r="BK183"/>
  <c r="BK204"/>
  <c r="J195"/>
  <c r="BK184"/>
  <c r="BK143"/>
  <c i="5" r="J195"/>
  <c r="J182"/>
  <c r="BK163"/>
  <c r="J138"/>
  <c r="J193"/>
  <c r="J178"/>
  <c r="BK150"/>
  <c r="J134"/>
  <c i="6" r="J132"/>
  <c i="2" l="1" r="BK149"/>
  <c r="J149"/>
  <c r="J98"/>
  <c r="P175"/>
  <c r="BK211"/>
  <c r="J211"/>
  <c r="J100"/>
  <c r="BK241"/>
  <c r="J241"/>
  <c r="J102"/>
  <c r="BK342"/>
  <c r="J342"/>
  <c r="J103"/>
  <c r="BK433"/>
  <c r="J433"/>
  <c r="J104"/>
  <c r="R442"/>
  <c r="R462"/>
  <c r="T465"/>
  <c r="R478"/>
  <c r="R485"/>
  <c r="R497"/>
  <c r="P505"/>
  <c r="P511"/>
  <c i="3" r="BK135"/>
  <c r="J135"/>
  <c r="J98"/>
  <c r="BK151"/>
  <c r="J151"/>
  <c r="J99"/>
  <c r="P164"/>
  <c r="BK177"/>
  <c r="J177"/>
  <c r="J101"/>
  <c i="4" r="BK159"/>
  <c r="J159"/>
  <c r="J99"/>
  <c r="BK178"/>
  <c r="J178"/>
  <c r="J100"/>
  <c r="P194"/>
  <c r="R203"/>
  <c i="5" r="P133"/>
  <c r="T133"/>
  <c r="R162"/>
  <c r="T188"/>
  <c i="2" r="P149"/>
  <c r="R175"/>
  <c r="R211"/>
  <c r="R241"/>
  <c r="R342"/>
  <c r="R433"/>
  <c r="P442"/>
  <c r="T462"/>
  <c r="R465"/>
  <c r="T478"/>
  <c r="T485"/>
  <c r="P497"/>
  <c r="BK505"/>
  <c r="J505"/>
  <c r="J116"/>
  <c r="BK511"/>
  <c r="J511"/>
  <c r="J117"/>
  <c r="T511"/>
  <c i="3" r="P135"/>
  <c r="P134"/>
  <c r="P133"/>
  <c i="1" r="AU96"/>
  <c i="3" r="P151"/>
  <c r="BK164"/>
  <c r="J164"/>
  <c r="J100"/>
  <c r="P177"/>
  <c i="4" r="T137"/>
  <c r="P159"/>
  <c r="P178"/>
  <c r="BK194"/>
  <c r="J194"/>
  <c r="J101"/>
  <c r="P203"/>
  <c i="5" r="BK162"/>
  <c r="J162"/>
  <c r="J99"/>
  <c r="R188"/>
  <c i="2" r="R149"/>
  <c r="R148"/>
  <c r="T149"/>
  <c r="T175"/>
  <c r="T241"/>
  <c r="T342"/>
  <c r="T433"/>
  <c r="BK442"/>
  <c r="J442"/>
  <c r="J107"/>
  <c r="P462"/>
  <c r="P465"/>
  <c r="P478"/>
  <c r="BK485"/>
  <c r="J485"/>
  <c r="J113"/>
  <c r="BK497"/>
  <c r="J497"/>
  <c r="J114"/>
  <c r="R505"/>
  <c r="R511"/>
  <c i="3" r="T135"/>
  <c r="T151"/>
  <c r="T164"/>
  <c r="T177"/>
  <c i="4" r="BK137"/>
  <c r="J137"/>
  <c r="J98"/>
  <c r="P137"/>
  <c r="P136"/>
  <c r="P135"/>
  <c i="1" r="AU97"/>
  <c i="4" r="T159"/>
  <c r="T178"/>
  <c r="T194"/>
  <c r="BK203"/>
  <c r="J203"/>
  <c r="J102"/>
  <c i="5" r="P162"/>
  <c r="P188"/>
  <c i="2" r="BK175"/>
  <c r="J175"/>
  <c r="J99"/>
  <c r="P211"/>
  <c r="T211"/>
  <c r="P241"/>
  <c r="P342"/>
  <c r="P433"/>
  <c r="T442"/>
  <c r="BK462"/>
  <c r="J462"/>
  <c r="J110"/>
  <c r="BK465"/>
  <c r="J465"/>
  <c r="J111"/>
  <c r="BK478"/>
  <c r="J478"/>
  <c r="J112"/>
  <c r="P485"/>
  <c r="T497"/>
  <c r="T505"/>
  <c i="3" r="R135"/>
  <c r="R134"/>
  <c r="R133"/>
  <c r="R151"/>
  <c r="R164"/>
  <c r="R177"/>
  <c i="4" r="R137"/>
  <c r="R159"/>
  <c r="R178"/>
  <c r="R194"/>
  <c r="T203"/>
  <c i="5" r="BK133"/>
  <c r="J133"/>
  <c r="J98"/>
  <c r="R133"/>
  <c r="R132"/>
  <c r="R131"/>
  <c r="T162"/>
  <c r="BK188"/>
  <c r="J188"/>
  <c r="J100"/>
  <c i="2" r="BK226"/>
  <c r="J226"/>
  <c r="J101"/>
  <c r="BK439"/>
  <c r="J439"/>
  <c r="J105"/>
  <c i="3" r="BK188"/>
  <c r="J188"/>
  <c r="J102"/>
  <c i="2" r="BK454"/>
  <c r="J454"/>
  <c r="J108"/>
  <c r="BK460"/>
  <c r="J460"/>
  <c r="J109"/>
  <c r="BK503"/>
  <c r="J503"/>
  <c r="J115"/>
  <c i="4" r="BK208"/>
  <c r="J208"/>
  <c r="J103"/>
  <c r="BK211"/>
  <c r="J211"/>
  <c r="J105"/>
  <c i="5" r="BK199"/>
  <c r="J199"/>
  <c r="J101"/>
  <c i="3" r="BK193"/>
  <c r="J193"/>
  <c r="J103"/>
  <c i="6" r="BK131"/>
  <c r="J131"/>
  <c r="J98"/>
  <c r="BK133"/>
  <c r="J133"/>
  <c r="J99"/>
  <c r="F92"/>
  <c r="E119"/>
  <c r="BE134"/>
  <c r="BE132"/>
  <c r="J89"/>
  <c i="5" r="J89"/>
  <c r="F92"/>
  <c r="E121"/>
  <c r="BE146"/>
  <c r="BE150"/>
  <c r="BE163"/>
  <c r="BE169"/>
  <c r="BE182"/>
  <c r="BE134"/>
  <c r="BE138"/>
  <c r="BE155"/>
  <c r="BE173"/>
  <c r="BE178"/>
  <c r="BE186"/>
  <c r="BE189"/>
  <c r="BE193"/>
  <c r="BE195"/>
  <c r="BE200"/>
  <c i="4" r="J129"/>
  <c r="F132"/>
  <c r="BE154"/>
  <c r="BE160"/>
  <c r="BE174"/>
  <c r="BE184"/>
  <c r="BE198"/>
  <c r="E125"/>
  <c r="BE150"/>
  <c r="BE164"/>
  <c r="BE170"/>
  <c r="BE204"/>
  <c r="BE212"/>
  <c r="BE138"/>
  <c r="BE143"/>
  <c r="BE179"/>
  <c r="BE185"/>
  <c r="BE188"/>
  <c r="BE195"/>
  <c r="BE209"/>
  <c r="BE183"/>
  <c r="BE186"/>
  <c r="BE187"/>
  <c r="BE192"/>
  <c r="BE196"/>
  <c r="BE205"/>
  <c r="BE207"/>
  <c i="3" r="E85"/>
  <c r="J89"/>
  <c r="BE140"/>
  <c r="BE150"/>
  <c r="BE156"/>
  <c r="BE165"/>
  <c r="BE169"/>
  <c r="BE173"/>
  <c r="BE189"/>
  <c r="F130"/>
  <c r="BE144"/>
  <c r="BE148"/>
  <c r="BE160"/>
  <c r="BE182"/>
  <c r="BE186"/>
  <c r="BE178"/>
  <c r="BE194"/>
  <c r="BE136"/>
  <c r="BE152"/>
  <c i="2" r="J141"/>
  <c r="F144"/>
  <c r="BE150"/>
  <c r="BE162"/>
  <c r="BE172"/>
  <c r="BE173"/>
  <c r="BE174"/>
  <c r="BE187"/>
  <c r="BE206"/>
  <c r="BE212"/>
  <c r="BE232"/>
  <c r="BE298"/>
  <c r="BE303"/>
  <c r="BE308"/>
  <c r="BE314"/>
  <c r="BE319"/>
  <c r="BE320"/>
  <c r="BE341"/>
  <c r="BE350"/>
  <c r="BE351"/>
  <c r="BE357"/>
  <c r="BE364"/>
  <c r="BE379"/>
  <c r="BE389"/>
  <c r="BE434"/>
  <c r="BE435"/>
  <c r="BE440"/>
  <c r="BE479"/>
  <c r="BE484"/>
  <c r="BE486"/>
  <c r="BE490"/>
  <c r="BE492"/>
  <c r="BE499"/>
  <c r="BE501"/>
  <c r="BE506"/>
  <c r="BE508"/>
  <c r="BE509"/>
  <c r="BE510"/>
  <c r="BE512"/>
  <c r="BE514"/>
  <c r="BE157"/>
  <c r="BE169"/>
  <c r="BE170"/>
  <c r="BE171"/>
  <c r="BE176"/>
  <c r="BE198"/>
  <c r="BE224"/>
  <c r="BE227"/>
  <c r="BE278"/>
  <c r="BE288"/>
  <c r="BE358"/>
  <c r="BE360"/>
  <c r="BE374"/>
  <c r="BE384"/>
  <c r="BE405"/>
  <c r="BE450"/>
  <c r="BE487"/>
  <c r="BE489"/>
  <c r="BE493"/>
  <c r="BE495"/>
  <c r="BE502"/>
  <c r="BE513"/>
  <c r="E85"/>
  <c r="BE155"/>
  <c r="BE156"/>
  <c r="BE182"/>
  <c r="BE192"/>
  <c r="BE201"/>
  <c r="BE326"/>
  <c r="BE340"/>
  <c r="BE343"/>
  <c r="BE359"/>
  <c r="BE369"/>
  <c r="BE400"/>
  <c r="BE427"/>
  <c r="BE438"/>
  <c r="BE461"/>
  <c r="BE463"/>
  <c r="BE477"/>
  <c r="BE494"/>
  <c r="BE496"/>
  <c r="BE500"/>
  <c r="BE504"/>
  <c r="BE167"/>
  <c r="BE168"/>
  <c r="BE218"/>
  <c r="BE223"/>
  <c r="BE225"/>
  <c r="BE236"/>
  <c r="BE242"/>
  <c r="BE254"/>
  <c r="BE266"/>
  <c r="BE331"/>
  <c r="BE336"/>
  <c r="BE352"/>
  <c r="BE394"/>
  <c r="BE413"/>
  <c r="BE420"/>
  <c r="BE437"/>
  <c r="BE443"/>
  <c r="BE448"/>
  <c r="BE451"/>
  <c r="BE453"/>
  <c r="BE455"/>
  <c r="BE464"/>
  <c r="BE466"/>
  <c r="BE471"/>
  <c r="BE473"/>
  <c r="BE491"/>
  <c r="BE498"/>
  <c r="BE507"/>
  <c r="F36"/>
  <c i="1" r="BA95"/>
  <c i="3" r="J36"/>
  <c i="1" r="AW96"/>
  <c i="3" r="F36"/>
  <c i="1" r="BA96"/>
  <c i="4" r="J36"/>
  <c i="1" r="AW97"/>
  <c i="4" r="F36"/>
  <c i="1" r="BA97"/>
  <c i="6" r="F36"/>
  <c i="1" r="BA99"/>
  <c i="5" r="F37"/>
  <c i="1" r="BB98"/>
  <c i="2" r="J36"/>
  <c i="1" r="AW95"/>
  <c i="3" r="F38"/>
  <c i="1" r="BC96"/>
  <c i="4" r="F39"/>
  <c i="1" r="BD97"/>
  <c i="4" r="F38"/>
  <c i="1" r="BC97"/>
  <c i="5" r="F36"/>
  <c i="1" r="BA98"/>
  <c i="5" r="F38"/>
  <c i="1" r="BC98"/>
  <c i="2" r="F38"/>
  <c i="1" r="BC95"/>
  <c i="2" r="F39"/>
  <c i="1" r="BD95"/>
  <c i="6" r="F37"/>
  <c i="1" r="BB99"/>
  <c i="6" r="F39"/>
  <c i="1" r="BD99"/>
  <c i="5" r="J36"/>
  <c i="1" r="AW98"/>
  <c i="2" r="F37"/>
  <c i="1" r="BB95"/>
  <c i="3" r="F39"/>
  <c i="1" r="BD96"/>
  <c i="3" r="F37"/>
  <c i="1" r="BB96"/>
  <c i="4" r="F37"/>
  <c i="1" r="BB97"/>
  <c i="6" r="F38"/>
  <c i="1" r="BC99"/>
  <c i="6" r="J36"/>
  <c i="1" r="AW99"/>
  <c i="5" r="F39"/>
  <c i="1" r="BD98"/>
  <c i="4" l="1" r="R136"/>
  <c r="R135"/>
  <c i="3" r="T134"/>
  <c r="T133"/>
  <c i="4" r="T136"/>
  <c r="T135"/>
  <c i="2" r="P441"/>
  <c r="P148"/>
  <c r="P147"/>
  <c i="1" r="AU95"/>
  <c i="2" r="T441"/>
  <c i="5" r="P132"/>
  <c r="P131"/>
  <c i="1" r="AU98"/>
  <c i="5" r="T132"/>
  <c r="T131"/>
  <c i="2" r="R441"/>
  <c r="R147"/>
  <c r="T148"/>
  <c r="T147"/>
  <c r="BK441"/>
  <c r="J441"/>
  <c r="J106"/>
  <c i="4" r="BK136"/>
  <c r="J136"/>
  <c r="J97"/>
  <c r="BK210"/>
  <c r="J210"/>
  <c r="J104"/>
  <c i="5" r="BK132"/>
  <c r="J132"/>
  <c r="J97"/>
  <c i="2" r="BK148"/>
  <c r="J148"/>
  <c r="J97"/>
  <c i="3" r="BK134"/>
  <c r="J134"/>
  <c r="J97"/>
  <c i="6" r="BK130"/>
  <c r="J130"/>
  <c r="J97"/>
  <c i="1" r="BD94"/>
  <c r="W36"/>
  <c r="BA94"/>
  <c r="W33"/>
  <c r="BB94"/>
  <c r="AX94"/>
  <c r="BC94"/>
  <c r="W35"/>
  <c i="4" l="1" r="BK135"/>
  <c r="J135"/>
  <c r="J96"/>
  <c r="J30"/>
  <c i="3" r="BK133"/>
  <c r="J133"/>
  <c r="J96"/>
  <c r="J30"/>
  <c i="2" r="BK147"/>
  <c r="J147"/>
  <c r="J96"/>
  <c r="J30"/>
  <c i="5" r="BK131"/>
  <c r="J131"/>
  <c r="J96"/>
  <c r="J30"/>
  <c i="6" r="BK129"/>
  <c r="J129"/>
  <c r="J96"/>
  <c r="J30"/>
  <c i="1" r="AU94"/>
  <c i="4" r="J114"/>
  <c r="J108"/>
  <c r="J116"/>
  <c i="3" r="J112"/>
  <c r="J106"/>
  <c r="J114"/>
  <c i="2" r="J126"/>
  <c r="BE126"/>
  <c r="J35"/>
  <c i="1" r="AV95"/>
  <c r="AT95"/>
  <c r="AW94"/>
  <c r="AK33"/>
  <c r="W34"/>
  <c i="5" r="J110"/>
  <c r="J104"/>
  <c r="J112"/>
  <c i="6" r="J108"/>
  <c r="BE108"/>
  <c r="J35"/>
  <c i="1" r="AV99"/>
  <c r="AT99"/>
  <c r="AY94"/>
  <c i="4" l="1" r="BE114"/>
  <c i="5" r="J31"/>
  <c i="4" r="J31"/>
  <c i="3" r="BE112"/>
  <c r="J31"/>
  <c i="5" r="BE110"/>
  <c i="4" r="J35"/>
  <c i="1" r="AV97"/>
  <c r="AT97"/>
  <c i="5" r="J32"/>
  <c i="1" r="AG98"/>
  <c i="3" r="J32"/>
  <c i="1" r="AG96"/>
  <c i="2" r="J120"/>
  <c r="J31"/>
  <c r="J32"/>
  <c i="1" r="AG95"/>
  <c r="AN95"/>
  <c i="6" r="F35"/>
  <c i="1" r="AZ99"/>
  <c i="3" r="J35"/>
  <c i="1" r="AV96"/>
  <c r="AT96"/>
  <c i="5" r="J35"/>
  <c i="1" r="AV98"/>
  <c r="AT98"/>
  <c i="6" r="J102"/>
  <c r="J110"/>
  <c i="2" r="F35"/>
  <c i="1" r="AZ95"/>
  <c i="4" r="J32"/>
  <c i="1" r="AG97"/>
  <c r="AN97"/>
  <c i="4" l="1" r="J41"/>
  <c i="2" r="J41"/>
  <c i="6" r="J31"/>
  <c i="5" r="J41"/>
  <c i="3" r="J41"/>
  <c i="1" r="AN98"/>
  <c r="AN96"/>
  <c i="4" r="F35"/>
  <c i="1" r="AZ97"/>
  <c i="2" r="J128"/>
  <c i="6" r="J32"/>
  <c i="1" r="AG99"/>
  <c r="AN99"/>
  <c i="5" r="F35"/>
  <c i="1" r="AZ98"/>
  <c i="3" r="F35"/>
  <c i="1" r="AZ96"/>
  <c i="6" l="1" r="J41"/>
  <c i="1" r="AG94"/>
  <c r="AK26"/>
  <c r="AZ94"/>
  <c r="AV94"/>
  <c r="AT94"/>
  <c r="AN94"/>
  <c l="1" r="AG102"/>
  <c r="AV102"/>
  <c r="BY102"/>
  <c r="AG103"/>
  <c r="CD103"/>
  <c r="AG105"/>
  <c r="AV105"/>
  <c r="BY105"/>
  <c r="AG104"/>
  <c r="AV104"/>
  <c r="BY104"/>
  <c l="1" r="CD105"/>
  <c r="CD102"/>
  <c r="CD104"/>
  <c r="AN102"/>
  <c r="AN104"/>
  <c r="AV103"/>
  <c r="BY103"/>
  <c r="AK32"/>
  <c r="AG101"/>
  <c r="AK27"/>
  <c r="AK29"/>
  <c r="AN105"/>
  <c l="1" r="AK38"/>
  <c r="AN103"/>
  <c r="AN101"/>
  <c r="AN107"/>
  <c r="AG107"/>
  <c r="W32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<sst xmlns="http://schemas.openxmlformats.org/spreadsheetml/2006/main">
  <si>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</si>
  <si>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</si>
  <si>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</si>
  <si>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</si>
  <si>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</si>
  <si>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{e045414d-d571-4d08-9913-7d8b0dd1fc76}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</si>
  <si>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</si>
  <si>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</si>
  <si>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</si>
  <si>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</si>
  <si>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</si>
  <si>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</si>
  <si>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</si>
  <si>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</si>
  <si>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2025/13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</si>
  <si>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</si>
  <si>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</si>
  <si>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Rozšíření garáže</t>
  </si>
  <si>
    <t>KSO:</t>
  </si>
  <si>
    <t>CC-CZ:</t>
  </si>
  <si>
    <t>Místo:</t>
  </si>
  <si>
    <t>Libkovice pod Řípem</t>
  </si>
  <si>
    <t>Datum:</t>
  </si>
  <si>
    <t>5. 5. 2025</t>
  </si>
  <si>
    <t>Zadavatel:</t>
  </si>
  <si>
    <t>IČ:</t>
  </si>
  <si>
    <t>Obec Libkovice pod Řípem</t>
  </si>
  <si>
    <t>DIČ:</t>
  </si>
  <si>
    <t>Uchazeč:</t>
  </si>
  <si>
    <t>Vyplň údaj</t>
  </si>
  <si>
    <t>Projektant:</t>
  </si>
  <si>
    <t>Jaroslav Skalic Projektování staveb</t>
  </si>
  <si>
    <t>True</t>
  </si>
  <si>
    <t>Zpracovatel:</t>
  </si>
  <si>
    <t>65060865</t>
  </si>
  <si>
    <t>Roman Šácha</t>
  </si>
  <si>
    <t>CZ460128473</t>
  </si>
  <si>
    <t>Poznámka:</t>
  </si>
  <si>
    <t>Náklady z rozpočtů</t>
  </si>
  <si>
    <t>Ostatní náklady ze souhrnného listu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</si>
  <si>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</si>
  <si>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</si>
  <si>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</si>
  <si>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</si>
  <si>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</si>
  <si>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</si>
  <si>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</si>
  <si>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</si>
  <si>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</si>
  <si>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</si>
  <si>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</si>
  <si>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</si>
  <si>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</si>
  <si>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</si>
  <si>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</si>
  <si>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</si>
  <si>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</si>
  <si>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</si>
  <si>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</si>
  <si>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</si>
  <si>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</si>
  <si>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</si>
  <si>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</si>
  <si>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</si>
  <si>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</si>
  <si>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</si>
  <si>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</si>
  <si>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</si>
  <si>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</si>
  <si>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</si>
  <si>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</si>
  <si>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</si>
  <si>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</si>
  <si>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</si>
  <si>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</si>
  <si>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</si>
  <si>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</si>
  <si>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</si>
  <si>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1) Náklady z rozpočtů</t>
  </si>
  <si>
    <t>D</t>
  </si>
  <si>
    <t>0</t>
  </si>
  <si>
    <t>###NOIMPORT###</t>
  </si>
  <si>
    <t>IMPORT</t>
  </si>
  <si>
    <t>{00000000-0000-0000-0000-000000000000}</t>
  </si>
  <si>
    <t>/</t>
  </si>
  <si>
    <t>2025/13-01</t>
  </si>
  <si>
    <t>Vlastní objekt garáže</t>
  </si>
  <si>
    <t>STA</t>
  </si>
  <si>
    <t>1</t>
  </si>
  <si>
    <t>{23bb013c-d2bf-452b-9d79-312e776cad03}</t>
  </si>
  <si>
    <t>2</t>
  </si>
  <si>
    <t>2025/13-02</t>
  </si>
  <si>
    <t>Místo pro kontejnery</t>
  </si>
  <si>
    <t>{9e0c1648-2148-4d94-94d2-f4ee8800929e}</t>
  </si>
  <si>
    <t>2025/13-03</t>
  </si>
  <si>
    <t>Oplocení</t>
  </si>
  <si>
    <t>{fa6eb3d3-0228-4e8c-89d2-074ea99efe85}</t>
  </si>
  <si>
    <t>2025/13-04</t>
  </si>
  <si>
    <t>Příjezdová komunikace ke garáži</t>
  </si>
  <si>
    <t>{a37964fb-40f0-4d4e-918c-e7a63fa87556}</t>
  </si>
  <si>
    <t>2025/13-05</t>
  </si>
  <si>
    <t>VRN</t>
  </si>
  <si>
    <t>{97d4fef6-b76f-40ad-ab71-a90576e0ae0b}</t>
  </si>
  <si>
    <t>2) Ostatní náklady ze souhrnného listu</t>
  </si>
  <si>
    <t>Procent. zadání_x000d_
[% nákladů rozpočtu]</t>
  </si>
  <si>
    <t>Zařazení nákladů</t>
  </si>
  <si>
    <t>Ostatní náklady</t>
  </si>
  <si>
    <t>stavební čast</t>
  </si>
  <si>
    <t>OSTATNENAKLADY</t>
  </si>
  <si>
    <t>Vyplň vlastní</t>
  </si>
  <si>
    <t>OSTATNENAKLADYVLASTNE</t>
  </si>
  <si>
    <t>Celkové náklady za stavbu 1) + 2)</t>
  </si>
  <si>
    <t>KRYCÍ LIST SOUPISU PRACÍ</t>
  </si>
  <si>
    <t>Objekt:</t>
  </si>
  <si>
    <t>2025/13-01 - Vlastní objekt garáže</t>
  </si>
  <si>
    <t>Náklady z rozpočtu</t>
  </si>
  <si>
    <t>REKAPITULACE ČLENĚNÍ SOUPISU PRACÍ</t>
  </si>
  <si>
    <t>Kód dílu - Popis</t>
  </si>
  <si>
    <t>Cena celkem [CZK]</t>
  </si>
  <si>
    <t>1) Náklady ze soupisu prací</t>
  </si>
  <si>
    <t>-1</t>
  </si>
  <si>
    <t>HSV - Práce a dodávky HSV</t>
  </si>
  <si>
    <t xml:space="preserve">    1 - Zemní práce</t>
  </si>
  <si>
    <t xml:space="preserve">    2 - Zakládání</t>
  </si>
  <si>
    <t xml:space="preserve">    3 - Svislé a kompletní konstrukce</t>
  </si>
  <si>
    <t xml:space="preserve">    4 - Vodorovné konstrukce</t>
  </si>
  <si>
    <t xml:space="preserve">    6 - Úpravy povrchů, podlahy a osazování výplní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</si>
  <si>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</si>
  <si>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</si>
  <si>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</si>
  <si>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</si>
  <si>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711 - Izolace proti vodě, vlhkosti a plynům</t>
  </si>
  <si>
    <t xml:space="preserve">    712 - Povlakové krytiny</t>
  </si>
  <si>
    <t xml:space="preserve">    741 - Elektroinstalace - silnoproud</t>
  </si>
  <si>
    <t xml:space="preserve">    751 - Vzduchotechnika</t>
  </si>
  <si>
    <t xml:space="preserve">    762 - Konstrukce tesařské</t>
  </si>
  <si>
    <t xml:space="preserve">    763 - Konstrukce suché výstavby</t>
  </si>
  <si>
    <t xml:space="preserve">    764 - Konstrukce klempířské</t>
  </si>
  <si>
    <t xml:space="preserve">    766 - Konstrukce truhlářské</t>
  </si>
  <si>
    <t xml:space="preserve">    767 - Konstrukce zámečnické</t>
  </si>
  <si>
    <t xml:space="preserve">    783 - Dokončovací práce - nátěry</t>
  </si>
  <si>
    <t xml:space="preserve">    784 - Dokončovací práce - malby a tapety</t>
  </si>
  <si>
    <t>2) Ostatní náklady</t>
  </si>
  <si>
    <t>Zařízení staveniště</t>
  </si>
  <si>
    <t>Projektové práce</t>
  </si>
  <si>
    <t>Územní vlivy</t>
  </si>
  <si>
    <t>Provozní vlivy</t>
  </si>
  <si>
    <t>Jiné VRN</t>
  </si>
  <si>
    <t>Kompletační činnost</t>
  </si>
  <si>
    <t>KOMPLETACNA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</si>
  <si>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</si>
  <si>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</si>
  <si>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</si>
  <si>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</si>
  <si>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</si>
  <si>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</si>
  <si>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</si>
  <si>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</si>
  <si>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</si>
  <si>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</si>
  <si>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</si>
  <si>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</si>
  <si>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</si>
  <si>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</si>
  <si>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</si>
  <si>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</si>
  <si>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</si>
  <si>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</si>
  <si>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111211101</t>
  </si>
  <si>
    <t>Odstranění křovin a stromů s odstraněním kořenů ručně průměru kmene do 100 mm jakékoliv plochy v rovině nebo ve svahu o sklonu do 1:5</t>
  </si>
  <si>
    <t>m2</t>
  </si>
  <si>
    <t>4</t>
  </si>
  <si>
    <t>-841516311</t>
  </si>
  <si>
    <t>VV</t>
  </si>
  <si>
    <t>Odstranění křovin</t>
  </si>
  <si>
    <t>90,00</t>
  </si>
  <si>
    <t>Mezisoučet</t>
  </si>
  <si>
    <t>3</t>
  </si>
  <si>
    <t>Součet</t>
  </si>
  <si>
    <t>112101102</t>
  </si>
  <si>
    <t>Odstranění stromů s odřezáním kmene a s odvětvením listnatých, průměru kmene přes 300 do 500 mm</t>
  </si>
  <si>
    <t>kus</t>
  </si>
  <si>
    <t>1068601057</t>
  </si>
  <si>
    <t>112251102</t>
  </si>
  <si>
    <t>Odstranění pařezů strojně s jejich vykopáním, vytrháním nebo odstřelením průměru přes 300 do 500 mm</t>
  </si>
  <si>
    <t>1756796481</t>
  </si>
  <si>
    <t>132112131</t>
  </si>
  <si>
    <t>Hloubení nezapažených rýh šířky do 800 mm ručně s urovnáním dna do předepsaného profilu a spádu v hornině třídy těžitelnosti I skupiny 1 a 2 soudržných</t>
  </si>
  <si>
    <t>m3</t>
  </si>
  <si>
    <t>1853702986</t>
  </si>
  <si>
    <t>Výkop rýhy pro základový pas</t>
  </si>
  <si>
    <t>(1,07+9,64+17,075+4,60)*0,40*0,60</t>
  </si>
  <si>
    <t>5</t>
  </si>
  <si>
    <t>139751101</t>
  </si>
  <si>
    <t>Vykopávka v uzavřených prostorech ručně v hornině třídy těžitelnosti I skupiny 1 až 3</t>
  </si>
  <si>
    <t>-268359757</t>
  </si>
  <si>
    <t>Výkop pro základovou desku dostavby</t>
  </si>
  <si>
    <t>(4,94*0,67+16,275*4,10)*0,15</t>
  </si>
  <si>
    <t>6</t>
  </si>
  <si>
    <t>162201402</t>
  </si>
  <si>
    <t>Vodorovné přemístění větví, kmenů nebo pařezů s naložením, složením a dopravou do 1000 m větví stromů listnatých, průměru kmene přes 300 do 500 mm</t>
  </si>
  <si>
    <t>-1078983969</t>
  </si>
  <si>
    <t>7</t>
  </si>
  <si>
    <t>162201412</t>
  </si>
  <si>
    <t>Vodorovné přemístění větví, kmenů nebo pařezů s naložením, složením a dopravou do 1000 m kmenů stromů listnatých, průměru přes 300 do 500 mm</t>
  </si>
  <si>
    <t>-631505735</t>
  </si>
  <si>
    <t>8</t>
  </si>
  <si>
    <t>162201422</t>
  </si>
  <si>
    <t>Vodorovné přemístění větví, kmenů nebo pařezů s naložením, složením a dopravou do 1000 m pařezů kmenů, průměru přes 300 do 500 mm</t>
  </si>
  <si>
    <t>1860464980</t>
  </si>
  <si>
    <t>9</t>
  </si>
  <si>
    <t>162301501</t>
  </si>
  <si>
    <t>Vodorovné přemístění smýcených křovin do průměru kmene 100 mm na vzdálenost do 5 000 m</t>
  </si>
  <si>
    <t>-1173021501</t>
  </si>
  <si>
    <t>10</t>
  </si>
  <si>
    <t>162301932</t>
  </si>
  <si>
    <t>Vodorovné přemístění větví, kmenů nebo pařezů s naložením, složením a dopravou Příplatek k cenám za každých dalších i započatých 1000 m přes 1000 m větví stromů listnatých, průměru kmene přes 300 do 500 mm</t>
  </si>
  <si>
    <t>439478442</t>
  </si>
  <si>
    <t>11</t>
  </si>
  <si>
    <t>162301952</t>
  </si>
  <si>
    <t>Vodorovné přemístění větví, kmenů nebo pařezů s naložením, složením a dopravou Příplatek k cenám za každých dalších i započatých 1000 m přes 1000 m kmenů stromů listnatých, o průměru přes 300 do 500 mm</t>
  </si>
  <si>
    <t>673155258</t>
  </si>
  <si>
    <t>162301972</t>
  </si>
  <si>
    <t>Vodorovné přemístění větví, kmenů nebo pařezů s naložením, složením a dopravou Příplatek k cenám za každých dalších i započatých 1000 m přes 1000 m pařezů kmenů, průměru přes 300 do 500 mm</t>
  </si>
  <si>
    <t>-1733434501</t>
  </si>
  <si>
    <t>13</t>
  </si>
  <si>
    <t>162301981</t>
  </si>
  <si>
    <t>Vodorovné přemístění smýcených křovin Příplatek k ceně za každých dalších i započatých 1 000 m</t>
  </si>
  <si>
    <t>-1153263034</t>
  </si>
  <si>
    <t>Zakládání</t>
  </si>
  <si>
    <t>14</t>
  </si>
  <si>
    <t>273321411</t>
  </si>
  <si>
    <t>Základy z betonu železového (bez výztuže) desky z betonu bez zvláštních nároků na prostředí tř. C 20/25</t>
  </si>
  <si>
    <t>-717323678</t>
  </si>
  <si>
    <t>Základová deska dostavby</t>
  </si>
  <si>
    <t>4,94*0,67*0,15</t>
  </si>
  <si>
    <t>16,275*4,10*0,15</t>
  </si>
  <si>
    <t>15</t>
  </si>
  <si>
    <t>273351121</t>
  </si>
  <si>
    <t>Bednění základů desek zřízení</t>
  </si>
  <si>
    <t>-968919725</t>
  </si>
  <si>
    <t>Bednění základové desky</t>
  </si>
  <si>
    <t>(1,07+10,24+17,075+4,10)*0,15</t>
  </si>
  <si>
    <t>16</t>
  </si>
  <si>
    <t>273351122</t>
  </si>
  <si>
    <t>Bednění základů desek odstranění</t>
  </si>
  <si>
    <t>908582027</t>
  </si>
  <si>
    <t>17</t>
  </si>
  <si>
    <t>273362021</t>
  </si>
  <si>
    <t>Výztuž základů desek ze svařovaných sítí z drátů typu KARI</t>
  </si>
  <si>
    <t>t</t>
  </si>
  <si>
    <t>-1427318848</t>
  </si>
  <si>
    <t>Výztuž základové desky</t>
  </si>
  <si>
    <t>4,94*0,67*0,003033*1,10</t>
  </si>
  <si>
    <t>16,275*4,10*0,003033*1,10</t>
  </si>
  <si>
    <t>18</t>
  </si>
  <si>
    <t>274313611</t>
  </si>
  <si>
    <t>Základy z betonu prostého pasy betonu kamenem neprokládaného tř. C 16/20</t>
  </si>
  <si>
    <t>-552259231</t>
  </si>
  <si>
    <t>Základový pas dostavby</t>
  </si>
  <si>
    <t>(1,07+9,64+17,075+4,60)*0,40*0,83*1,035</t>
  </si>
  <si>
    <t>19</t>
  </si>
  <si>
    <t>274351121</t>
  </si>
  <si>
    <t>Bednění základů pasů rovné zřízení</t>
  </si>
  <si>
    <t>-139954920</t>
  </si>
  <si>
    <t>Bednění pasu dostavby</t>
  </si>
  <si>
    <t>(1,07+10,24+17,075+4,50+0,67+9,44+16,275+4,10)*0,15</t>
  </si>
  <si>
    <t>20</t>
  </si>
  <si>
    <t>274351122</t>
  </si>
  <si>
    <t>Bednění základů pasů rovné odstranění</t>
  </si>
  <si>
    <t>1342596130</t>
  </si>
  <si>
    <t>Svislé a kompletní konstrukce</t>
  </si>
  <si>
    <t>310232055</t>
  </si>
  <si>
    <t>Zazdívka otvorů ve zdivu nadzákladovém děrovanými broušenými cihlami plochy přes 1 m2 do 4 m2 na tenkovrstvou maltu, tl. zdiva 300 mm</t>
  </si>
  <si>
    <t>-90351435</t>
  </si>
  <si>
    <t>Zazdívka původních otvorů</t>
  </si>
  <si>
    <t>1,50*1,50*3</t>
  </si>
  <si>
    <t>1,80*1,50*2-1,20*0,70*2</t>
  </si>
  <si>
    <t>22</t>
  </si>
  <si>
    <t>311235161.HLZ</t>
  </si>
  <si>
    <t>Zdivo jednovrstvé z cihel HELUZ UNI 30 broušených P12,5 na tenkovrstvou maltu tl 300 mm</t>
  </si>
  <si>
    <t>618458943</t>
  </si>
  <si>
    <t>Zdivo HELUZ Uni tl.300 mm</t>
  </si>
  <si>
    <t>173,44</t>
  </si>
  <si>
    <t>23</t>
  </si>
  <si>
    <t>317168052.HLZ</t>
  </si>
  <si>
    <t>Překlad vysoký HELUZ 23,8 dl 1250 mm</t>
  </si>
  <si>
    <t>-691164891</t>
  </si>
  <si>
    <t>24</t>
  </si>
  <si>
    <t>317168053.HLZ</t>
  </si>
  <si>
    <t>Překlad vysoký HELUZ 23,8 dl 1500 mm</t>
  </si>
  <si>
    <t>-1399043054</t>
  </si>
  <si>
    <t>25</t>
  </si>
  <si>
    <t>317168061.HLZ</t>
  </si>
  <si>
    <t>Překlad vysoký HELUZ 23,8 dl 3500 mm</t>
  </si>
  <si>
    <t>1742399326</t>
  </si>
  <si>
    <t>Vodorovné konstrukce</t>
  </si>
  <si>
    <t>26</t>
  </si>
  <si>
    <t>417321414</t>
  </si>
  <si>
    <t>Ztužující pásy a věnce z betonu železového (bez výztuže) tř. C 20/25</t>
  </si>
  <si>
    <t>1345694998</t>
  </si>
  <si>
    <t>Beton ztužujícího věnce</t>
  </si>
  <si>
    <t>53,09*0,20*0,192</t>
  </si>
  <si>
    <t>27</t>
  </si>
  <si>
    <t>417351415.HLZ</t>
  </si>
  <si>
    <t>Ztracené bednění věnců z keramických U-profilů HELUZ pro zdivo tl 300 mm</t>
  </si>
  <si>
    <t>m</t>
  </si>
  <si>
    <t>628627223</t>
  </si>
  <si>
    <t>53,09</t>
  </si>
  <si>
    <t>28</t>
  </si>
  <si>
    <t>417361821</t>
  </si>
  <si>
    <t>Výztuž ztužujících pásů a věnců z betonářské oceli 10 505 (R) nebo BSt 500</t>
  </si>
  <si>
    <t>-1568132592</t>
  </si>
  <si>
    <t>Výztuž ztužujících věnců</t>
  </si>
  <si>
    <t>2,03*0,070</t>
  </si>
  <si>
    <t>Úpravy povrchů, podlahy a osazování výplní</t>
  </si>
  <si>
    <t>29</t>
  </si>
  <si>
    <t>612131111</t>
  </si>
  <si>
    <t xml:space="preserve">Podkladní a spojovací vrstva vnitřních omítaných ploch  polymercementový spojovací můstek nanášený ručně stěn</t>
  </si>
  <si>
    <t>-1649994211</t>
  </si>
  <si>
    <t>Spojovací můstek</t>
  </si>
  <si>
    <t>Vnitřní stěny</t>
  </si>
  <si>
    <t>(16,355*2+9,52*2)*4,50</t>
  </si>
  <si>
    <t>Štíty</t>
  </si>
  <si>
    <t>(9,52*2,19)/2/2</t>
  </si>
  <si>
    <t>Odpočet otvorů</t>
  </si>
  <si>
    <t>-1,20*0,70*4</t>
  </si>
  <si>
    <t>-3,00*4,00*2</t>
  </si>
  <si>
    <t>30</t>
  </si>
  <si>
    <t>612142001</t>
  </si>
  <si>
    <t xml:space="preserve">Potažení vnitřních ploch pletivem  v ploše nebo pruzích, na plném podkladu sklovláknitým vtlačením do tmelu stěn</t>
  </si>
  <si>
    <t>530373393</t>
  </si>
  <si>
    <t>Potažení stěn pletivem</t>
  </si>
  <si>
    <t>31</t>
  </si>
  <si>
    <t>612321141</t>
  </si>
  <si>
    <t xml:space="preserve">Omítka vápenocementová vnitřních ploch  nanášená ručně dvouvrstvá, tloušťky jádrové omítky do 10 mm a tloušťky štuku do 3 mm štuková svislých konstrukcí stěn</t>
  </si>
  <si>
    <t>1886736621</t>
  </si>
  <si>
    <t>Vnitřní omítky</t>
  </si>
  <si>
    <t>32</t>
  </si>
  <si>
    <t>622131111</t>
  </si>
  <si>
    <t xml:space="preserve">Podkladní a spojovací vrstva vnějších omítaných ploch  polymercementový spojovací můstek nanášený ručně stěn</t>
  </si>
  <si>
    <t>-720375060</t>
  </si>
  <si>
    <t>Spojovací můstek stěn</t>
  </si>
  <si>
    <t>(16,995*2+10,16*2)*4,50</t>
  </si>
  <si>
    <t>(10,16*2,19)/2*2</t>
  </si>
  <si>
    <t>-3,00*4,00</t>
  </si>
  <si>
    <t>33</t>
  </si>
  <si>
    <t>622321141</t>
  </si>
  <si>
    <t xml:space="preserve">Omítka vápenocementová vnějších ploch  nanášená ručně dvouvrstvá, tloušťky jádrové omítky do 15 mm a tloušťky štuku do 3 mm štuková stěn</t>
  </si>
  <si>
    <t>120714551</t>
  </si>
  <si>
    <t>Omítka stěn</t>
  </si>
  <si>
    <t>34</t>
  </si>
  <si>
    <t>631311134</t>
  </si>
  <si>
    <t>Mazanina z betonu prostého bez zvýšených nároků na prostředí tl. přes 120 do 240 mm tř. C 16/20</t>
  </si>
  <si>
    <t>-243673753</t>
  </si>
  <si>
    <t>Podkladní mazanina na nové ploše</t>
  </si>
  <si>
    <t>(155,70-83,304)*0,15</t>
  </si>
  <si>
    <t>35</t>
  </si>
  <si>
    <t>631311136</t>
  </si>
  <si>
    <t xml:space="preserve">Mazanina z betonu  prostého bez zvýšených nároků na prostředí tl. přes 120 do 240 mm tř. C 25/30</t>
  </si>
  <si>
    <t>-1159518742</t>
  </si>
  <si>
    <t>Mazanina tl. 150 mm</t>
  </si>
  <si>
    <t>155,70*0,15</t>
  </si>
  <si>
    <t>36</t>
  </si>
  <si>
    <t>631312141</t>
  </si>
  <si>
    <t xml:space="preserve">Doplnění dosavadních mazanin prostým betonem  s dodáním hmot, bez potěru, plochy jednotlivě rýh v dosavadních mazaninách</t>
  </si>
  <si>
    <t>1379538417</t>
  </si>
  <si>
    <t>Doplnění rýh v podlaze po vybouraných příčkách</t>
  </si>
  <si>
    <t>5,02*0,20*0,15*3</t>
  </si>
  <si>
    <t>(2,71+2,70+2,685+2,72*2+1,32*2+1,00+2,10)*0,10*0,10</t>
  </si>
  <si>
    <t>37</t>
  </si>
  <si>
    <t>631319013</t>
  </si>
  <si>
    <t xml:space="preserve">Příplatek k cenám mazanin  za úpravu povrchu mazaniny přehlazením, mazanina tl. přes 120 do 240 mm</t>
  </si>
  <si>
    <t>-52250456</t>
  </si>
  <si>
    <t>Příplatek za přehlazení</t>
  </si>
  <si>
    <t>23,355</t>
  </si>
  <si>
    <t>38</t>
  </si>
  <si>
    <t>631319175</t>
  </si>
  <si>
    <t>Příplatek k cenám mazanin za stržení povrchu spodní vrstvy mazaniny latí před vložením výztuže nebo pletiva pro tl. obou vrstev mazaniny přes 120 do 240 mm</t>
  </si>
  <si>
    <t>-1573738261</t>
  </si>
  <si>
    <t>39</t>
  </si>
  <si>
    <t>631319206</t>
  </si>
  <si>
    <t xml:space="preserve">Příplatek k cenám betonových mazanin za vyztužení  ocelovými vlákny (drátkobeton) objemové vyztužení 40 kg/m3</t>
  </si>
  <si>
    <t>-487008907</t>
  </si>
  <si>
    <t>Příplatek za vyztužení</t>
  </si>
  <si>
    <t>3x40 kg/m3</t>
  </si>
  <si>
    <t>23,355*3</t>
  </si>
  <si>
    <t>40</t>
  </si>
  <si>
    <t>631362021</t>
  </si>
  <si>
    <t>Výztuž mazanin ze svařovaných sítí z drátů typu KARI</t>
  </si>
  <si>
    <t>534646921</t>
  </si>
  <si>
    <t>Výztuž podkladní mazaniny</t>
  </si>
  <si>
    <t>(155,70-83,304)*0,003033*1,10</t>
  </si>
  <si>
    <t>41</t>
  </si>
  <si>
    <t>632450123</t>
  </si>
  <si>
    <t xml:space="preserve">Potěr cementový vyrovnávací ze suchých směsí  v pásu o průměrné (střední) tl. přes 30 do 40 mm</t>
  </si>
  <si>
    <t>839323077</t>
  </si>
  <si>
    <t>Potěr pod parapety</t>
  </si>
  <si>
    <t>1,20*2*0,20</t>
  </si>
  <si>
    <t>42</t>
  </si>
  <si>
    <t>632450133</t>
  </si>
  <si>
    <t>Potěr cementový vyrovnávací ze suchých směsí v ploše o průměrné (střední) tl. přes 30 do 40 mm</t>
  </si>
  <si>
    <t>-1642765793</t>
  </si>
  <si>
    <t>15,60*5,34</t>
  </si>
  <si>
    <t>43</t>
  </si>
  <si>
    <t>637211124</t>
  </si>
  <si>
    <t>Okapový chodník z dlaždic betonových do písku se zalitím spár cementovou maltou, tl. dlaždic 50 mm</t>
  </si>
  <si>
    <t>1268690396</t>
  </si>
  <si>
    <t>44</t>
  </si>
  <si>
    <t>637311122</t>
  </si>
  <si>
    <t>Okapový chodník z obrubníků betonových chodníkových, se zalitím spár cementovou maltou do lože z betonu prostého, z obrubníků stojatých</t>
  </si>
  <si>
    <t>1907568627</t>
  </si>
  <si>
    <t>Ostatní konstrukce a práce, bourání</t>
  </si>
  <si>
    <t>45</t>
  </si>
  <si>
    <t>941111111</t>
  </si>
  <si>
    <t>Lešení řadové trubkové lehké pracovní s podlahami s provozním zatížením tř. 3 do 200 kg/m2 šířky tř. W06 od 0,6 do 0,9 m výšky do 10 m montáž</t>
  </si>
  <si>
    <t>765448954</t>
  </si>
  <si>
    <t>Fasádní lešení</t>
  </si>
  <si>
    <t>((16,995+0,90*2)*(4,50-1,60))*2</t>
  </si>
  <si>
    <t>(10,16+0,90*2)*2</t>
  </si>
  <si>
    <t>(10,16*(2,20-1,60))/2*2</t>
  </si>
  <si>
    <t>46</t>
  </si>
  <si>
    <t>941111211</t>
  </si>
  <si>
    <t>Lešení řadové trubkové lehké pracovní s podlahami s provozním zatížením tř. 3 do 200 kg/m2 šířky tř. W06 od 0,6 do 0,9 m výšky do 10 m příplatek k ceně za každý den použití</t>
  </si>
  <si>
    <t>-795762244</t>
  </si>
  <si>
    <t>47</t>
  </si>
  <si>
    <t>941111811</t>
  </si>
  <si>
    <t>Lešení řadové trubkové lehké pracovní s podlahami s provozním zatížením tř. 3 do 200 kg/m2 šířky tř. W06 od 0,6 do 0,9 m výšky do 10 m demontáž</t>
  </si>
  <si>
    <t>-263910072</t>
  </si>
  <si>
    <t>48</t>
  </si>
  <si>
    <t>943211111</t>
  </si>
  <si>
    <t>Lešení prostorové rámové lehké pracovní s podlahami s provozním zatížením tř. 3 do 200 kg/m2 výšky do 10 m montáž</t>
  </si>
  <si>
    <t>-1573871177</t>
  </si>
  <si>
    <t>Lešení pro vnitřní omítky štítů</t>
  </si>
  <si>
    <t>(9,52*1,20)*6*2</t>
  </si>
  <si>
    <t>49</t>
  </si>
  <si>
    <t>943211211</t>
  </si>
  <si>
    <t>Lešení prostorové rámové lehké pracovní s podlahami s provozním zatížením tř. 3 do 200 kg/m2 výšky do 10 m příplatek k ceně za každý den použití</t>
  </si>
  <si>
    <t>-44809663</t>
  </si>
  <si>
    <t>50</t>
  </si>
  <si>
    <t>943211811</t>
  </si>
  <si>
    <t>Lešení prostorové rámové lehké pracovní s podlahami s provozním zatížením tř. 3 do 200 kg/m2 výšky do 10 m demontáž</t>
  </si>
  <si>
    <t>1628775802</t>
  </si>
  <si>
    <t>51</t>
  </si>
  <si>
    <t>949101112</t>
  </si>
  <si>
    <t>Lešení pomocné pracovní pro objekty pozemních staveb pro zatížení do 150 kg/m2, o výšce lešeňové podlahy přes 1,9 do 3,5 m</t>
  </si>
  <si>
    <t>-425983680</t>
  </si>
  <si>
    <t>52</t>
  </si>
  <si>
    <t>952901221</t>
  </si>
  <si>
    <t>Vyčištění budov nebo objektů před předáním do užívání průmyslových budov a objektů výrobních, skladovacích, garáží, dílen nebo hal apod. s nespalnou podlahou jakékoliv výšky podlaží</t>
  </si>
  <si>
    <t>-120111456</t>
  </si>
  <si>
    <t>16,995*10,16</t>
  </si>
  <si>
    <t>53</t>
  </si>
  <si>
    <t>961044111</t>
  </si>
  <si>
    <t xml:space="preserve">Bourání základů z betonu  prostého</t>
  </si>
  <si>
    <t>1196368775</t>
  </si>
  <si>
    <t>Bourání základu pro uložení desky</t>
  </si>
  <si>
    <t>3,00*0,30*0,15</t>
  </si>
  <si>
    <t>54</t>
  </si>
  <si>
    <t>962031132</t>
  </si>
  <si>
    <t xml:space="preserve">Bourání příček z cihel, tvárnic nebo příčkovek  z cihel pálených, plných nebo dutých na maltu vápennou nebo vápenocementovou, tl. do 100 mm</t>
  </si>
  <si>
    <t>-9633295</t>
  </si>
  <si>
    <t>Bourání příček cihelných tl.100 mm</t>
  </si>
  <si>
    <t>43,73</t>
  </si>
  <si>
    <t>55</t>
  </si>
  <si>
    <t>962032231</t>
  </si>
  <si>
    <t xml:space="preserve">Bourání zdiva nadzákladového z cihel nebo tvárnic  z cihel pálených nebo vápenopískových, na maltu vápennou nebo vápenocementovou, objemu přes 1 m3</t>
  </si>
  <si>
    <t>1243115655</t>
  </si>
  <si>
    <t>Bourání cihelného zdiva</t>
  </si>
  <si>
    <t>17,74+10,57</t>
  </si>
  <si>
    <t>56</t>
  </si>
  <si>
    <t>963012520</t>
  </si>
  <si>
    <t xml:space="preserve">Bourání stropů z desek nebo panelů železobetonových prefabrikovaných s dutinami  z panelů, š. přes 300 mm tl. přes 140 mm</t>
  </si>
  <si>
    <t>-1632860466</t>
  </si>
  <si>
    <t>Bourání stropůz desek PZD</t>
  </si>
  <si>
    <t>89,81*0,15</t>
  </si>
  <si>
    <t>57</t>
  </si>
  <si>
    <t>965041441</t>
  </si>
  <si>
    <t>Bourání mazanin škvárobetonových tl. přes 100 mm, plochy přes 4 m2</t>
  </si>
  <si>
    <t>46097868</t>
  </si>
  <si>
    <t>Bourání mazaniny na střeše</t>
  </si>
  <si>
    <t>28,98</t>
  </si>
  <si>
    <t>58</t>
  </si>
  <si>
    <t>968062374</t>
  </si>
  <si>
    <t xml:space="preserve">Vybourání dřevěných rámů oken s křídly, dveřních zárubní, vrat, stěn, ostění nebo obkladů  rámů oken s křídly zdvojených, plochy do 1 m2</t>
  </si>
  <si>
    <t>-1445399631</t>
  </si>
  <si>
    <t>Vybourání rámů oken</t>
  </si>
  <si>
    <t>0,60*1,50</t>
  </si>
  <si>
    <t>59</t>
  </si>
  <si>
    <t>968062376</t>
  </si>
  <si>
    <t xml:space="preserve">Vybourání dřevěných rámů oken s křídly, dveřních zárubní, vrat, stěn, ostění nebo obkladů  rámů oken s křídly zdvojených, plochy do 4 m2</t>
  </si>
  <si>
    <t>455511600</t>
  </si>
  <si>
    <t>1,50*1,50*6</t>
  </si>
  <si>
    <t>1,80*1,50*2</t>
  </si>
  <si>
    <t>60</t>
  </si>
  <si>
    <t>968062455</t>
  </si>
  <si>
    <t xml:space="preserve">Vybourání dřevěných rámů oken s křídly, dveřních zárubní, vrat, stěn, ostění nebo obkladů  dveřních zárubní, plochy do 2 m2</t>
  </si>
  <si>
    <t>-22851358</t>
  </si>
  <si>
    <t>Vybourání zárubní</t>
  </si>
  <si>
    <t>0,72*1,95*3</t>
  </si>
  <si>
    <t>61</t>
  </si>
  <si>
    <t>973031845</t>
  </si>
  <si>
    <t xml:space="preserve">Vysekání výklenků nebo kapes ve zdivu z cihel  na maltu cementovou kapes pro zavázání nových zdí, tl. do 450 mm</t>
  </si>
  <si>
    <t>1974903898</t>
  </si>
  <si>
    <t>Vysekání rýh pro zavázání zdiva</t>
  </si>
  <si>
    <t>Základy</t>
  </si>
  <si>
    <t>1,00*2</t>
  </si>
  <si>
    <t>Zdivo</t>
  </si>
  <si>
    <t>2,80*2</t>
  </si>
  <si>
    <t>62</t>
  </si>
  <si>
    <t>978013191</t>
  </si>
  <si>
    <t>Otlučení vápenných nebo vápenocementových omítek vnitřních ploch stěn s vyškrabáním spar, s očištěním zdiva, v rozsahu přes 50 do 100 %</t>
  </si>
  <si>
    <t>-1102916365</t>
  </si>
  <si>
    <t>Otlučení omítek stěn</t>
  </si>
  <si>
    <t>(3,67*2+2,71*2+2,70*2+2,72*2+2,685*2+3,74+1,18)*2,80</t>
  </si>
  <si>
    <t>Odpočet plochy otvorů</t>
  </si>
  <si>
    <t>-(1,50*1,50*3+1,80*1,50*2)</t>
  </si>
  <si>
    <t>63</t>
  </si>
  <si>
    <t>978015391</t>
  </si>
  <si>
    <t>Otlučení vápenných nebo vápenocementových omítek vnějších ploch s vyškrabáním spar a s očištěním zdiva stupně členitosti 1 a 2, v rozsahu přes 80 do 100 %</t>
  </si>
  <si>
    <t>727443248</t>
  </si>
  <si>
    <t>Otlučení vnějších omítek stěn</t>
  </si>
  <si>
    <t>(15,925*2+5,66)*2,80</t>
  </si>
  <si>
    <t>64</t>
  </si>
  <si>
    <t>985131111</t>
  </si>
  <si>
    <t>Očištění ploch stěn, rubu kleneb a podlah tlakovou vodou</t>
  </si>
  <si>
    <t>-170123732</t>
  </si>
  <si>
    <t>Vyčištění povrchu stávajícího zdiva před nadezdívkou</t>
  </si>
  <si>
    <t>(15,92*2+5,02)*0,32</t>
  </si>
  <si>
    <t>5,02*0,20</t>
  </si>
  <si>
    <t>997</t>
  </si>
  <si>
    <t>Přesun sutě</t>
  </si>
  <si>
    <t>65</t>
  </si>
  <si>
    <t>997013501</t>
  </si>
  <si>
    <t>Odvoz suti a vybouraných hmot na skládku nebo meziskládku se složením, na vzdálenost do 1 km</t>
  </si>
  <si>
    <t>681712839</t>
  </si>
  <si>
    <t>66</t>
  </si>
  <si>
    <t>997013509</t>
  </si>
  <si>
    <t xml:space="preserve">Odvoz suti a vybouraných hmot na skládku nebo meziskládku  se složením, na vzdálenost Příplatek k ceně za každý další i započatý 1 km přes 1 km</t>
  </si>
  <si>
    <t>886024941</t>
  </si>
  <si>
    <t>109,322*10</t>
  </si>
  <si>
    <t>67</t>
  </si>
  <si>
    <t>997013609</t>
  </si>
  <si>
    <t>Poplatek za uložení stavebního odpadu na skládce (skládkovné) ze směsí nebo oddělených frakcí betonu, cihel a keramických výrobků zatříděného do Katalogu odpadů pod kódem 17 01 07</t>
  </si>
  <si>
    <t>-791730972</t>
  </si>
  <si>
    <t>68</t>
  </si>
  <si>
    <t>997013645</t>
  </si>
  <si>
    <t>Poplatek za uložení stavebního odpadu na skládce (skládkovné) asfaltového bez obsahu dehtu zatříděného do Katalogu odpadů pod kódem 17 03 02</t>
  </si>
  <si>
    <t>1319018801</t>
  </si>
  <si>
    <t>998</t>
  </si>
  <si>
    <t>Přesun hmot</t>
  </si>
  <si>
    <t>69</t>
  </si>
  <si>
    <t>998011001</t>
  </si>
  <si>
    <t xml:space="preserve">Přesun hmot pro budovy občanské výstavby, bydlení, výrobu a služby  s nosnou svislou konstrukcí zděnou z cihel, tvárnic nebo kamene vodorovná dopravní vzdálenost do 100 m pro budovy výšky do 6 m</t>
  </si>
  <si>
    <t>-1948935662</t>
  </si>
  <si>
    <t>PSV</t>
  </si>
  <si>
    <t>Práce a dodávky PSV</t>
  </si>
  <si>
    <t>711</t>
  </si>
  <si>
    <t>Izolace proti vodě, vlhkosti a plynům</t>
  </si>
  <si>
    <t>70</t>
  </si>
  <si>
    <t>711111001</t>
  </si>
  <si>
    <t>Provedení izolace proti zemní vlhkosti natěradly a tmely za studena na ploše vodorovné V nátěrem penetračním</t>
  </si>
  <si>
    <t>-1475184152</t>
  </si>
  <si>
    <t>Izolace proti vodě</t>
  </si>
  <si>
    <t>(17,012*10,24-(16,45+5,34)*0,32)</t>
  </si>
  <si>
    <t>71</t>
  </si>
  <si>
    <t>M</t>
  </si>
  <si>
    <t>11163150</t>
  </si>
  <si>
    <t>lak penetrační asfaltový</t>
  </si>
  <si>
    <t>-164856033</t>
  </si>
  <si>
    <t>167,23*0,0003 'Přepočtené koeficientem množství</t>
  </si>
  <si>
    <t>72</t>
  </si>
  <si>
    <t>711141559</t>
  </si>
  <si>
    <t>Provedení izolace proti zemní vlhkosti pásy přitavením NAIP na ploše vodorovné V</t>
  </si>
  <si>
    <t>-1635474706</t>
  </si>
  <si>
    <t>73</t>
  </si>
  <si>
    <t>62832001</t>
  </si>
  <si>
    <t>pás asfaltový natavitelný oxidovaný s vložkou ze skleněné rohože typu V60 s jemnozrnným minerálním posypem tl 3,5mm</t>
  </si>
  <si>
    <t>124915101</t>
  </si>
  <si>
    <t>167,23*1,1655 'Přepočtené koeficientem množství</t>
  </si>
  <si>
    <t>74</t>
  </si>
  <si>
    <t>998711202</t>
  </si>
  <si>
    <t>Přesun hmot pro izolace proti vodě, vlhkosti a plynům stanovený procentní sazbou (%) z ceny vodorovná dopravní vzdálenost do 50 m základní v objektech výšky přes 6 do 12 m</t>
  </si>
  <si>
    <t>%</t>
  </si>
  <si>
    <t>-73132532</t>
  </si>
  <si>
    <t>712</t>
  </si>
  <si>
    <t>Povlakové krytiny</t>
  </si>
  <si>
    <t>75</t>
  </si>
  <si>
    <t>712340832</t>
  </si>
  <si>
    <t>Odstranění povlakové krytiny střech plochých do 10° z přitavených pásů NAIP v plné ploše dvouvrstvé</t>
  </si>
  <si>
    <t>254432141</t>
  </si>
  <si>
    <t>Odstranění živičné krytiny</t>
  </si>
  <si>
    <t>87,85</t>
  </si>
  <si>
    <t>741</t>
  </si>
  <si>
    <t>Elektroinstalace - silnoproud</t>
  </si>
  <si>
    <t>76</t>
  </si>
  <si>
    <t>7419001R</t>
  </si>
  <si>
    <t>Elektroinstalace - odhad</t>
  </si>
  <si>
    <t>soubor</t>
  </si>
  <si>
    <t>-1223832556</t>
  </si>
  <si>
    <t>751</t>
  </si>
  <si>
    <t>Vzduchotechnika</t>
  </si>
  <si>
    <t>77</t>
  </si>
  <si>
    <t>751398021</t>
  </si>
  <si>
    <t>Montáž ostatních zařízení větrací mřížky stěnové, průřezu do 0,040 m2</t>
  </si>
  <si>
    <t>-1840651499</t>
  </si>
  <si>
    <t>78</t>
  </si>
  <si>
    <t>RGL.16652</t>
  </si>
  <si>
    <t>Kruhová nerezová mřížka se síťkou proti hmyzu a s krytem pr. 150 mm</t>
  </si>
  <si>
    <t>-332687461</t>
  </si>
  <si>
    <t>762</t>
  </si>
  <si>
    <t>Konstrukce tesařské</t>
  </si>
  <si>
    <t>79</t>
  </si>
  <si>
    <t>762341275</t>
  </si>
  <si>
    <t>Montáž bednění střech rovných a šikmých sklonu do 60° s vyřezáním otvorů z desek dřevotřískových nebo dřevoštěpkových na pero a drážku</t>
  </si>
  <si>
    <t>1961576244</t>
  </si>
  <si>
    <t>Montáž bednění střechy</t>
  </si>
  <si>
    <t>17,895*5,92*2</t>
  </si>
  <si>
    <t>80</t>
  </si>
  <si>
    <t>60722233</t>
  </si>
  <si>
    <t>deska dřevotřísková surová 925x2050mm tl 22mm - vodovzdorná, P+D</t>
  </si>
  <si>
    <t>1634892851</t>
  </si>
  <si>
    <t>211,877*1,1 'Přepočtené koeficientem množství</t>
  </si>
  <si>
    <t>81</t>
  </si>
  <si>
    <t>762395000</t>
  </si>
  <si>
    <t>Spojovací prostředky krovů, bednění a laťování, nadstřešních konstrukcí svorníky, prkna, hřebíky, pásová ocel, vruty</t>
  </si>
  <si>
    <t>-1116580583</t>
  </si>
  <si>
    <t>211,877*0,022</t>
  </si>
  <si>
    <t>82</t>
  </si>
  <si>
    <t>998762102</t>
  </si>
  <si>
    <t>Přesun hmot pro konstrukce tesařské stanovený z hmotnosti přesunovaného materiálu vodorovná dopravní vzdálenost do 50 m základní v objektech výšky přes 6 do 12 m</t>
  </si>
  <si>
    <t>-1755815997</t>
  </si>
  <si>
    <t>763</t>
  </si>
  <si>
    <t>Konstrukce suché výstavby</t>
  </si>
  <si>
    <t>83</t>
  </si>
  <si>
    <t>763732113R</t>
  </si>
  <si>
    <t xml:space="preserve">Montáž střešní konstrukce  do 10 m výšky římsy z vazníků příhradových, konstrukční délky do 9,0 m</t>
  </si>
  <si>
    <t>1246100951</t>
  </si>
  <si>
    <t>Montáž a dodávka vazníků</t>
  </si>
  <si>
    <t>1,00</t>
  </si>
  <si>
    <t>84</t>
  </si>
  <si>
    <t>998763200</t>
  </si>
  <si>
    <t xml:space="preserve">Přesun hmot pro dřevostavby  stanovený procentní sazbou (%) z ceny vodorovná dopravní vzdálenost do 50 m v objektech výšky do 6 m</t>
  </si>
  <si>
    <t>476474700</t>
  </si>
  <si>
    <t>764</t>
  </si>
  <si>
    <t>Konstrukce klempířské</t>
  </si>
  <si>
    <t>85</t>
  </si>
  <si>
    <t>764002414</t>
  </si>
  <si>
    <t>Montáž strukturované oddělovací rohože jakékoli rš</t>
  </si>
  <si>
    <t>391986905</t>
  </si>
  <si>
    <t>86</t>
  </si>
  <si>
    <t>28329223</t>
  </si>
  <si>
    <t>fólie difuzně propustné s nakašírovanou strukturovanou rohoží pod hladkou plechovou krytinu</t>
  </si>
  <si>
    <t>99974173</t>
  </si>
  <si>
    <t>211,877*1,15 'Přepočtené koeficientem množství</t>
  </si>
  <si>
    <t>87</t>
  </si>
  <si>
    <t>764011612.LND</t>
  </si>
  <si>
    <t>Podkladní plech LINDAB FOP-CL rš 200 mm</t>
  </si>
  <si>
    <t>1394775598</t>
  </si>
  <si>
    <t>88</t>
  </si>
  <si>
    <t>764111653.LND</t>
  </si>
  <si>
    <t>Krytina střechy rovné z taškových tabulí LINDAB TOPLINE LPA Classic sklonu přes 30 do 60°</t>
  </si>
  <si>
    <t>1472490481</t>
  </si>
  <si>
    <t>89</t>
  </si>
  <si>
    <t>764211406</t>
  </si>
  <si>
    <t>Oplechování střešních prvků z pozinkovaného plechu hřebene větraného, včetně větrací mřížky rš 500 mm</t>
  </si>
  <si>
    <t>680888028</t>
  </si>
  <si>
    <t>90</t>
  </si>
  <si>
    <t>764212633.LND</t>
  </si>
  <si>
    <t>Oplechování štítu závětrnou lištou LINDAB FOP-CL rš 250 mm</t>
  </si>
  <si>
    <t>1803842572</t>
  </si>
  <si>
    <t>91</t>
  </si>
  <si>
    <t>764216604.LND</t>
  </si>
  <si>
    <t>Oplechování rovných parapetů LINDAB FOP-CL mechanicky kotvené rš 330 mm</t>
  </si>
  <si>
    <t>1247539172</t>
  </si>
  <si>
    <t>92</t>
  </si>
  <si>
    <t>764511602.LND</t>
  </si>
  <si>
    <t>Žlab podokapní půlkruhový LINDAB R 150 mm</t>
  </si>
  <si>
    <t>-401905411</t>
  </si>
  <si>
    <t>93</t>
  </si>
  <si>
    <t>764518622</t>
  </si>
  <si>
    <t>Svod z pozinkovaného plechu s upraveným povrchem včetně objímek, kolen a odskoků kruhový, průměru 100 mm</t>
  </si>
  <si>
    <t>-1788667969</t>
  </si>
  <si>
    <t>94</t>
  </si>
  <si>
    <t>998764102</t>
  </si>
  <si>
    <t>Přesun hmot pro konstrukce klempířské stanovený z hmotnosti přesunovaného materiálu vodorovná dopravní vzdálenost do 50 m základní v objektech výšky přes 6 do 12 m</t>
  </si>
  <si>
    <t>-445027351</t>
  </si>
  <si>
    <t>766</t>
  </si>
  <si>
    <t>Konstrukce truhlářské</t>
  </si>
  <si>
    <t>95</t>
  </si>
  <si>
    <t>766622216</t>
  </si>
  <si>
    <t>Montáž oken plastových plochy do 1 m2 včetně montáže rámu otevíravých do zdiva</t>
  </si>
  <si>
    <t>1184778534</t>
  </si>
  <si>
    <t>96</t>
  </si>
  <si>
    <t>61140049</t>
  </si>
  <si>
    <t>okno plastové otevíravé/sklopné dvojsklo do plochy 1m2</t>
  </si>
  <si>
    <t>-1124180394</t>
  </si>
  <si>
    <t>97</t>
  </si>
  <si>
    <t>766694116</t>
  </si>
  <si>
    <t>Montáž ostatních truhlářských konstrukcí parapetních desek dřevěných nebo plastových šířky do 300 mm</t>
  </si>
  <si>
    <t>-1835122009</t>
  </si>
  <si>
    <t>98</t>
  </si>
  <si>
    <t>60794100</t>
  </si>
  <si>
    <t>parapet dřevotřískový vnitřní povrch laminátový š 150mm</t>
  </si>
  <si>
    <t>1209229408</t>
  </si>
  <si>
    <t>99</t>
  </si>
  <si>
    <t>998766102</t>
  </si>
  <si>
    <t>Přesun hmot pro konstrukce truhlářské stanovený z hmotnosti přesunovaného materiálu vodorovná dopravní vzdálenost do 50 m základní v objektech výšky přes 6 do 12 m</t>
  </si>
  <si>
    <t>-328336218</t>
  </si>
  <si>
    <t>767</t>
  </si>
  <si>
    <t>Konstrukce zámečnické</t>
  </si>
  <si>
    <t>100</t>
  </si>
  <si>
    <t>767651112R</t>
  </si>
  <si>
    <t>Dodávka a montáž vrat garážových sekčních zajížděcích pod strop pl přes 6 do 9 m2</t>
  </si>
  <si>
    <t>-1337014650</t>
  </si>
  <si>
    <t>783</t>
  </si>
  <si>
    <t>Dokončovací práce - nátěry</t>
  </si>
  <si>
    <t>101</t>
  </si>
  <si>
    <t>783801403</t>
  </si>
  <si>
    <t>Příprava podkladu omítek před provedením nátěru oprášení</t>
  </si>
  <si>
    <t>-1949603403</t>
  </si>
  <si>
    <t>102</t>
  </si>
  <si>
    <t>783823131</t>
  </si>
  <si>
    <t>Penetrační nátěr omítek hladkých omítek hladkých, zrnitých tenkovrstvých nebo štukových stupně členitosti 1 a 2 akrylátový</t>
  </si>
  <si>
    <t>675613215</t>
  </si>
  <si>
    <t>103</t>
  </si>
  <si>
    <t>783826301</t>
  </si>
  <si>
    <t>Nátěr omítek se schopností překlenutí trhlin elastický (trvale pružný) akrylátový</t>
  </si>
  <si>
    <t>-1069722304</t>
  </si>
  <si>
    <t>104</t>
  </si>
  <si>
    <t>783827121</t>
  </si>
  <si>
    <t>Krycí (ochranný) nátěr omítek jednonásobný hladkých omítek hladkých, zrnitých tenkovrstvých nebo štukových stupně členitosti 1 a 2 akrylátový</t>
  </si>
  <si>
    <t>-1299950985</t>
  </si>
  <si>
    <t>105</t>
  </si>
  <si>
    <t>783896305</t>
  </si>
  <si>
    <t>Nátěr omítek se schopností překlenutí trhlin Příplatek k cenám za provedení barevného nátěru v odstínu středně sytém</t>
  </si>
  <si>
    <t>-207020632</t>
  </si>
  <si>
    <t>784</t>
  </si>
  <si>
    <t>Dokončovací práce - malby a tapety</t>
  </si>
  <si>
    <t>106</t>
  </si>
  <si>
    <t>784111005</t>
  </si>
  <si>
    <t>Oprášení (ometení) podkladu v místnostech výšky přes 5,00 m</t>
  </si>
  <si>
    <t>-186087739</t>
  </si>
  <si>
    <t>107</t>
  </si>
  <si>
    <t>784181105</t>
  </si>
  <si>
    <t>Penetrace podkladu jednonásobná základní akrylátová bezbarvá v místnostech výšky přes 5,00 m</t>
  </si>
  <si>
    <t>-712687702</t>
  </si>
  <si>
    <t>108</t>
  </si>
  <si>
    <t>784211105</t>
  </si>
  <si>
    <t>Malby z malířských směsí oděruvzdorných za mokra dvojnásobné, bílé za mokra oděruvzdorné výborně v místnostech výšky přes 5,00 m</t>
  </si>
  <si>
    <t>1643100253</t>
  </si>
  <si>
    <t>2025/13-02 - Místo pro kontejnery</t>
  </si>
  <si>
    <t xml:space="preserve">    5 - Komunikace pozemní</t>
  </si>
  <si>
    <t>121151103</t>
  </si>
  <si>
    <t>Sejmutí ornice strojně při souvislé ploše do 100 m2, tl. vrstvy do 200 mm</t>
  </si>
  <si>
    <t>-575577037</t>
  </si>
  <si>
    <t>7,00*3,50</t>
  </si>
  <si>
    <t>180706677</t>
  </si>
  <si>
    <t>(5,605+3,00*2)*0,30*0,60</t>
  </si>
  <si>
    <t>162751117</t>
  </si>
  <si>
    <t>Vodorovné přemístění výkopku nebo sypaniny po suchu na obvyklém dopravním prostředku, bez naložení výkopku, avšak se složením bez rozhrnutí z horniny třídy těžitelnosti I skupiny 1 až 3 na vzdálenost přes 9 000 do 10 000 m</t>
  </si>
  <si>
    <t>450080255</t>
  </si>
  <si>
    <t>4,90+2,089</t>
  </si>
  <si>
    <t>171201231</t>
  </si>
  <si>
    <t>Poplatek za uložení stavebního odpadu na recyklační skládce (skládkovné) zeminy a kamení zatříděného do Katalogu odpadů pod kódem 17 05 04</t>
  </si>
  <si>
    <t>-1931726640</t>
  </si>
  <si>
    <t>6,989*2 'Přepočtené koeficientem množství</t>
  </si>
  <si>
    <t>181951112</t>
  </si>
  <si>
    <t>Úprava pláně vyrovnáním výškových rozdílů strojně v hornině třídy těžitelnosti I, skupiny 1 až 3 se zhutněním</t>
  </si>
  <si>
    <t>-1591924075</t>
  </si>
  <si>
    <t>274321311</t>
  </si>
  <si>
    <t>Základy z betonu železového (bez výztuže) pasy z betonu bez zvláštních nároků na prostředí tř. C 16/20</t>
  </si>
  <si>
    <t>-744084349</t>
  </si>
  <si>
    <t>2,089*1,035</t>
  </si>
  <si>
    <t>-1699960577</t>
  </si>
  <si>
    <t>(6,205*2+3,00*2+2,70*2)*0,10</t>
  </si>
  <si>
    <t>126025990</t>
  </si>
  <si>
    <t>2,381</t>
  </si>
  <si>
    <t>311113132</t>
  </si>
  <si>
    <t xml:space="preserve">Nadzákladové zdi z tvárnic ztraceného bednění  hladkých, včetně výplně z betonu třídy C 16/20, tloušťky zdiva přes 150 do 200 mm</t>
  </si>
  <si>
    <t>507846169</t>
  </si>
  <si>
    <t>(6,105+2,75*2)*2,15</t>
  </si>
  <si>
    <t>311361821</t>
  </si>
  <si>
    <t>Výztuž nadzákladových zdí nosných svislých nebo odkloněných od svislice, rovných nebo oblých z betonářské oceli 10 505 (R) nebo BSt 500</t>
  </si>
  <si>
    <t>1686380187</t>
  </si>
  <si>
    <t>24,951*0,20*0,040</t>
  </si>
  <si>
    <t>348272513</t>
  </si>
  <si>
    <t xml:space="preserve">Ploty z tvárnic betonových  plotová stříška lepená mrazuvzdorným lepidlem z tvarovek hladkých nebo štípaných, sedlového tvaru přírodních, tloušťka zdiva 195 mm</t>
  </si>
  <si>
    <t>229539323</t>
  </si>
  <si>
    <t>6,105+2,75*2</t>
  </si>
  <si>
    <t>Komunikace pozemní</t>
  </si>
  <si>
    <t>564752111</t>
  </si>
  <si>
    <t xml:space="preserve">Podklad nebo kryt z vibrovaného štěrku VŠ  s rozprostřením, vlhčením a zhutněním, po zhutnění tl. 150 mm</t>
  </si>
  <si>
    <t>198990363</t>
  </si>
  <si>
    <t>5,705*2,95+6,105*0,10</t>
  </si>
  <si>
    <t>596211110</t>
  </si>
  <si>
    <t>Kladení dlažby z betonových zámkových dlaždic komunikací pro pěší ručně s ložem z kameniva těženého nebo drceného tl. do 40 mm, s vyplněním spár s dvojitým hutněním, vibrováním a se smetením přebytečného materiálu na krajnici tl. 60 mm skupiny A, pro plochy do 50 m2</t>
  </si>
  <si>
    <t>1188294901</t>
  </si>
  <si>
    <t>17,44</t>
  </si>
  <si>
    <t>BET.B06C01</t>
  </si>
  <si>
    <t>BEST-BEATON NESKLADBA/6CM PŘÍRODNÍ</t>
  </si>
  <si>
    <t>634630008</t>
  </si>
  <si>
    <t>17,44*1,01 'Přepočtené koeficientem množství</t>
  </si>
  <si>
    <t>Okapový chodník z obrubníků betonových chodníkových, se zalitím spár cementovou maltou do lože z betonu prostého, z obrubníků stojatých</t>
  </si>
  <si>
    <t>1201863588</t>
  </si>
  <si>
    <t>6,105</t>
  </si>
  <si>
    <t>998232110</t>
  </si>
  <si>
    <t xml:space="preserve">Přesun hmot pro oplocení  se svislou nosnou konstrukcí zděnou z cihel, tvárnic, bloků, popř. kovovou nebo dřevěnou vodorovná dopravní vzdálenost do 50 m, pro oplocení výšky do 3 m</t>
  </si>
  <si>
    <t>-969788219</t>
  </si>
  <si>
    <t>2025/13-03 - Oplocení</t>
  </si>
  <si>
    <t xml:space="preserve">    742 - Elektroinstalace - slaboproud</t>
  </si>
  <si>
    <t>-1268342340</t>
  </si>
  <si>
    <t>Sejmutí ornice v trase oplocení</t>
  </si>
  <si>
    <t>65,00*0,50</t>
  </si>
  <si>
    <t>133112811</t>
  </si>
  <si>
    <t>Hloubení nezapažených šachet ručně v horninách třídy těžitelnosti I skupiny 1 a 2, půdorysná plocha výkopu do 4 m2</t>
  </si>
  <si>
    <t>1891401432</t>
  </si>
  <si>
    <t>Výkop patek pro oplocení</t>
  </si>
  <si>
    <t>0,40*0,40*0,60*19</t>
  </si>
  <si>
    <t>0,75*0,75*0,80</t>
  </si>
  <si>
    <t>(0,50*0,30+2,50*0,50)*1,00</t>
  </si>
  <si>
    <t>-1151070429</t>
  </si>
  <si>
    <t>32,50*0,20+3,674</t>
  </si>
  <si>
    <t>171201221</t>
  </si>
  <si>
    <t>Poplatek za uložení stavebního odpadu na skládce (skládkovné) zeminy a kamení zatříděného do Katalogu odpadů pod kódem 17 05 04</t>
  </si>
  <si>
    <t>729523027</t>
  </si>
  <si>
    <t>10,174*2</t>
  </si>
  <si>
    <t>20,348*2 'Přepočtené koeficientem množství</t>
  </si>
  <si>
    <t>275321511</t>
  </si>
  <si>
    <t>Základy z betonu železového (bez výztuže) patky z betonu bez zvláštních nároků na prostředí tř. C 25/30</t>
  </si>
  <si>
    <t>-1897955901</t>
  </si>
  <si>
    <t>(0,50*0,30+2,50*0,50)*1,00*1,035</t>
  </si>
  <si>
    <t>275313611</t>
  </si>
  <si>
    <t>Základy z betonu prostého patky a bloky z betonu kamenem neprokládaného tř. C 16/20</t>
  </si>
  <si>
    <t>2096753568</t>
  </si>
  <si>
    <t>Základové patky pro sloupy oplocení</t>
  </si>
  <si>
    <t>0,40*0,40*0,60*19*1,035</t>
  </si>
  <si>
    <t>0,75*0,75*0,80*2*1,035</t>
  </si>
  <si>
    <t>275353102</t>
  </si>
  <si>
    <t>Bednění kotevních otvorů a prostupů v základových konstrukcích v patkách včetně polohového zajištění a odbednění, popř. ztraceného bednění z pletiva apod. průřezu do 0,01 m2, hl. přes 0,25 do 0,50 m</t>
  </si>
  <si>
    <t>1468373440</t>
  </si>
  <si>
    <t>275353112</t>
  </si>
  <si>
    <t>Bednění kotevních otvorů a prostupů v základových konstrukcích v patkách včetně polohového zajištění a odbednění, popř. ztraceného bednění z pletiva apod. průřezu přes 0,01 do 0,02 m2, hl. přes 0,50 do 1,00 m</t>
  </si>
  <si>
    <t>2020582235</t>
  </si>
  <si>
    <t>2,00</t>
  </si>
  <si>
    <t>338171121</t>
  </si>
  <si>
    <t>Montáž sloupků a vzpěr plotových ocelových trubkových nebo profilovaných výšky do 2,60 m se zalitím cementovou maltou do vynechaných otvorů</t>
  </si>
  <si>
    <t>-293135642</t>
  </si>
  <si>
    <t>4502100750</t>
  </si>
  <si>
    <t>Plotový sloupek výška 2100 mm průměr 48 mm s PVC vrstvou</t>
  </si>
  <si>
    <t>671340955</t>
  </si>
  <si>
    <t>338171123.DRX</t>
  </si>
  <si>
    <t>Osazování sloupků a vzpěr plotových ocelových systém Dirickx v do 2,60 m se zabetonováním</t>
  </si>
  <si>
    <t>-1939543166</t>
  </si>
  <si>
    <t>55283921</t>
  </si>
  <si>
    <t>trubka ocelová bezešvá hladká jakost 11 353 127x6,3mm</t>
  </si>
  <si>
    <t>2036312019</t>
  </si>
  <si>
    <t>348172116</t>
  </si>
  <si>
    <t>Montáž vjezdových bran samonosných posuvných jednokřídlových plochy přes 9 do 12 m2</t>
  </si>
  <si>
    <t>383873993</t>
  </si>
  <si>
    <t>55341607R</t>
  </si>
  <si>
    <t>brána pojezdová s výplní ze svislých ocelových Pz profilů přes 9 do 12m2</t>
  </si>
  <si>
    <t>ks</t>
  </si>
  <si>
    <t>228563618</t>
  </si>
  <si>
    <t>348401120</t>
  </si>
  <si>
    <t>Montáž oplocení z pletiva strojového s napínacími dráty do 1,6 m</t>
  </si>
  <si>
    <t>1944886583</t>
  </si>
  <si>
    <t>51,75</t>
  </si>
  <si>
    <t>31327512</t>
  </si>
  <si>
    <t>pletivo drátěné plastifikované se čtvercovými oky 55/2,5mm v 1500mm</t>
  </si>
  <si>
    <t>-1391351565</t>
  </si>
  <si>
    <t>51,75*1,05 'Přepočtené koeficientem množství</t>
  </si>
  <si>
    <t>916331112</t>
  </si>
  <si>
    <t>Osazení zahradního obrubníku betonového s ložem tl. od 50 do 100 mm z betonu prostého tř. C 12/15 s boční opěrou z betonu prostého tř. C 12/15</t>
  </si>
  <si>
    <t>-1692234975</t>
  </si>
  <si>
    <t>59217001</t>
  </si>
  <si>
    <t>obrubník betonový zahradní 1000x50x250mm</t>
  </si>
  <si>
    <t>-312737507</t>
  </si>
  <si>
    <t>51,75*1,01 'Přepočtené koeficientem množství</t>
  </si>
  <si>
    <t>1013848738</t>
  </si>
  <si>
    <t>Bourání stávajícího základu plotu z tvárnic</t>
  </si>
  <si>
    <t>18,00*0,40*0,60</t>
  </si>
  <si>
    <t xml:space="preserve">Odvoz suti a vybouraných hmot na skládku nebo meziskládku  se složením, na vzdálenost do 1 km</t>
  </si>
  <si>
    <t>642339437</t>
  </si>
  <si>
    <t>-651713400</t>
  </si>
  <si>
    <t>8,640*9</t>
  </si>
  <si>
    <t>997013601</t>
  </si>
  <si>
    <t>Poplatek za uložení stavebního odpadu na skládce (skládkovné) z prostého betonu zatříděného do Katalogu odpadů pod kódem 17 01 01</t>
  </si>
  <si>
    <t>-1301759905</t>
  </si>
  <si>
    <t>-1357466765</t>
  </si>
  <si>
    <t>742</t>
  </si>
  <si>
    <t>Elektroinstalace - slaboproud</t>
  </si>
  <si>
    <t>742230003R</t>
  </si>
  <si>
    <t>Montáž kamerového systému venkovní kamery</t>
  </si>
  <si>
    <t>664873262</t>
  </si>
  <si>
    <t>2025/13-04 - Příjezdová komunikace ke garáži</t>
  </si>
  <si>
    <t>122151102</t>
  </si>
  <si>
    <t>Odkopávky a prokopávky nezapažené strojně v hornině třídy těžitelnosti I skupiny 1 a 2 přes 20 do 50 m3</t>
  </si>
  <si>
    <t>181011980</t>
  </si>
  <si>
    <t>155,71*0,60</t>
  </si>
  <si>
    <t>-92617541</t>
  </si>
  <si>
    <t>Odvoz přebytečné zeminy</t>
  </si>
  <si>
    <t>Odkopávky</t>
  </si>
  <si>
    <t>93,426</t>
  </si>
  <si>
    <t>Zemina pro podklad pod recyklát</t>
  </si>
  <si>
    <t>-35,107</t>
  </si>
  <si>
    <t>69465259</t>
  </si>
  <si>
    <t>116,64</t>
  </si>
  <si>
    <t>181951111</t>
  </si>
  <si>
    <t>Úprava pláně vyrovnáním výškových rozdílů strojně v hornině třídy těžitelnosti I, skupiny 1 až 3 bez zhutnění</t>
  </si>
  <si>
    <t>875850140</t>
  </si>
  <si>
    <t>Plocha zeleněn</t>
  </si>
  <si>
    <t>88,95</t>
  </si>
  <si>
    <t>-380882382</t>
  </si>
  <si>
    <t>Komunikace</t>
  </si>
  <si>
    <t>155,71</t>
  </si>
  <si>
    <t>Recyklát</t>
  </si>
  <si>
    <t>234,05</t>
  </si>
  <si>
    <t>564551111</t>
  </si>
  <si>
    <t>Zřízení podsypu nebo podkladu ze sypaniny s rozprostřením, vlhčením, a zhutněním plochy přes 100 m2, po zhutnění tl. 150 mm</t>
  </si>
  <si>
    <t>-1154464995</t>
  </si>
  <si>
    <t>Podklad ze sypaniny</t>
  </si>
  <si>
    <t>564750001</t>
  </si>
  <si>
    <t>Podklad nebo kryt z kameniva hrubého drceného vel. 8-16 mm s rozprostřením a zhutněním plochy jednotlivě do 100 m2, po zhutnění tl. 150 mm</t>
  </si>
  <si>
    <t>436500979</t>
  </si>
  <si>
    <t>564771101</t>
  </si>
  <si>
    <t>Podklad nebo kryt z kameniva hrubého drceného vel. 32-63 mm s rozprostřením a zhutněním plochy jednotlivě do 100 m2, po zhutnění tl. 250 mm</t>
  </si>
  <si>
    <t>222124226</t>
  </si>
  <si>
    <t>Podklad pod zámkovou dlažbu</t>
  </si>
  <si>
    <t>564951413</t>
  </si>
  <si>
    <t>Podklad nebo podsyp z asfaltového recyklátu s rozprostřením a zhutněním plochy přes 100 m2, po zhutnění tl. 150 mm</t>
  </si>
  <si>
    <t>1899805755</t>
  </si>
  <si>
    <t>596212312</t>
  </si>
  <si>
    <t>Kladení dlažby z betonových zámkových dlaždic pozemních komunikací ručně s ložem z kameniva těženého nebo drceného tl. do 50 mm, s vyplněním spár, s dvojitým hutněním vibrováním a se smetením přebytečného materiálu na krajnici tl. 100 mm skupiny A, pro plochy do 300 m2</t>
  </si>
  <si>
    <t>-1055634106</t>
  </si>
  <si>
    <t>59245220</t>
  </si>
  <si>
    <t>dlažba zámková tvaru I 196x161x100mm přírodní</t>
  </si>
  <si>
    <t>1508050686</t>
  </si>
  <si>
    <t>155,71*1,02 'Přepočtené koeficientem množství</t>
  </si>
  <si>
    <t>916131213</t>
  </si>
  <si>
    <t>Osazení silničního obrubníku betonového se zřízením lože, s vyplněním a zatřením spár cementovou maltou stojatého s boční opěrou z betonu prostého, do lože z betonu prostého</t>
  </si>
  <si>
    <t>-638866676</t>
  </si>
  <si>
    <t>37,94</t>
  </si>
  <si>
    <t>59217026</t>
  </si>
  <si>
    <t>obrubník betonový silniční 500x150x250mm</t>
  </si>
  <si>
    <t>-135725599</t>
  </si>
  <si>
    <t>37,94*1,02 'Přepočtené koeficientem množství</t>
  </si>
  <si>
    <t>919735113</t>
  </si>
  <si>
    <t xml:space="preserve">Řezání stávajícího živičného krytu nebo podkladu  hloubky přes 100 do 150 mm</t>
  </si>
  <si>
    <t>1315179896</t>
  </si>
  <si>
    <t>10,00</t>
  </si>
  <si>
    <t>998223011</t>
  </si>
  <si>
    <t xml:space="preserve">Přesun hmot pro pozemní komunikace s krytem dlážděným  dopravní vzdálenost do 200 m jakékoliv délky objektu</t>
  </si>
  <si>
    <t>1454600440</t>
  </si>
  <si>
    <t>2025/13-05 - VRN</t>
  </si>
  <si>
    <t>VRN - Vedlejší rozpočtové náklady</t>
  </si>
  <si>
    <t xml:space="preserve">    VRN3 - Zařízení staveniště</t>
  </si>
  <si>
    <t xml:space="preserve">    VRN7 - Provozní vlivy</t>
  </si>
  <si>
    <t>Vedlejší rozpočtové náklady</t>
  </si>
  <si>
    <t>VRN3</t>
  </si>
  <si>
    <t>030001000</t>
  </si>
  <si>
    <t>1024</t>
  </si>
  <si>
    <t>-1993341044</t>
  </si>
  <si>
    <t>VRN7</t>
  </si>
  <si>
    <t>070001000</t>
  </si>
  <si>
    <t>-510820627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</si>
</sst>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40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0000A8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sz val="10"/>
      <color rgb="FF46464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4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right style="thin">
        <color rgb="FF000000"/>
      </right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9" fillId="0" borderId="0" applyNumberFormat="0" applyFill="0" applyBorder="0" applyAlignment="0" applyProtection="0"/>
  </cellStyleXfs>
  <cellXfs count="320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4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7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18" fillId="0" borderId="0" xfId="0" applyFont="1" applyAlignment="1" applyProtection="1">
      <alignment horizontal="left" vertical="center"/>
    </xf>
    <xf numFmtId="4" fontId="2" fillId="0" borderId="0" xfId="0" applyNumberFormat="1" applyFont="1" applyAlignment="1" applyProtection="1">
      <alignment vertical="center"/>
    </xf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9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9" fillId="0" borderId="5" xfId="0" applyNumberFormat="1" applyFont="1" applyBorder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20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20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21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9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2" fillId="0" borderId="11" xfId="0" applyFont="1" applyBorder="1" applyAlignment="1">
      <alignment horizontal="center" vertical="center"/>
    </xf>
    <xf numFmtId="0" fontId="22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3" fillId="0" borderId="14" xfId="0" applyFont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3" fillId="0" borderId="14" xfId="0" applyFont="1" applyBorder="1" applyAlignment="1" applyProtection="1">
      <alignment horizontal="left" vertical="center"/>
    </xf>
    <xf numFmtId="0" fontId="23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4" fillId="4" borderId="6" xfId="0" applyFont="1" applyFill="1" applyBorder="1" applyAlignment="1" applyProtection="1">
      <alignment horizontal="center" vertical="center"/>
    </xf>
    <xf numFmtId="0" fontId="24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4" fillId="4" borderId="7" xfId="0" applyFont="1" applyFill="1" applyBorder="1" applyAlignment="1" applyProtection="1">
      <alignment horizontal="center" vertical="center"/>
    </xf>
    <xf numFmtId="0" fontId="24" fillId="4" borderId="7" xfId="0" applyFont="1" applyFill="1" applyBorder="1" applyAlignment="1" applyProtection="1">
      <alignment horizontal="right" vertical="center"/>
    </xf>
    <xf numFmtId="0" fontId="24" fillId="4" borderId="8" xfId="0" applyFont="1" applyFill="1" applyBorder="1" applyAlignment="1" applyProtection="1">
      <alignment horizontal="left" vertical="center"/>
    </xf>
    <xf numFmtId="0" fontId="24" fillId="4" borderId="0" xfId="0" applyFont="1" applyFill="1" applyAlignment="1" applyProtection="1">
      <alignment horizontal="center" vertical="center"/>
    </xf>
    <xf numFmtId="0" fontId="25" fillId="0" borderId="16" xfId="0" applyFont="1" applyBorder="1" applyAlignment="1" applyProtection="1">
      <alignment horizontal="center" vertical="center" wrapText="1"/>
    </xf>
    <xf numFmtId="0" fontId="25" fillId="0" borderId="17" xfId="0" applyFont="1" applyBorder="1" applyAlignment="1" applyProtection="1">
      <alignment horizontal="center" vertical="center" wrapText="1"/>
    </xf>
    <xf numFmtId="0" fontId="25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6" fillId="0" borderId="0" xfId="0" applyFont="1" applyAlignment="1" applyProtection="1">
      <alignment horizontal="left" vertical="center"/>
    </xf>
    <xf numFmtId="0" fontId="26" fillId="0" borderId="0" xfId="0" applyFont="1" applyAlignment="1" applyProtection="1">
      <alignment vertical="center"/>
    </xf>
    <xf numFmtId="4" fontId="26" fillId="0" borderId="0" xfId="0" applyNumberFormat="1" applyFont="1" applyAlignment="1" applyProtection="1">
      <alignment horizontal="right" vertical="center"/>
    </xf>
    <xf numFmtId="4" fontId="26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22" fillId="0" borderId="14" xfId="0" applyNumberFormat="1" applyFont="1" applyBorder="1" applyAlignment="1" applyProtection="1">
      <alignment vertical="center"/>
    </xf>
    <xf numFmtId="4" fontId="22" fillId="0" borderId="0" xfId="0" applyNumberFormat="1" applyFont="1" applyBorder="1" applyAlignment="1" applyProtection="1">
      <alignment vertical="center"/>
    </xf>
    <xf numFmtId="166" fontId="22" fillId="0" borderId="0" xfId="0" applyNumberFormat="1" applyFont="1" applyBorder="1" applyAlignment="1" applyProtection="1">
      <alignment vertical="center"/>
    </xf>
    <xf numFmtId="4" fontId="22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28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9" fillId="0" borderId="0" xfId="0" applyFont="1" applyAlignment="1" applyProtection="1">
      <alignment vertical="center"/>
    </xf>
    <xf numFmtId="0" fontId="29" fillId="0" borderId="0" xfId="0" applyFont="1" applyAlignment="1" applyProtection="1">
      <alignment horizontal="left" vertical="center" wrapText="1"/>
    </xf>
    <xf numFmtId="0" fontId="30" fillId="0" borderId="0" xfId="0" applyFont="1" applyAlignment="1" applyProtection="1">
      <alignment vertical="center"/>
    </xf>
    <xf numFmtId="4" fontId="30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31" fillId="0" borderId="14" xfId="0" applyNumberFormat="1" applyFont="1" applyBorder="1" applyAlignment="1" applyProtection="1">
      <alignment vertical="center"/>
    </xf>
    <xf numFmtId="4" fontId="31" fillId="0" borderId="0" xfId="0" applyNumberFormat="1" applyFont="1" applyBorder="1" applyAlignment="1" applyProtection="1">
      <alignment vertical="center"/>
    </xf>
    <xf numFmtId="166" fontId="31" fillId="0" borderId="0" xfId="0" applyNumberFormat="1" applyFont="1" applyBorder="1" applyAlignment="1" applyProtection="1">
      <alignment vertical="center"/>
    </xf>
    <xf numFmtId="4" fontId="31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31" fillId="0" borderId="19" xfId="0" applyNumberFormat="1" applyFont="1" applyBorder="1" applyAlignment="1" applyProtection="1">
      <alignment vertical="center"/>
    </xf>
    <xf numFmtId="4" fontId="31" fillId="0" borderId="20" xfId="0" applyNumberFormat="1" applyFont="1" applyBorder="1" applyAlignment="1" applyProtection="1">
      <alignment vertical="center"/>
    </xf>
    <xf numFmtId="166" fontId="31" fillId="0" borderId="20" xfId="0" applyNumberFormat="1" applyFont="1" applyBorder="1" applyAlignment="1" applyProtection="1">
      <alignment vertical="center"/>
    </xf>
    <xf numFmtId="4" fontId="31" fillId="0" borderId="21" xfId="0" applyNumberFormat="1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7" fillId="0" borderId="0" xfId="0" applyFont="1" applyAlignment="1" applyProtection="1">
      <alignment horizontal="left" vertical="center"/>
    </xf>
    <xf numFmtId="4" fontId="7" fillId="2" borderId="0" xfId="0" applyNumberFormat="1" applyFont="1" applyFill="1" applyAlignment="1" applyProtection="1">
      <alignment vertical="center"/>
      <protection locked="0"/>
    </xf>
    <xf numFmtId="4" fontId="7" fillId="0" borderId="0" xfId="0" applyNumberFormat="1" applyFont="1" applyAlignment="1" applyProtection="1">
      <alignment vertical="center"/>
    </xf>
    <xf numFmtId="164" fontId="1" fillId="2" borderId="14" xfId="0" applyNumberFormat="1" applyFont="1" applyFill="1" applyBorder="1" applyAlignment="1" applyProtection="1">
      <alignment horizontal="center" vertical="center"/>
      <protection locked="0"/>
    </xf>
    <xf numFmtId="0" fontId="1" fillId="2" borderId="0" xfId="0" applyFont="1" applyFill="1" applyBorder="1" applyAlignment="1" applyProtection="1">
      <alignment horizontal="center" vertical="center"/>
      <protection locked="0"/>
    </xf>
    <xf numFmtId="4" fontId="1" fillId="0" borderId="15" xfId="0" applyNumberFormat="1" applyFont="1" applyBorder="1" applyAlignment="1" applyProtection="1">
      <alignment vertical="center"/>
    </xf>
    <xf numFmtId="4" fontId="0" fillId="0" borderId="0" xfId="0" applyNumberFormat="1" applyFont="1" applyAlignment="1">
      <alignment vertical="center"/>
    </xf>
    <xf numFmtId="0" fontId="7" fillId="2" borderId="0" xfId="0" applyFont="1" applyFill="1" applyAlignment="1" applyProtection="1">
      <alignment horizontal="left" vertical="center"/>
      <protection locked="0"/>
    </xf>
    <xf numFmtId="164" fontId="1" fillId="2" borderId="19" xfId="0" applyNumberFormat="1" applyFont="1" applyFill="1" applyBorder="1" applyAlignment="1" applyProtection="1">
      <alignment horizontal="center" vertical="center"/>
      <protection locked="0"/>
    </xf>
    <xf numFmtId="0" fontId="1" fillId="2" borderId="20" xfId="0" applyFont="1" applyFill="1" applyBorder="1" applyAlignment="1" applyProtection="1">
      <alignment horizontal="center" vertical="center"/>
      <protection locked="0"/>
    </xf>
    <xf numFmtId="4" fontId="1" fillId="0" borderId="21" xfId="0" applyNumberFormat="1" applyFont="1" applyBorder="1" applyAlignment="1" applyProtection="1">
      <alignment vertical="center"/>
    </xf>
    <xf numFmtId="0" fontId="26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4" fontId="26" fillId="4" borderId="0" xfId="0" applyNumberFormat="1" applyFont="1" applyFill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4" fillId="0" borderId="0" xfId="0" applyFont="1" applyAlignment="1">
      <alignment horizontal="left" vertical="center"/>
    </xf>
    <xf numFmtId="0" fontId="3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4" fontId="2" fillId="0" borderId="0" xfId="0" applyNumberFormat="1" applyFont="1" applyAlignment="1">
      <alignment vertical="center"/>
    </xf>
    <xf numFmtId="0" fontId="18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4" fontId="26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3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21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4" fillId="4" borderId="0" xfId="0" applyFont="1" applyFill="1" applyAlignment="1" applyProtection="1">
      <alignment horizontal="left" vertical="center"/>
    </xf>
    <xf numFmtId="0" fontId="24" fillId="4" borderId="0" xfId="0" applyFont="1" applyFill="1" applyAlignment="1" applyProtection="1">
      <alignment horizontal="right" vertical="center"/>
    </xf>
    <xf numFmtId="0" fontId="33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4" fontId="33" fillId="0" borderId="0" xfId="0" applyNumberFormat="1" applyFont="1" applyAlignment="1" applyProtection="1">
      <alignment vertical="center"/>
    </xf>
    <xf numFmtId="0" fontId="25" fillId="0" borderId="0" xfId="0" applyFont="1" applyAlignment="1">
      <alignment horizontal="center" vertical="center"/>
    </xf>
    <xf numFmtId="0" fontId="0" fillId="0" borderId="3" xfId="0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0" fillId="0" borderId="0" xfId="0" applyFont="1" applyAlignment="1" applyProtection="1">
      <alignment vertical="center"/>
      <protection locked="0"/>
    </xf>
    <xf numFmtId="0" fontId="0" fillId="0" borderId="0" xfId="0" applyFont="1" applyAlignment="1" applyProtection="1">
      <alignment horizontal="left" vertical="center"/>
      <protection locked="0"/>
    </xf>
    <xf numFmtId="4" fontId="0" fillId="0" borderId="0" xfId="0" applyNumberFormat="1" applyFont="1" applyAlignment="1" applyProtection="1">
      <alignment vertical="center"/>
      <protection locked="0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4" fillId="4" borderId="16" xfId="0" applyFont="1" applyFill="1" applyBorder="1" applyAlignment="1" applyProtection="1">
      <alignment horizontal="center" vertical="center" wrapText="1"/>
    </xf>
    <xf numFmtId="0" fontId="24" fillId="4" borderId="17" xfId="0" applyFont="1" applyFill="1" applyBorder="1" applyAlignment="1" applyProtection="1">
      <alignment horizontal="center" vertical="center" wrapText="1"/>
    </xf>
    <xf numFmtId="0" fontId="24" fillId="4" borderId="18" xfId="0" applyFont="1" applyFill="1" applyBorder="1" applyAlignment="1" applyProtection="1">
      <alignment horizontal="center" vertical="center" wrapText="1"/>
    </xf>
    <xf numFmtId="0" fontId="24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6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4" fillId="0" borderId="12" xfId="0" applyNumberFormat="1" applyFont="1" applyBorder="1" applyAlignment="1" applyProtection="1"/>
    <xf numFmtId="166" fontId="34" fillId="0" borderId="13" xfId="0" applyNumberFormat="1" applyFont="1" applyBorder="1" applyAlignment="1" applyProtection="1"/>
    <xf numFmtId="4" fontId="35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4" fillId="0" borderId="23" xfId="0" applyFont="1" applyBorder="1" applyAlignment="1" applyProtection="1">
      <alignment horizontal="center" vertical="center"/>
    </xf>
    <xf numFmtId="49" fontId="24" fillId="0" borderId="23" xfId="0" applyNumberFormat="1" applyFont="1" applyBorder="1" applyAlignment="1" applyProtection="1">
      <alignment horizontal="left" vertical="center" wrapText="1"/>
    </xf>
    <xf numFmtId="0" fontId="24" fillId="0" borderId="23" xfId="0" applyFont="1" applyBorder="1" applyAlignment="1" applyProtection="1">
      <alignment horizontal="left" vertical="center" wrapText="1"/>
    </xf>
    <xf numFmtId="0" fontId="24" fillId="0" borderId="23" xfId="0" applyFont="1" applyBorder="1" applyAlignment="1" applyProtection="1">
      <alignment horizontal="center" vertical="center" wrapText="1"/>
    </xf>
    <xf numFmtId="167" fontId="24" fillId="0" borderId="23" xfId="0" applyNumberFormat="1" applyFont="1" applyBorder="1" applyAlignment="1" applyProtection="1">
      <alignment vertical="center"/>
    </xf>
    <xf numFmtId="4" fontId="24" fillId="2" borderId="23" xfId="0" applyNumberFormat="1" applyFont="1" applyFill="1" applyBorder="1" applyAlignment="1" applyProtection="1">
      <alignment vertical="center"/>
      <protection locked="0"/>
    </xf>
    <xf numFmtId="4" fontId="24" fillId="0" borderId="23" xfId="0" applyNumberFormat="1" applyFont="1" applyBorder="1" applyAlignment="1" applyProtection="1">
      <alignment vertical="center"/>
    </xf>
    <xf numFmtId="0" fontId="0" fillId="0" borderId="23" xfId="0" applyFont="1" applyBorder="1" applyAlignment="1" applyProtection="1">
      <alignment vertical="center"/>
    </xf>
    <xf numFmtId="0" fontId="25" fillId="2" borderId="14" xfId="0" applyFont="1" applyFill="1" applyBorder="1" applyAlignment="1" applyProtection="1">
      <alignment horizontal="left" vertical="center"/>
      <protection locked="0"/>
    </xf>
    <xf numFmtId="0" fontId="25" fillId="0" borderId="0" xfId="0" applyFont="1" applyBorder="1" applyAlignment="1" applyProtection="1">
      <alignment horizontal="center" vertical="center"/>
    </xf>
    <xf numFmtId="166" fontId="25" fillId="0" borderId="0" xfId="0" applyNumberFormat="1" applyFont="1" applyBorder="1" applyAlignment="1" applyProtection="1">
      <alignment vertical="center"/>
    </xf>
    <xf numFmtId="166" fontId="25" fillId="0" borderId="15" xfId="0" applyNumberFormat="1" applyFont="1" applyBorder="1" applyAlignment="1" applyProtection="1">
      <alignment vertical="center"/>
    </xf>
    <xf numFmtId="0" fontId="24" fillId="0" borderId="0" xfId="0" applyFont="1" applyAlignment="1">
      <alignment horizontal="left"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6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3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3" xfId="0" applyFont="1" applyBorder="1" applyAlignment="1">
      <alignment vertical="center"/>
    </xf>
    <xf numFmtId="0" fontId="11" fillId="0" borderId="14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12" fillId="0" borderId="3" xfId="0" applyFont="1" applyBorder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Alignment="1" applyProtection="1">
      <alignment horizontal="left" vertical="center"/>
    </xf>
    <xf numFmtId="0" fontId="12" fillId="0" borderId="0" xfId="0" applyFont="1" applyAlignment="1" applyProtection="1">
      <alignment horizontal="left" vertical="center" wrapText="1"/>
    </xf>
    <xf numFmtId="167" fontId="12" fillId="0" borderId="0" xfId="0" applyNumberFormat="1" applyFont="1" applyAlignment="1" applyProtection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3" xfId="0" applyFont="1" applyBorder="1" applyAlignment="1">
      <alignment vertical="center"/>
    </xf>
    <xf numFmtId="0" fontId="12" fillId="0" borderId="14" xfId="0" applyFont="1" applyBorder="1" applyAlignment="1" applyProtection="1">
      <alignment vertical="center"/>
    </xf>
    <xf numFmtId="0" fontId="12" fillId="0" borderId="0" xfId="0" applyFont="1" applyBorder="1" applyAlignment="1" applyProtection="1">
      <alignment vertical="center"/>
    </xf>
    <xf numFmtId="0" fontId="12" fillId="0" borderId="15" xfId="0" applyFont="1" applyBorder="1" applyAlignment="1" applyProtection="1">
      <alignment vertical="center"/>
    </xf>
    <xf numFmtId="0" fontId="12" fillId="0" borderId="0" xfId="0" applyFont="1" applyAlignment="1">
      <alignment horizontal="left" vertical="center"/>
    </xf>
    <xf numFmtId="0" fontId="37" fillId="0" borderId="23" xfId="0" applyFont="1" applyBorder="1" applyAlignment="1" applyProtection="1">
      <alignment horizontal="center" vertical="center"/>
    </xf>
    <xf numFmtId="49" fontId="37" fillId="0" borderId="23" xfId="0" applyNumberFormat="1" applyFont="1" applyBorder="1" applyAlignment="1" applyProtection="1">
      <alignment horizontal="left" vertical="center" wrapText="1"/>
    </xf>
    <xf numFmtId="0" fontId="37" fillId="0" borderId="23" xfId="0" applyFont="1" applyBorder="1" applyAlignment="1" applyProtection="1">
      <alignment horizontal="left" vertical="center" wrapText="1"/>
    </xf>
    <xf numFmtId="0" fontId="37" fillId="0" borderId="23" xfId="0" applyFont="1" applyBorder="1" applyAlignment="1" applyProtection="1">
      <alignment horizontal="center" vertical="center" wrapText="1"/>
    </xf>
    <xf numFmtId="167" fontId="37" fillId="0" borderId="23" xfId="0" applyNumberFormat="1" applyFont="1" applyBorder="1" applyAlignment="1" applyProtection="1">
      <alignment vertical="center"/>
    </xf>
    <xf numFmtId="4" fontId="37" fillId="2" borderId="23" xfId="0" applyNumberFormat="1" applyFont="1" applyFill="1" applyBorder="1" applyAlignment="1" applyProtection="1">
      <alignment vertical="center"/>
      <protection locked="0"/>
    </xf>
    <xf numFmtId="4" fontId="37" fillId="0" borderId="23" xfId="0" applyNumberFormat="1" applyFont="1" applyBorder="1" applyAlignment="1" applyProtection="1">
      <alignment vertical="center"/>
    </xf>
    <xf numFmtId="0" fontId="38" fillId="0" borderId="23" xfId="0" applyFont="1" applyBorder="1" applyAlignment="1" applyProtection="1">
      <alignment vertical="center"/>
    </xf>
    <xf numFmtId="0" fontId="38" fillId="0" borderId="3" xfId="0" applyFont="1" applyBorder="1" applyAlignment="1">
      <alignment vertical="center"/>
    </xf>
    <xf numFmtId="0" fontId="37" fillId="2" borderId="14" xfId="0" applyFont="1" applyFill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center" vertical="center"/>
    </xf>
    <xf numFmtId="167" fontId="24" fillId="2" borderId="23" xfId="0" applyNumberFormat="1" applyFont="1" applyFill="1" applyBorder="1" applyAlignment="1" applyProtection="1">
      <alignment vertical="center"/>
      <protection locked="0"/>
    </xf>
    <xf numFmtId="0" fontId="25" fillId="2" borderId="19" xfId="0" applyFont="1" applyFill="1" applyBorder="1" applyAlignment="1" applyProtection="1">
      <alignment horizontal="left" vertical="center"/>
      <protection locked="0"/>
    </xf>
    <xf numFmtId="0" fontId="25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5" fillId="0" borderId="20" xfId="0" applyNumberFormat="1" applyFont="1" applyBorder="1" applyAlignment="1" applyProtection="1">
      <alignment vertical="center"/>
    </xf>
    <xf numFmtId="166" fontId="25" fillId="0" borderId="21" xfId="0" applyNumberFormat="1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styles" Target="styles.xml" /><Relationship Id="rId8" Type="http://schemas.openxmlformats.org/officeDocument/2006/relationships/theme" Target="theme/theme1.xml" /><Relationship Id="rId9" Type="http://schemas.openxmlformats.org/officeDocument/2006/relationships/calcChain" Target="calcChain.xml" /><Relationship Id="rId10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6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drawing" Target="../drawings/drawing6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7" t="s">
        <v>0</v>
      </c>
      <c r="AZ1" s="17" t="s">
        <v>1</v>
      </c>
      <c r="BA1" s="17" t="s">
        <v>2</v>
      </c>
      <c r="BB1" s="17" t="s">
        <v>3</v>
      </c>
      <c r="BT1" s="17" t="s">
        <v>4</v>
      </c>
      <c r="BU1" s="17" t="s">
        <v>4</v>
      </c>
      <c r="BV1" s="17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8" t="s">
        <v>6</v>
      </c>
      <c r="BT2" s="18" t="s">
        <v>7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8</v>
      </c>
    </row>
    <row r="4" s="1" customFormat="1" ht="24.96" customHeight="1">
      <c r="B4" s="22"/>
      <c r="C4" s="23"/>
      <c r="D4" s="24" t="s">
        <v>9</v>
      </c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1"/>
      <c r="AS4" s="25" t="s">
        <v>10</v>
      </c>
      <c r="BE4" s="26" t="s">
        <v>11</v>
      </c>
      <c r="BS4" s="18" t="s">
        <v>12</v>
      </c>
    </row>
    <row r="5" s="1" customFormat="1" ht="12" customHeight="1">
      <c r="B5" s="22"/>
      <c r="C5" s="23"/>
      <c r="D5" s="27" t="s">
        <v>13</v>
      </c>
      <c r="E5" s="23"/>
      <c r="F5" s="23"/>
      <c r="G5" s="23"/>
      <c r="H5" s="23"/>
      <c r="I5" s="23"/>
      <c r="J5" s="23"/>
      <c r="K5" s="28" t="s">
        <v>14</v>
      </c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1"/>
      <c r="BE5" s="29" t="s">
        <v>15</v>
      </c>
      <c r="BS5" s="18" t="s">
        <v>6</v>
      </c>
    </row>
    <row r="6" s="1" customFormat="1" ht="36.96" customHeight="1">
      <c r="B6" s="22"/>
      <c r="C6" s="23"/>
      <c r="D6" s="30" t="s">
        <v>16</v>
      </c>
      <c r="E6" s="23"/>
      <c r="F6" s="23"/>
      <c r="G6" s="23"/>
      <c r="H6" s="23"/>
      <c r="I6" s="23"/>
      <c r="J6" s="23"/>
      <c r="K6" s="31" t="s">
        <v>17</v>
      </c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1"/>
      <c r="BE6" s="32"/>
      <c r="BS6" s="18" t="s">
        <v>6</v>
      </c>
    </row>
    <row r="7" s="1" customFormat="1" ht="12" customHeight="1">
      <c r="B7" s="22"/>
      <c r="C7" s="23"/>
      <c r="D7" s="33" t="s">
        <v>18</v>
      </c>
      <c r="E7" s="23"/>
      <c r="F7" s="23"/>
      <c r="G7" s="23"/>
      <c r="H7" s="23"/>
      <c r="I7" s="23"/>
      <c r="J7" s="23"/>
      <c r="K7" s="28" t="s">
        <v>1</v>
      </c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33" t="s">
        <v>19</v>
      </c>
      <c r="AL7" s="23"/>
      <c r="AM7" s="23"/>
      <c r="AN7" s="28" t="s">
        <v>1</v>
      </c>
      <c r="AO7" s="23"/>
      <c r="AP7" s="23"/>
      <c r="AQ7" s="23"/>
      <c r="AR7" s="21"/>
      <c r="BE7" s="32"/>
      <c r="BS7" s="18" t="s">
        <v>6</v>
      </c>
    </row>
    <row r="8" s="1" customFormat="1" ht="12" customHeight="1">
      <c r="B8" s="22"/>
      <c r="C8" s="23"/>
      <c r="D8" s="33" t="s">
        <v>20</v>
      </c>
      <c r="E8" s="23"/>
      <c r="F8" s="23"/>
      <c r="G8" s="23"/>
      <c r="H8" s="23"/>
      <c r="I8" s="23"/>
      <c r="J8" s="23"/>
      <c r="K8" s="28" t="s">
        <v>21</v>
      </c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33" t="s">
        <v>22</v>
      </c>
      <c r="AL8" s="23"/>
      <c r="AM8" s="23"/>
      <c r="AN8" s="34" t="s">
        <v>23</v>
      </c>
      <c r="AO8" s="23"/>
      <c r="AP8" s="23"/>
      <c r="AQ8" s="23"/>
      <c r="AR8" s="21"/>
      <c r="BE8" s="32"/>
      <c r="BS8" s="18" t="s">
        <v>6</v>
      </c>
    </row>
    <row r="9" s="1" customFormat="1" ht="14.4" customHeight="1">
      <c r="B9" s="22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1"/>
      <c r="BE9" s="32"/>
      <c r="BS9" s="18" t="s">
        <v>6</v>
      </c>
    </row>
    <row r="10" s="1" customFormat="1" ht="12" customHeight="1">
      <c r="B10" s="22"/>
      <c r="C10" s="23"/>
      <c r="D10" s="33" t="s">
        <v>24</v>
      </c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33" t="s">
        <v>25</v>
      </c>
      <c r="AL10" s="23"/>
      <c r="AM10" s="23"/>
      <c r="AN10" s="28" t="s">
        <v>1</v>
      </c>
      <c r="AO10" s="23"/>
      <c r="AP10" s="23"/>
      <c r="AQ10" s="23"/>
      <c r="AR10" s="21"/>
      <c r="BE10" s="32"/>
      <c r="BS10" s="18" t="s">
        <v>6</v>
      </c>
    </row>
    <row r="11" s="1" customFormat="1" ht="18.48" customHeight="1">
      <c r="B11" s="22"/>
      <c r="C11" s="23"/>
      <c r="D11" s="23"/>
      <c r="E11" s="28" t="s">
        <v>26</v>
      </c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33" t="s">
        <v>27</v>
      </c>
      <c r="AL11" s="23"/>
      <c r="AM11" s="23"/>
      <c r="AN11" s="28" t="s">
        <v>1</v>
      </c>
      <c r="AO11" s="23"/>
      <c r="AP11" s="23"/>
      <c r="AQ11" s="23"/>
      <c r="AR11" s="21"/>
      <c r="BE11" s="32"/>
      <c r="BS11" s="18" t="s">
        <v>6</v>
      </c>
    </row>
    <row r="12" s="1" customFormat="1" ht="6.96" customHeight="1">
      <c r="B12" s="22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1"/>
      <c r="BE12" s="32"/>
      <c r="BS12" s="18" t="s">
        <v>6</v>
      </c>
    </row>
    <row r="13" s="1" customFormat="1" ht="12" customHeight="1">
      <c r="B13" s="22"/>
      <c r="C13" s="23"/>
      <c r="D13" s="33" t="s">
        <v>28</v>
      </c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33" t="s">
        <v>25</v>
      </c>
      <c r="AL13" s="23"/>
      <c r="AM13" s="23"/>
      <c r="AN13" s="35" t="s">
        <v>29</v>
      </c>
      <c r="AO13" s="23"/>
      <c r="AP13" s="23"/>
      <c r="AQ13" s="23"/>
      <c r="AR13" s="21"/>
      <c r="BE13" s="32"/>
      <c r="BS13" s="18" t="s">
        <v>6</v>
      </c>
    </row>
    <row r="14">
      <c r="B14" s="22"/>
      <c r="C14" s="23"/>
      <c r="D14" s="23"/>
      <c r="E14" s="35" t="s">
        <v>29</v>
      </c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3" t="s">
        <v>27</v>
      </c>
      <c r="AL14" s="23"/>
      <c r="AM14" s="23"/>
      <c r="AN14" s="35" t="s">
        <v>29</v>
      </c>
      <c r="AO14" s="23"/>
      <c r="AP14" s="23"/>
      <c r="AQ14" s="23"/>
      <c r="AR14" s="21"/>
      <c r="BE14" s="32"/>
      <c r="BS14" s="18" t="s">
        <v>6</v>
      </c>
    </row>
    <row r="15" s="1" customFormat="1" ht="6.96" customHeight="1">
      <c r="B15" s="22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1"/>
      <c r="BE15" s="32"/>
      <c r="BS15" s="18" t="s">
        <v>4</v>
      </c>
    </row>
    <row r="16" s="1" customFormat="1" ht="12" customHeight="1">
      <c r="B16" s="22"/>
      <c r="C16" s="23"/>
      <c r="D16" s="33" t="s">
        <v>30</v>
      </c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33" t="s">
        <v>25</v>
      </c>
      <c r="AL16" s="23"/>
      <c r="AM16" s="23"/>
      <c r="AN16" s="28" t="s">
        <v>1</v>
      </c>
      <c r="AO16" s="23"/>
      <c r="AP16" s="23"/>
      <c r="AQ16" s="23"/>
      <c r="AR16" s="21"/>
      <c r="BE16" s="32"/>
      <c r="BS16" s="18" t="s">
        <v>4</v>
      </c>
    </row>
    <row r="17" s="1" customFormat="1" ht="18.48" customHeight="1">
      <c r="B17" s="22"/>
      <c r="C17" s="23"/>
      <c r="D17" s="23"/>
      <c r="E17" s="28" t="s">
        <v>31</v>
      </c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33" t="s">
        <v>27</v>
      </c>
      <c r="AL17" s="23"/>
      <c r="AM17" s="23"/>
      <c r="AN17" s="28" t="s">
        <v>1</v>
      </c>
      <c r="AO17" s="23"/>
      <c r="AP17" s="23"/>
      <c r="AQ17" s="23"/>
      <c r="AR17" s="21"/>
      <c r="BE17" s="32"/>
      <c r="BS17" s="18" t="s">
        <v>32</v>
      </c>
    </row>
    <row r="18" s="1" customFormat="1" ht="6.96" customHeight="1">
      <c r="B18" s="22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1"/>
      <c r="BE18" s="32"/>
      <c r="BS18" s="18" t="s">
        <v>6</v>
      </c>
    </row>
    <row r="19" s="1" customFormat="1" ht="12" customHeight="1">
      <c r="B19" s="22"/>
      <c r="C19" s="23"/>
      <c r="D19" s="33" t="s">
        <v>33</v>
      </c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33" t="s">
        <v>25</v>
      </c>
      <c r="AL19" s="23"/>
      <c r="AM19" s="23"/>
      <c r="AN19" s="28" t="s">
        <v>34</v>
      </c>
      <c r="AO19" s="23"/>
      <c r="AP19" s="23"/>
      <c r="AQ19" s="23"/>
      <c r="AR19" s="21"/>
      <c r="BE19" s="32"/>
      <c r="BS19" s="18" t="s">
        <v>6</v>
      </c>
    </row>
    <row r="20" s="1" customFormat="1" ht="18.48" customHeight="1">
      <c r="B20" s="22"/>
      <c r="C20" s="23"/>
      <c r="D20" s="23"/>
      <c r="E20" s="28" t="s">
        <v>35</v>
      </c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33" t="s">
        <v>27</v>
      </c>
      <c r="AL20" s="23"/>
      <c r="AM20" s="23"/>
      <c r="AN20" s="28" t="s">
        <v>36</v>
      </c>
      <c r="AO20" s="23"/>
      <c r="AP20" s="23"/>
      <c r="AQ20" s="23"/>
      <c r="AR20" s="21"/>
      <c r="BE20" s="32"/>
      <c r="BS20" s="18" t="s">
        <v>4</v>
      </c>
    </row>
    <row r="21" s="1" customFormat="1" ht="6.96" customHeight="1">
      <c r="B21" s="22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1"/>
      <c r="BE21" s="32"/>
    </row>
    <row r="22" s="1" customFormat="1" ht="12" customHeight="1">
      <c r="B22" s="22"/>
      <c r="C22" s="23"/>
      <c r="D22" s="33" t="s">
        <v>37</v>
      </c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1"/>
      <c r="BE22" s="32"/>
    </row>
    <row r="23" s="1" customFormat="1" ht="16.5" customHeight="1">
      <c r="B23" s="22"/>
      <c r="C23" s="23"/>
      <c r="D23" s="23"/>
      <c r="E23" s="37" t="s">
        <v>1</v>
      </c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23"/>
      <c r="AP23" s="23"/>
      <c r="AQ23" s="23"/>
      <c r="AR23" s="21"/>
      <c r="BE23" s="32"/>
    </row>
    <row r="24" s="1" customFormat="1" ht="6.96" customHeight="1">
      <c r="B24" s="22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1"/>
      <c r="BE24" s="32"/>
    </row>
    <row r="25" s="1" customFormat="1" ht="6.96" customHeight="1">
      <c r="B25" s="22"/>
      <c r="C25" s="23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23"/>
      <c r="AQ25" s="23"/>
      <c r="AR25" s="21"/>
      <c r="BE25" s="32"/>
    </row>
    <row r="26" s="1" customFormat="1" ht="14.4" customHeight="1">
      <c r="B26" s="22"/>
      <c r="C26" s="23"/>
      <c r="D26" s="39" t="s">
        <v>38</v>
      </c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40">
        <f>ROUND(AG94,2)</f>
        <v>0</v>
      </c>
      <c r="AL26" s="23"/>
      <c r="AM26" s="23"/>
      <c r="AN26" s="23"/>
      <c r="AO26" s="23"/>
      <c r="AP26" s="23"/>
      <c r="AQ26" s="23"/>
      <c r="AR26" s="21"/>
      <c r="BE26" s="32"/>
    </row>
    <row r="27" s="1" customFormat="1" ht="14.4" customHeight="1">
      <c r="B27" s="22"/>
      <c r="C27" s="23"/>
      <c r="D27" s="39" t="s">
        <v>39</v>
      </c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40">
        <f>ROUND(AG101, 2)</f>
        <v>0</v>
      </c>
      <c r="AL27" s="40"/>
      <c r="AM27" s="40"/>
      <c r="AN27" s="40"/>
      <c r="AO27" s="40"/>
      <c r="AP27" s="23"/>
      <c r="AQ27" s="23"/>
      <c r="AR27" s="21"/>
      <c r="BE27" s="32"/>
    </row>
    <row r="28" s="2" customFormat="1" ht="6.96" customHeight="1">
      <c r="A28" s="41"/>
      <c r="B28" s="42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43"/>
      <c r="AL28" s="43"/>
      <c r="AM28" s="43"/>
      <c r="AN28" s="43"/>
      <c r="AO28" s="43"/>
      <c r="AP28" s="43"/>
      <c r="AQ28" s="43"/>
      <c r="AR28" s="44"/>
      <c r="BE28" s="32"/>
    </row>
    <row r="29" s="2" customFormat="1" ht="25.92" customHeight="1">
      <c r="A29" s="41"/>
      <c r="B29" s="42"/>
      <c r="C29" s="43"/>
      <c r="D29" s="45" t="s">
        <v>40</v>
      </c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7">
        <f>ROUND(AK26 + AK27, 2)</f>
        <v>0</v>
      </c>
      <c r="AL29" s="46"/>
      <c r="AM29" s="46"/>
      <c r="AN29" s="46"/>
      <c r="AO29" s="46"/>
      <c r="AP29" s="43"/>
      <c r="AQ29" s="43"/>
      <c r="AR29" s="44"/>
      <c r="BE29" s="32"/>
    </row>
    <row r="30" s="2" customFormat="1" ht="6.96" customHeight="1">
      <c r="A30" s="41"/>
      <c r="B30" s="42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3"/>
      <c r="AJ30" s="43"/>
      <c r="AK30" s="43"/>
      <c r="AL30" s="43"/>
      <c r="AM30" s="43"/>
      <c r="AN30" s="43"/>
      <c r="AO30" s="43"/>
      <c r="AP30" s="43"/>
      <c r="AQ30" s="43"/>
      <c r="AR30" s="44"/>
      <c r="BE30" s="32"/>
    </row>
    <row r="31" s="2" customFormat="1">
      <c r="A31" s="41"/>
      <c r="B31" s="42"/>
      <c r="C31" s="43"/>
      <c r="D31" s="43"/>
      <c r="E31" s="43"/>
      <c r="F31" s="43"/>
      <c r="G31" s="43"/>
      <c r="H31" s="43"/>
      <c r="I31" s="43"/>
      <c r="J31" s="43"/>
      <c r="K31" s="43"/>
      <c r="L31" s="48" t="s">
        <v>41</v>
      </c>
      <c r="M31" s="48"/>
      <c r="N31" s="48"/>
      <c r="O31" s="48"/>
      <c r="P31" s="48"/>
      <c r="Q31" s="43"/>
      <c r="R31" s="43"/>
      <c r="S31" s="43"/>
      <c r="T31" s="43"/>
      <c r="U31" s="43"/>
      <c r="V31" s="43"/>
      <c r="W31" s="48" t="s">
        <v>42</v>
      </c>
      <c r="X31" s="48"/>
      <c r="Y31" s="48"/>
      <c r="Z31" s="48"/>
      <c r="AA31" s="48"/>
      <c r="AB31" s="48"/>
      <c r="AC31" s="48"/>
      <c r="AD31" s="48"/>
      <c r="AE31" s="48"/>
      <c r="AF31" s="43"/>
      <c r="AG31" s="43"/>
      <c r="AH31" s="43"/>
      <c r="AI31" s="43"/>
      <c r="AJ31" s="43"/>
      <c r="AK31" s="48" t="s">
        <v>43</v>
      </c>
      <c r="AL31" s="48"/>
      <c r="AM31" s="48"/>
      <c r="AN31" s="48"/>
      <c r="AO31" s="48"/>
      <c r="AP31" s="43"/>
      <c r="AQ31" s="43"/>
      <c r="AR31" s="44"/>
      <c r="BE31" s="32"/>
    </row>
    <row r="32" s="3" customFormat="1" ht="14.4" customHeight="1">
      <c r="A32" s="3"/>
      <c r="B32" s="49"/>
      <c r="C32" s="50"/>
      <c r="D32" s="33" t="s">
        <v>44</v>
      </c>
      <c r="E32" s="50"/>
      <c r="F32" s="33" t="s">
        <v>45</v>
      </c>
      <c r="G32" s="50"/>
      <c r="H32" s="50"/>
      <c r="I32" s="50"/>
      <c r="J32" s="50"/>
      <c r="K32" s="50"/>
      <c r="L32" s="51">
        <v>0.20999999999999999</v>
      </c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2">
        <f>ROUND(AZ94 + SUM(CD101:CD105), 2)</f>
        <v>0</v>
      </c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  <c r="AJ32" s="50"/>
      <c r="AK32" s="52">
        <f>ROUND(AV94 + SUM(BY101:BY105), 2)</f>
        <v>0</v>
      </c>
      <c r="AL32" s="50"/>
      <c r="AM32" s="50"/>
      <c r="AN32" s="50"/>
      <c r="AO32" s="50"/>
      <c r="AP32" s="50"/>
      <c r="AQ32" s="50"/>
      <c r="AR32" s="53"/>
      <c r="BE32" s="54"/>
    </row>
    <row r="33" s="3" customFormat="1" ht="14.4" customHeight="1">
      <c r="A33" s="3"/>
      <c r="B33" s="49"/>
      <c r="C33" s="50"/>
      <c r="D33" s="50"/>
      <c r="E33" s="50"/>
      <c r="F33" s="33" t="s">
        <v>46</v>
      </c>
      <c r="G33" s="50"/>
      <c r="H33" s="50"/>
      <c r="I33" s="50"/>
      <c r="J33" s="50"/>
      <c r="K33" s="50"/>
      <c r="L33" s="51">
        <v>0.12</v>
      </c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2">
        <f>ROUND(BA94 + SUM(CE101:CE105), 2)</f>
        <v>0</v>
      </c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  <c r="AJ33" s="50"/>
      <c r="AK33" s="52">
        <f>ROUND(AW94 + SUM(BZ101:BZ105), 2)</f>
        <v>0</v>
      </c>
      <c r="AL33" s="50"/>
      <c r="AM33" s="50"/>
      <c r="AN33" s="50"/>
      <c r="AO33" s="50"/>
      <c r="AP33" s="50"/>
      <c r="AQ33" s="50"/>
      <c r="AR33" s="53"/>
      <c r="BE33" s="54"/>
    </row>
    <row r="34" hidden="1" s="3" customFormat="1" ht="14.4" customHeight="1">
      <c r="A34" s="3"/>
      <c r="B34" s="49"/>
      <c r="C34" s="50"/>
      <c r="D34" s="50"/>
      <c r="E34" s="50"/>
      <c r="F34" s="33" t="s">
        <v>47</v>
      </c>
      <c r="G34" s="50"/>
      <c r="H34" s="50"/>
      <c r="I34" s="50"/>
      <c r="J34" s="50"/>
      <c r="K34" s="50"/>
      <c r="L34" s="51">
        <v>0.20999999999999999</v>
      </c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2">
        <f>ROUND(BB94 + SUM(CF101:CF105), 2)</f>
        <v>0</v>
      </c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  <c r="AJ34" s="50"/>
      <c r="AK34" s="52">
        <v>0</v>
      </c>
      <c r="AL34" s="50"/>
      <c r="AM34" s="50"/>
      <c r="AN34" s="50"/>
      <c r="AO34" s="50"/>
      <c r="AP34" s="50"/>
      <c r="AQ34" s="50"/>
      <c r="AR34" s="53"/>
      <c r="BE34" s="54"/>
    </row>
    <row r="35" hidden="1" s="3" customFormat="1" ht="14.4" customHeight="1">
      <c r="A35" s="3"/>
      <c r="B35" s="49"/>
      <c r="C35" s="50"/>
      <c r="D35" s="50"/>
      <c r="E35" s="50"/>
      <c r="F35" s="33" t="s">
        <v>48</v>
      </c>
      <c r="G35" s="50"/>
      <c r="H35" s="50"/>
      <c r="I35" s="50"/>
      <c r="J35" s="50"/>
      <c r="K35" s="50"/>
      <c r="L35" s="51">
        <v>0.12</v>
      </c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2">
        <f>ROUND(BC94 + SUM(CG101:CG105), 2)</f>
        <v>0</v>
      </c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  <c r="AJ35" s="50"/>
      <c r="AK35" s="52">
        <v>0</v>
      </c>
      <c r="AL35" s="50"/>
      <c r="AM35" s="50"/>
      <c r="AN35" s="50"/>
      <c r="AO35" s="50"/>
      <c r="AP35" s="50"/>
      <c r="AQ35" s="50"/>
      <c r="AR35" s="53"/>
      <c r="BE35" s="3"/>
    </row>
    <row r="36" hidden="1" s="3" customFormat="1" ht="14.4" customHeight="1">
      <c r="A36" s="3"/>
      <c r="B36" s="49"/>
      <c r="C36" s="50"/>
      <c r="D36" s="50"/>
      <c r="E36" s="50"/>
      <c r="F36" s="33" t="s">
        <v>49</v>
      </c>
      <c r="G36" s="50"/>
      <c r="H36" s="50"/>
      <c r="I36" s="50"/>
      <c r="J36" s="50"/>
      <c r="K36" s="50"/>
      <c r="L36" s="51">
        <v>0</v>
      </c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2">
        <f>ROUND(BD94 + SUM(CH101:CH105), 2)</f>
        <v>0</v>
      </c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  <c r="AJ36" s="50"/>
      <c r="AK36" s="52">
        <v>0</v>
      </c>
      <c r="AL36" s="50"/>
      <c r="AM36" s="50"/>
      <c r="AN36" s="50"/>
      <c r="AO36" s="50"/>
      <c r="AP36" s="50"/>
      <c r="AQ36" s="50"/>
      <c r="AR36" s="53"/>
      <c r="BE36" s="3"/>
    </row>
    <row r="37" s="2" customFormat="1" ht="6.96" customHeight="1">
      <c r="A37" s="41"/>
      <c r="B37" s="42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4"/>
      <c r="BE37" s="41"/>
    </row>
    <row r="38" s="2" customFormat="1" ht="25.92" customHeight="1">
      <c r="A38" s="41"/>
      <c r="B38" s="42"/>
      <c r="C38" s="55"/>
      <c r="D38" s="56" t="s">
        <v>50</v>
      </c>
      <c r="E38" s="57"/>
      <c r="F38" s="57"/>
      <c r="G38" s="57"/>
      <c r="H38" s="57"/>
      <c r="I38" s="57"/>
      <c r="J38" s="57"/>
      <c r="K38" s="57"/>
      <c r="L38" s="57"/>
      <c r="M38" s="57"/>
      <c r="N38" s="57"/>
      <c r="O38" s="57"/>
      <c r="P38" s="57"/>
      <c r="Q38" s="57"/>
      <c r="R38" s="57"/>
      <c r="S38" s="57"/>
      <c r="T38" s="58" t="s">
        <v>51</v>
      </c>
      <c r="U38" s="57"/>
      <c r="V38" s="57"/>
      <c r="W38" s="57"/>
      <c r="X38" s="59" t="s">
        <v>52</v>
      </c>
      <c r="Y38" s="57"/>
      <c r="Z38" s="57"/>
      <c r="AA38" s="57"/>
      <c r="AB38" s="57"/>
      <c r="AC38" s="57"/>
      <c r="AD38" s="57"/>
      <c r="AE38" s="57"/>
      <c r="AF38" s="57"/>
      <c r="AG38" s="57"/>
      <c r="AH38" s="57"/>
      <c r="AI38" s="57"/>
      <c r="AJ38" s="57"/>
      <c r="AK38" s="60">
        <f>SUM(AK29:AK36)</f>
        <v>0</v>
      </c>
      <c r="AL38" s="57"/>
      <c r="AM38" s="57"/>
      <c r="AN38" s="57"/>
      <c r="AO38" s="61"/>
      <c r="AP38" s="55"/>
      <c r="AQ38" s="55"/>
      <c r="AR38" s="44"/>
      <c r="BE38" s="41"/>
    </row>
    <row r="39" s="2" customFormat="1" ht="6.96" customHeight="1">
      <c r="A39" s="41"/>
      <c r="B39" s="42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  <c r="AA39" s="43"/>
      <c r="AB39" s="43"/>
      <c r="AC39" s="43"/>
      <c r="AD39" s="43"/>
      <c r="AE39" s="43"/>
      <c r="AF39" s="43"/>
      <c r="AG39" s="43"/>
      <c r="AH39" s="43"/>
      <c r="AI39" s="43"/>
      <c r="AJ39" s="43"/>
      <c r="AK39" s="43"/>
      <c r="AL39" s="43"/>
      <c r="AM39" s="43"/>
      <c r="AN39" s="43"/>
      <c r="AO39" s="43"/>
      <c r="AP39" s="43"/>
      <c r="AQ39" s="43"/>
      <c r="AR39" s="44"/>
      <c r="BE39" s="41"/>
    </row>
    <row r="40" s="2" customFormat="1" ht="14.4" customHeight="1">
      <c r="A40" s="41"/>
      <c r="B40" s="42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  <c r="AA40" s="43"/>
      <c r="AB40" s="43"/>
      <c r="AC40" s="43"/>
      <c r="AD40" s="43"/>
      <c r="AE40" s="43"/>
      <c r="AF40" s="43"/>
      <c r="AG40" s="43"/>
      <c r="AH40" s="43"/>
      <c r="AI40" s="43"/>
      <c r="AJ40" s="43"/>
      <c r="AK40" s="43"/>
      <c r="AL40" s="43"/>
      <c r="AM40" s="43"/>
      <c r="AN40" s="43"/>
      <c r="AO40" s="43"/>
      <c r="AP40" s="43"/>
      <c r="AQ40" s="43"/>
      <c r="AR40" s="44"/>
      <c r="BE40" s="41"/>
    </row>
    <row r="41" s="1" customFormat="1" ht="14.4" customHeight="1">
      <c r="B41" s="22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1"/>
    </row>
    <row r="42" s="1" customFormat="1" ht="14.4" customHeight="1">
      <c r="B42" s="22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21"/>
    </row>
    <row r="43" s="1" customFormat="1" ht="14.4" customHeight="1">
      <c r="B43" s="22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  <c r="AQ43" s="23"/>
      <c r="AR43" s="21"/>
    </row>
    <row r="44" s="1" customFormat="1" ht="14.4" customHeight="1">
      <c r="B44" s="22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  <c r="AQ44" s="23"/>
      <c r="AR44" s="21"/>
    </row>
    <row r="45" s="1" customFormat="1" ht="14.4" customHeight="1">
      <c r="B45" s="22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3"/>
      <c r="AR45" s="21"/>
    </row>
    <row r="46" s="1" customFormat="1" ht="14.4" customHeight="1">
      <c r="B46" s="22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  <c r="AQ46" s="23"/>
      <c r="AR46" s="21"/>
    </row>
    <row r="47" s="1" customFormat="1" ht="14.4" customHeight="1">
      <c r="B47" s="22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1"/>
    </row>
    <row r="48" s="1" customFormat="1" ht="14.4" customHeight="1">
      <c r="B48" s="22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  <c r="AR48" s="21"/>
    </row>
    <row r="49" s="2" customFormat="1" ht="14.4" customHeight="1">
      <c r="B49" s="62"/>
      <c r="C49" s="63"/>
      <c r="D49" s="64" t="s">
        <v>53</v>
      </c>
      <c r="E49" s="65"/>
      <c r="F49" s="65"/>
      <c r="G49" s="65"/>
      <c r="H49" s="65"/>
      <c r="I49" s="65"/>
      <c r="J49" s="65"/>
      <c r="K49" s="65"/>
      <c r="L49" s="65"/>
      <c r="M49" s="65"/>
      <c r="N49" s="65"/>
      <c r="O49" s="65"/>
      <c r="P49" s="65"/>
      <c r="Q49" s="65"/>
      <c r="R49" s="65"/>
      <c r="S49" s="65"/>
      <c r="T49" s="65"/>
      <c r="U49" s="65"/>
      <c r="V49" s="65"/>
      <c r="W49" s="65"/>
      <c r="X49" s="65"/>
      <c r="Y49" s="65"/>
      <c r="Z49" s="65"/>
      <c r="AA49" s="65"/>
      <c r="AB49" s="65"/>
      <c r="AC49" s="65"/>
      <c r="AD49" s="65"/>
      <c r="AE49" s="65"/>
      <c r="AF49" s="65"/>
      <c r="AG49" s="65"/>
      <c r="AH49" s="64" t="s">
        <v>54</v>
      </c>
      <c r="AI49" s="65"/>
      <c r="AJ49" s="65"/>
      <c r="AK49" s="65"/>
      <c r="AL49" s="65"/>
      <c r="AM49" s="65"/>
      <c r="AN49" s="65"/>
      <c r="AO49" s="65"/>
      <c r="AP49" s="63"/>
      <c r="AQ49" s="63"/>
      <c r="AR49" s="66"/>
    </row>
    <row r="50">
      <c r="B50" s="22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  <c r="AR50" s="21"/>
    </row>
    <row r="51">
      <c r="B51" s="22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  <c r="AR51" s="21"/>
    </row>
    <row r="52">
      <c r="B52" s="22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3"/>
      <c r="AR52" s="21"/>
    </row>
    <row r="53">
      <c r="B53" s="22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  <c r="AR53" s="21"/>
    </row>
    <row r="54">
      <c r="B54" s="22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  <c r="AQ54" s="23"/>
      <c r="AR54" s="21"/>
    </row>
    <row r="55">
      <c r="B55" s="22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  <c r="AQ55" s="23"/>
      <c r="AR55" s="21"/>
    </row>
    <row r="56">
      <c r="B56" s="22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  <c r="AQ56" s="23"/>
      <c r="AR56" s="21"/>
    </row>
    <row r="57">
      <c r="B57" s="22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  <c r="AQ57" s="23"/>
      <c r="AR57" s="21"/>
    </row>
    <row r="58">
      <c r="B58" s="22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  <c r="AQ58" s="23"/>
      <c r="AR58" s="21"/>
    </row>
    <row r="59"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1"/>
    </row>
    <row r="60" s="2" customFormat="1">
      <c r="A60" s="41"/>
      <c r="B60" s="42"/>
      <c r="C60" s="43"/>
      <c r="D60" s="67" t="s">
        <v>55</v>
      </c>
      <c r="E60" s="46"/>
      <c r="F60" s="46"/>
      <c r="G60" s="46"/>
      <c r="H60" s="46"/>
      <c r="I60" s="46"/>
      <c r="J60" s="46"/>
      <c r="K60" s="46"/>
      <c r="L60" s="46"/>
      <c r="M60" s="46"/>
      <c r="N60" s="46"/>
      <c r="O60" s="46"/>
      <c r="P60" s="46"/>
      <c r="Q60" s="46"/>
      <c r="R60" s="46"/>
      <c r="S60" s="46"/>
      <c r="T60" s="46"/>
      <c r="U60" s="46"/>
      <c r="V60" s="67" t="s">
        <v>56</v>
      </c>
      <c r="W60" s="46"/>
      <c r="X60" s="46"/>
      <c r="Y60" s="46"/>
      <c r="Z60" s="46"/>
      <c r="AA60" s="46"/>
      <c r="AB60" s="46"/>
      <c r="AC60" s="46"/>
      <c r="AD60" s="46"/>
      <c r="AE60" s="46"/>
      <c r="AF60" s="46"/>
      <c r="AG60" s="46"/>
      <c r="AH60" s="67" t="s">
        <v>55</v>
      </c>
      <c r="AI60" s="46"/>
      <c r="AJ60" s="46"/>
      <c r="AK60" s="46"/>
      <c r="AL60" s="46"/>
      <c r="AM60" s="67" t="s">
        <v>56</v>
      </c>
      <c r="AN60" s="46"/>
      <c r="AO60" s="46"/>
      <c r="AP60" s="43"/>
      <c r="AQ60" s="43"/>
      <c r="AR60" s="44"/>
      <c r="BE60" s="41"/>
    </row>
    <row r="61">
      <c r="B61" s="22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1"/>
    </row>
    <row r="62">
      <c r="B62" s="22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  <c r="AQ62" s="23"/>
      <c r="AR62" s="21"/>
    </row>
    <row r="63">
      <c r="B63" s="22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  <c r="AQ63" s="23"/>
      <c r="AR63" s="21"/>
    </row>
    <row r="64" s="2" customFormat="1">
      <c r="A64" s="41"/>
      <c r="B64" s="42"/>
      <c r="C64" s="43"/>
      <c r="D64" s="64" t="s">
        <v>57</v>
      </c>
      <c r="E64" s="68"/>
      <c r="F64" s="68"/>
      <c r="G64" s="68"/>
      <c r="H64" s="68"/>
      <c r="I64" s="68"/>
      <c r="J64" s="68"/>
      <c r="K64" s="68"/>
      <c r="L64" s="68"/>
      <c r="M64" s="68"/>
      <c r="N64" s="68"/>
      <c r="O64" s="68"/>
      <c r="P64" s="68"/>
      <c r="Q64" s="68"/>
      <c r="R64" s="68"/>
      <c r="S64" s="68"/>
      <c r="T64" s="68"/>
      <c r="U64" s="68"/>
      <c r="V64" s="68"/>
      <c r="W64" s="68"/>
      <c r="X64" s="68"/>
      <c r="Y64" s="68"/>
      <c r="Z64" s="68"/>
      <c r="AA64" s="68"/>
      <c r="AB64" s="68"/>
      <c r="AC64" s="68"/>
      <c r="AD64" s="68"/>
      <c r="AE64" s="68"/>
      <c r="AF64" s="68"/>
      <c r="AG64" s="68"/>
      <c r="AH64" s="64" t="s">
        <v>58</v>
      </c>
      <c r="AI64" s="68"/>
      <c r="AJ64" s="68"/>
      <c r="AK64" s="68"/>
      <c r="AL64" s="68"/>
      <c r="AM64" s="68"/>
      <c r="AN64" s="68"/>
      <c r="AO64" s="68"/>
      <c r="AP64" s="43"/>
      <c r="AQ64" s="43"/>
      <c r="AR64" s="44"/>
      <c r="BE64" s="41"/>
    </row>
    <row r="65">
      <c r="B65" s="22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  <c r="AQ65" s="23"/>
      <c r="AR65" s="21"/>
    </row>
    <row r="66">
      <c r="B66" s="22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  <c r="AQ66" s="23"/>
      <c r="AR66" s="21"/>
    </row>
    <row r="67">
      <c r="B67" s="22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  <c r="AQ67" s="23"/>
      <c r="AR67" s="21"/>
    </row>
    <row r="68">
      <c r="B68" s="22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  <c r="AQ68" s="23"/>
      <c r="AR68" s="21"/>
    </row>
    <row r="69">
      <c r="B69" s="22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  <c r="AQ69" s="23"/>
      <c r="AR69" s="21"/>
    </row>
    <row r="70">
      <c r="B70" s="22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3"/>
      <c r="AP70" s="23"/>
      <c r="AQ70" s="23"/>
      <c r="AR70" s="21"/>
    </row>
    <row r="71">
      <c r="B71" s="22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23"/>
      <c r="AP71" s="23"/>
      <c r="AQ71" s="23"/>
      <c r="AR71" s="21"/>
    </row>
    <row r="72">
      <c r="B72" s="22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  <c r="AQ72" s="23"/>
      <c r="AR72" s="21"/>
    </row>
    <row r="73">
      <c r="B73" s="22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23"/>
      <c r="AO73" s="23"/>
      <c r="AP73" s="23"/>
      <c r="AQ73" s="23"/>
      <c r="AR73" s="21"/>
    </row>
    <row r="74">
      <c r="B74" s="22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3"/>
      <c r="AP74" s="23"/>
      <c r="AQ74" s="23"/>
      <c r="AR74" s="21"/>
    </row>
    <row r="75" s="2" customFormat="1">
      <c r="A75" s="41"/>
      <c r="B75" s="42"/>
      <c r="C75" s="43"/>
      <c r="D75" s="67" t="s">
        <v>55</v>
      </c>
      <c r="E75" s="46"/>
      <c r="F75" s="46"/>
      <c r="G75" s="46"/>
      <c r="H75" s="46"/>
      <c r="I75" s="46"/>
      <c r="J75" s="46"/>
      <c r="K75" s="46"/>
      <c r="L75" s="46"/>
      <c r="M75" s="46"/>
      <c r="N75" s="46"/>
      <c r="O75" s="46"/>
      <c r="P75" s="46"/>
      <c r="Q75" s="46"/>
      <c r="R75" s="46"/>
      <c r="S75" s="46"/>
      <c r="T75" s="46"/>
      <c r="U75" s="46"/>
      <c r="V75" s="67" t="s">
        <v>56</v>
      </c>
      <c r="W75" s="46"/>
      <c r="X75" s="46"/>
      <c r="Y75" s="46"/>
      <c r="Z75" s="46"/>
      <c r="AA75" s="46"/>
      <c r="AB75" s="46"/>
      <c r="AC75" s="46"/>
      <c r="AD75" s="46"/>
      <c r="AE75" s="46"/>
      <c r="AF75" s="46"/>
      <c r="AG75" s="46"/>
      <c r="AH75" s="67" t="s">
        <v>55</v>
      </c>
      <c r="AI75" s="46"/>
      <c r="AJ75" s="46"/>
      <c r="AK75" s="46"/>
      <c r="AL75" s="46"/>
      <c r="AM75" s="67" t="s">
        <v>56</v>
      </c>
      <c r="AN75" s="46"/>
      <c r="AO75" s="46"/>
      <c r="AP75" s="43"/>
      <c r="AQ75" s="43"/>
      <c r="AR75" s="44"/>
      <c r="BE75" s="41"/>
    </row>
    <row r="76" s="2" customFormat="1">
      <c r="A76" s="41"/>
      <c r="B76" s="42"/>
      <c r="C76" s="43"/>
      <c r="D76" s="43"/>
      <c r="E76" s="43"/>
      <c r="F76" s="43"/>
      <c r="G76" s="43"/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43"/>
      <c r="T76" s="43"/>
      <c r="U76" s="43"/>
      <c r="V76" s="43"/>
      <c r="W76" s="43"/>
      <c r="X76" s="43"/>
      <c r="Y76" s="43"/>
      <c r="Z76" s="43"/>
      <c r="AA76" s="43"/>
      <c r="AB76" s="43"/>
      <c r="AC76" s="43"/>
      <c r="AD76" s="43"/>
      <c r="AE76" s="43"/>
      <c r="AF76" s="43"/>
      <c r="AG76" s="43"/>
      <c r="AH76" s="43"/>
      <c r="AI76" s="43"/>
      <c r="AJ76" s="43"/>
      <c r="AK76" s="43"/>
      <c r="AL76" s="43"/>
      <c r="AM76" s="43"/>
      <c r="AN76" s="43"/>
      <c r="AO76" s="43"/>
      <c r="AP76" s="43"/>
      <c r="AQ76" s="43"/>
      <c r="AR76" s="44"/>
      <c r="BE76" s="41"/>
    </row>
    <row r="77" s="2" customFormat="1" ht="6.96" customHeight="1">
      <c r="A77" s="41"/>
      <c r="B77" s="69"/>
      <c r="C77" s="70"/>
      <c r="D77" s="70"/>
      <c r="E77" s="70"/>
      <c r="F77" s="70"/>
      <c r="G77" s="70"/>
      <c r="H77" s="70"/>
      <c r="I77" s="70"/>
      <c r="J77" s="70"/>
      <c r="K77" s="70"/>
      <c r="L77" s="70"/>
      <c r="M77" s="70"/>
      <c r="N77" s="70"/>
      <c r="O77" s="70"/>
      <c r="P77" s="70"/>
      <c r="Q77" s="70"/>
      <c r="R77" s="70"/>
      <c r="S77" s="70"/>
      <c r="T77" s="70"/>
      <c r="U77" s="70"/>
      <c r="V77" s="70"/>
      <c r="W77" s="70"/>
      <c r="X77" s="70"/>
      <c r="Y77" s="70"/>
      <c r="Z77" s="70"/>
      <c r="AA77" s="70"/>
      <c r="AB77" s="70"/>
      <c r="AC77" s="70"/>
      <c r="AD77" s="70"/>
      <c r="AE77" s="70"/>
      <c r="AF77" s="70"/>
      <c r="AG77" s="70"/>
      <c r="AH77" s="70"/>
      <c r="AI77" s="70"/>
      <c r="AJ77" s="70"/>
      <c r="AK77" s="70"/>
      <c r="AL77" s="70"/>
      <c r="AM77" s="70"/>
      <c r="AN77" s="70"/>
      <c r="AO77" s="70"/>
      <c r="AP77" s="70"/>
      <c r="AQ77" s="70"/>
      <c r="AR77" s="44"/>
      <c r="BE77" s="41"/>
    </row>
    <row r="81" s="2" customFormat="1" ht="6.96" customHeight="1">
      <c r="A81" s="41"/>
      <c r="B81" s="71"/>
      <c r="C81" s="72"/>
      <c r="D81" s="72"/>
      <c r="E81" s="72"/>
      <c r="F81" s="72"/>
      <c r="G81" s="72"/>
      <c r="H81" s="72"/>
      <c r="I81" s="72"/>
      <c r="J81" s="72"/>
      <c r="K81" s="72"/>
      <c r="L81" s="72"/>
      <c r="M81" s="72"/>
      <c r="N81" s="72"/>
      <c r="O81" s="72"/>
      <c r="P81" s="72"/>
      <c r="Q81" s="72"/>
      <c r="R81" s="72"/>
      <c r="S81" s="72"/>
      <c r="T81" s="72"/>
      <c r="U81" s="72"/>
      <c r="V81" s="72"/>
      <c r="W81" s="72"/>
      <c r="X81" s="72"/>
      <c r="Y81" s="72"/>
      <c r="Z81" s="72"/>
      <c r="AA81" s="72"/>
      <c r="AB81" s="72"/>
      <c r="AC81" s="72"/>
      <c r="AD81" s="72"/>
      <c r="AE81" s="72"/>
      <c r="AF81" s="72"/>
      <c r="AG81" s="72"/>
      <c r="AH81" s="72"/>
      <c r="AI81" s="72"/>
      <c r="AJ81" s="72"/>
      <c r="AK81" s="72"/>
      <c r="AL81" s="72"/>
      <c r="AM81" s="72"/>
      <c r="AN81" s="72"/>
      <c r="AO81" s="72"/>
      <c r="AP81" s="72"/>
      <c r="AQ81" s="72"/>
      <c r="AR81" s="44"/>
      <c r="BE81" s="41"/>
    </row>
    <row r="82" s="2" customFormat="1" ht="24.96" customHeight="1">
      <c r="A82" s="41"/>
      <c r="B82" s="42"/>
      <c r="C82" s="24" t="s">
        <v>59</v>
      </c>
      <c r="D82" s="43"/>
      <c r="E82" s="43"/>
      <c r="F82" s="43"/>
      <c r="G82" s="43"/>
      <c r="H82" s="43"/>
      <c r="I82" s="43"/>
      <c r="J82" s="43"/>
      <c r="K82" s="43"/>
      <c r="L82" s="43"/>
      <c r="M82" s="43"/>
      <c r="N82" s="43"/>
      <c r="O82" s="43"/>
      <c r="P82" s="43"/>
      <c r="Q82" s="43"/>
      <c r="R82" s="43"/>
      <c r="S82" s="43"/>
      <c r="T82" s="43"/>
      <c r="U82" s="43"/>
      <c r="V82" s="43"/>
      <c r="W82" s="43"/>
      <c r="X82" s="43"/>
      <c r="Y82" s="43"/>
      <c r="Z82" s="43"/>
      <c r="AA82" s="43"/>
      <c r="AB82" s="43"/>
      <c r="AC82" s="43"/>
      <c r="AD82" s="43"/>
      <c r="AE82" s="43"/>
      <c r="AF82" s="43"/>
      <c r="AG82" s="43"/>
      <c r="AH82" s="43"/>
      <c r="AI82" s="43"/>
      <c r="AJ82" s="43"/>
      <c r="AK82" s="43"/>
      <c r="AL82" s="43"/>
      <c r="AM82" s="43"/>
      <c r="AN82" s="43"/>
      <c r="AO82" s="43"/>
      <c r="AP82" s="43"/>
      <c r="AQ82" s="43"/>
      <c r="AR82" s="44"/>
      <c r="BE82" s="41"/>
    </row>
    <row r="83" s="2" customFormat="1" ht="6.96" customHeight="1">
      <c r="A83" s="41"/>
      <c r="B83" s="42"/>
      <c r="C83" s="43"/>
      <c r="D83" s="43"/>
      <c r="E83" s="43"/>
      <c r="F83" s="43"/>
      <c r="G83" s="43"/>
      <c r="H83" s="43"/>
      <c r="I83" s="43"/>
      <c r="J83" s="43"/>
      <c r="K83" s="43"/>
      <c r="L83" s="43"/>
      <c r="M83" s="43"/>
      <c r="N83" s="43"/>
      <c r="O83" s="43"/>
      <c r="P83" s="43"/>
      <c r="Q83" s="43"/>
      <c r="R83" s="43"/>
      <c r="S83" s="43"/>
      <c r="T83" s="43"/>
      <c r="U83" s="43"/>
      <c r="V83" s="43"/>
      <c r="W83" s="43"/>
      <c r="X83" s="43"/>
      <c r="Y83" s="43"/>
      <c r="Z83" s="43"/>
      <c r="AA83" s="43"/>
      <c r="AB83" s="43"/>
      <c r="AC83" s="43"/>
      <c r="AD83" s="43"/>
      <c r="AE83" s="43"/>
      <c r="AF83" s="43"/>
      <c r="AG83" s="43"/>
      <c r="AH83" s="43"/>
      <c r="AI83" s="43"/>
      <c r="AJ83" s="43"/>
      <c r="AK83" s="43"/>
      <c r="AL83" s="43"/>
      <c r="AM83" s="43"/>
      <c r="AN83" s="43"/>
      <c r="AO83" s="43"/>
      <c r="AP83" s="43"/>
      <c r="AQ83" s="43"/>
      <c r="AR83" s="44"/>
      <c r="BE83" s="41"/>
    </row>
    <row r="84" s="4" customFormat="1" ht="12" customHeight="1">
      <c r="A84" s="4"/>
      <c r="B84" s="73"/>
      <c r="C84" s="33" t="s">
        <v>13</v>
      </c>
      <c r="D84" s="74"/>
      <c r="E84" s="74"/>
      <c r="F84" s="74"/>
      <c r="G84" s="74"/>
      <c r="H84" s="74"/>
      <c r="I84" s="74"/>
      <c r="J84" s="74"/>
      <c r="K84" s="74"/>
      <c r="L84" s="74" t="str">
        <f>K5</f>
        <v>2025/13</v>
      </c>
      <c r="M84" s="74"/>
      <c r="N84" s="74"/>
      <c r="O84" s="74"/>
      <c r="P84" s="74"/>
      <c r="Q84" s="74"/>
      <c r="R84" s="74"/>
      <c r="S84" s="74"/>
      <c r="T84" s="74"/>
      <c r="U84" s="74"/>
      <c r="V84" s="74"/>
      <c r="W84" s="74"/>
      <c r="X84" s="74"/>
      <c r="Y84" s="74"/>
      <c r="Z84" s="74"/>
      <c r="AA84" s="74"/>
      <c r="AB84" s="74"/>
      <c r="AC84" s="74"/>
      <c r="AD84" s="74"/>
      <c r="AE84" s="74"/>
      <c r="AF84" s="74"/>
      <c r="AG84" s="74"/>
      <c r="AH84" s="74"/>
      <c r="AI84" s="74"/>
      <c r="AJ84" s="74"/>
      <c r="AK84" s="74"/>
      <c r="AL84" s="74"/>
      <c r="AM84" s="74"/>
      <c r="AN84" s="74"/>
      <c r="AO84" s="74"/>
      <c r="AP84" s="74"/>
      <c r="AQ84" s="74"/>
      <c r="AR84" s="75"/>
      <c r="BE84" s="4"/>
    </row>
    <row r="85" s="5" customFormat="1" ht="36.96" customHeight="1">
      <c r="A85" s="5"/>
      <c r="B85" s="76"/>
      <c r="C85" s="77" t="s">
        <v>16</v>
      </c>
      <c r="D85" s="78"/>
      <c r="E85" s="78"/>
      <c r="F85" s="78"/>
      <c r="G85" s="78"/>
      <c r="H85" s="78"/>
      <c r="I85" s="78"/>
      <c r="J85" s="78"/>
      <c r="K85" s="78"/>
      <c r="L85" s="79" t="str">
        <f>K6</f>
        <v>Rozšíření garáže</v>
      </c>
      <c r="M85" s="78"/>
      <c r="N85" s="78"/>
      <c r="O85" s="78"/>
      <c r="P85" s="78"/>
      <c r="Q85" s="78"/>
      <c r="R85" s="78"/>
      <c r="S85" s="78"/>
      <c r="T85" s="78"/>
      <c r="U85" s="78"/>
      <c r="V85" s="78"/>
      <c r="W85" s="78"/>
      <c r="X85" s="78"/>
      <c r="Y85" s="78"/>
      <c r="Z85" s="78"/>
      <c r="AA85" s="78"/>
      <c r="AB85" s="78"/>
      <c r="AC85" s="78"/>
      <c r="AD85" s="78"/>
      <c r="AE85" s="78"/>
      <c r="AF85" s="78"/>
      <c r="AG85" s="78"/>
      <c r="AH85" s="78"/>
      <c r="AI85" s="78"/>
      <c r="AJ85" s="78"/>
      <c r="AK85" s="78"/>
      <c r="AL85" s="78"/>
      <c r="AM85" s="78"/>
      <c r="AN85" s="78"/>
      <c r="AO85" s="78"/>
      <c r="AP85" s="78"/>
      <c r="AQ85" s="78"/>
      <c r="AR85" s="80"/>
      <c r="BE85" s="5"/>
    </row>
    <row r="86" s="2" customFormat="1" ht="6.96" customHeight="1">
      <c r="A86" s="41"/>
      <c r="B86" s="42"/>
      <c r="C86" s="43"/>
      <c r="D86" s="43"/>
      <c r="E86" s="43"/>
      <c r="F86" s="43"/>
      <c r="G86" s="43"/>
      <c r="H86" s="43"/>
      <c r="I86" s="43"/>
      <c r="J86" s="43"/>
      <c r="K86" s="43"/>
      <c r="L86" s="43"/>
      <c r="M86" s="43"/>
      <c r="N86" s="43"/>
      <c r="O86" s="43"/>
      <c r="P86" s="43"/>
      <c r="Q86" s="43"/>
      <c r="R86" s="43"/>
      <c r="S86" s="43"/>
      <c r="T86" s="43"/>
      <c r="U86" s="43"/>
      <c r="V86" s="43"/>
      <c r="W86" s="43"/>
      <c r="X86" s="43"/>
      <c r="Y86" s="43"/>
      <c r="Z86" s="43"/>
      <c r="AA86" s="43"/>
      <c r="AB86" s="43"/>
      <c r="AC86" s="43"/>
      <c r="AD86" s="43"/>
      <c r="AE86" s="43"/>
      <c r="AF86" s="43"/>
      <c r="AG86" s="43"/>
      <c r="AH86" s="43"/>
      <c r="AI86" s="43"/>
      <c r="AJ86" s="43"/>
      <c r="AK86" s="43"/>
      <c r="AL86" s="43"/>
      <c r="AM86" s="43"/>
      <c r="AN86" s="43"/>
      <c r="AO86" s="43"/>
      <c r="AP86" s="43"/>
      <c r="AQ86" s="43"/>
      <c r="AR86" s="44"/>
      <c r="BE86" s="41"/>
    </row>
    <row r="87" s="2" customFormat="1" ht="12" customHeight="1">
      <c r="A87" s="41"/>
      <c r="B87" s="42"/>
      <c r="C87" s="33" t="s">
        <v>20</v>
      </c>
      <c r="D87" s="43"/>
      <c r="E87" s="43"/>
      <c r="F87" s="43"/>
      <c r="G87" s="43"/>
      <c r="H87" s="43"/>
      <c r="I87" s="43"/>
      <c r="J87" s="43"/>
      <c r="K87" s="43"/>
      <c r="L87" s="81" t="str">
        <f>IF(K8="","",K8)</f>
        <v>Libkovice pod Řípem</v>
      </c>
      <c r="M87" s="43"/>
      <c r="N87" s="43"/>
      <c r="O87" s="43"/>
      <c r="P87" s="43"/>
      <c r="Q87" s="43"/>
      <c r="R87" s="43"/>
      <c r="S87" s="43"/>
      <c r="T87" s="43"/>
      <c r="U87" s="43"/>
      <c r="V87" s="43"/>
      <c r="W87" s="43"/>
      <c r="X87" s="43"/>
      <c r="Y87" s="43"/>
      <c r="Z87" s="43"/>
      <c r="AA87" s="43"/>
      <c r="AB87" s="43"/>
      <c r="AC87" s="43"/>
      <c r="AD87" s="43"/>
      <c r="AE87" s="43"/>
      <c r="AF87" s="43"/>
      <c r="AG87" s="43"/>
      <c r="AH87" s="43"/>
      <c r="AI87" s="33" t="s">
        <v>22</v>
      </c>
      <c r="AJ87" s="43"/>
      <c r="AK87" s="43"/>
      <c r="AL87" s="43"/>
      <c r="AM87" s="82" t="str">
        <f>IF(AN8= "","",AN8)</f>
        <v>5. 5. 2025</v>
      </c>
      <c r="AN87" s="82"/>
      <c r="AO87" s="43"/>
      <c r="AP87" s="43"/>
      <c r="AQ87" s="43"/>
      <c r="AR87" s="44"/>
      <c r="BE87" s="41"/>
    </row>
    <row r="88" s="2" customFormat="1" ht="6.96" customHeight="1">
      <c r="A88" s="41"/>
      <c r="B88" s="42"/>
      <c r="C88" s="43"/>
      <c r="D88" s="43"/>
      <c r="E88" s="43"/>
      <c r="F88" s="43"/>
      <c r="G88" s="43"/>
      <c r="H88" s="43"/>
      <c r="I88" s="43"/>
      <c r="J88" s="43"/>
      <c r="K88" s="43"/>
      <c r="L88" s="43"/>
      <c r="M88" s="43"/>
      <c r="N88" s="43"/>
      <c r="O88" s="43"/>
      <c r="P88" s="43"/>
      <c r="Q88" s="43"/>
      <c r="R88" s="43"/>
      <c r="S88" s="43"/>
      <c r="T88" s="43"/>
      <c r="U88" s="43"/>
      <c r="V88" s="43"/>
      <c r="W88" s="43"/>
      <c r="X88" s="43"/>
      <c r="Y88" s="43"/>
      <c r="Z88" s="43"/>
      <c r="AA88" s="43"/>
      <c r="AB88" s="43"/>
      <c r="AC88" s="43"/>
      <c r="AD88" s="43"/>
      <c r="AE88" s="43"/>
      <c r="AF88" s="43"/>
      <c r="AG88" s="43"/>
      <c r="AH88" s="43"/>
      <c r="AI88" s="43"/>
      <c r="AJ88" s="43"/>
      <c r="AK88" s="43"/>
      <c r="AL88" s="43"/>
      <c r="AM88" s="43"/>
      <c r="AN88" s="43"/>
      <c r="AO88" s="43"/>
      <c r="AP88" s="43"/>
      <c r="AQ88" s="43"/>
      <c r="AR88" s="44"/>
      <c r="BE88" s="41"/>
    </row>
    <row r="89" s="2" customFormat="1" ht="25.65" customHeight="1">
      <c r="A89" s="41"/>
      <c r="B89" s="42"/>
      <c r="C89" s="33" t="s">
        <v>24</v>
      </c>
      <c r="D89" s="43"/>
      <c r="E89" s="43"/>
      <c r="F89" s="43"/>
      <c r="G89" s="43"/>
      <c r="H89" s="43"/>
      <c r="I89" s="43"/>
      <c r="J89" s="43"/>
      <c r="K89" s="43"/>
      <c r="L89" s="74" t="str">
        <f>IF(E11= "","",E11)</f>
        <v>Obec Libkovice pod Řípem</v>
      </c>
      <c r="M89" s="43"/>
      <c r="N89" s="43"/>
      <c r="O89" s="43"/>
      <c r="P89" s="43"/>
      <c r="Q89" s="43"/>
      <c r="R89" s="43"/>
      <c r="S89" s="43"/>
      <c r="T89" s="43"/>
      <c r="U89" s="43"/>
      <c r="V89" s="43"/>
      <c r="W89" s="43"/>
      <c r="X89" s="43"/>
      <c r="Y89" s="43"/>
      <c r="Z89" s="43"/>
      <c r="AA89" s="43"/>
      <c r="AB89" s="43"/>
      <c r="AC89" s="43"/>
      <c r="AD89" s="43"/>
      <c r="AE89" s="43"/>
      <c r="AF89" s="43"/>
      <c r="AG89" s="43"/>
      <c r="AH89" s="43"/>
      <c r="AI89" s="33" t="s">
        <v>30</v>
      </c>
      <c r="AJ89" s="43"/>
      <c r="AK89" s="43"/>
      <c r="AL89" s="43"/>
      <c r="AM89" s="83" t="str">
        <f>IF(E17="","",E17)</f>
        <v>Jaroslav Skalic Projektování staveb</v>
      </c>
      <c r="AN89" s="74"/>
      <c r="AO89" s="74"/>
      <c r="AP89" s="74"/>
      <c r="AQ89" s="43"/>
      <c r="AR89" s="44"/>
      <c r="AS89" s="84" t="s">
        <v>60</v>
      </c>
      <c r="AT89" s="85"/>
      <c r="AU89" s="86"/>
      <c r="AV89" s="86"/>
      <c r="AW89" s="86"/>
      <c r="AX89" s="86"/>
      <c r="AY89" s="86"/>
      <c r="AZ89" s="86"/>
      <c r="BA89" s="86"/>
      <c r="BB89" s="86"/>
      <c r="BC89" s="86"/>
      <c r="BD89" s="87"/>
      <c r="BE89" s="41"/>
    </row>
    <row r="90" s="2" customFormat="1" ht="15.15" customHeight="1">
      <c r="A90" s="41"/>
      <c r="B90" s="42"/>
      <c r="C90" s="33" t="s">
        <v>28</v>
      </c>
      <c r="D90" s="43"/>
      <c r="E90" s="43"/>
      <c r="F90" s="43"/>
      <c r="G90" s="43"/>
      <c r="H90" s="43"/>
      <c r="I90" s="43"/>
      <c r="J90" s="43"/>
      <c r="K90" s="43"/>
      <c r="L90" s="74" t="str">
        <f>IF(E14= "Vyplň údaj","",E14)</f>
        <v/>
      </c>
      <c r="M90" s="43"/>
      <c r="N90" s="43"/>
      <c r="O90" s="43"/>
      <c r="P90" s="43"/>
      <c r="Q90" s="43"/>
      <c r="R90" s="43"/>
      <c r="S90" s="43"/>
      <c r="T90" s="43"/>
      <c r="U90" s="43"/>
      <c r="V90" s="43"/>
      <c r="W90" s="43"/>
      <c r="X90" s="43"/>
      <c r="Y90" s="43"/>
      <c r="Z90" s="43"/>
      <c r="AA90" s="43"/>
      <c r="AB90" s="43"/>
      <c r="AC90" s="43"/>
      <c r="AD90" s="43"/>
      <c r="AE90" s="43"/>
      <c r="AF90" s="43"/>
      <c r="AG90" s="43"/>
      <c r="AH90" s="43"/>
      <c r="AI90" s="33" t="s">
        <v>33</v>
      </c>
      <c r="AJ90" s="43"/>
      <c r="AK90" s="43"/>
      <c r="AL90" s="43"/>
      <c r="AM90" s="83" t="str">
        <f>IF(E20="","",E20)</f>
        <v>Roman Šácha</v>
      </c>
      <c r="AN90" s="74"/>
      <c r="AO90" s="74"/>
      <c r="AP90" s="74"/>
      <c r="AQ90" s="43"/>
      <c r="AR90" s="44"/>
      <c r="AS90" s="88"/>
      <c r="AT90" s="89"/>
      <c r="AU90" s="90"/>
      <c r="AV90" s="90"/>
      <c r="AW90" s="90"/>
      <c r="AX90" s="90"/>
      <c r="AY90" s="90"/>
      <c r="AZ90" s="90"/>
      <c r="BA90" s="90"/>
      <c r="BB90" s="90"/>
      <c r="BC90" s="90"/>
      <c r="BD90" s="91"/>
      <c r="BE90" s="41"/>
    </row>
    <row r="91" s="2" customFormat="1" ht="10.8" customHeight="1">
      <c r="A91" s="41"/>
      <c r="B91" s="42"/>
      <c r="C91" s="43"/>
      <c r="D91" s="43"/>
      <c r="E91" s="43"/>
      <c r="F91" s="43"/>
      <c r="G91" s="43"/>
      <c r="H91" s="43"/>
      <c r="I91" s="43"/>
      <c r="J91" s="43"/>
      <c r="K91" s="43"/>
      <c r="L91" s="43"/>
      <c r="M91" s="43"/>
      <c r="N91" s="43"/>
      <c r="O91" s="43"/>
      <c r="P91" s="43"/>
      <c r="Q91" s="43"/>
      <c r="R91" s="43"/>
      <c r="S91" s="43"/>
      <c r="T91" s="43"/>
      <c r="U91" s="43"/>
      <c r="V91" s="43"/>
      <c r="W91" s="43"/>
      <c r="X91" s="43"/>
      <c r="Y91" s="43"/>
      <c r="Z91" s="43"/>
      <c r="AA91" s="43"/>
      <c r="AB91" s="43"/>
      <c r="AC91" s="43"/>
      <c r="AD91" s="43"/>
      <c r="AE91" s="43"/>
      <c r="AF91" s="43"/>
      <c r="AG91" s="43"/>
      <c r="AH91" s="43"/>
      <c r="AI91" s="43"/>
      <c r="AJ91" s="43"/>
      <c r="AK91" s="43"/>
      <c r="AL91" s="43"/>
      <c r="AM91" s="43"/>
      <c r="AN91" s="43"/>
      <c r="AO91" s="43"/>
      <c r="AP91" s="43"/>
      <c r="AQ91" s="43"/>
      <c r="AR91" s="44"/>
      <c r="AS91" s="92"/>
      <c r="AT91" s="93"/>
      <c r="AU91" s="94"/>
      <c r="AV91" s="94"/>
      <c r="AW91" s="94"/>
      <c r="AX91" s="94"/>
      <c r="AY91" s="94"/>
      <c r="AZ91" s="94"/>
      <c r="BA91" s="94"/>
      <c r="BB91" s="94"/>
      <c r="BC91" s="94"/>
      <c r="BD91" s="95"/>
      <c r="BE91" s="41"/>
    </row>
    <row r="92" s="2" customFormat="1" ht="29.28" customHeight="1">
      <c r="A92" s="41"/>
      <c r="B92" s="42"/>
      <c r="C92" s="96" t="s">
        <v>61</v>
      </c>
      <c r="D92" s="97"/>
      <c r="E92" s="97"/>
      <c r="F92" s="97"/>
      <c r="G92" s="97"/>
      <c r="H92" s="98"/>
      <c r="I92" s="99" t="s">
        <v>62</v>
      </c>
      <c r="J92" s="97"/>
      <c r="K92" s="97"/>
      <c r="L92" s="97"/>
      <c r="M92" s="97"/>
      <c r="N92" s="97"/>
      <c r="O92" s="97"/>
      <c r="P92" s="97"/>
      <c r="Q92" s="97"/>
      <c r="R92" s="97"/>
      <c r="S92" s="97"/>
      <c r="T92" s="97"/>
      <c r="U92" s="97"/>
      <c r="V92" s="97"/>
      <c r="W92" s="97"/>
      <c r="X92" s="97"/>
      <c r="Y92" s="97"/>
      <c r="Z92" s="97"/>
      <c r="AA92" s="97"/>
      <c r="AB92" s="97"/>
      <c r="AC92" s="97"/>
      <c r="AD92" s="97"/>
      <c r="AE92" s="97"/>
      <c r="AF92" s="97"/>
      <c r="AG92" s="100" t="s">
        <v>63</v>
      </c>
      <c r="AH92" s="97"/>
      <c r="AI92" s="97"/>
      <c r="AJ92" s="97"/>
      <c r="AK92" s="97"/>
      <c r="AL92" s="97"/>
      <c r="AM92" s="97"/>
      <c r="AN92" s="99" t="s">
        <v>64</v>
      </c>
      <c r="AO92" s="97"/>
      <c r="AP92" s="101"/>
      <c r="AQ92" s="102" t="s">
        <v>65</v>
      </c>
      <c r="AR92" s="44"/>
      <c r="AS92" s="103" t="s">
        <v>66</v>
      </c>
      <c r="AT92" s="104" t="s">
        <v>67</v>
      </c>
      <c r="AU92" s="104" t="s">
        <v>68</v>
      </c>
      <c r="AV92" s="104" t="s">
        <v>69</v>
      </c>
      <c r="AW92" s="104" t="s">
        <v>70</v>
      </c>
      <c r="AX92" s="104" t="s">
        <v>71</v>
      </c>
      <c r="AY92" s="104" t="s">
        <v>72</v>
      </c>
      <c r="AZ92" s="104" t="s">
        <v>73</v>
      </c>
      <c r="BA92" s="104" t="s">
        <v>74</v>
      </c>
      <c r="BB92" s="104" t="s">
        <v>75</v>
      </c>
      <c r="BC92" s="104" t="s">
        <v>76</v>
      </c>
      <c r="BD92" s="105" t="s">
        <v>77</v>
      </c>
      <c r="BE92" s="41"/>
    </row>
    <row r="93" s="2" customFormat="1" ht="10.8" customHeight="1">
      <c r="A93" s="41"/>
      <c r="B93" s="42"/>
      <c r="C93" s="43"/>
      <c r="D93" s="43"/>
      <c r="E93" s="43"/>
      <c r="F93" s="43"/>
      <c r="G93" s="43"/>
      <c r="H93" s="43"/>
      <c r="I93" s="43"/>
      <c r="J93" s="43"/>
      <c r="K93" s="43"/>
      <c r="L93" s="43"/>
      <c r="M93" s="43"/>
      <c r="N93" s="43"/>
      <c r="O93" s="43"/>
      <c r="P93" s="43"/>
      <c r="Q93" s="43"/>
      <c r="R93" s="43"/>
      <c r="S93" s="43"/>
      <c r="T93" s="43"/>
      <c r="U93" s="43"/>
      <c r="V93" s="43"/>
      <c r="W93" s="43"/>
      <c r="X93" s="43"/>
      <c r="Y93" s="43"/>
      <c r="Z93" s="43"/>
      <c r="AA93" s="43"/>
      <c r="AB93" s="43"/>
      <c r="AC93" s="43"/>
      <c r="AD93" s="43"/>
      <c r="AE93" s="43"/>
      <c r="AF93" s="43"/>
      <c r="AG93" s="43"/>
      <c r="AH93" s="43"/>
      <c r="AI93" s="43"/>
      <c r="AJ93" s="43"/>
      <c r="AK93" s="43"/>
      <c r="AL93" s="43"/>
      <c r="AM93" s="43"/>
      <c r="AN93" s="43"/>
      <c r="AO93" s="43"/>
      <c r="AP93" s="43"/>
      <c r="AQ93" s="43"/>
      <c r="AR93" s="44"/>
      <c r="AS93" s="106"/>
      <c r="AT93" s="107"/>
      <c r="AU93" s="107"/>
      <c r="AV93" s="107"/>
      <c r="AW93" s="107"/>
      <c r="AX93" s="107"/>
      <c r="AY93" s="107"/>
      <c r="AZ93" s="107"/>
      <c r="BA93" s="107"/>
      <c r="BB93" s="107"/>
      <c r="BC93" s="107"/>
      <c r="BD93" s="108"/>
      <c r="BE93" s="41"/>
    </row>
    <row r="94" s="6" customFormat="1" ht="32.4" customHeight="1">
      <c r="A94" s="6"/>
      <c r="B94" s="109"/>
      <c r="C94" s="110" t="s">
        <v>78</v>
      </c>
      <c r="D94" s="111"/>
      <c r="E94" s="111"/>
      <c r="F94" s="111"/>
      <c r="G94" s="111"/>
      <c r="H94" s="111"/>
      <c r="I94" s="111"/>
      <c r="J94" s="111"/>
      <c r="K94" s="111"/>
      <c r="L94" s="111"/>
      <c r="M94" s="111"/>
      <c r="N94" s="111"/>
      <c r="O94" s="111"/>
      <c r="P94" s="111"/>
      <c r="Q94" s="111"/>
      <c r="R94" s="111"/>
      <c r="S94" s="111"/>
      <c r="T94" s="111"/>
      <c r="U94" s="111"/>
      <c r="V94" s="111"/>
      <c r="W94" s="111"/>
      <c r="X94" s="111"/>
      <c r="Y94" s="111"/>
      <c r="Z94" s="111"/>
      <c r="AA94" s="111"/>
      <c r="AB94" s="111"/>
      <c r="AC94" s="111"/>
      <c r="AD94" s="111"/>
      <c r="AE94" s="111"/>
      <c r="AF94" s="111"/>
      <c r="AG94" s="112">
        <f>ROUND(SUM(AG95:AG99),2)</f>
        <v>0</v>
      </c>
      <c r="AH94" s="112"/>
      <c r="AI94" s="112"/>
      <c r="AJ94" s="112"/>
      <c r="AK94" s="112"/>
      <c r="AL94" s="112"/>
      <c r="AM94" s="112"/>
      <c r="AN94" s="113">
        <f>SUM(AG94,AT94)</f>
        <v>0</v>
      </c>
      <c r="AO94" s="113"/>
      <c r="AP94" s="113"/>
      <c r="AQ94" s="114" t="s">
        <v>1</v>
      </c>
      <c r="AR94" s="115"/>
      <c r="AS94" s="116">
        <f>ROUND(SUM(AS95:AS99),2)</f>
        <v>0</v>
      </c>
      <c r="AT94" s="117">
        <f>ROUND(SUM(AV94:AW94),2)</f>
        <v>0</v>
      </c>
      <c r="AU94" s="118">
        <f>ROUND(SUM(AU95:AU99),5)</f>
        <v>0</v>
      </c>
      <c r="AV94" s="117">
        <f>ROUND(AZ94*L32,2)</f>
        <v>0</v>
      </c>
      <c r="AW94" s="117">
        <f>ROUND(BA94*L33,2)</f>
        <v>0</v>
      </c>
      <c r="AX94" s="117">
        <f>ROUND(BB94*L32,2)</f>
        <v>0</v>
      </c>
      <c r="AY94" s="117">
        <f>ROUND(BC94*L33,2)</f>
        <v>0</v>
      </c>
      <c r="AZ94" s="117">
        <f>ROUND(SUM(AZ95:AZ99),2)</f>
        <v>0</v>
      </c>
      <c r="BA94" s="117">
        <f>ROUND(SUM(BA95:BA99),2)</f>
        <v>0</v>
      </c>
      <c r="BB94" s="117">
        <f>ROUND(SUM(BB95:BB99),2)</f>
        <v>0</v>
      </c>
      <c r="BC94" s="117">
        <f>ROUND(SUM(BC95:BC99),2)</f>
        <v>0</v>
      </c>
      <c r="BD94" s="119">
        <f>ROUND(SUM(BD95:BD99),2)</f>
        <v>0</v>
      </c>
      <c r="BE94" s="6"/>
      <c r="BS94" s="120" t="s">
        <v>79</v>
      </c>
      <c r="BT94" s="120" t="s">
        <v>80</v>
      </c>
      <c r="BU94" s="121" t="s">
        <v>81</v>
      </c>
      <c r="BV94" s="120" t="s">
        <v>82</v>
      </c>
      <c r="BW94" s="120" t="s">
        <v>5</v>
      </c>
      <c r="BX94" s="120" t="s">
        <v>83</v>
      </c>
      <c r="CL94" s="120" t="s">
        <v>1</v>
      </c>
    </row>
    <row r="95" s="7" customFormat="1" ht="24.75" customHeight="1">
      <c r="A95" s="122" t="s">
        <v>84</v>
      </c>
      <c r="B95" s="123"/>
      <c r="C95" s="124"/>
      <c r="D95" s="125" t="s">
        <v>85</v>
      </c>
      <c r="E95" s="125"/>
      <c r="F95" s="125"/>
      <c r="G95" s="125"/>
      <c r="H95" s="125"/>
      <c r="I95" s="126"/>
      <c r="J95" s="125" t="s">
        <v>86</v>
      </c>
      <c r="K95" s="125"/>
      <c r="L95" s="125"/>
      <c r="M95" s="125"/>
      <c r="N95" s="125"/>
      <c r="O95" s="125"/>
      <c r="P95" s="125"/>
      <c r="Q95" s="125"/>
      <c r="R95" s="125"/>
      <c r="S95" s="125"/>
      <c r="T95" s="125"/>
      <c r="U95" s="125"/>
      <c r="V95" s="125"/>
      <c r="W95" s="125"/>
      <c r="X95" s="125"/>
      <c r="Y95" s="125"/>
      <c r="Z95" s="125"/>
      <c r="AA95" s="125"/>
      <c r="AB95" s="125"/>
      <c r="AC95" s="125"/>
      <c r="AD95" s="125"/>
      <c r="AE95" s="125"/>
      <c r="AF95" s="125"/>
      <c r="AG95" s="127">
        <f>'2025-13-01 - Vlastní obje...'!J32</f>
        <v>0</v>
      </c>
      <c r="AH95" s="126"/>
      <c r="AI95" s="126"/>
      <c r="AJ95" s="126"/>
      <c r="AK95" s="126"/>
      <c r="AL95" s="126"/>
      <c r="AM95" s="126"/>
      <c r="AN95" s="127">
        <f>SUM(AG95,AT95)</f>
        <v>0</v>
      </c>
      <c r="AO95" s="126"/>
      <c r="AP95" s="126"/>
      <c r="AQ95" s="128" t="s">
        <v>87</v>
      </c>
      <c r="AR95" s="129"/>
      <c r="AS95" s="130">
        <v>0</v>
      </c>
      <c r="AT95" s="131">
        <f>ROUND(SUM(AV95:AW95),2)</f>
        <v>0</v>
      </c>
      <c r="AU95" s="132">
        <f>'2025-13-01 - Vlastní obje...'!P147</f>
        <v>0</v>
      </c>
      <c r="AV95" s="131">
        <f>'2025-13-01 - Vlastní obje...'!J35</f>
        <v>0</v>
      </c>
      <c r="AW95" s="131">
        <f>'2025-13-01 - Vlastní obje...'!J36</f>
        <v>0</v>
      </c>
      <c r="AX95" s="131">
        <f>'2025-13-01 - Vlastní obje...'!J37</f>
        <v>0</v>
      </c>
      <c r="AY95" s="131">
        <f>'2025-13-01 - Vlastní obje...'!J38</f>
        <v>0</v>
      </c>
      <c r="AZ95" s="131">
        <f>'2025-13-01 - Vlastní obje...'!F35</f>
        <v>0</v>
      </c>
      <c r="BA95" s="131">
        <f>'2025-13-01 - Vlastní obje...'!F36</f>
        <v>0</v>
      </c>
      <c r="BB95" s="131">
        <f>'2025-13-01 - Vlastní obje...'!F37</f>
        <v>0</v>
      </c>
      <c r="BC95" s="131">
        <f>'2025-13-01 - Vlastní obje...'!F38</f>
        <v>0</v>
      </c>
      <c r="BD95" s="133">
        <f>'2025-13-01 - Vlastní obje...'!F39</f>
        <v>0</v>
      </c>
      <c r="BE95" s="7"/>
      <c r="BT95" s="134" t="s">
        <v>88</v>
      </c>
      <c r="BV95" s="134" t="s">
        <v>82</v>
      </c>
      <c r="BW95" s="134" t="s">
        <v>89</v>
      </c>
      <c r="BX95" s="134" t="s">
        <v>5</v>
      </c>
      <c r="CL95" s="134" t="s">
        <v>1</v>
      </c>
      <c r="CM95" s="134" t="s">
        <v>90</v>
      </c>
    </row>
    <row r="96" s="7" customFormat="1" ht="24.75" customHeight="1">
      <c r="A96" s="122" t="s">
        <v>84</v>
      </c>
      <c r="B96" s="123"/>
      <c r="C96" s="124"/>
      <c r="D96" s="125" t="s">
        <v>91</v>
      </c>
      <c r="E96" s="125"/>
      <c r="F96" s="125"/>
      <c r="G96" s="125"/>
      <c r="H96" s="125"/>
      <c r="I96" s="126"/>
      <c r="J96" s="125" t="s">
        <v>92</v>
      </c>
      <c r="K96" s="125"/>
      <c r="L96" s="125"/>
      <c r="M96" s="125"/>
      <c r="N96" s="125"/>
      <c r="O96" s="125"/>
      <c r="P96" s="125"/>
      <c r="Q96" s="125"/>
      <c r="R96" s="125"/>
      <c r="S96" s="125"/>
      <c r="T96" s="125"/>
      <c r="U96" s="125"/>
      <c r="V96" s="125"/>
      <c r="W96" s="125"/>
      <c r="X96" s="125"/>
      <c r="Y96" s="125"/>
      <c r="Z96" s="125"/>
      <c r="AA96" s="125"/>
      <c r="AB96" s="125"/>
      <c r="AC96" s="125"/>
      <c r="AD96" s="125"/>
      <c r="AE96" s="125"/>
      <c r="AF96" s="125"/>
      <c r="AG96" s="127">
        <f>'2025-13-02 - Místo pro ko...'!J32</f>
        <v>0</v>
      </c>
      <c r="AH96" s="126"/>
      <c r="AI96" s="126"/>
      <c r="AJ96" s="126"/>
      <c r="AK96" s="126"/>
      <c r="AL96" s="126"/>
      <c r="AM96" s="126"/>
      <c r="AN96" s="127">
        <f>SUM(AG96,AT96)</f>
        <v>0</v>
      </c>
      <c r="AO96" s="126"/>
      <c r="AP96" s="126"/>
      <c r="AQ96" s="128" t="s">
        <v>87</v>
      </c>
      <c r="AR96" s="129"/>
      <c r="AS96" s="130">
        <v>0</v>
      </c>
      <c r="AT96" s="131">
        <f>ROUND(SUM(AV96:AW96),2)</f>
        <v>0</v>
      </c>
      <c r="AU96" s="132">
        <f>'2025-13-02 - Místo pro ko...'!P133</f>
        <v>0</v>
      </c>
      <c r="AV96" s="131">
        <f>'2025-13-02 - Místo pro ko...'!J35</f>
        <v>0</v>
      </c>
      <c r="AW96" s="131">
        <f>'2025-13-02 - Místo pro ko...'!J36</f>
        <v>0</v>
      </c>
      <c r="AX96" s="131">
        <f>'2025-13-02 - Místo pro ko...'!J37</f>
        <v>0</v>
      </c>
      <c r="AY96" s="131">
        <f>'2025-13-02 - Místo pro ko...'!J38</f>
        <v>0</v>
      </c>
      <c r="AZ96" s="131">
        <f>'2025-13-02 - Místo pro ko...'!F35</f>
        <v>0</v>
      </c>
      <c r="BA96" s="131">
        <f>'2025-13-02 - Místo pro ko...'!F36</f>
        <v>0</v>
      </c>
      <c r="BB96" s="131">
        <f>'2025-13-02 - Místo pro ko...'!F37</f>
        <v>0</v>
      </c>
      <c r="BC96" s="131">
        <f>'2025-13-02 - Místo pro ko...'!F38</f>
        <v>0</v>
      </c>
      <c r="BD96" s="133">
        <f>'2025-13-02 - Místo pro ko...'!F39</f>
        <v>0</v>
      </c>
      <c r="BE96" s="7"/>
      <c r="BT96" s="134" t="s">
        <v>88</v>
      </c>
      <c r="BV96" s="134" t="s">
        <v>82</v>
      </c>
      <c r="BW96" s="134" t="s">
        <v>93</v>
      </c>
      <c r="BX96" s="134" t="s">
        <v>5</v>
      </c>
      <c r="CL96" s="134" t="s">
        <v>1</v>
      </c>
      <c r="CM96" s="134" t="s">
        <v>90</v>
      </c>
    </row>
    <row r="97" s="7" customFormat="1" ht="24.75" customHeight="1">
      <c r="A97" s="122" t="s">
        <v>84</v>
      </c>
      <c r="B97" s="123"/>
      <c r="C97" s="124"/>
      <c r="D97" s="125" t="s">
        <v>94</v>
      </c>
      <c r="E97" s="125"/>
      <c r="F97" s="125"/>
      <c r="G97" s="125"/>
      <c r="H97" s="125"/>
      <c r="I97" s="126"/>
      <c r="J97" s="125" t="s">
        <v>95</v>
      </c>
      <c r="K97" s="125"/>
      <c r="L97" s="125"/>
      <c r="M97" s="125"/>
      <c r="N97" s="125"/>
      <c r="O97" s="125"/>
      <c r="P97" s="125"/>
      <c r="Q97" s="125"/>
      <c r="R97" s="125"/>
      <c r="S97" s="125"/>
      <c r="T97" s="125"/>
      <c r="U97" s="125"/>
      <c r="V97" s="125"/>
      <c r="W97" s="125"/>
      <c r="X97" s="125"/>
      <c r="Y97" s="125"/>
      <c r="Z97" s="125"/>
      <c r="AA97" s="125"/>
      <c r="AB97" s="125"/>
      <c r="AC97" s="125"/>
      <c r="AD97" s="125"/>
      <c r="AE97" s="125"/>
      <c r="AF97" s="125"/>
      <c r="AG97" s="127">
        <f>'2025-13-03 - Oplocení'!J32</f>
        <v>0</v>
      </c>
      <c r="AH97" s="126"/>
      <c r="AI97" s="126"/>
      <c r="AJ97" s="126"/>
      <c r="AK97" s="126"/>
      <c r="AL97" s="126"/>
      <c r="AM97" s="126"/>
      <c r="AN97" s="127">
        <f>SUM(AG97,AT97)</f>
        <v>0</v>
      </c>
      <c r="AO97" s="126"/>
      <c r="AP97" s="126"/>
      <c r="AQ97" s="128" t="s">
        <v>87</v>
      </c>
      <c r="AR97" s="129"/>
      <c r="AS97" s="130">
        <v>0</v>
      </c>
      <c r="AT97" s="131">
        <f>ROUND(SUM(AV97:AW97),2)</f>
        <v>0</v>
      </c>
      <c r="AU97" s="132">
        <f>'2025-13-03 - Oplocení'!P135</f>
        <v>0</v>
      </c>
      <c r="AV97" s="131">
        <f>'2025-13-03 - Oplocení'!J35</f>
        <v>0</v>
      </c>
      <c r="AW97" s="131">
        <f>'2025-13-03 - Oplocení'!J36</f>
        <v>0</v>
      </c>
      <c r="AX97" s="131">
        <f>'2025-13-03 - Oplocení'!J37</f>
        <v>0</v>
      </c>
      <c r="AY97" s="131">
        <f>'2025-13-03 - Oplocení'!J38</f>
        <v>0</v>
      </c>
      <c r="AZ97" s="131">
        <f>'2025-13-03 - Oplocení'!F35</f>
        <v>0</v>
      </c>
      <c r="BA97" s="131">
        <f>'2025-13-03 - Oplocení'!F36</f>
        <v>0</v>
      </c>
      <c r="BB97" s="131">
        <f>'2025-13-03 - Oplocení'!F37</f>
        <v>0</v>
      </c>
      <c r="BC97" s="131">
        <f>'2025-13-03 - Oplocení'!F38</f>
        <v>0</v>
      </c>
      <c r="BD97" s="133">
        <f>'2025-13-03 - Oplocení'!F39</f>
        <v>0</v>
      </c>
      <c r="BE97" s="7"/>
      <c r="BT97" s="134" t="s">
        <v>88</v>
      </c>
      <c r="BV97" s="134" t="s">
        <v>82</v>
      </c>
      <c r="BW97" s="134" t="s">
        <v>96</v>
      </c>
      <c r="BX97" s="134" t="s">
        <v>5</v>
      </c>
      <c r="CL97" s="134" t="s">
        <v>1</v>
      </c>
      <c r="CM97" s="134" t="s">
        <v>90</v>
      </c>
    </row>
    <row r="98" s="7" customFormat="1" ht="24.75" customHeight="1">
      <c r="A98" s="122" t="s">
        <v>84</v>
      </c>
      <c r="B98" s="123"/>
      <c r="C98" s="124"/>
      <c r="D98" s="125" t="s">
        <v>97</v>
      </c>
      <c r="E98" s="125"/>
      <c r="F98" s="125"/>
      <c r="G98" s="125"/>
      <c r="H98" s="125"/>
      <c r="I98" s="126"/>
      <c r="J98" s="125" t="s">
        <v>98</v>
      </c>
      <c r="K98" s="125"/>
      <c r="L98" s="125"/>
      <c r="M98" s="125"/>
      <c r="N98" s="125"/>
      <c r="O98" s="125"/>
      <c r="P98" s="125"/>
      <c r="Q98" s="125"/>
      <c r="R98" s="125"/>
      <c r="S98" s="125"/>
      <c r="T98" s="125"/>
      <c r="U98" s="125"/>
      <c r="V98" s="125"/>
      <c r="W98" s="125"/>
      <c r="X98" s="125"/>
      <c r="Y98" s="125"/>
      <c r="Z98" s="125"/>
      <c r="AA98" s="125"/>
      <c r="AB98" s="125"/>
      <c r="AC98" s="125"/>
      <c r="AD98" s="125"/>
      <c r="AE98" s="125"/>
      <c r="AF98" s="125"/>
      <c r="AG98" s="127">
        <f>'2025-13-04 - Příjezdová k...'!J32</f>
        <v>0</v>
      </c>
      <c r="AH98" s="126"/>
      <c r="AI98" s="126"/>
      <c r="AJ98" s="126"/>
      <c r="AK98" s="126"/>
      <c r="AL98" s="126"/>
      <c r="AM98" s="126"/>
      <c r="AN98" s="127">
        <f>SUM(AG98,AT98)</f>
        <v>0</v>
      </c>
      <c r="AO98" s="126"/>
      <c r="AP98" s="126"/>
      <c r="AQ98" s="128" t="s">
        <v>87</v>
      </c>
      <c r="AR98" s="129"/>
      <c r="AS98" s="130">
        <v>0</v>
      </c>
      <c r="AT98" s="131">
        <f>ROUND(SUM(AV98:AW98),2)</f>
        <v>0</v>
      </c>
      <c r="AU98" s="132">
        <f>'2025-13-04 - Příjezdová k...'!P131</f>
        <v>0</v>
      </c>
      <c r="AV98" s="131">
        <f>'2025-13-04 - Příjezdová k...'!J35</f>
        <v>0</v>
      </c>
      <c r="AW98" s="131">
        <f>'2025-13-04 - Příjezdová k...'!J36</f>
        <v>0</v>
      </c>
      <c r="AX98" s="131">
        <f>'2025-13-04 - Příjezdová k...'!J37</f>
        <v>0</v>
      </c>
      <c r="AY98" s="131">
        <f>'2025-13-04 - Příjezdová k...'!J38</f>
        <v>0</v>
      </c>
      <c r="AZ98" s="131">
        <f>'2025-13-04 - Příjezdová k...'!F35</f>
        <v>0</v>
      </c>
      <c r="BA98" s="131">
        <f>'2025-13-04 - Příjezdová k...'!F36</f>
        <v>0</v>
      </c>
      <c r="BB98" s="131">
        <f>'2025-13-04 - Příjezdová k...'!F37</f>
        <v>0</v>
      </c>
      <c r="BC98" s="131">
        <f>'2025-13-04 - Příjezdová k...'!F38</f>
        <v>0</v>
      </c>
      <c r="BD98" s="133">
        <f>'2025-13-04 - Příjezdová k...'!F39</f>
        <v>0</v>
      </c>
      <c r="BE98" s="7"/>
      <c r="BT98" s="134" t="s">
        <v>88</v>
      </c>
      <c r="BV98" s="134" t="s">
        <v>82</v>
      </c>
      <c r="BW98" s="134" t="s">
        <v>99</v>
      </c>
      <c r="BX98" s="134" t="s">
        <v>5</v>
      </c>
      <c r="CL98" s="134" t="s">
        <v>1</v>
      </c>
      <c r="CM98" s="134" t="s">
        <v>90</v>
      </c>
    </row>
    <row r="99" s="7" customFormat="1" ht="24.75" customHeight="1">
      <c r="A99" s="122" t="s">
        <v>84</v>
      </c>
      <c r="B99" s="123"/>
      <c r="C99" s="124"/>
      <c r="D99" s="125" t="s">
        <v>100</v>
      </c>
      <c r="E99" s="125"/>
      <c r="F99" s="125"/>
      <c r="G99" s="125"/>
      <c r="H99" s="125"/>
      <c r="I99" s="126"/>
      <c r="J99" s="125" t="s">
        <v>101</v>
      </c>
      <c r="K99" s="125"/>
      <c r="L99" s="125"/>
      <c r="M99" s="125"/>
      <c r="N99" s="125"/>
      <c r="O99" s="125"/>
      <c r="P99" s="125"/>
      <c r="Q99" s="125"/>
      <c r="R99" s="125"/>
      <c r="S99" s="125"/>
      <c r="T99" s="125"/>
      <c r="U99" s="125"/>
      <c r="V99" s="125"/>
      <c r="W99" s="125"/>
      <c r="X99" s="125"/>
      <c r="Y99" s="125"/>
      <c r="Z99" s="125"/>
      <c r="AA99" s="125"/>
      <c r="AB99" s="125"/>
      <c r="AC99" s="125"/>
      <c r="AD99" s="125"/>
      <c r="AE99" s="125"/>
      <c r="AF99" s="125"/>
      <c r="AG99" s="127">
        <f>'2025-13-05 - VRN'!J32</f>
        <v>0</v>
      </c>
      <c r="AH99" s="126"/>
      <c r="AI99" s="126"/>
      <c r="AJ99" s="126"/>
      <c r="AK99" s="126"/>
      <c r="AL99" s="126"/>
      <c r="AM99" s="126"/>
      <c r="AN99" s="127">
        <f>SUM(AG99,AT99)</f>
        <v>0</v>
      </c>
      <c r="AO99" s="126"/>
      <c r="AP99" s="126"/>
      <c r="AQ99" s="128" t="s">
        <v>87</v>
      </c>
      <c r="AR99" s="129"/>
      <c r="AS99" s="135">
        <v>0</v>
      </c>
      <c r="AT99" s="136">
        <f>ROUND(SUM(AV99:AW99),2)</f>
        <v>0</v>
      </c>
      <c r="AU99" s="137">
        <f>'2025-13-05 - VRN'!P129</f>
        <v>0</v>
      </c>
      <c r="AV99" s="136">
        <f>'2025-13-05 - VRN'!J35</f>
        <v>0</v>
      </c>
      <c r="AW99" s="136">
        <f>'2025-13-05 - VRN'!J36</f>
        <v>0</v>
      </c>
      <c r="AX99" s="136">
        <f>'2025-13-05 - VRN'!J37</f>
        <v>0</v>
      </c>
      <c r="AY99" s="136">
        <f>'2025-13-05 - VRN'!J38</f>
        <v>0</v>
      </c>
      <c r="AZ99" s="136">
        <f>'2025-13-05 - VRN'!F35</f>
        <v>0</v>
      </c>
      <c r="BA99" s="136">
        <f>'2025-13-05 - VRN'!F36</f>
        <v>0</v>
      </c>
      <c r="BB99" s="136">
        <f>'2025-13-05 - VRN'!F37</f>
        <v>0</v>
      </c>
      <c r="BC99" s="136">
        <f>'2025-13-05 - VRN'!F38</f>
        <v>0</v>
      </c>
      <c r="BD99" s="138">
        <f>'2025-13-05 - VRN'!F39</f>
        <v>0</v>
      </c>
      <c r="BE99" s="7"/>
      <c r="BT99" s="134" t="s">
        <v>88</v>
      </c>
      <c r="BV99" s="134" t="s">
        <v>82</v>
      </c>
      <c r="BW99" s="134" t="s">
        <v>102</v>
      </c>
      <c r="BX99" s="134" t="s">
        <v>5</v>
      </c>
      <c r="CL99" s="134" t="s">
        <v>1</v>
      </c>
      <c r="CM99" s="134" t="s">
        <v>90</v>
      </c>
    </row>
    <row r="100">
      <c r="B100" s="22"/>
      <c r="C100" s="23"/>
      <c r="D100" s="23"/>
      <c r="E100" s="23"/>
      <c r="F100" s="23"/>
      <c r="G100" s="23"/>
      <c r="H100" s="23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E100" s="23"/>
      <c r="AF100" s="23"/>
      <c r="AG100" s="23"/>
      <c r="AH100" s="23"/>
      <c r="AI100" s="23"/>
      <c r="AJ100" s="23"/>
      <c r="AK100" s="23"/>
      <c r="AL100" s="23"/>
      <c r="AM100" s="23"/>
      <c r="AN100" s="23"/>
      <c r="AO100" s="23"/>
      <c r="AP100" s="23"/>
      <c r="AQ100" s="23"/>
      <c r="AR100" s="21"/>
    </row>
    <row r="101" s="2" customFormat="1" ht="30" customHeight="1">
      <c r="A101" s="41"/>
      <c r="B101" s="42"/>
      <c r="C101" s="110" t="s">
        <v>103</v>
      </c>
      <c r="D101" s="43"/>
      <c r="E101" s="43"/>
      <c r="F101" s="43"/>
      <c r="G101" s="43"/>
      <c r="H101" s="43"/>
      <c r="I101" s="43"/>
      <c r="J101" s="43"/>
      <c r="K101" s="43"/>
      <c r="L101" s="43"/>
      <c r="M101" s="43"/>
      <c r="N101" s="43"/>
      <c r="O101" s="43"/>
      <c r="P101" s="43"/>
      <c r="Q101" s="43"/>
      <c r="R101" s="43"/>
      <c r="S101" s="43"/>
      <c r="T101" s="43"/>
      <c r="U101" s="43"/>
      <c r="V101" s="43"/>
      <c r="W101" s="43"/>
      <c r="X101" s="43"/>
      <c r="Y101" s="43"/>
      <c r="Z101" s="43"/>
      <c r="AA101" s="43"/>
      <c r="AB101" s="43"/>
      <c r="AC101" s="43"/>
      <c r="AD101" s="43"/>
      <c r="AE101" s="43"/>
      <c r="AF101" s="43"/>
      <c r="AG101" s="113">
        <f>ROUND(SUM(AG102:AG105), 2)</f>
        <v>0</v>
      </c>
      <c r="AH101" s="113"/>
      <c r="AI101" s="113"/>
      <c r="AJ101" s="113"/>
      <c r="AK101" s="113"/>
      <c r="AL101" s="113"/>
      <c r="AM101" s="113"/>
      <c r="AN101" s="113">
        <f>ROUND(SUM(AN102:AN105), 2)</f>
        <v>0</v>
      </c>
      <c r="AO101" s="113"/>
      <c r="AP101" s="113"/>
      <c r="AQ101" s="139"/>
      <c r="AR101" s="44"/>
      <c r="AS101" s="103" t="s">
        <v>104</v>
      </c>
      <c r="AT101" s="104" t="s">
        <v>105</v>
      </c>
      <c r="AU101" s="104" t="s">
        <v>44</v>
      </c>
      <c r="AV101" s="105" t="s">
        <v>67</v>
      </c>
      <c r="AW101" s="41"/>
      <c r="AX101" s="41"/>
      <c r="AY101" s="41"/>
      <c r="AZ101" s="41"/>
      <c r="BA101" s="41"/>
      <c r="BB101" s="41"/>
      <c r="BC101" s="41"/>
      <c r="BD101" s="41"/>
      <c r="BE101" s="41"/>
    </row>
    <row r="102" s="2" customFormat="1" ht="19.92" customHeight="1">
      <c r="A102" s="41"/>
      <c r="B102" s="42"/>
      <c r="C102" s="43"/>
      <c r="D102" s="140" t="s">
        <v>106</v>
      </c>
      <c r="E102" s="140"/>
      <c r="F102" s="140"/>
      <c r="G102" s="140"/>
      <c r="H102" s="140"/>
      <c r="I102" s="140"/>
      <c r="J102" s="140"/>
      <c r="K102" s="140"/>
      <c r="L102" s="140"/>
      <c r="M102" s="140"/>
      <c r="N102" s="140"/>
      <c r="O102" s="140"/>
      <c r="P102" s="140"/>
      <c r="Q102" s="140"/>
      <c r="R102" s="140"/>
      <c r="S102" s="140"/>
      <c r="T102" s="140"/>
      <c r="U102" s="140"/>
      <c r="V102" s="140"/>
      <c r="W102" s="140"/>
      <c r="X102" s="140"/>
      <c r="Y102" s="140"/>
      <c r="Z102" s="140"/>
      <c r="AA102" s="140"/>
      <c r="AB102" s="140"/>
      <c r="AC102" s="43"/>
      <c r="AD102" s="43"/>
      <c r="AE102" s="43"/>
      <c r="AF102" s="43"/>
      <c r="AG102" s="141">
        <f>ROUND(AG94 * AS102, 2)</f>
        <v>0</v>
      </c>
      <c r="AH102" s="142"/>
      <c r="AI102" s="142"/>
      <c r="AJ102" s="142"/>
      <c r="AK102" s="142"/>
      <c r="AL102" s="142"/>
      <c r="AM102" s="142"/>
      <c r="AN102" s="142">
        <f>ROUND(AG102 + AV102, 2)</f>
        <v>0</v>
      </c>
      <c r="AO102" s="142"/>
      <c r="AP102" s="142"/>
      <c r="AQ102" s="43"/>
      <c r="AR102" s="44"/>
      <c r="AS102" s="143">
        <v>0</v>
      </c>
      <c r="AT102" s="144" t="s">
        <v>107</v>
      </c>
      <c r="AU102" s="144" t="s">
        <v>45</v>
      </c>
      <c r="AV102" s="145">
        <f>ROUND(IF(AU102="základní",AG102*L32,IF(AU102="snížená",AG102*L33,0)), 2)</f>
        <v>0</v>
      </c>
      <c r="AW102" s="41"/>
      <c r="AX102" s="41"/>
      <c r="AY102" s="41"/>
      <c r="AZ102" s="41"/>
      <c r="BA102" s="41"/>
      <c r="BB102" s="41"/>
      <c r="BC102" s="41"/>
      <c r="BD102" s="41"/>
      <c r="BE102" s="41"/>
      <c r="BV102" s="18" t="s">
        <v>108</v>
      </c>
      <c r="BY102" s="146">
        <f>IF(AU102="základní",AV102,0)</f>
        <v>0</v>
      </c>
      <c r="BZ102" s="146">
        <f>IF(AU102="snížená",AV102,0)</f>
        <v>0</v>
      </c>
      <c r="CA102" s="146">
        <v>0</v>
      </c>
      <c r="CB102" s="146">
        <v>0</v>
      </c>
      <c r="CC102" s="146">
        <v>0</v>
      </c>
      <c r="CD102" s="146">
        <f>IF(AU102="základní",AG102,0)</f>
        <v>0</v>
      </c>
      <c r="CE102" s="146">
        <f>IF(AU102="snížená",AG102,0)</f>
        <v>0</v>
      </c>
      <c r="CF102" s="146">
        <f>IF(AU102="zákl. přenesená",AG102,0)</f>
        <v>0</v>
      </c>
      <c r="CG102" s="146">
        <f>IF(AU102="sníž. přenesená",AG102,0)</f>
        <v>0</v>
      </c>
      <c r="CH102" s="146">
        <f>IF(AU102="nulová",AG102,0)</f>
        <v>0</v>
      </c>
      <c r="CI102" s="18">
        <f>IF(AU102="základní",1,IF(AU102="snížená",2,IF(AU102="zákl. přenesená",4,IF(AU102="sníž. přenesená",5,3))))</f>
        <v>1</v>
      </c>
      <c r="CJ102" s="18">
        <f>IF(AT102="stavební čast",1,IF(AT102="investiční čast",2,3))</f>
        <v>1</v>
      </c>
      <c r="CK102" s="18" t="str">
        <f>IF(D102="Vyplň vlastní","","x")</f>
        <v>x</v>
      </c>
    </row>
    <row r="103" s="2" customFormat="1" ht="19.92" customHeight="1">
      <c r="A103" s="41"/>
      <c r="B103" s="42"/>
      <c r="C103" s="43"/>
      <c r="D103" s="147" t="s">
        <v>109</v>
      </c>
      <c r="E103" s="140"/>
      <c r="F103" s="140"/>
      <c r="G103" s="140"/>
      <c r="H103" s="140"/>
      <c r="I103" s="140"/>
      <c r="J103" s="140"/>
      <c r="K103" s="140"/>
      <c r="L103" s="140"/>
      <c r="M103" s="140"/>
      <c r="N103" s="140"/>
      <c r="O103" s="140"/>
      <c r="P103" s="140"/>
      <c r="Q103" s="140"/>
      <c r="R103" s="140"/>
      <c r="S103" s="140"/>
      <c r="T103" s="140"/>
      <c r="U103" s="140"/>
      <c r="V103" s="140"/>
      <c r="W103" s="140"/>
      <c r="X103" s="140"/>
      <c r="Y103" s="140"/>
      <c r="Z103" s="140"/>
      <c r="AA103" s="140"/>
      <c r="AB103" s="140"/>
      <c r="AC103" s="43"/>
      <c r="AD103" s="43"/>
      <c r="AE103" s="43"/>
      <c r="AF103" s="43"/>
      <c r="AG103" s="141">
        <f>ROUND(AG94 * AS103, 2)</f>
        <v>0</v>
      </c>
      <c r="AH103" s="142"/>
      <c r="AI103" s="142"/>
      <c r="AJ103" s="142"/>
      <c r="AK103" s="142"/>
      <c r="AL103" s="142"/>
      <c r="AM103" s="142"/>
      <c r="AN103" s="142">
        <f>ROUND(AG103 + AV103, 2)</f>
        <v>0</v>
      </c>
      <c r="AO103" s="142"/>
      <c r="AP103" s="142"/>
      <c r="AQ103" s="43"/>
      <c r="AR103" s="44"/>
      <c r="AS103" s="143">
        <v>0</v>
      </c>
      <c r="AT103" s="144" t="s">
        <v>107</v>
      </c>
      <c r="AU103" s="144" t="s">
        <v>45</v>
      </c>
      <c r="AV103" s="145">
        <f>ROUND(IF(AU103="základní",AG103*L32,IF(AU103="snížená",AG103*L33,0)), 2)</f>
        <v>0</v>
      </c>
      <c r="AW103" s="41"/>
      <c r="AX103" s="41"/>
      <c r="AY103" s="41"/>
      <c r="AZ103" s="41"/>
      <c r="BA103" s="41"/>
      <c r="BB103" s="41"/>
      <c r="BC103" s="41"/>
      <c r="BD103" s="41"/>
      <c r="BE103" s="41"/>
      <c r="BV103" s="18" t="s">
        <v>110</v>
      </c>
      <c r="BY103" s="146">
        <f>IF(AU103="základní",AV103,0)</f>
        <v>0</v>
      </c>
      <c r="BZ103" s="146">
        <f>IF(AU103="snížená",AV103,0)</f>
        <v>0</v>
      </c>
      <c r="CA103" s="146">
        <v>0</v>
      </c>
      <c r="CB103" s="146">
        <v>0</v>
      </c>
      <c r="CC103" s="146">
        <v>0</v>
      </c>
      <c r="CD103" s="146">
        <f>IF(AU103="základní",AG103,0)</f>
        <v>0</v>
      </c>
      <c r="CE103" s="146">
        <f>IF(AU103="snížená",AG103,0)</f>
        <v>0</v>
      </c>
      <c r="CF103" s="146">
        <f>IF(AU103="zákl. přenesená",AG103,0)</f>
        <v>0</v>
      </c>
      <c r="CG103" s="146">
        <f>IF(AU103="sníž. přenesená",AG103,0)</f>
        <v>0</v>
      </c>
      <c r="CH103" s="146">
        <f>IF(AU103="nulová",AG103,0)</f>
        <v>0</v>
      </c>
      <c r="CI103" s="18">
        <f>IF(AU103="základní",1,IF(AU103="snížená",2,IF(AU103="zákl. přenesená",4,IF(AU103="sníž. přenesená",5,3))))</f>
        <v>1</v>
      </c>
      <c r="CJ103" s="18">
        <f>IF(AT103="stavební čast",1,IF(AT103="investiční čast",2,3))</f>
        <v>1</v>
      </c>
      <c r="CK103" s="18" t="str">
        <f>IF(D103="Vyplň vlastní","","x")</f>
        <v/>
      </c>
    </row>
    <row r="104" s="2" customFormat="1" ht="19.92" customHeight="1">
      <c r="A104" s="41"/>
      <c r="B104" s="42"/>
      <c r="C104" s="43"/>
      <c r="D104" s="147" t="s">
        <v>109</v>
      </c>
      <c r="E104" s="140"/>
      <c r="F104" s="140"/>
      <c r="G104" s="140"/>
      <c r="H104" s="140"/>
      <c r="I104" s="140"/>
      <c r="J104" s="140"/>
      <c r="K104" s="140"/>
      <c r="L104" s="140"/>
      <c r="M104" s="140"/>
      <c r="N104" s="140"/>
      <c r="O104" s="140"/>
      <c r="P104" s="140"/>
      <c r="Q104" s="140"/>
      <c r="R104" s="140"/>
      <c r="S104" s="140"/>
      <c r="T104" s="140"/>
      <c r="U104" s="140"/>
      <c r="V104" s="140"/>
      <c r="W104" s="140"/>
      <c r="X104" s="140"/>
      <c r="Y104" s="140"/>
      <c r="Z104" s="140"/>
      <c r="AA104" s="140"/>
      <c r="AB104" s="140"/>
      <c r="AC104" s="43"/>
      <c r="AD104" s="43"/>
      <c r="AE104" s="43"/>
      <c r="AF104" s="43"/>
      <c r="AG104" s="141">
        <f>ROUND(AG94 * AS104, 2)</f>
        <v>0</v>
      </c>
      <c r="AH104" s="142"/>
      <c r="AI104" s="142"/>
      <c r="AJ104" s="142"/>
      <c r="AK104" s="142"/>
      <c r="AL104" s="142"/>
      <c r="AM104" s="142"/>
      <c r="AN104" s="142">
        <f>ROUND(AG104 + AV104, 2)</f>
        <v>0</v>
      </c>
      <c r="AO104" s="142"/>
      <c r="AP104" s="142"/>
      <c r="AQ104" s="43"/>
      <c r="AR104" s="44"/>
      <c r="AS104" s="143">
        <v>0</v>
      </c>
      <c r="AT104" s="144" t="s">
        <v>107</v>
      </c>
      <c r="AU104" s="144" t="s">
        <v>45</v>
      </c>
      <c r="AV104" s="145">
        <f>ROUND(IF(AU104="základní",AG104*L32,IF(AU104="snížená",AG104*L33,0)), 2)</f>
        <v>0</v>
      </c>
      <c r="AW104" s="41"/>
      <c r="AX104" s="41"/>
      <c r="AY104" s="41"/>
      <c r="AZ104" s="41"/>
      <c r="BA104" s="41"/>
      <c r="BB104" s="41"/>
      <c r="BC104" s="41"/>
      <c r="BD104" s="41"/>
      <c r="BE104" s="41"/>
      <c r="BV104" s="18" t="s">
        <v>110</v>
      </c>
      <c r="BY104" s="146">
        <f>IF(AU104="základní",AV104,0)</f>
        <v>0</v>
      </c>
      <c r="BZ104" s="146">
        <f>IF(AU104="snížená",AV104,0)</f>
        <v>0</v>
      </c>
      <c r="CA104" s="146">
        <v>0</v>
      </c>
      <c r="CB104" s="146">
        <v>0</v>
      </c>
      <c r="CC104" s="146">
        <v>0</v>
      </c>
      <c r="CD104" s="146">
        <f>IF(AU104="základní",AG104,0)</f>
        <v>0</v>
      </c>
      <c r="CE104" s="146">
        <f>IF(AU104="snížená",AG104,0)</f>
        <v>0</v>
      </c>
      <c r="CF104" s="146">
        <f>IF(AU104="zákl. přenesená",AG104,0)</f>
        <v>0</v>
      </c>
      <c r="CG104" s="146">
        <f>IF(AU104="sníž. přenesená",AG104,0)</f>
        <v>0</v>
      </c>
      <c r="CH104" s="146">
        <f>IF(AU104="nulová",AG104,0)</f>
        <v>0</v>
      </c>
      <c r="CI104" s="18">
        <f>IF(AU104="základní",1,IF(AU104="snížená",2,IF(AU104="zákl. přenesená",4,IF(AU104="sníž. přenesená",5,3))))</f>
        <v>1</v>
      </c>
      <c r="CJ104" s="18">
        <f>IF(AT104="stavební čast",1,IF(AT104="investiční čast",2,3))</f>
        <v>1</v>
      </c>
      <c r="CK104" s="18" t="str">
        <f>IF(D104="Vyplň vlastní","","x")</f>
        <v/>
      </c>
    </row>
    <row r="105" s="2" customFormat="1" ht="19.92" customHeight="1">
      <c r="A105" s="41"/>
      <c r="B105" s="42"/>
      <c r="C105" s="43"/>
      <c r="D105" s="147" t="s">
        <v>109</v>
      </c>
      <c r="E105" s="140"/>
      <c r="F105" s="140"/>
      <c r="G105" s="140"/>
      <c r="H105" s="140"/>
      <c r="I105" s="140"/>
      <c r="J105" s="140"/>
      <c r="K105" s="140"/>
      <c r="L105" s="140"/>
      <c r="M105" s="140"/>
      <c r="N105" s="140"/>
      <c r="O105" s="140"/>
      <c r="P105" s="140"/>
      <c r="Q105" s="140"/>
      <c r="R105" s="140"/>
      <c r="S105" s="140"/>
      <c r="T105" s="140"/>
      <c r="U105" s="140"/>
      <c r="V105" s="140"/>
      <c r="W105" s="140"/>
      <c r="X105" s="140"/>
      <c r="Y105" s="140"/>
      <c r="Z105" s="140"/>
      <c r="AA105" s="140"/>
      <c r="AB105" s="140"/>
      <c r="AC105" s="43"/>
      <c r="AD105" s="43"/>
      <c r="AE105" s="43"/>
      <c r="AF105" s="43"/>
      <c r="AG105" s="141">
        <f>ROUND(AG94 * AS105, 2)</f>
        <v>0</v>
      </c>
      <c r="AH105" s="142"/>
      <c r="AI105" s="142"/>
      <c r="AJ105" s="142"/>
      <c r="AK105" s="142"/>
      <c r="AL105" s="142"/>
      <c r="AM105" s="142"/>
      <c r="AN105" s="142">
        <f>ROUND(AG105 + AV105, 2)</f>
        <v>0</v>
      </c>
      <c r="AO105" s="142"/>
      <c r="AP105" s="142"/>
      <c r="AQ105" s="43"/>
      <c r="AR105" s="44"/>
      <c r="AS105" s="148">
        <v>0</v>
      </c>
      <c r="AT105" s="149" t="s">
        <v>107</v>
      </c>
      <c r="AU105" s="149" t="s">
        <v>45</v>
      </c>
      <c r="AV105" s="150">
        <f>ROUND(IF(AU105="základní",AG105*L32,IF(AU105="snížená",AG105*L33,0)), 2)</f>
        <v>0</v>
      </c>
      <c r="AW105" s="41"/>
      <c r="AX105" s="41"/>
      <c r="AY105" s="41"/>
      <c r="AZ105" s="41"/>
      <c r="BA105" s="41"/>
      <c r="BB105" s="41"/>
      <c r="BC105" s="41"/>
      <c r="BD105" s="41"/>
      <c r="BE105" s="41"/>
      <c r="BV105" s="18" t="s">
        <v>110</v>
      </c>
      <c r="BY105" s="146">
        <f>IF(AU105="základní",AV105,0)</f>
        <v>0</v>
      </c>
      <c r="BZ105" s="146">
        <f>IF(AU105="snížená",AV105,0)</f>
        <v>0</v>
      </c>
      <c r="CA105" s="146">
        <v>0</v>
      </c>
      <c r="CB105" s="146">
        <v>0</v>
      </c>
      <c r="CC105" s="146">
        <v>0</v>
      </c>
      <c r="CD105" s="146">
        <f>IF(AU105="základní",AG105,0)</f>
        <v>0</v>
      </c>
      <c r="CE105" s="146">
        <f>IF(AU105="snížená",AG105,0)</f>
        <v>0</v>
      </c>
      <c r="CF105" s="146">
        <f>IF(AU105="zákl. přenesená",AG105,0)</f>
        <v>0</v>
      </c>
      <c r="CG105" s="146">
        <f>IF(AU105="sníž. přenesená",AG105,0)</f>
        <v>0</v>
      </c>
      <c r="CH105" s="146">
        <f>IF(AU105="nulová",AG105,0)</f>
        <v>0</v>
      </c>
      <c r="CI105" s="18">
        <f>IF(AU105="základní",1,IF(AU105="snížená",2,IF(AU105="zákl. přenesená",4,IF(AU105="sníž. přenesená",5,3))))</f>
        <v>1</v>
      </c>
      <c r="CJ105" s="18">
        <f>IF(AT105="stavební čast",1,IF(AT105="investiční čast",2,3))</f>
        <v>1</v>
      </c>
      <c r="CK105" s="18" t="str">
        <f>IF(D105="Vyplň vlastní","","x")</f>
        <v/>
      </c>
    </row>
    <row r="106" s="2" customFormat="1" ht="10.8" customHeight="1">
      <c r="A106" s="41"/>
      <c r="B106" s="42"/>
      <c r="C106" s="43"/>
      <c r="D106" s="43"/>
      <c r="E106" s="43"/>
      <c r="F106" s="43"/>
      <c r="G106" s="43"/>
      <c r="H106" s="43"/>
      <c r="I106" s="43"/>
      <c r="J106" s="43"/>
      <c r="K106" s="43"/>
      <c r="L106" s="43"/>
      <c r="M106" s="43"/>
      <c r="N106" s="43"/>
      <c r="O106" s="43"/>
      <c r="P106" s="43"/>
      <c r="Q106" s="43"/>
      <c r="R106" s="43"/>
      <c r="S106" s="43"/>
      <c r="T106" s="43"/>
      <c r="U106" s="43"/>
      <c r="V106" s="43"/>
      <c r="W106" s="43"/>
      <c r="X106" s="43"/>
      <c r="Y106" s="43"/>
      <c r="Z106" s="43"/>
      <c r="AA106" s="43"/>
      <c r="AB106" s="43"/>
      <c r="AC106" s="43"/>
      <c r="AD106" s="43"/>
      <c r="AE106" s="43"/>
      <c r="AF106" s="43"/>
      <c r="AG106" s="43"/>
      <c r="AH106" s="43"/>
      <c r="AI106" s="43"/>
      <c r="AJ106" s="43"/>
      <c r="AK106" s="43"/>
      <c r="AL106" s="43"/>
      <c r="AM106" s="43"/>
      <c r="AN106" s="43"/>
      <c r="AO106" s="43"/>
      <c r="AP106" s="43"/>
      <c r="AQ106" s="43"/>
      <c r="AR106" s="44"/>
      <c r="AS106" s="41"/>
      <c r="AT106" s="41"/>
      <c r="AU106" s="41"/>
      <c r="AV106" s="41"/>
      <c r="AW106" s="41"/>
      <c r="AX106" s="41"/>
      <c r="AY106" s="41"/>
      <c r="AZ106" s="41"/>
      <c r="BA106" s="41"/>
      <c r="BB106" s="41"/>
      <c r="BC106" s="41"/>
      <c r="BD106" s="41"/>
      <c r="BE106" s="41"/>
    </row>
    <row r="107" s="2" customFormat="1" ht="30" customHeight="1">
      <c r="A107" s="41"/>
      <c r="B107" s="42"/>
      <c r="C107" s="151" t="s">
        <v>111</v>
      </c>
      <c r="D107" s="152"/>
      <c r="E107" s="152"/>
      <c r="F107" s="152"/>
      <c r="G107" s="152"/>
      <c r="H107" s="152"/>
      <c r="I107" s="152"/>
      <c r="J107" s="152"/>
      <c r="K107" s="152"/>
      <c r="L107" s="152"/>
      <c r="M107" s="152"/>
      <c r="N107" s="152"/>
      <c r="O107" s="152"/>
      <c r="P107" s="152"/>
      <c r="Q107" s="152"/>
      <c r="R107" s="152"/>
      <c r="S107" s="152"/>
      <c r="T107" s="152"/>
      <c r="U107" s="152"/>
      <c r="V107" s="152"/>
      <c r="W107" s="152"/>
      <c r="X107" s="152"/>
      <c r="Y107" s="152"/>
      <c r="Z107" s="152"/>
      <c r="AA107" s="152"/>
      <c r="AB107" s="152"/>
      <c r="AC107" s="152"/>
      <c r="AD107" s="152"/>
      <c r="AE107" s="152"/>
      <c r="AF107" s="152"/>
      <c r="AG107" s="153">
        <f>ROUND(AG94 + AG101, 2)</f>
        <v>0</v>
      </c>
      <c r="AH107" s="153"/>
      <c r="AI107" s="153"/>
      <c r="AJ107" s="153"/>
      <c r="AK107" s="153"/>
      <c r="AL107" s="153"/>
      <c r="AM107" s="153"/>
      <c r="AN107" s="153">
        <f>ROUND(AN94 + AN101, 2)</f>
        <v>0</v>
      </c>
      <c r="AO107" s="153"/>
      <c r="AP107" s="153"/>
      <c r="AQ107" s="152"/>
      <c r="AR107" s="44"/>
      <c r="AS107" s="41"/>
      <c r="AT107" s="41"/>
      <c r="AU107" s="41"/>
      <c r="AV107" s="41"/>
      <c r="AW107" s="41"/>
      <c r="AX107" s="41"/>
      <c r="AY107" s="41"/>
      <c r="AZ107" s="41"/>
      <c r="BA107" s="41"/>
      <c r="BB107" s="41"/>
      <c r="BC107" s="41"/>
      <c r="BD107" s="41"/>
      <c r="BE107" s="41"/>
    </row>
    <row r="108" s="2" customFormat="1" ht="6.96" customHeight="1">
      <c r="A108" s="41"/>
      <c r="B108" s="69"/>
      <c r="C108" s="70"/>
      <c r="D108" s="70"/>
      <c r="E108" s="70"/>
      <c r="F108" s="70"/>
      <c r="G108" s="70"/>
      <c r="H108" s="70"/>
      <c r="I108" s="70"/>
      <c r="J108" s="70"/>
      <c r="K108" s="70"/>
      <c r="L108" s="70"/>
      <c r="M108" s="70"/>
      <c r="N108" s="70"/>
      <c r="O108" s="70"/>
      <c r="P108" s="70"/>
      <c r="Q108" s="70"/>
      <c r="R108" s="70"/>
      <c r="S108" s="70"/>
      <c r="T108" s="70"/>
      <c r="U108" s="70"/>
      <c r="V108" s="70"/>
      <c r="W108" s="70"/>
      <c r="X108" s="70"/>
      <c r="Y108" s="70"/>
      <c r="Z108" s="70"/>
      <c r="AA108" s="70"/>
      <c r="AB108" s="70"/>
      <c r="AC108" s="70"/>
      <c r="AD108" s="70"/>
      <c r="AE108" s="70"/>
      <c r="AF108" s="70"/>
      <c r="AG108" s="70"/>
      <c r="AH108" s="70"/>
      <c r="AI108" s="70"/>
      <c r="AJ108" s="70"/>
      <c r="AK108" s="70"/>
      <c r="AL108" s="70"/>
      <c r="AM108" s="70"/>
      <c r="AN108" s="70"/>
      <c r="AO108" s="70"/>
      <c r="AP108" s="70"/>
      <c r="AQ108" s="70"/>
      <c r="AR108" s="44"/>
      <c r="AS108" s="41"/>
      <c r="AT108" s="41"/>
      <c r="AU108" s="41"/>
      <c r="AV108" s="41"/>
      <c r="AW108" s="41"/>
      <c r="AX108" s="41"/>
      <c r="AY108" s="41"/>
      <c r="AZ108" s="41"/>
      <c r="BA108" s="41"/>
      <c r="BB108" s="41"/>
      <c r="BC108" s="41"/>
      <c r="BD108" s="41"/>
      <c r="BE108" s="41"/>
    </row>
  </sheetData>
  <sheetProtection sheet="1" formatColumns="0" formatRows="0" objects="1" scenarios="1" spinCount="100000" saltValue="5qllg7BatJudSmWD0YzuU+P6KpY9TN2v0EkNYYkp2LXPiJi4ycS55e1kIXQhQr7zJdCLGxn/cXWGuedl95JH4g==" hashValue="3SIlirOx8SbhXbaTJO7xu8Bv0XVjsegDCAOHB0aOAjqOgoR/KKjFyqsvb9YardqgUfleBPHh8xNIzO18AVCUHQ==" algorithmName="SHA-512" password="CC35"/>
  <mergeCells count="76">
    <mergeCell ref="L85:AO85"/>
    <mergeCell ref="AM87:AN87"/>
    <mergeCell ref="AS89:AT91"/>
    <mergeCell ref="AM89:AP89"/>
    <mergeCell ref="AM90:AP90"/>
    <mergeCell ref="C92:G92"/>
    <mergeCell ref="AG92:AM92"/>
    <mergeCell ref="AN92:AP92"/>
    <mergeCell ref="I92:AF92"/>
    <mergeCell ref="AN95:AP95"/>
    <mergeCell ref="D95:H95"/>
    <mergeCell ref="J95:AF95"/>
    <mergeCell ref="AG95:AM95"/>
    <mergeCell ref="J96:AF96"/>
    <mergeCell ref="AG96:AM96"/>
    <mergeCell ref="AN96:AP96"/>
    <mergeCell ref="D96:H96"/>
    <mergeCell ref="AG97:AM97"/>
    <mergeCell ref="D97:H97"/>
    <mergeCell ref="J97:AF97"/>
    <mergeCell ref="AN97:AP97"/>
    <mergeCell ref="AN98:AP98"/>
    <mergeCell ref="AG98:AM98"/>
    <mergeCell ref="D98:H98"/>
    <mergeCell ref="J98:AF98"/>
    <mergeCell ref="AN99:AP99"/>
    <mergeCell ref="AG99:AM99"/>
    <mergeCell ref="D99:H99"/>
    <mergeCell ref="J99:AF99"/>
    <mergeCell ref="D102:AB102"/>
    <mergeCell ref="AG102:AM102"/>
    <mergeCell ref="AN102:AP102"/>
    <mergeCell ref="D103:AB103"/>
    <mergeCell ref="AG103:AM103"/>
    <mergeCell ref="AN103:AP103"/>
    <mergeCell ref="D104:AB104"/>
    <mergeCell ref="AG104:AM104"/>
    <mergeCell ref="AN104:AP104"/>
    <mergeCell ref="D105:AB105"/>
    <mergeCell ref="AG105:AM105"/>
    <mergeCell ref="AN105:AP105"/>
    <mergeCell ref="AG94:AM94"/>
    <mergeCell ref="AN94:AP94"/>
    <mergeCell ref="AG101:AM101"/>
    <mergeCell ref="AN101:AP101"/>
    <mergeCell ref="AG107:AM107"/>
    <mergeCell ref="AN107:AP107"/>
    <mergeCell ref="BE5:BE34"/>
    <mergeCell ref="K5:AO5"/>
    <mergeCell ref="K6:AO6"/>
    <mergeCell ref="E14:AJ14"/>
    <mergeCell ref="E23:AN23"/>
    <mergeCell ref="AK26:AO26"/>
    <mergeCell ref="AK27:AO27"/>
    <mergeCell ref="AK29:AO29"/>
    <mergeCell ref="AK31:AO31"/>
    <mergeCell ref="W31:AE31"/>
    <mergeCell ref="L31:P31"/>
    <mergeCell ref="AK32:AO32"/>
    <mergeCell ref="L32:P32"/>
    <mergeCell ref="W32:AE32"/>
    <mergeCell ref="W33:AE33"/>
    <mergeCell ref="AK33:AO33"/>
    <mergeCell ref="L33:P33"/>
    <mergeCell ref="AK34:AO34"/>
    <mergeCell ref="L34:P34"/>
    <mergeCell ref="W34:AE34"/>
    <mergeCell ref="W35:AE35"/>
    <mergeCell ref="L35:P35"/>
    <mergeCell ref="AK35:AO35"/>
    <mergeCell ref="AK36:AO36"/>
    <mergeCell ref="W36:AE36"/>
    <mergeCell ref="L36:P36"/>
    <mergeCell ref="AK38:AO38"/>
    <mergeCell ref="X38:AB38"/>
    <mergeCell ref="AR2:BE2"/>
  </mergeCells>
  <dataValidations count="2">
    <dataValidation type="list" allowBlank="1" showInputMessage="1" showErrorMessage="1" error="Povoleny jsou hodnoty základní, snížená, zákl. přenesená, sníž. přenesená, nulová." sqref="AU101:AU105">
      <formula1>"základní, snížená, zákl. přenesená, sníž. přenesená, nulová"</formula1>
    </dataValidation>
    <dataValidation type="list" allowBlank="1" showInputMessage="1" showErrorMessage="1" error="Povoleny jsou hodnoty stavební čast, technologická čast, investiční čast." sqref="AT101:AT105">
      <formula1>"stavební čast, technologická čast, investiční čast"</formula1>
    </dataValidation>
  </dataValidations>
  <hyperlinks>
    <hyperlink ref="A95" location="'2025-13-01 - Vlastní obje...'!C2" display="/"/>
    <hyperlink ref="A96" location="'2025-13-02 - Místo pro ko...'!C2" display="/"/>
    <hyperlink ref="A97" location="'2025-13-03 - Oplocení'!C2" display="/"/>
    <hyperlink ref="A98" location="'2025-13-04 - Příjezdová k...'!C2" display="/"/>
    <hyperlink ref="A99" location="'2025-13-05 - VRN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89</v>
      </c>
    </row>
    <row r="3" s="1" customFormat="1" ht="6.96" customHeight="1">
      <c r="B3" s="154"/>
      <c r="C3" s="155"/>
      <c r="D3" s="155"/>
      <c r="E3" s="155"/>
      <c r="F3" s="155"/>
      <c r="G3" s="155"/>
      <c r="H3" s="155"/>
      <c r="I3" s="155"/>
      <c r="J3" s="155"/>
      <c r="K3" s="155"/>
      <c r="L3" s="21"/>
      <c r="AT3" s="18" t="s">
        <v>90</v>
      </c>
    </row>
    <row r="4" s="1" customFormat="1" ht="24.96" customHeight="1">
      <c r="B4" s="21"/>
      <c r="D4" s="156" t="s">
        <v>112</v>
      </c>
      <c r="L4" s="21"/>
      <c r="M4" s="157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58" t="s">
        <v>16</v>
      </c>
      <c r="L6" s="21"/>
    </row>
    <row r="7" s="1" customFormat="1" ht="16.5" customHeight="1">
      <c r="B7" s="21"/>
      <c r="E7" s="159" t="str">
        <f>'Rekapitulace stavby'!K6</f>
        <v>Rozšíření garáže</v>
      </c>
      <c r="F7" s="158"/>
      <c r="G7" s="158"/>
      <c r="H7" s="158"/>
      <c r="L7" s="21"/>
    </row>
    <row r="8" s="2" customFormat="1" ht="12" customHeight="1">
      <c r="A8" s="41"/>
      <c r="B8" s="44"/>
      <c r="C8" s="41"/>
      <c r="D8" s="158" t="s">
        <v>113</v>
      </c>
      <c r="E8" s="41"/>
      <c r="F8" s="41"/>
      <c r="G8" s="41"/>
      <c r="H8" s="41"/>
      <c r="I8" s="41"/>
      <c r="J8" s="41"/>
      <c r="K8" s="41"/>
      <c r="L8" s="66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</row>
    <row r="9" s="2" customFormat="1" ht="16.5" customHeight="1">
      <c r="A9" s="41"/>
      <c r="B9" s="44"/>
      <c r="C9" s="41"/>
      <c r="D9" s="41"/>
      <c r="E9" s="160" t="s">
        <v>114</v>
      </c>
      <c r="F9" s="41"/>
      <c r="G9" s="41"/>
      <c r="H9" s="41"/>
      <c r="I9" s="41"/>
      <c r="J9" s="41"/>
      <c r="K9" s="41"/>
      <c r="L9" s="66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>
      <c r="A10" s="41"/>
      <c r="B10" s="44"/>
      <c r="C10" s="41"/>
      <c r="D10" s="41"/>
      <c r="E10" s="41"/>
      <c r="F10" s="41"/>
      <c r="G10" s="41"/>
      <c r="H10" s="41"/>
      <c r="I10" s="41"/>
      <c r="J10" s="41"/>
      <c r="K10" s="41"/>
      <c r="L10" s="66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2" customHeight="1">
      <c r="A11" s="41"/>
      <c r="B11" s="44"/>
      <c r="C11" s="41"/>
      <c r="D11" s="158" t="s">
        <v>18</v>
      </c>
      <c r="E11" s="41"/>
      <c r="F11" s="161" t="s">
        <v>1</v>
      </c>
      <c r="G11" s="41"/>
      <c r="H11" s="41"/>
      <c r="I11" s="158" t="s">
        <v>19</v>
      </c>
      <c r="J11" s="161" t="s">
        <v>1</v>
      </c>
      <c r="K11" s="41"/>
      <c r="L11" s="66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 ht="12" customHeight="1">
      <c r="A12" s="41"/>
      <c r="B12" s="44"/>
      <c r="C12" s="41"/>
      <c r="D12" s="158" t="s">
        <v>20</v>
      </c>
      <c r="E12" s="41"/>
      <c r="F12" s="161" t="s">
        <v>21</v>
      </c>
      <c r="G12" s="41"/>
      <c r="H12" s="41"/>
      <c r="I12" s="158" t="s">
        <v>22</v>
      </c>
      <c r="J12" s="162" t="str">
        <f>'Rekapitulace stavby'!AN8</f>
        <v>5. 5. 2025</v>
      </c>
      <c r="K12" s="41"/>
      <c r="L12" s="66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0.8" customHeight="1">
      <c r="A13" s="41"/>
      <c r="B13" s="44"/>
      <c r="C13" s="41"/>
      <c r="D13" s="41"/>
      <c r="E13" s="41"/>
      <c r="F13" s="41"/>
      <c r="G13" s="41"/>
      <c r="H13" s="41"/>
      <c r="I13" s="41"/>
      <c r="J13" s="41"/>
      <c r="K13" s="41"/>
      <c r="L13" s="66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4"/>
      <c r="C14" s="41"/>
      <c r="D14" s="158" t="s">
        <v>24</v>
      </c>
      <c r="E14" s="41"/>
      <c r="F14" s="41"/>
      <c r="G14" s="41"/>
      <c r="H14" s="41"/>
      <c r="I14" s="158" t="s">
        <v>25</v>
      </c>
      <c r="J14" s="161" t="s">
        <v>1</v>
      </c>
      <c r="K14" s="41"/>
      <c r="L14" s="66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8" customHeight="1">
      <c r="A15" s="41"/>
      <c r="B15" s="44"/>
      <c r="C15" s="41"/>
      <c r="D15" s="41"/>
      <c r="E15" s="161" t="s">
        <v>26</v>
      </c>
      <c r="F15" s="41"/>
      <c r="G15" s="41"/>
      <c r="H15" s="41"/>
      <c r="I15" s="158" t="s">
        <v>27</v>
      </c>
      <c r="J15" s="161" t="s">
        <v>1</v>
      </c>
      <c r="K15" s="41"/>
      <c r="L15" s="66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6.96" customHeight="1">
      <c r="A16" s="41"/>
      <c r="B16" s="44"/>
      <c r="C16" s="41"/>
      <c r="D16" s="41"/>
      <c r="E16" s="41"/>
      <c r="F16" s="41"/>
      <c r="G16" s="41"/>
      <c r="H16" s="41"/>
      <c r="I16" s="41"/>
      <c r="J16" s="41"/>
      <c r="K16" s="41"/>
      <c r="L16" s="66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2" customHeight="1">
      <c r="A17" s="41"/>
      <c r="B17" s="44"/>
      <c r="C17" s="41"/>
      <c r="D17" s="158" t="s">
        <v>28</v>
      </c>
      <c r="E17" s="41"/>
      <c r="F17" s="41"/>
      <c r="G17" s="41"/>
      <c r="H17" s="41"/>
      <c r="I17" s="158" t="s">
        <v>25</v>
      </c>
      <c r="J17" s="34" t="str">
        <f>'Rekapitulace stavby'!AN13</f>
        <v>Vyplň údaj</v>
      </c>
      <c r="K17" s="41"/>
      <c r="L17" s="66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18" customHeight="1">
      <c r="A18" s="41"/>
      <c r="B18" s="44"/>
      <c r="C18" s="41"/>
      <c r="D18" s="41"/>
      <c r="E18" s="34" t="str">
        <f>'Rekapitulace stavby'!E14</f>
        <v>Vyplň údaj</v>
      </c>
      <c r="F18" s="161"/>
      <c r="G18" s="161"/>
      <c r="H18" s="161"/>
      <c r="I18" s="158" t="s">
        <v>27</v>
      </c>
      <c r="J18" s="34" t="str">
        <f>'Rekapitulace stavby'!AN14</f>
        <v>Vyplň údaj</v>
      </c>
      <c r="K18" s="41"/>
      <c r="L18" s="66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6.96" customHeight="1">
      <c r="A19" s="41"/>
      <c r="B19" s="44"/>
      <c r="C19" s="41"/>
      <c r="D19" s="41"/>
      <c r="E19" s="41"/>
      <c r="F19" s="41"/>
      <c r="G19" s="41"/>
      <c r="H19" s="41"/>
      <c r="I19" s="41"/>
      <c r="J19" s="41"/>
      <c r="K19" s="41"/>
      <c r="L19" s="66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2" customHeight="1">
      <c r="A20" s="41"/>
      <c r="B20" s="44"/>
      <c r="C20" s="41"/>
      <c r="D20" s="158" t="s">
        <v>30</v>
      </c>
      <c r="E20" s="41"/>
      <c r="F20" s="41"/>
      <c r="G20" s="41"/>
      <c r="H20" s="41"/>
      <c r="I20" s="158" t="s">
        <v>25</v>
      </c>
      <c r="J20" s="161" t="s">
        <v>1</v>
      </c>
      <c r="K20" s="41"/>
      <c r="L20" s="66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18" customHeight="1">
      <c r="A21" s="41"/>
      <c r="B21" s="44"/>
      <c r="C21" s="41"/>
      <c r="D21" s="41"/>
      <c r="E21" s="161" t="s">
        <v>31</v>
      </c>
      <c r="F21" s="41"/>
      <c r="G21" s="41"/>
      <c r="H21" s="41"/>
      <c r="I21" s="158" t="s">
        <v>27</v>
      </c>
      <c r="J21" s="161" t="s">
        <v>1</v>
      </c>
      <c r="K21" s="41"/>
      <c r="L21" s="66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6.96" customHeight="1">
      <c r="A22" s="41"/>
      <c r="B22" s="44"/>
      <c r="C22" s="41"/>
      <c r="D22" s="41"/>
      <c r="E22" s="41"/>
      <c r="F22" s="41"/>
      <c r="G22" s="41"/>
      <c r="H22" s="41"/>
      <c r="I22" s="41"/>
      <c r="J22" s="41"/>
      <c r="K22" s="41"/>
      <c r="L22" s="66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2" customHeight="1">
      <c r="A23" s="41"/>
      <c r="B23" s="44"/>
      <c r="C23" s="41"/>
      <c r="D23" s="158" t="s">
        <v>33</v>
      </c>
      <c r="E23" s="41"/>
      <c r="F23" s="41"/>
      <c r="G23" s="41"/>
      <c r="H23" s="41"/>
      <c r="I23" s="158" t="s">
        <v>25</v>
      </c>
      <c r="J23" s="161" t="s">
        <v>34</v>
      </c>
      <c r="K23" s="41"/>
      <c r="L23" s="66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18" customHeight="1">
      <c r="A24" s="41"/>
      <c r="B24" s="44"/>
      <c r="C24" s="41"/>
      <c r="D24" s="41"/>
      <c r="E24" s="161" t="s">
        <v>35</v>
      </c>
      <c r="F24" s="41"/>
      <c r="G24" s="41"/>
      <c r="H24" s="41"/>
      <c r="I24" s="158" t="s">
        <v>27</v>
      </c>
      <c r="J24" s="161" t="s">
        <v>36</v>
      </c>
      <c r="K24" s="41"/>
      <c r="L24" s="66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6.96" customHeight="1">
      <c r="A25" s="41"/>
      <c r="B25" s="44"/>
      <c r="C25" s="41"/>
      <c r="D25" s="41"/>
      <c r="E25" s="41"/>
      <c r="F25" s="41"/>
      <c r="G25" s="41"/>
      <c r="H25" s="41"/>
      <c r="I25" s="41"/>
      <c r="J25" s="41"/>
      <c r="K25" s="41"/>
      <c r="L25" s="66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2" customHeight="1">
      <c r="A26" s="41"/>
      <c r="B26" s="44"/>
      <c r="C26" s="41"/>
      <c r="D26" s="158" t="s">
        <v>37</v>
      </c>
      <c r="E26" s="41"/>
      <c r="F26" s="41"/>
      <c r="G26" s="41"/>
      <c r="H26" s="41"/>
      <c r="I26" s="41"/>
      <c r="J26" s="41"/>
      <c r="K26" s="41"/>
      <c r="L26" s="66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8" customFormat="1" ht="16.5" customHeight="1">
      <c r="A27" s="163"/>
      <c r="B27" s="164"/>
      <c r="C27" s="163"/>
      <c r="D27" s="163"/>
      <c r="E27" s="165" t="s">
        <v>1</v>
      </c>
      <c r="F27" s="165"/>
      <c r="G27" s="165"/>
      <c r="H27" s="165"/>
      <c r="I27" s="163"/>
      <c r="J27" s="163"/>
      <c r="K27" s="163"/>
      <c r="L27" s="166"/>
      <c r="S27" s="163"/>
      <c r="T27" s="163"/>
      <c r="U27" s="163"/>
      <c r="V27" s="163"/>
      <c r="W27" s="163"/>
      <c r="X27" s="163"/>
      <c r="Y27" s="163"/>
      <c r="Z27" s="163"/>
      <c r="AA27" s="163"/>
      <c r="AB27" s="163"/>
      <c r="AC27" s="163"/>
      <c r="AD27" s="163"/>
      <c r="AE27" s="163"/>
    </row>
    <row r="28" s="2" customFormat="1" ht="6.96" customHeight="1">
      <c r="A28" s="41"/>
      <c r="B28" s="44"/>
      <c r="C28" s="41"/>
      <c r="D28" s="41"/>
      <c r="E28" s="41"/>
      <c r="F28" s="41"/>
      <c r="G28" s="41"/>
      <c r="H28" s="41"/>
      <c r="I28" s="41"/>
      <c r="J28" s="41"/>
      <c r="K28" s="41"/>
      <c r="L28" s="66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2" customFormat="1" ht="6.96" customHeight="1">
      <c r="A29" s="41"/>
      <c r="B29" s="44"/>
      <c r="C29" s="41"/>
      <c r="D29" s="167"/>
      <c r="E29" s="167"/>
      <c r="F29" s="167"/>
      <c r="G29" s="167"/>
      <c r="H29" s="167"/>
      <c r="I29" s="167"/>
      <c r="J29" s="167"/>
      <c r="K29" s="167"/>
      <c r="L29" s="66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</row>
    <row r="30" s="2" customFormat="1" ht="14.4" customHeight="1">
      <c r="A30" s="41"/>
      <c r="B30" s="44"/>
      <c r="C30" s="41"/>
      <c r="D30" s="161" t="s">
        <v>115</v>
      </c>
      <c r="E30" s="41"/>
      <c r="F30" s="41"/>
      <c r="G30" s="41"/>
      <c r="H30" s="41"/>
      <c r="I30" s="41"/>
      <c r="J30" s="168">
        <f>J96</f>
        <v>0</v>
      </c>
      <c r="K30" s="41"/>
      <c r="L30" s="66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14.4" customHeight="1">
      <c r="A31" s="41"/>
      <c r="B31" s="44"/>
      <c r="C31" s="41"/>
      <c r="D31" s="169" t="s">
        <v>106</v>
      </c>
      <c r="E31" s="41"/>
      <c r="F31" s="41"/>
      <c r="G31" s="41"/>
      <c r="H31" s="41"/>
      <c r="I31" s="41"/>
      <c r="J31" s="168">
        <f>J120</f>
        <v>0</v>
      </c>
      <c r="K31" s="41"/>
      <c r="L31" s="66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25.44" customHeight="1">
      <c r="A32" s="41"/>
      <c r="B32" s="44"/>
      <c r="C32" s="41"/>
      <c r="D32" s="170" t="s">
        <v>40</v>
      </c>
      <c r="E32" s="41"/>
      <c r="F32" s="41"/>
      <c r="G32" s="41"/>
      <c r="H32" s="41"/>
      <c r="I32" s="41"/>
      <c r="J32" s="171">
        <f>ROUND(J30 + J31, 2)</f>
        <v>0</v>
      </c>
      <c r="K32" s="41"/>
      <c r="L32" s="66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6.96" customHeight="1">
      <c r="A33" s="41"/>
      <c r="B33" s="44"/>
      <c r="C33" s="41"/>
      <c r="D33" s="167"/>
      <c r="E33" s="167"/>
      <c r="F33" s="167"/>
      <c r="G33" s="167"/>
      <c r="H33" s="167"/>
      <c r="I33" s="167"/>
      <c r="J33" s="167"/>
      <c r="K33" s="167"/>
      <c r="L33" s="66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4"/>
      <c r="C34" s="41"/>
      <c r="D34" s="41"/>
      <c r="E34" s="41"/>
      <c r="F34" s="172" t="s">
        <v>42</v>
      </c>
      <c r="G34" s="41"/>
      <c r="H34" s="41"/>
      <c r="I34" s="172" t="s">
        <v>41</v>
      </c>
      <c r="J34" s="172" t="s">
        <v>43</v>
      </c>
      <c r="K34" s="41"/>
      <c r="L34" s="66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s="2" customFormat="1" ht="14.4" customHeight="1">
      <c r="A35" s="41"/>
      <c r="B35" s="44"/>
      <c r="C35" s="41"/>
      <c r="D35" s="173" t="s">
        <v>44</v>
      </c>
      <c r="E35" s="158" t="s">
        <v>45</v>
      </c>
      <c r="F35" s="174">
        <f>ROUND((SUM(BE120:BE127) + SUM(BE147:BE514)),  2)</f>
        <v>0</v>
      </c>
      <c r="G35" s="41"/>
      <c r="H35" s="41"/>
      <c r="I35" s="175">
        <v>0.20999999999999999</v>
      </c>
      <c r="J35" s="174">
        <f>ROUND(((SUM(BE120:BE127) + SUM(BE147:BE514))*I35),  2)</f>
        <v>0</v>
      </c>
      <c r="K35" s="41"/>
      <c r="L35" s="66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s="2" customFormat="1" ht="14.4" customHeight="1">
      <c r="A36" s="41"/>
      <c r="B36" s="44"/>
      <c r="C36" s="41"/>
      <c r="D36" s="41"/>
      <c r="E36" s="158" t="s">
        <v>46</v>
      </c>
      <c r="F36" s="174">
        <f>ROUND((SUM(BF120:BF127) + SUM(BF147:BF514)),  2)</f>
        <v>0</v>
      </c>
      <c r="G36" s="41"/>
      <c r="H36" s="41"/>
      <c r="I36" s="175">
        <v>0.12</v>
      </c>
      <c r="J36" s="174">
        <f>ROUND(((SUM(BF120:BF127) + SUM(BF147:BF514))*I36),  2)</f>
        <v>0</v>
      </c>
      <c r="K36" s="41"/>
      <c r="L36" s="66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4"/>
      <c r="C37" s="41"/>
      <c r="D37" s="41"/>
      <c r="E37" s="158" t="s">
        <v>47</v>
      </c>
      <c r="F37" s="174">
        <f>ROUND((SUM(BG120:BG127) + SUM(BG147:BG514)),  2)</f>
        <v>0</v>
      </c>
      <c r="G37" s="41"/>
      <c r="H37" s="41"/>
      <c r="I37" s="175">
        <v>0.20999999999999999</v>
      </c>
      <c r="J37" s="174">
        <f>0</f>
        <v>0</v>
      </c>
      <c r="K37" s="41"/>
      <c r="L37" s="66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hidden="1" s="2" customFormat="1" ht="14.4" customHeight="1">
      <c r="A38" s="41"/>
      <c r="B38" s="44"/>
      <c r="C38" s="41"/>
      <c r="D38" s="41"/>
      <c r="E38" s="158" t="s">
        <v>48</v>
      </c>
      <c r="F38" s="174">
        <f>ROUND((SUM(BH120:BH127) + SUM(BH147:BH514)),  2)</f>
        <v>0</v>
      </c>
      <c r="G38" s="41"/>
      <c r="H38" s="41"/>
      <c r="I38" s="175">
        <v>0.12</v>
      </c>
      <c r="J38" s="174">
        <f>0</f>
        <v>0</v>
      </c>
      <c r="K38" s="41"/>
      <c r="L38" s="66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hidden="1" s="2" customFormat="1" ht="14.4" customHeight="1">
      <c r="A39" s="41"/>
      <c r="B39" s="44"/>
      <c r="C39" s="41"/>
      <c r="D39" s="41"/>
      <c r="E39" s="158" t="s">
        <v>49</v>
      </c>
      <c r="F39" s="174">
        <f>ROUND((SUM(BI120:BI127) + SUM(BI147:BI514)),  2)</f>
        <v>0</v>
      </c>
      <c r="G39" s="41"/>
      <c r="H39" s="41"/>
      <c r="I39" s="175">
        <v>0</v>
      </c>
      <c r="J39" s="174">
        <f>0</f>
        <v>0</v>
      </c>
      <c r="K39" s="41"/>
      <c r="L39" s="66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6.96" customHeight="1">
      <c r="A40" s="41"/>
      <c r="B40" s="44"/>
      <c r="C40" s="41"/>
      <c r="D40" s="41"/>
      <c r="E40" s="41"/>
      <c r="F40" s="41"/>
      <c r="G40" s="41"/>
      <c r="H40" s="41"/>
      <c r="I40" s="41"/>
      <c r="J40" s="41"/>
      <c r="K40" s="41"/>
      <c r="L40" s="66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1" s="2" customFormat="1" ht="25.44" customHeight="1">
      <c r="A41" s="41"/>
      <c r="B41" s="44"/>
      <c r="C41" s="176"/>
      <c r="D41" s="177" t="s">
        <v>50</v>
      </c>
      <c r="E41" s="178"/>
      <c r="F41" s="178"/>
      <c r="G41" s="179" t="s">
        <v>51</v>
      </c>
      <c r="H41" s="180" t="s">
        <v>52</v>
      </c>
      <c r="I41" s="178"/>
      <c r="J41" s="181">
        <f>SUM(J32:J39)</f>
        <v>0</v>
      </c>
      <c r="K41" s="182"/>
      <c r="L41" s="66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</row>
    <row r="42" s="2" customFormat="1" ht="14.4" customHeight="1">
      <c r="A42" s="41"/>
      <c r="B42" s="44"/>
      <c r="C42" s="41"/>
      <c r="D42" s="41"/>
      <c r="E42" s="41"/>
      <c r="F42" s="41"/>
      <c r="G42" s="41"/>
      <c r="H42" s="41"/>
      <c r="I42" s="41"/>
      <c r="J42" s="41"/>
      <c r="K42" s="41"/>
      <c r="L42" s="66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6"/>
      <c r="D50" s="183" t="s">
        <v>53</v>
      </c>
      <c r="E50" s="184"/>
      <c r="F50" s="184"/>
      <c r="G50" s="183" t="s">
        <v>54</v>
      </c>
      <c r="H50" s="184"/>
      <c r="I50" s="184"/>
      <c r="J50" s="184"/>
      <c r="K50" s="184"/>
      <c r="L50" s="66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41"/>
      <c r="B61" s="44"/>
      <c r="C61" s="41"/>
      <c r="D61" s="185" t="s">
        <v>55</v>
      </c>
      <c r="E61" s="186"/>
      <c r="F61" s="187" t="s">
        <v>56</v>
      </c>
      <c r="G61" s="185" t="s">
        <v>55</v>
      </c>
      <c r="H61" s="186"/>
      <c r="I61" s="186"/>
      <c r="J61" s="188" t="s">
        <v>56</v>
      </c>
      <c r="K61" s="186"/>
      <c r="L61" s="66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41"/>
      <c r="B65" s="44"/>
      <c r="C65" s="41"/>
      <c r="D65" s="183" t="s">
        <v>57</v>
      </c>
      <c r="E65" s="189"/>
      <c r="F65" s="189"/>
      <c r="G65" s="183" t="s">
        <v>58</v>
      </c>
      <c r="H65" s="189"/>
      <c r="I65" s="189"/>
      <c r="J65" s="189"/>
      <c r="K65" s="189"/>
      <c r="L65" s="66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41"/>
      <c r="B76" s="44"/>
      <c r="C76" s="41"/>
      <c r="D76" s="185" t="s">
        <v>55</v>
      </c>
      <c r="E76" s="186"/>
      <c r="F76" s="187" t="s">
        <v>56</v>
      </c>
      <c r="G76" s="185" t="s">
        <v>55</v>
      </c>
      <c r="H76" s="186"/>
      <c r="I76" s="186"/>
      <c r="J76" s="188" t="s">
        <v>56</v>
      </c>
      <c r="K76" s="186"/>
      <c r="L76" s="66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</row>
    <row r="77" s="2" customFormat="1" ht="14.4" customHeight="1">
      <c r="A77" s="41"/>
      <c r="B77" s="190"/>
      <c r="C77" s="191"/>
      <c r="D77" s="191"/>
      <c r="E77" s="191"/>
      <c r="F77" s="191"/>
      <c r="G77" s="191"/>
      <c r="H77" s="191"/>
      <c r="I77" s="191"/>
      <c r="J77" s="191"/>
      <c r="K77" s="191"/>
      <c r="L77" s="66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</row>
    <row r="81" s="2" customFormat="1" ht="6.96" customHeight="1">
      <c r="A81" s="41"/>
      <c r="B81" s="192"/>
      <c r="C81" s="193"/>
      <c r="D81" s="193"/>
      <c r="E81" s="193"/>
      <c r="F81" s="193"/>
      <c r="G81" s="193"/>
      <c r="H81" s="193"/>
      <c r="I81" s="193"/>
      <c r="J81" s="193"/>
      <c r="K81" s="193"/>
      <c r="L81" s="66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</row>
    <row r="82" s="2" customFormat="1" ht="24.96" customHeight="1">
      <c r="A82" s="41"/>
      <c r="B82" s="42"/>
      <c r="C82" s="24" t="s">
        <v>116</v>
      </c>
      <c r="D82" s="43"/>
      <c r="E82" s="43"/>
      <c r="F82" s="43"/>
      <c r="G82" s="43"/>
      <c r="H82" s="43"/>
      <c r="I82" s="43"/>
      <c r="J82" s="43"/>
      <c r="K82" s="43"/>
      <c r="L82" s="66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</row>
    <row r="83" s="2" customFormat="1" ht="6.96" customHeight="1">
      <c r="A83" s="41"/>
      <c r="B83" s="42"/>
      <c r="C83" s="43"/>
      <c r="D83" s="43"/>
      <c r="E83" s="43"/>
      <c r="F83" s="43"/>
      <c r="G83" s="43"/>
      <c r="H83" s="43"/>
      <c r="I83" s="43"/>
      <c r="J83" s="43"/>
      <c r="K83" s="43"/>
      <c r="L83" s="66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</row>
    <row r="84" s="2" customFormat="1" ht="12" customHeight="1">
      <c r="A84" s="41"/>
      <c r="B84" s="42"/>
      <c r="C84" s="33" t="s">
        <v>16</v>
      </c>
      <c r="D84" s="43"/>
      <c r="E84" s="43"/>
      <c r="F84" s="43"/>
      <c r="G84" s="43"/>
      <c r="H84" s="43"/>
      <c r="I84" s="43"/>
      <c r="J84" s="43"/>
      <c r="K84" s="43"/>
      <c r="L84" s="66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</row>
    <row r="85" s="2" customFormat="1" ht="16.5" customHeight="1">
      <c r="A85" s="41"/>
      <c r="B85" s="42"/>
      <c r="C85" s="43"/>
      <c r="D85" s="43"/>
      <c r="E85" s="194" t="str">
        <f>E7</f>
        <v>Rozšíření garáže</v>
      </c>
      <c r="F85" s="33"/>
      <c r="G85" s="33"/>
      <c r="H85" s="33"/>
      <c r="I85" s="43"/>
      <c r="J85" s="43"/>
      <c r="K85" s="43"/>
      <c r="L85" s="66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</row>
    <row r="86" s="2" customFormat="1" ht="12" customHeight="1">
      <c r="A86" s="41"/>
      <c r="B86" s="42"/>
      <c r="C86" s="33" t="s">
        <v>113</v>
      </c>
      <c r="D86" s="43"/>
      <c r="E86" s="43"/>
      <c r="F86" s="43"/>
      <c r="G86" s="43"/>
      <c r="H86" s="43"/>
      <c r="I86" s="43"/>
      <c r="J86" s="43"/>
      <c r="K86" s="43"/>
      <c r="L86" s="66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</row>
    <row r="87" s="2" customFormat="1" ht="16.5" customHeight="1">
      <c r="A87" s="41"/>
      <c r="B87" s="42"/>
      <c r="C87" s="43"/>
      <c r="D87" s="43"/>
      <c r="E87" s="79" t="str">
        <f>E9</f>
        <v>2025/13-01 - Vlastní objekt garáže</v>
      </c>
      <c r="F87" s="43"/>
      <c r="G87" s="43"/>
      <c r="H87" s="43"/>
      <c r="I87" s="43"/>
      <c r="J87" s="43"/>
      <c r="K87" s="43"/>
      <c r="L87" s="66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</row>
    <row r="88" s="2" customFormat="1" ht="6.96" customHeight="1">
      <c r="A88" s="41"/>
      <c r="B88" s="42"/>
      <c r="C88" s="43"/>
      <c r="D88" s="43"/>
      <c r="E88" s="43"/>
      <c r="F88" s="43"/>
      <c r="G88" s="43"/>
      <c r="H88" s="43"/>
      <c r="I88" s="43"/>
      <c r="J88" s="43"/>
      <c r="K88" s="43"/>
      <c r="L88" s="66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</row>
    <row r="89" s="2" customFormat="1" ht="12" customHeight="1">
      <c r="A89" s="41"/>
      <c r="B89" s="42"/>
      <c r="C89" s="33" t="s">
        <v>20</v>
      </c>
      <c r="D89" s="43"/>
      <c r="E89" s="43"/>
      <c r="F89" s="28" t="str">
        <f>F12</f>
        <v>Libkovice pod Řípem</v>
      </c>
      <c r="G89" s="43"/>
      <c r="H89" s="43"/>
      <c r="I89" s="33" t="s">
        <v>22</v>
      </c>
      <c r="J89" s="82" t="str">
        <f>IF(J12="","",J12)</f>
        <v>5. 5. 2025</v>
      </c>
      <c r="K89" s="43"/>
      <c r="L89" s="66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</row>
    <row r="90" s="2" customFormat="1" ht="6.96" customHeight="1">
      <c r="A90" s="41"/>
      <c r="B90" s="42"/>
      <c r="C90" s="43"/>
      <c r="D90" s="43"/>
      <c r="E90" s="43"/>
      <c r="F90" s="43"/>
      <c r="G90" s="43"/>
      <c r="H90" s="43"/>
      <c r="I90" s="43"/>
      <c r="J90" s="43"/>
      <c r="K90" s="43"/>
      <c r="L90" s="66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</row>
    <row r="91" s="2" customFormat="1" ht="25.65" customHeight="1">
      <c r="A91" s="41"/>
      <c r="B91" s="42"/>
      <c r="C91" s="33" t="s">
        <v>24</v>
      </c>
      <c r="D91" s="43"/>
      <c r="E91" s="43"/>
      <c r="F91" s="28" t="str">
        <f>E15</f>
        <v>Obec Libkovice pod Řípem</v>
      </c>
      <c r="G91" s="43"/>
      <c r="H91" s="43"/>
      <c r="I91" s="33" t="s">
        <v>30</v>
      </c>
      <c r="J91" s="37" t="str">
        <f>E21</f>
        <v>Jaroslav Skalic Projektování staveb</v>
      </c>
      <c r="K91" s="43"/>
      <c r="L91" s="66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</row>
    <row r="92" s="2" customFormat="1" ht="15.15" customHeight="1">
      <c r="A92" s="41"/>
      <c r="B92" s="42"/>
      <c r="C92" s="33" t="s">
        <v>28</v>
      </c>
      <c r="D92" s="43"/>
      <c r="E92" s="43"/>
      <c r="F92" s="28" t="str">
        <f>IF(E18="","",E18)</f>
        <v>Vyplň údaj</v>
      </c>
      <c r="G92" s="43"/>
      <c r="H92" s="43"/>
      <c r="I92" s="33" t="s">
        <v>33</v>
      </c>
      <c r="J92" s="37" t="str">
        <f>E24</f>
        <v>Roman Šácha</v>
      </c>
      <c r="K92" s="43"/>
      <c r="L92" s="66"/>
      <c r="S92" s="41"/>
      <c r="T92" s="41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</row>
    <row r="93" s="2" customFormat="1" ht="10.32" customHeight="1">
      <c r="A93" s="41"/>
      <c r="B93" s="42"/>
      <c r="C93" s="43"/>
      <c r="D93" s="43"/>
      <c r="E93" s="43"/>
      <c r="F93" s="43"/>
      <c r="G93" s="43"/>
      <c r="H93" s="43"/>
      <c r="I93" s="43"/>
      <c r="J93" s="43"/>
      <c r="K93" s="43"/>
      <c r="L93" s="66"/>
      <c r="S93" s="41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</row>
    <row r="94" s="2" customFormat="1" ht="29.28" customHeight="1">
      <c r="A94" s="41"/>
      <c r="B94" s="42"/>
      <c r="C94" s="195" t="s">
        <v>117</v>
      </c>
      <c r="D94" s="152"/>
      <c r="E94" s="152"/>
      <c r="F94" s="152"/>
      <c r="G94" s="152"/>
      <c r="H94" s="152"/>
      <c r="I94" s="152"/>
      <c r="J94" s="196" t="s">
        <v>118</v>
      </c>
      <c r="K94" s="152"/>
      <c r="L94" s="66"/>
      <c r="S94" s="41"/>
      <c r="T94" s="41"/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</row>
    <row r="95" s="2" customFormat="1" ht="10.32" customHeight="1">
      <c r="A95" s="41"/>
      <c r="B95" s="42"/>
      <c r="C95" s="43"/>
      <c r="D95" s="43"/>
      <c r="E95" s="43"/>
      <c r="F95" s="43"/>
      <c r="G95" s="43"/>
      <c r="H95" s="43"/>
      <c r="I95" s="43"/>
      <c r="J95" s="43"/>
      <c r="K95" s="43"/>
      <c r="L95" s="66"/>
      <c r="S95" s="41"/>
      <c r="T95" s="41"/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</row>
    <row r="96" s="2" customFormat="1" ht="22.8" customHeight="1">
      <c r="A96" s="41"/>
      <c r="B96" s="42"/>
      <c r="C96" s="197" t="s">
        <v>119</v>
      </c>
      <c r="D96" s="43"/>
      <c r="E96" s="43"/>
      <c r="F96" s="43"/>
      <c r="G96" s="43"/>
      <c r="H96" s="43"/>
      <c r="I96" s="43"/>
      <c r="J96" s="113">
        <f>J147</f>
        <v>0</v>
      </c>
      <c r="K96" s="43"/>
      <c r="L96" s="66"/>
      <c r="S96" s="41"/>
      <c r="T96" s="41"/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U96" s="18" t="s">
        <v>120</v>
      </c>
    </row>
    <row r="97" s="9" customFormat="1" ht="24.96" customHeight="1">
      <c r="A97" s="9"/>
      <c r="B97" s="198"/>
      <c r="C97" s="199"/>
      <c r="D97" s="200" t="s">
        <v>121</v>
      </c>
      <c r="E97" s="201"/>
      <c r="F97" s="201"/>
      <c r="G97" s="201"/>
      <c r="H97" s="201"/>
      <c r="I97" s="201"/>
      <c r="J97" s="202">
        <f>J148</f>
        <v>0</v>
      </c>
      <c r="K97" s="199"/>
      <c r="L97" s="203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204"/>
      <c r="C98" s="205"/>
      <c r="D98" s="206" t="s">
        <v>122</v>
      </c>
      <c r="E98" s="207"/>
      <c r="F98" s="207"/>
      <c r="G98" s="207"/>
      <c r="H98" s="207"/>
      <c r="I98" s="207"/>
      <c r="J98" s="208">
        <f>J149</f>
        <v>0</v>
      </c>
      <c r="K98" s="205"/>
      <c r="L98" s="209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204"/>
      <c r="C99" s="205"/>
      <c r="D99" s="206" t="s">
        <v>123</v>
      </c>
      <c r="E99" s="207"/>
      <c r="F99" s="207"/>
      <c r="G99" s="207"/>
      <c r="H99" s="207"/>
      <c r="I99" s="207"/>
      <c r="J99" s="208">
        <f>J175</f>
        <v>0</v>
      </c>
      <c r="K99" s="205"/>
      <c r="L99" s="209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204"/>
      <c r="C100" s="205"/>
      <c r="D100" s="206" t="s">
        <v>124</v>
      </c>
      <c r="E100" s="207"/>
      <c r="F100" s="207"/>
      <c r="G100" s="207"/>
      <c r="H100" s="207"/>
      <c r="I100" s="207"/>
      <c r="J100" s="208">
        <f>J211</f>
        <v>0</v>
      </c>
      <c r="K100" s="205"/>
      <c r="L100" s="209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204"/>
      <c r="C101" s="205"/>
      <c r="D101" s="206" t="s">
        <v>125</v>
      </c>
      <c r="E101" s="207"/>
      <c r="F101" s="207"/>
      <c r="G101" s="207"/>
      <c r="H101" s="207"/>
      <c r="I101" s="207"/>
      <c r="J101" s="208">
        <f>J226</f>
        <v>0</v>
      </c>
      <c r="K101" s="205"/>
      <c r="L101" s="209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204"/>
      <c r="C102" s="205"/>
      <c r="D102" s="206" t="s">
        <v>126</v>
      </c>
      <c r="E102" s="207"/>
      <c r="F102" s="207"/>
      <c r="G102" s="207"/>
      <c r="H102" s="207"/>
      <c r="I102" s="207"/>
      <c r="J102" s="208">
        <f>J241</f>
        <v>0</v>
      </c>
      <c r="K102" s="205"/>
      <c r="L102" s="209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204"/>
      <c r="C103" s="205"/>
      <c r="D103" s="206" t="s">
        <v>127</v>
      </c>
      <c r="E103" s="207"/>
      <c r="F103" s="207"/>
      <c r="G103" s="207"/>
      <c r="H103" s="207"/>
      <c r="I103" s="207"/>
      <c r="J103" s="208">
        <f>J342</f>
        <v>0</v>
      </c>
      <c r="K103" s="205"/>
      <c r="L103" s="209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204"/>
      <c r="C104" s="205"/>
      <c r="D104" s="206" t="s">
        <v>128</v>
      </c>
      <c r="E104" s="207"/>
      <c r="F104" s="207"/>
      <c r="G104" s="207"/>
      <c r="H104" s="207"/>
      <c r="I104" s="207"/>
      <c r="J104" s="208">
        <f>J433</f>
        <v>0</v>
      </c>
      <c r="K104" s="205"/>
      <c r="L104" s="209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204"/>
      <c r="C105" s="205"/>
      <c r="D105" s="206" t="s">
        <v>129</v>
      </c>
      <c r="E105" s="207"/>
      <c r="F105" s="207"/>
      <c r="G105" s="207"/>
      <c r="H105" s="207"/>
      <c r="I105" s="207"/>
      <c r="J105" s="208">
        <f>J439</f>
        <v>0</v>
      </c>
      <c r="K105" s="205"/>
      <c r="L105" s="209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9" customFormat="1" ht="24.96" customHeight="1">
      <c r="A106" s="9"/>
      <c r="B106" s="198"/>
      <c r="C106" s="199"/>
      <c r="D106" s="200" t="s">
        <v>130</v>
      </c>
      <c r="E106" s="201"/>
      <c r="F106" s="201"/>
      <c r="G106" s="201"/>
      <c r="H106" s="201"/>
      <c r="I106" s="201"/>
      <c r="J106" s="202">
        <f>J441</f>
        <v>0</v>
      </c>
      <c r="K106" s="199"/>
      <c r="L106" s="203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</row>
    <row r="107" s="10" customFormat="1" ht="19.92" customHeight="1">
      <c r="A107" s="10"/>
      <c r="B107" s="204"/>
      <c r="C107" s="205"/>
      <c r="D107" s="206" t="s">
        <v>131</v>
      </c>
      <c r="E107" s="207"/>
      <c r="F107" s="207"/>
      <c r="G107" s="207"/>
      <c r="H107" s="207"/>
      <c r="I107" s="207"/>
      <c r="J107" s="208">
        <f>J442</f>
        <v>0</v>
      </c>
      <c r="K107" s="205"/>
      <c r="L107" s="209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10" customFormat="1" ht="19.92" customHeight="1">
      <c r="A108" s="10"/>
      <c r="B108" s="204"/>
      <c r="C108" s="205"/>
      <c r="D108" s="206" t="s">
        <v>132</v>
      </c>
      <c r="E108" s="207"/>
      <c r="F108" s="207"/>
      <c r="G108" s="207"/>
      <c r="H108" s="207"/>
      <c r="I108" s="207"/>
      <c r="J108" s="208">
        <f>J454</f>
        <v>0</v>
      </c>
      <c r="K108" s="205"/>
      <c r="L108" s="209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10" customFormat="1" ht="19.92" customHeight="1">
      <c r="A109" s="10"/>
      <c r="B109" s="204"/>
      <c r="C109" s="205"/>
      <c r="D109" s="206" t="s">
        <v>133</v>
      </c>
      <c r="E109" s="207"/>
      <c r="F109" s="207"/>
      <c r="G109" s="207"/>
      <c r="H109" s="207"/>
      <c r="I109" s="207"/>
      <c r="J109" s="208">
        <f>J460</f>
        <v>0</v>
      </c>
      <c r="K109" s="205"/>
      <c r="L109" s="209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10" customFormat="1" ht="19.92" customHeight="1">
      <c r="A110" s="10"/>
      <c r="B110" s="204"/>
      <c r="C110" s="205"/>
      <c r="D110" s="206" t="s">
        <v>134</v>
      </c>
      <c r="E110" s="207"/>
      <c r="F110" s="207"/>
      <c r="G110" s="207"/>
      <c r="H110" s="207"/>
      <c r="I110" s="207"/>
      <c r="J110" s="208">
        <f>J462</f>
        <v>0</v>
      </c>
      <c r="K110" s="205"/>
      <c r="L110" s="209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</row>
    <row r="111" s="10" customFormat="1" ht="19.92" customHeight="1">
      <c r="A111" s="10"/>
      <c r="B111" s="204"/>
      <c r="C111" s="205"/>
      <c r="D111" s="206" t="s">
        <v>135</v>
      </c>
      <c r="E111" s="207"/>
      <c r="F111" s="207"/>
      <c r="G111" s="207"/>
      <c r="H111" s="207"/>
      <c r="I111" s="207"/>
      <c r="J111" s="208">
        <f>J465</f>
        <v>0</v>
      </c>
      <c r="K111" s="205"/>
      <c r="L111" s="209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</row>
    <row r="112" s="10" customFormat="1" ht="19.92" customHeight="1">
      <c r="A112" s="10"/>
      <c r="B112" s="204"/>
      <c r="C112" s="205"/>
      <c r="D112" s="206" t="s">
        <v>136</v>
      </c>
      <c r="E112" s="207"/>
      <c r="F112" s="207"/>
      <c r="G112" s="207"/>
      <c r="H112" s="207"/>
      <c r="I112" s="207"/>
      <c r="J112" s="208">
        <f>J478</f>
        <v>0</v>
      </c>
      <c r="K112" s="205"/>
      <c r="L112" s="209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</row>
    <row r="113" s="10" customFormat="1" ht="19.92" customHeight="1">
      <c r="A113" s="10"/>
      <c r="B113" s="204"/>
      <c r="C113" s="205"/>
      <c r="D113" s="206" t="s">
        <v>137</v>
      </c>
      <c r="E113" s="207"/>
      <c r="F113" s="207"/>
      <c r="G113" s="207"/>
      <c r="H113" s="207"/>
      <c r="I113" s="207"/>
      <c r="J113" s="208">
        <f>J485</f>
        <v>0</v>
      </c>
      <c r="K113" s="205"/>
      <c r="L113" s="209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</row>
    <row r="114" s="10" customFormat="1" ht="19.92" customHeight="1">
      <c r="A114" s="10"/>
      <c r="B114" s="204"/>
      <c r="C114" s="205"/>
      <c r="D114" s="206" t="s">
        <v>138</v>
      </c>
      <c r="E114" s="207"/>
      <c r="F114" s="207"/>
      <c r="G114" s="207"/>
      <c r="H114" s="207"/>
      <c r="I114" s="207"/>
      <c r="J114" s="208">
        <f>J497</f>
        <v>0</v>
      </c>
      <c r="K114" s="205"/>
      <c r="L114" s="209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</row>
    <row r="115" s="10" customFormat="1" ht="19.92" customHeight="1">
      <c r="A115" s="10"/>
      <c r="B115" s="204"/>
      <c r="C115" s="205"/>
      <c r="D115" s="206" t="s">
        <v>139</v>
      </c>
      <c r="E115" s="207"/>
      <c r="F115" s="207"/>
      <c r="G115" s="207"/>
      <c r="H115" s="207"/>
      <c r="I115" s="207"/>
      <c r="J115" s="208">
        <f>J503</f>
        <v>0</v>
      </c>
      <c r="K115" s="205"/>
      <c r="L115" s="209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</row>
    <row r="116" s="10" customFormat="1" ht="19.92" customHeight="1">
      <c r="A116" s="10"/>
      <c r="B116" s="204"/>
      <c r="C116" s="205"/>
      <c r="D116" s="206" t="s">
        <v>140</v>
      </c>
      <c r="E116" s="207"/>
      <c r="F116" s="207"/>
      <c r="G116" s="207"/>
      <c r="H116" s="207"/>
      <c r="I116" s="207"/>
      <c r="J116" s="208">
        <f>J505</f>
        <v>0</v>
      </c>
      <c r="K116" s="205"/>
      <c r="L116" s="209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</row>
    <row r="117" s="10" customFormat="1" ht="19.92" customHeight="1">
      <c r="A117" s="10"/>
      <c r="B117" s="204"/>
      <c r="C117" s="205"/>
      <c r="D117" s="206" t="s">
        <v>141</v>
      </c>
      <c r="E117" s="207"/>
      <c r="F117" s="207"/>
      <c r="G117" s="207"/>
      <c r="H117" s="207"/>
      <c r="I117" s="207"/>
      <c r="J117" s="208">
        <f>J511</f>
        <v>0</v>
      </c>
      <c r="K117" s="205"/>
      <c r="L117" s="209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</row>
    <row r="118" s="2" customFormat="1" ht="21.84" customHeight="1">
      <c r="A118" s="41"/>
      <c r="B118" s="42"/>
      <c r="C118" s="43"/>
      <c r="D118" s="43"/>
      <c r="E118" s="43"/>
      <c r="F118" s="43"/>
      <c r="G118" s="43"/>
      <c r="H118" s="43"/>
      <c r="I118" s="43"/>
      <c r="J118" s="43"/>
      <c r="K118" s="43"/>
      <c r="L118" s="66"/>
      <c r="S118" s="41"/>
      <c r="T118" s="41"/>
      <c r="U118" s="41"/>
      <c r="V118" s="41"/>
      <c r="W118" s="41"/>
      <c r="X118" s="41"/>
      <c r="Y118" s="41"/>
      <c r="Z118" s="41"/>
      <c r="AA118" s="41"/>
      <c r="AB118" s="41"/>
      <c r="AC118" s="41"/>
      <c r="AD118" s="41"/>
      <c r="AE118" s="41"/>
    </row>
    <row r="119" s="2" customFormat="1" ht="6.96" customHeight="1">
      <c r="A119" s="41"/>
      <c r="B119" s="42"/>
      <c r="C119" s="43"/>
      <c r="D119" s="43"/>
      <c r="E119" s="43"/>
      <c r="F119" s="43"/>
      <c r="G119" s="43"/>
      <c r="H119" s="43"/>
      <c r="I119" s="43"/>
      <c r="J119" s="43"/>
      <c r="K119" s="43"/>
      <c r="L119" s="66"/>
      <c r="S119" s="41"/>
      <c r="T119" s="41"/>
      <c r="U119" s="41"/>
      <c r="V119" s="41"/>
      <c r="W119" s="41"/>
      <c r="X119" s="41"/>
      <c r="Y119" s="41"/>
      <c r="Z119" s="41"/>
      <c r="AA119" s="41"/>
      <c r="AB119" s="41"/>
      <c r="AC119" s="41"/>
      <c r="AD119" s="41"/>
      <c r="AE119" s="41"/>
    </row>
    <row r="120" s="2" customFormat="1" ht="29.28" customHeight="1">
      <c r="A120" s="41"/>
      <c r="B120" s="42"/>
      <c r="C120" s="197" t="s">
        <v>142</v>
      </c>
      <c r="D120" s="43"/>
      <c r="E120" s="43"/>
      <c r="F120" s="43"/>
      <c r="G120" s="43"/>
      <c r="H120" s="43"/>
      <c r="I120" s="43"/>
      <c r="J120" s="210">
        <f>ROUND(J121 + J122 + J123 + J124 + J125 + J126,2)</f>
        <v>0</v>
      </c>
      <c r="K120" s="43"/>
      <c r="L120" s="66"/>
      <c r="N120" s="211" t="s">
        <v>44</v>
      </c>
      <c r="S120" s="41"/>
      <c r="T120" s="41"/>
      <c r="U120" s="41"/>
      <c r="V120" s="41"/>
      <c r="W120" s="41"/>
      <c r="X120" s="41"/>
      <c r="Y120" s="41"/>
      <c r="Z120" s="41"/>
      <c r="AA120" s="41"/>
      <c r="AB120" s="41"/>
      <c r="AC120" s="41"/>
      <c r="AD120" s="41"/>
      <c r="AE120" s="41"/>
    </row>
    <row r="121" s="2" customFormat="1" ht="18" customHeight="1">
      <c r="A121" s="41"/>
      <c r="B121" s="42"/>
      <c r="C121" s="43"/>
      <c r="D121" s="147" t="s">
        <v>143</v>
      </c>
      <c r="E121" s="140"/>
      <c r="F121" s="140"/>
      <c r="G121" s="43"/>
      <c r="H121" s="43"/>
      <c r="I121" s="43"/>
      <c r="J121" s="141">
        <v>0</v>
      </c>
      <c r="K121" s="43"/>
      <c r="L121" s="212"/>
      <c r="M121" s="213"/>
      <c r="N121" s="214" t="s">
        <v>45</v>
      </c>
      <c r="O121" s="213"/>
      <c r="P121" s="213"/>
      <c r="Q121" s="213"/>
      <c r="R121" s="213"/>
      <c r="S121" s="215"/>
      <c r="T121" s="215"/>
      <c r="U121" s="215"/>
      <c r="V121" s="215"/>
      <c r="W121" s="215"/>
      <c r="X121" s="215"/>
      <c r="Y121" s="215"/>
      <c r="Z121" s="215"/>
      <c r="AA121" s="215"/>
      <c r="AB121" s="215"/>
      <c r="AC121" s="215"/>
      <c r="AD121" s="215"/>
      <c r="AE121" s="215"/>
      <c r="AF121" s="213"/>
      <c r="AG121" s="213"/>
      <c r="AH121" s="213"/>
      <c r="AI121" s="213"/>
      <c r="AJ121" s="213"/>
      <c r="AK121" s="213"/>
      <c r="AL121" s="213"/>
      <c r="AM121" s="213"/>
      <c r="AN121" s="213"/>
      <c r="AO121" s="213"/>
      <c r="AP121" s="213"/>
      <c r="AQ121" s="213"/>
      <c r="AR121" s="213"/>
      <c r="AS121" s="213"/>
      <c r="AT121" s="213"/>
      <c r="AU121" s="213"/>
      <c r="AV121" s="213"/>
      <c r="AW121" s="213"/>
      <c r="AX121" s="213"/>
      <c r="AY121" s="216" t="s">
        <v>101</v>
      </c>
      <c r="AZ121" s="213"/>
      <c r="BA121" s="213"/>
      <c r="BB121" s="213"/>
      <c r="BC121" s="213"/>
      <c r="BD121" s="213"/>
      <c r="BE121" s="217">
        <f>IF(N121="základní",J121,0)</f>
        <v>0</v>
      </c>
      <c r="BF121" s="217">
        <f>IF(N121="snížená",J121,0)</f>
        <v>0</v>
      </c>
      <c r="BG121" s="217">
        <f>IF(N121="zákl. přenesená",J121,0)</f>
        <v>0</v>
      </c>
      <c r="BH121" s="217">
        <f>IF(N121="sníž. přenesená",J121,0)</f>
        <v>0</v>
      </c>
      <c r="BI121" s="217">
        <f>IF(N121="nulová",J121,0)</f>
        <v>0</v>
      </c>
      <c r="BJ121" s="216" t="s">
        <v>88</v>
      </c>
      <c r="BK121" s="213"/>
      <c r="BL121" s="213"/>
      <c r="BM121" s="213"/>
    </row>
    <row r="122" s="2" customFormat="1" ht="18" customHeight="1">
      <c r="A122" s="41"/>
      <c r="B122" s="42"/>
      <c r="C122" s="43"/>
      <c r="D122" s="147" t="s">
        <v>144</v>
      </c>
      <c r="E122" s="140"/>
      <c r="F122" s="140"/>
      <c r="G122" s="43"/>
      <c r="H122" s="43"/>
      <c r="I122" s="43"/>
      <c r="J122" s="141">
        <v>0</v>
      </c>
      <c r="K122" s="43"/>
      <c r="L122" s="212"/>
      <c r="M122" s="213"/>
      <c r="N122" s="214" t="s">
        <v>45</v>
      </c>
      <c r="O122" s="213"/>
      <c r="P122" s="213"/>
      <c r="Q122" s="213"/>
      <c r="R122" s="213"/>
      <c r="S122" s="215"/>
      <c r="T122" s="215"/>
      <c r="U122" s="215"/>
      <c r="V122" s="215"/>
      <c r="W122" s="215"/>
      <c r="X122" s="215"/>
      <c r="Y122" s="215"/>
      <c r="Z122" s="215"/>
      <c r="AA122" s="215"/>
      <c r="AB122" s="215"/>
      <c r="AC122" s="215"/>
      <c r="AD122" s="215"/>
      <c r="AE122" s="215"/>
      <c r="AF122" s="213"/>
      <c r="AG122" s="213"/>
      <c r="AH122" s="213"/>
      <c r="AI122" s="213"/>
      <c r="AJ122" s="213"/>
      <c r="AK122" s="213"/>
      <c r="AL122" s="213"/>
      <c r="AM122" s="213"/>
      <c r="AN122" s="213"/>
      <c r="AO122" s="213"/>
      <c r="AP122" s="213"/>
      <c r="AQ122" s="213"/>
      <c r="AR122" s="213"/>
      <c r="AS122" s="213"/>
      <c r="AT122" s="213"/>
      <c r="AU122" s="213"/>
      <c r="AV122" s="213"/>
      <c r="AW122" s="213"/>
      <c r="AX122" s="213"/>
      <c r="AY122" s="216" t="s">
        <v>101</v>
      </c>
      <c r="AZ122" s="213"/>
      <c r="BA122" s="213"/>
      <c r="BB122" s="213"/>
      <c r="BC122" s="213"/>
      <c r="BD122" s="213"/>
      <c r="BE122" s="217">
        <f>IF(N122="základní",J122,0)</f>
        <v>0</v>
      </c>
      <c r="BF122" s="217">
        <f>IF(N122="snížená",J122,0)</f>
        <v>0</v>
      </c>
      <c r="BG122" s="217">
        <f>IF(N122="zákl. přenesená",J122,0)</f>
        <v>0</v>
      </c>
      <c r="BH122" s="217">
        <f>IF(N122="sníž. přenesená",J122,0)</f>
        <v>0</v>
      </c>
      <c r="BI122" s="217">
        <f>IF(N122="nulová",J122,0)</f>
        <v>0</v>
      </c>
      <c r="BJ122" s="216" t="s">
        <v>88</v>
      </c>
      <c r="BK122" s="213"/>
      <c r="BL122" s="213"/>
      <c r="BM122" s="213"/>
    </row>
    <row r="123" s="2" customFormat="1" ht="18" customHeight="1">
      <c r="A123" s="41"/>
      <c r="B123" s="42"/>
      <c r="C123" s="43"/>
      <c r="D123" s="147" t="s">
        <v>145</v>
      </c>
      <c r="E123" s="140"/>
      <c r="F123" s="140"/>
      <c r="G123" s="43"/>
      <c r="H123" s="43"/>
      <c r="I123" s="43"/>
      <c r="J123" s="141">
        <v>0</v>
      </c>
      <c r="K123" s="43"/>
      <c r="L123" s="212"/>
      <c r="M123" s="213"/>
      <c r="N123" s="214" t="s">
        <v>45</v>
      </c>
      <c r="O123" s="213"/>
      <c r="P123" s="213"/>
      <c r="Q123" s="213"/>
      <c r="R123" s="213"/>
      <c r="S123" s="215"/>
      <c r="T123" s="215"/>
      <c r="U123" s="215"/>
      <c r="V123" s="215"/>
      <c r="W123" s="215"/>
      <c r="X123" s="215"/>
      <c r="Y123" s="215"/>
      <c r="Z123" s="215"/>
      <c r="AA123" s="215"/>
      <c r="AB123" s="215"/>
      <c r="AC123" s="215"/>
      <c r="AD123" s="215"/>
      <c r="AE123" s="215"/>
      <c r="AF123" s="213"/>
      <c r="AG123" s="213"/>
      <c r="AH123" s="213"/>
      <c r="AI123" s="213"/>
      <c r="AJ123" s="213"/>
      <c r="AK123" s="213"/>
      <c r="AL123" s="213"/>
      <c r="AM123" s="213"/>
      <c r="AN123" s="213"/>
      <c r="AO123" s="213"/>
      <c r="AP123" s="213"/>
      <c r="AQ123" s="213"/>
      <c r="AR123" s="213"/>
      <c r="AS123" s="213"/>
      <c r="AT123" s="213"/>
      <c r="AU123" s="213"/>
      <c r="AV123" s="213"/>
      <c r="AW123" s="213"/>
      <c r="AX123" s="213"/>
      <c r="AY123" s="216" t="s">
        <v>101</v>
      </c>
      <c r="AZ123" s="213"/>
      <c r="BA123" s="213"/>
      <c r="BB123" s="213"/>
      <c r="BC123" s="213"/>
      <c r="BD123" s="213"/>
      <c r="BE123" s="217">
        <f>IF(N123="základní",J123,0)</f>
        <v>0</v>
      </c>
      <c r="BF123" s="217">
        <f>IF(N123="snížená",J123,0)</f>
        <v>0</v>
      </c>
      <c r="BG123" s="217">
        <f>IF(N123="zákl. přenesená",J123,0)</f>
        <v>0</v>
      </c>
      <c r="BH123" s="217">
        <f>IF(N123="sníž. přenesená",J123,0)</f>
        <v>0</v>
      </c>
      <c r="BI123" s="217">
        <f>IF(N123="nulová",J123,0)</f>
        <v>0</v>
      </c>
      <c r="BJ123" s="216" t="s">
        <v>88</v>
      </c>
      <c r="BK123" s="213"/>
      <c r="BL123" s="213"/>
      <c r="BM123" s="213"/>
    </row>
    <row r="124" s="2" customFormat="1" ht="18" customHeight="1">
      <c r="A124" s="41"/>
      <c r="B124" s="42"/>
      <c r="C124" s="43"/>
      <c r="D124" s="147" t="s">
        <v>146</v>
      </c>
      <c r="E124" s="140"/>
      <c r="F124" s="140"/>
      <c r="G124" s="43"/>
      <c r="H124" s="43"/>
      <c r="I124" s="43"/>
      <c r="J124" s="141">
        <v>0</v>
      </c>
      <c r="K124" s="43"/>
      <c r="L124" s="212"/>
      <c r="M124" s="213"/>
      <c r="N124" s="214" t="s">
        <v>45</v>
      </c>
      <c r="O124" s="213"/>
      <c r="P124" s="213"/>
      <c r="Q124" s="213"/>
      <c r="R124" s="213"/>
      <c r="S124" s="215"/>
      <c r="T124" s="215"/>
      <c r="U124" s="215"/>
      <c r="V124" s="215"/>
      <c r="W124" s="215"/>
      <c r="X124" s="215"/>
      <c r="Y124" s="215"/>
      <c r="Z124" s="215"/>
      <c r="AA124" s="215"/>
      <c r="AB124" s="215"/>
      <c r="AC124" s="215"/>
      <c r="AD124" s="215"/>
      <c r="AE124" s="215"/>
      <c r="AF124" s="213"/>
      <c r="AG124" s="213"/>
      <c r="AH124" s="213"/>
      <c r="AI124" s="213"/>
      <c r="AJ124" s="213"/>
      <c r="AK124" s="213"/>
      <c r="AL124" s="213"/>
      <c r="AM124" s="213"/>
      <c r="AN124" s="213"/>
      <c r="AO124" s="213"/>
      <c r="AP124" s="213"/>
      <c r="AQ124" s="213"/>
      <c r="AR124" s="213"/>
      <c r="AS124" s="213"/>
      <c r="AT124" s="213"/>
      <c r="AU124" s="213"/>
      <c r="AV124" s="213"/>
      <c r="AW124" s="213"/>
      <c r="AX124" s="213"/>
      <c r="AY124" s="216" t="s">
        <v>101</v>
      </c>
      <c r="AZ124" s="213"/>
      <c r="BA124" s="213"/>
      <c r="BB124" s="213"/>
      <c r="BC124" s="213"/>
      <c r="BD124" s="213"/>
      <c r="BE124" s="217">
        <f>IF(N124="základní",J124,0)</f>
        <v>0</v>
      </c>
      <c r="BF124" s="217">
        <f>IF(N124="snížená",J124,0)</f>
        <v>0</v>
      </c>
      <c r="BG124" s="217">
        <f>IF(N124="zákl. přenesená",J124,0)</f>
        <v>0</v>
      </c>
      <c r="BH124" s="217">
        <f>IF(N124="sníž. přenesená",J124,0)</f>
        <v>0</v>
      </c>
      <c r="BI124" s="217">
        <f>IF(N124="nulová",J124,0)</f>
        <v>0</v>
      </c>
      <c r="BJ124" s="216" t="s">
        <v>88</v>
      </c>
      <c r="BK124" s="213"/>
      <c r="BL124" s="213"/>
      <c r="BM124" s="213"/>
    </row>
    <row r="125" s="2" customFormat="1" ht="18" customHeight="1">
      <c r="A125" s="41"/>
      <c r="B125" s="42"/>
      <c r="C125" s="43"/>
      <c r="D125" s="147" t="s">
        <v>147</v>
      </c>
      <c r="E125" s="140"/>
      <c r="F125" s="140"/>
      <c r="G125" s="43"/>
      <c r="H125" s="43"/>
      <c r="I125" s="43"/>
      <c r="J125" s="141">
        <v>0</v>
      </c>
      <c r="K125" s="43"/>
      <c r="L125" s="212"/>
      <c r="M125" s="213"/>
      <c r="N125" s="214" t="s">
        <v>45</v>
      </c>
      <c r="O125" s="213"/>
      <c r="P125" s="213"/>
      <c r="Q125" s="213"/>
      <c r="R125" s="213"/>
      <c r="S125" s="215"/>
      <c r="T125" s="215"/>
      <c r="U125" s="215"/>
      <c r="V125" s="215"/>
      <c r="W125" s="215"/>
      <c r="X125" s="215"/>
      <c r="Y125" s="215"/>
      <c r="Z125" s="215"/>
      <c r="AA125" s="215"/>
      <c r="AB125" s="215"/>
      <c r="AC125" s="215"/>
      <c r="AD125" s="215"/>
      <c r="AE125" s="215"/>
      <c r="AF125" s="213"/>
      <c r="AG125" s="213"/>
      <c r="AH125" s="213"/>
      <c r="AI125" s="213"/>
      <c r="AJ125" s="213"/>
      <c r="AK125" s="213"/>
      <c r="AL125" s="213"/>
      <c r="AM125" s="213"/>
      <c r="AN125" s="213"/>
      <c r="AO125" s="213"/>
      <c r="AP125" s="213"/>
      <c r="AQ125" s="213"/>
      <c r="AR125" s="213"/>
      <c r="AS125" s="213"/>
      <c r="AT125" s="213"/>
      <c r="AU125" s="213"/>
      <c r="AV125" s="213"/>
      <c r="AW125" s="213"/>
      <c r="AX125" s="213"/>
      <c r="AY125" s="216" t="s">
        <v>101</v>
      </c>
      <c r="AZ125" s="213"/>
      <c r="BA125" s="213"/>
      <c r="BB125" s="213"/>
      <c r="BC125" s="213"/>
      <c r="BD125" s="213"/>
      <c r="BE125" s="217">
        <f>IF(N125="základní",J125,0)</f>
        <v>0</v>
      </c>
      <c r="BF125" s="217">
        <f>IF(N125="snížená",J125,0)</f>
        <v>0</v>
      </c>
      <c r="BG125" s="217">
        <f>IF(N125="zákl. přenesená",J125,0)</f>
        <v>0</v>
      </c>
      <c r="BH125" s="217">
        <f>IF(N125="sníž. přenesená",J125,0)</f>
        <v>0</v>
      </c>
      <c r="BI125" s="217">
        <f>IF(N125="nulová",J125,0)</f>
        <v>0</v>
      </c>
      <c r="BJ125" s="216" t="s">
        <v>88</v>
      </c>
      <c r="BK125" s="213"/>
      <c r="BL125" s="213"/>
      <c r="BM125" s="213"/>
    </row>
    <row r="126" s="2" customFormat="1" ht="18" customHeight="1">
      <c r="A126" s="41"/>
      <c r="B126" s="42"/>
      <c r="C126" s="43"/>
      <c r="D126" s="140" t="s">
        <v>148</v>
      </c>
      <c r="E126" s="43"/>
      <c r="F126" s="43"/>
      <c r="G126" s="43"/>
      <c r="H126" s="43"/>
      <c r="I126" s="43"/>
      <c r="J126" s="141">
        <f>ROUND(J30*T126,2)</f>
        <v>0</v>
      </c>
      <c r="K126" s="43"/>
      <c r="L126" s="212"/>
      <c r="M126" s="213"/>
      <c r="N126" s="214" t="s">
        <v>45</v>
      </c>
      <c r="O126" s="213"/>
      <c r="P126" s="213"/>
      <c r="Q126" s="213"/>
      <c r="R126" s="213"/>
      <c r="S126" s="215"/>
      <c r="T126" s="215"/>
      <c r="U126" s="215"/>
      <c r="V126" s="215"/>
      <c r="W126" s="215"/>
      <c r="X126" s="215"/>
      <c r="Y126" s="215"/>
      <c r="Z126" s="215"/>
      <c r="AA126" s="215"/>
      <c r="AB126" s="215"/>
      <c r="AC126" s="215"/>
      <c r="AD126" s="215"/>
      <c r="AE126" s="215"/>
      <c r="AF126" s="213"/>
      <c r="AG126" s="213"/>
      <c r="AH126" s="213"/>
      <c r="AI126" s="213"/>
      <c r="AJ126" s="213"/>
      <c r="AK126" s="213"/>
      <c r="AL126" s="213"/>
      <c r="AM126" s="213"/>
      <c r="AN126" s="213"/>
      <c r="AO126" s="213"/>
      <c r="AP126" s="213"/>
      <c r="AQ126" s="213"/>
      <c r="AR126" s="213"/>
      <c r="AS126" s="213"/>
      <c r="AT126" s="213"/>
      <c r="AU126" s="213"/>
      <c r="AV126" s="213"/>
      <c r="AW126" s="213"/>
      <c r="AX126" s="213"/>
      <c r="AY126" s="216" t="s">
        <v>149</v>
      </c>
      <c r="AZ126" s="213"/>
      <c r="BA126" s="213"/>
      <c r="BB126" s="213"/>
      <c r="BC126" s="213"/>
      <c r="BD126" s="213"/>
      <c r="BE126" s="217">
        <f>IF(N126="základní",J126,0)</f>
        <v>0</v>
      </c>
      <c r="BF126" s="217">
        <f>IF(N126="snížená",J126,0)</f>
        <v>0</v>
      </c>
      <c r="BG126" s="217">
        <f>IF(N126="zákl. přenesená",J126,0)</f>
        <v>0</v>
      </c>
      <c r="BH126" s="217">
        <f>IF(N126="sníž. přenesená",J126,0)</f>
        <v>0</v>
      </c>
      <c r="BI126" s="217">
        <f>IF(N126="nulová",J126,0)</f>
        <v>0</v>
      </c>
      <c r="BJ126" s="216" t="s">
        <v>88</v>
      </c>
      <c r="BK126" s="213"/>
      <c r="BL126" s="213"/>
      <c r="BM126" s="213"/>
    </row>
    <row r="127" s="2" customFormat="1">
      <c r="A127" s="41"/>
      <c r="B127" s="42"/>
      <c r="C127" s="43"/>
      <c r="D127" s="43"/>
      <c r="E127" s="43"/>
      <c r="F127" s="43"/>
      <c r="G127" s="43"/>
      <c r="H127" s="43"/>
      <c r="I127" s="43"/>
      <c r="J127" s="43"/>
      <c r="K127" s="43"/>
      <c r="L127" s="66"/>
      <c r="S127" s="41"/>
      <c r="T127" s="41"/>
      <c r="U127" s="41"/>
      <c r="V127" s="41"/>
      <c r="W127" s="41"/>
      <c r="X127" s="41"/>
      <c r="Y127" s="41"/>
      <c r="Z127" s="41"/>
      <c r="AA127" s="41"/>
      <c r="AB127" s="41"/>
      <c r="AC127" s="41"/>
      <c r="AD127" s="41"/>
      <c r="AE127" s="41"/>
    </row>
    <row r="128" s="2" customFormat="1" ht="29.28" customHeight="1">
      <c r="A128" s="41"/>
      <c r="B128" s="42"/>
      <c r="C128" s="151" t="s">
        <v>111</v>
      </c>
      <c r="D128" s="152"/>
      <c r="E128" s="152"/>
      <c r="F128" s="152"/>
      <c r="G128" s="152"/>
      <c r="H128" s="152"/>
      <c r="I128" s="152"/>
      <c r="J128" s="153">
        <f>ROUND(J96+J120,2)</f>
        <v>0</v>
      </c>
      <c r="K128" s="152"/>
      <c r="L128" s="66"/>
      <c r="S128" s="41"/>
      <c r="T128" s="41"/>
      <c r="U128" s="41"/>
      <c r="V128" s="41"/>
      <c r="W128" s="41"/>
      <c r="X128" s="41"/>
      <c r="Y128" s="41"/>
      <c r="Z128" s="41"/>
      <c r="AA128" s="41"/>
      <c r="AB128" s="41"/>
      <c r="AC128" s="41"/>
      <c r="AD128" s="41"/>
      <c r="AE128" s="41"/>
    </row>
    <row r="129" s="2" customFormat="1" ht="6.96" customHeight="1">
      <c r="A129" s="41"/>
      <c r="B129" s="69"/>
      <c r="C129" s="70"/>
      <c r="D129" s="70"/>
      <c r="E129" s="70"/>
      <c r="F129" s="70"/>
      <c r="G129" s="70"/>
      <c r="H129" s="70"/>
      <c r="I129" s="70"/>
      <c r="J129" s="70"/>
      <c r="K129" s="70"/>
      <c r="L129" s="66"/>
      <c r="S129" s="41"/>
      <c r="T129" s="41"/>
      <c r="U129" s="41"/>
      <c r="V129" s="41"/>
      <c r="W129" s="41"/>
      <c r="X129" s="41"/>
      <c r="Y129" s="41"/>
      <c r="Z129" s="41"/>
      <c r="AA129" s="41"/>
      <c r="AB129" s="41"/>
      <c r="AC129" s="41"/>
      <c r="AD129" s="41"/>
      <c r="AE129" s="41"/>
    </row>
    <row r="133" s="2" customFormat="1" ht="6.96" customHeight="1">
      <c r="A133" s="41"/>
      <c r="B133" s="71"/>
      <c r="C133" s="72"/>
      <c r="D133" s="72"/>
      <c r="E133" s="72"/>
      <c r="F133" s="72"/>
      <c r="G133" s="72"/>
      <c r="H133" s="72"/>
      <c r="I133" s="72"/>
      <c r="J133" s="72"/>
      <c r="K133" s="72"/>
      <c r="L133" s="66"/>
      <c r="S133" s="41"/>
      <c r="T133" s="41"/>
      <c r="U133" s="41"/>
      <c r="V133" s="41"/>
      <c r="W133" s="41"/>
      <c r="X133" s="41"/>
      <c r="Y133" s="41"/>
      <c r="Z133" s="41"/>
      <c r="AA133" s="41"/>
      <c r="AB133" s="41"/>
      <c r="AC133" s="41"/>
      <c r="AD133" s="41"/>
      <c r="AE133" s="41"/>
    </row>
    <row r="134" s="2" customFormat="1" ht="24.96" customHeight="1">
      <c r="A134" s="41"/>
      <c r="B134" s="42"/>
      <c r="C134" s="24" t="s">
        <v>150</v>
      </c>
      <c r="D134" s="43"/>
      <c r="E134" s="43"/>
      <c r="F134" s="43"/>
      <c r="G134" s="43"/>
      <c r="H134" s="43"/>
      <c r="I134" s="43"/>
      <c r="J134" s="43"/>
      <c r="K134" s="43"/>
      <c r="L134" s="66"/>
      <c r="S134" s="41"/>
      <c r="T134" s="41"/>
      <c r="U134" s="41"/>
      <c r="V134" s="41"/>
      <c r="W134" s="41"/>
      <c r="X134" s="41"/>
      <c r="Y134" s="41"/>
      <c r="Z134" s="41"/>
      <c r="AA134" s="41"/>
      <c r="AB134" s="41"/>
      <c r="AC134" s="41"/>
      <c r="AD134" s="41"/>
      <c r="AE134" s="41"/>
    </row>
    <row r="135" s="2" customFormat="1" ht="6.96" customHeight="1">
      <c r="A135" s="41"/>
      <c r="B135" s="42"/>
      <c r="C135" s="43"/>
      <c r="D135" s="43"/>
      <c r="E135" s="43"/>
      <c r="F135" s="43"/>
      <c r="G135" s="43"/>
      <c r="H135" s="43"/>
      <c r="I135" s="43"/>
      <c r="J135" s="43"/>
      <c r="K135" s="43"/>
      <c r="L135" s="66"/>
      <c r="S135" s="41"/>
      <c r="T135" s="41"/>
      <c r="U135" s="41"/>
      <c r="V135" s="41"/>
      <c r="W135" s="41"/>
      <c r="X135" s="41"/>
      <c r="Y135" s="41"/>
      <c r="Z135" s="41"/>
      <c r="AA135" s="41"/>
      <c r="AB135" s="41"/>
      <c r="AC135" s="41"/>
      <c r="AD135" s="41"/>
      <c r="AE135" s="41"/>
    </row>
    <row r="136" s="2" customFormat="1" ht="12" customHeight="1">
      <c r="A136" s="41"/>
      <c r="B136" s="42"/>
      <c r="C136" s="33" t="s">
        <v>16</v>
      </c>
      <c r="D136" s="43"/>
      <c r="E136" s="43"/>
      <c r="F136" s="43"/>
      <c r="G136" s="43"/>
      <c r="H136" s="43"/>
      <c r="I136" s="43"/>
      <c r="J136" s="43"/>
      <c r="K136" s="43"/>
      <c r="L136" s="66"/>
      <c r="S136" s="41"/>
      <c r="T136" s="41"/>
      <c r="U136" s="41"/>
      <c r="V136" s="41"/>
      <c r="W136" s="41"/>
      <c r="X136" s="41"/>
      <c r="Y136" s="41"/>
      <c r="Z136" s="41"/>
      <c r="AA136" s="41"/>
      <c r="AB136" s="41"/>
      <c r="AC136" s="41"/>
      <c r="AD136" s="41"/>
      <c r="AE136" s="41"/>
    </row>
    <row r="137" s="2" customFormat="1" ht="16.5" customHeight="1">
      <c r="A137" s="41"/>
      <c r="B137" s="42"/>
      <c r="C137" s="43"/>
      <c r="D137" s="43"/>
      <c r="E137" s="194" t="str">
        <f>E7</f>
        <v>Rozšíření garáže</v>
      </c>
      <c r="F137" s="33"/>
      <c r="G137" s="33"/>
      <c r="H137" s="33"/>
      <c r="I137" s="43"/>
      <c r="J137" s="43"/>
      <c r="K137" s="43"/>
      <c r="L137" s="66"/>
      <c r="S137" s="41"/>
      <c r="T137" s="41"/>
      <c r="U137" s="41"/>
      <c r="V137" s="41"/>
      <c r="W137" s="41"/>
      <c r="X137" s="41"/>
      <c r="Y137" s="41"/>
      <c r="Z137" s="41"/>
      <c r="AA137" s="41"/>
      <c r="AB137" s="41"/>
      <c r="AC137" s="41"/>
      <c r="AD137" s="41"/>
      <c r="AE137" s="41"/>
    </row>
    <row r="138" s="2" customFormat="1" ht="12" customHeight="1">
      <c r="A138" s="41"/>
      <c r="B138" s="42"/>
      <c r="C138" s="33" t="s">
        <v>113</v>
      </c>
      <c r="D138" s="43"/>
      <c r="E138" s="43"/>
      <c r="F138" s="43"/>
      <c r="G138" s="43"/>
      <c r="H138" s="43"/>
      <c r="I138" s="43"/>
      <c r="J138" s="43"/>
      <c r="K138" s="43"/>
      <c r="L138" s="66"/>
      <c r="S138" s="41"/>
      <c r="T138" s="41"/>
      <c r="U138" s="41"/>
      <c r="V138" s="41"/>
      <c r="W138" s="41"/>
      <c r="X138" s="41"/>
      <c r="Y138" s="41"/>
      <c r="Z138" s="41"/>
      <c r="AA138" s="41"/>
      <c r="AB138" s="41"/>
      <c r="AC138" s="41"/>
      <c r="AD138" s="41"/>
      <c r="AE138" s="41"/>
    </row>
    <row r="139" s="2" customFormat="1" ht="16.5" customHeight="1">
      <c r="A139" s="41"/>
      <c r="B139" s="42"/>
      <c r="C139" s="43"/>
      <c r="D139" s="43"/>
      <c r="E139" s="79" t="str">
        <f>E9</f>
        <v>2025/13-01 - Vlastní objekt garáže</v>
      </c>
      <c r="F139" s="43"/>
      <c r="G139" s="43"/>
      <c r="H139" s="43"/>
      <c r="I139" s="43"/>
      <c r="J139" s="43"/>
      <c r="K139" s="43"/>
      <c r="L139" s="66"/>
      <c r="S139" s="41"/>
      <c r="T139" s="41"/>
      <c r="U139" s="41"/>
      <c r="V139" s="41"/>
      <c r="W139" s="41"/>
      <c r="X139" s="41"/>
      <c r="Y139" s="41"/>
      <c r="Z139" s="41"/>
      <c r="AA139" s="41"/>
      <c r="AB139" s="41"/>
      <c r="AC139" s="41"/>
      <c r="AD139" s="41"/>
      <c r="AE139" s="41"/>
    </row>
    <row r="140" s="2" customFormat="1" ht="6.96" customHeight="1">
      <c r="A140" s="41"/>
      <c r="B140" s="42"/>
      <c r="C140" s="43"/>
      <c r="D140" s="43"/>
      <c r="E140" s="43"/>
      <c r="F140" s="43"/>
      <c r="G140" s="43"/>
      <c r="H140" s="43"/>
      <c r="I140" s="43"/>
      <c r="J140" s="43"/>
      <c r="K140" s="43"/>
      <c r="L140" s="66"/>
      <c r="S140" s="41"/>
      <c r="T140" s="41"/>
      <c r="U140" s="41"/>
      <c r="V140" s="41"/>
      <c r="W140" s="41"/>
      <c r="X140" s="41"/>
      <c r="Y140" s="41"/>
      <c r="Z140" s="41"/>
      <c r="AA140" s="41"/>
      <c r="AB140" s="41"/>
      <c r="AC140" s="41"/>
      <c r="AD140" s="41"/>
      <c r="AE140" s="41"/>
    </row>
    <row r="141" s="2" customFormat="1" ht="12" customHeight="1">
      <c r="A141" s="41"/>
      <c r="B141" s="42"/>
      <c r="C141" s="33" t="s">
        <v>20</v>
      </c>
      <c r="D141" s="43"/>
      <c r="E141" s="43"/>
      <c r="F141" s="28" t="str">
        <f>F12</f>
        <v>Libkovice pod Řípem</v>
      </c>
      <c r="G141" s="43"/>
      <c r="H141" s="43"/>
      <c r="I141" s="33" t="s">
        <v>22</v>
      </c>
      <c r="J141" s="82" t="str">
        <f>IF(J12="","",J12)</f>
        <v>5. 5. 2025</v>
      </c>
      <c r="K141" s="43"/>
      <c r="L141" s="66"/>
      <c r="S141" s="41"/>
      <c r="T141" s="41"/>
      <c r="U141" s="41"/>
      <c r="V141" s="41"/>
      <c r="W141" s="41"/>
      <c r="X141" s="41"/>
      <c r="Y141" s="41"/>
      <c r="Z141" s="41"/>
      <c r="AA141" s="41"/>
      <c r="AB141" s="41"/>
      <c r="AC141" s="41"/>
      <c r="AD141" s="41"/>
      <c r="AE141" s="41"/>
    </row>
    <row r="142" s="2" customFormat="1" ht="6.96" customHeight="1">
      <c r="A142" s="41"/>
      <c r="B142" s="42"/>
      <c r="C142" s="43"/>
      <c r="D142" s="43"/>
      <c r="E142" s="43"/>
      <c r="F142" s="43"/>
      <c r="G142" s="43"/>
      <c r="H142" s="43"/>
      <c r="I142" s="43"/>
      <c r="J142" s="43"/>
      <c r="K142" s="43"/>
      <c r="L142" s="66"/>
      <c r="S142" s="41"/>
      <c r="T142" s="41"/>
      <c r="U142" s="41"/>
      <c r="V142" s="41"/>
      <c r="W142" s="41"/>
      <c r="X142" s="41"/>
      <c r="Y142" s="41"/>
      <c r="Z142" s="41"/>
      <c r="AA142" s="41"/>
      <c r="AB142" s="41"/>
      <c r="AC142" s="41"/>
      <c r="AD142" s="41"/>
      <c r="AE142" s="41"/>
    </row>
    <row r="143" s="2" customFormat="1" ht="25.65" customHeight="1">
      <c r="A143" s="41"/>
      <c r="B143" s="42"/>
      <c r="C143" s="33" t="s">
        <v>24</v>
      </c>
      <c r="D143" s="43"/>
      <c r="E143" s="43"/>
      <c r="F143" s="28" t="str">
        <f>E15</f>
        <v>Obec Libkovice pod Řípem</v>
      </c>
      <c r="G143" s="43"/>
      <c r="H143" s="43"/>
      <c r="I143" s="33" t="s">
        <v>30</v>
      </c>
      <c r="J143" s="37" t="str">
        <f>E21</f>
        <v>Jaroslav Skalic Projektování staveb</v>
      </c>
      <c r="K143" s="43"/>
      <c r="L143" s="66"/>
      <c r="S143" s="41"/>
      <c r="T143" s="41"/>
      <c r="U143" s="41"/>
      <c r="V143" s="41"/>
      <c r="W143" s="41"/>
      <c r="X143" s="41"/>
      <c r="Y143" s="41"/>
      <c r="Z143" s="41"/>
      <c r="AA143" s="41"/>
      <c r="AB143" s="41"/>
      <c r="AC143" s="41"/>
      <c r="AD143" s="41"/>
      <c r="AE143" s="41"/>
    </row>
    <row r="144" s="2" customFormat="1" ht="15.15" customHeight="1">
      <c r="A144" s="41"/>
      <c r="B144" s="42"/>
      <c r="C144" s="33" t="s">
        <v>28</v>
      </c>
      <c r="D144" s="43"/>
      <c r="E144" s="43"/>
      <c r="F144" s="28" t="str">
        <f>IF(E18="","",E18)</f>
        <v>Vyplň údaj</v>
      </c>
      <c r="G144" s="43"/>
      <c r="H144" s="43"/>
      <c r="I144" s="33" t="s">
        <v>33</v>
      </c>
      <c r="J144" s="37" t="str">
        <f>E24</f>
        <v>Roman Šácha</v>
      </c>
      <c r="K144" s="43"/>
      <c r="L144" s="66"/>
      <c r="S144" s="41"/>
      <c r="T144" s="41"/>
      <c r="U144" s="41"/>
      <c r="V144" s="41"/>
      <c r="W144" s="41"/>
      <c r="X144" s="41"/>
      <c r="Y144" s="41"/>
      <c r="Z144" s="41"/>
      <c r="AA144" s="41"/>
      <c r="AB144" s="41"/>
      <c r="AC144" s="41"/>
      <c r="AD144" s="41"/>
      <c r="AE144" s="41"/>
    </row>
    <row r="145" s="2" customFormat="1" ht="10.32" customHeight="1">
      <c r="A145" s="41"/>
      <c r="B145" s="42"/>
      <c r="C145" s="43"/>
      <c r="D145" s="43"/>
      <c r="E145" s="43"/>
      <c r="F145" s="43"/>
      <c r="G145" s="43"/>
      <c r="H145" s="43"/>
      <c r="I145" s="43"/>
      <c r="J145" s="43"/>
      <c r="K145" s="43"/>
      <c r="L145" s="66"/>
      <c r="S145" s="41"/>
      <c r="T145" s="41"/>
      <c r="U145" s="41"/>
      <c r="V145" s="41"/>
      <c r="W145" s="41"/>
      <c r="X145" s="41"/>
      <c r="Y145" s="41"/>
      <c r="Z145" s="41"/>
      <c r="AA145" s="41"/>
      <c r="AB145" s="41"/>
      <c r="AC145" s="41"/>
      <c r="AD145" s="41"/>
      <c r="AE145" s="41"/>
    </row>
    <row r="146" s="11" customFormat="1" ht="29.28" customHeight="1">
      <c r="A146" s="218"/>
      <c r="B146" s="219"/>
      <c r="C146" s="220" t="s">
        <v>151</v>
      </c>
      <c r="D146" s="221" t="s">
        <v>65</v>
      </c>
      <c r="E146" s="221" t="s">
        <v>61</v>
      </c>
      <c r="F146" s="221" t="s">
        <v>62</v>
      </c>
      <c r="G146" s="221" t="s">
        <v>152</v>
      </c>
      <c r="H146" s="221" t="s">
        <v>153</v>
      </c>
      <c r="I146" s="221" t="s">
        <v>154</v>
      </c>
      <c r="J146" s="222" t="s">
        <v>118</v>
      </c>
      <c r="K146" s="223" t="s">
        <v>155</v>
      </c>
      <c r="L146" s="224"/>
      <c r="M146" s="103" t="s">
        <v>1</v>
      </c>
      <c r="N146" s="104" t="s">
        <v>44</v>
      </c>
      <c r="O146" s="104" t="s">
        <v>156</v>
      </c>
      <c r="P146" s="104" t="s">
        <v>157</v>
      </c>
      <c r="Q146" s="104" t="s">
        <v>158</v>
      </c>
      <c r="R146" s="104" t="s">
        <v>159</v>
      </c>
      <c r="S146" s="104" t="s">
        <v>160</v>
      </c>
      <c r="T146" s="105" t="s">
        <v>161</v>
      </c>
      <c r="U146" s="218"/>
      <c r="V146" s="218"/>
      <c r="W146" s="218"/>
      <c r="X146" s="218"/>
      <c r="Y146" s="218"/>
      <c r="Z146" s="218"/>
      <c r="AA146" s="218"/>
      <c r="AB146" s="218"/>
      <c r="AC146" s="218"/>
      <c r="AD146" s="218"/>
      <c r="AE146" s="218"/>
    </row>
    <row r="147" s="2" customFormat="1" ht="22.8" customHeight="1">
      <c r="A147" s="41"/>
      <c r="B147" s="42"/>
      <c r="C147" s="110" t="s">
        <v>162</v>
      </c>
      <c r="D147" s="43"/>
      <c r="E147" s="43"/>
      <c r="F147" s="43"/>
      <c r="G147" s="43"/>
      <c r="H147" s="43"/>
      <c r="I147" s="43"/>
      <c r="J147" s="225">
        <f>BK147</f>
        <v>0</v>
      </c>
      <c r="K147" s="43"/>
      <c r="L147" s="44"/>
      <c r="M147" s="106"/>
      <c r="N147" s="226"/>
      <c r="O147" s="107"/>
      <c r="P147" s="227">
        <f>P148+P441</f>
        <v>0</v>
      </c>
      <c r="Q147" s="107"/>
      <c r="R147" s="227">
        <f>R148+R441</f>
        <v>240.52838373999998</v>
      </c>
      <c r="S147" s="107"/>
      <c r="T147" s="228">
        <f>T148+T441</f>
        <v>136.34057000000001</v>
      </c>
      <c r="U147" s="41"/>
      <c r="V147" s="41"/>
      <c r="W147" s="41"/>
      <c r="X147" s="41"/>
      <c r="Y147" s="41"/>
      <c r="Z147" s="41"/>
      <c r="AA147" s="41"/>
      <c r="AB147" s="41"/>
      <c r="AC147" s="41"/>
      <c r="AD147" s="41"/>
      <c r="AE147" s="41"/>
      <c r="AT147" s="18" t="s">
        <v>79</v>
      </c>
      <c r="AU147" s="18" t="s">
        <v>120</v>
      </c>
      <c r="BK147" s="229">
        <f>BK148+BK441</f>
        <v>0</v>
      </c>
    </row>
    <row r="148" s="12" customFormat="1" ht="25.92" customHeight="1">
      <c r="A148" s="12"/>
      <c r="B148" s="230"/>
      <c r="C148" s="231"/>
      <c r="D148" s="232" t="s">
        <v>79</v>
      </c>
      <c r="E148" s="233" t="s">
        <v>163</v>
      </c>
      <c r="F148" s="233" t="s">
        <v>164</v>
      </c>
      <c r="G148" s="231"/>
      <c r="H148" s="231"/>
      <c r="I148" s="234"/>
      <c r="J148" s="235">
        <f>BK148</f>
        <v>0</v>
      </c>
      <c r="K148" s="231"/>
      <c r="L148" s="236"/>
      <c r="M148" s="237"/>
      <c r="N148" s="238"/>
      <c r="O148" s="238"/>
      <c r="P148" s="239">
        <f>P149+P175+P211+P226+P241+P342+P433+P439</f>
        <v>0</v>
      </c>
      <c r="Q148" s="238"/>
      <c r="R148" s="239">
        <f>R149+R175+R211+R226+R241+R342+R433+R439</f>
        <v>233.61003784999997</v>
      </c>
      <c r="S148" s="238"/>
      <c r="T148" s="240">
        <f>T149+T175+T211+T226+T241+T342+T433+T439</f>
        <v>135.37422000000001</v>
      </c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R148" s="241" t="s">
        <v>88</v>
      </c>
      <c r="AT148" s="242" t="s">
        <v>79</v>
      </c>
      <c r="AU148" s="242" t="s">
        <v>80</v>
      </c>
      <c r="AY148" s="241" t="s">
        <v>165</v>
      </c>
      <c r="BK148" s="243">
        <f>BK149+BK175+BK211+BK226+BK241+BK342+BK433+BK439</f>
        <v>0</v>
      </c>
    </row>
    <row r="149" s="12" customFormat="1" ht="22.8" customHeight="1">
      <c r="A149" s="12"/>
      <c r="B149" s="230"/>
      <c r="C149" s="231"/>
      <c r="D149" s="232" t="s">
        <v>79</v>
      </c>
      <c r="E149" s="244" t="s">
        <v>88</v>
      </c>
      <c r="F149" s="244" t="s">
        <v>166</v>
      </c>
      <c r="G149" s="231"/>
      <c r="H149" s="231"/>
      <c r="I149" s="234"/>
      <c r="J149" s="245">
        <f>BK149</f>
        <v>0</v>
      </c>
      <c r="K149" s="231"/>
      <c r="L149" s="236"/>
      <c r="M149" s="237"/>
      <c r="N149" s="238"/>
      <c r="O149" s="238"/>
      <c r="P149" s="239">
        <f>SUM(P150:P174)</f>
        <v>0</v>
      </c>
      <c r="Q149" s="238"/>
      <c r="R149" s="239">
        <f>SUM(R150:R174)</f>
        <v>0</v>
      </c>
      <c r="S149" s="238"/>
      <c r="T149" s="240">
        <f>SUM(T150:T174)</f>
        <v>0</v>
      </c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R149" s="241" t="s">
        <v>88</v>
      </c>
      <c r="AT149" s="242" t="s">
        <v>79</v>
      </c>
      <c r="AU149" s="242" t="s">
        <v>88</v>
      </c>
      <c r="AY149" s="241" t="s">
        <v>165</v>
      </c>
      <c r="BK149" s="243">
        <f>SUM(BK150:BK174)</f>
        <v>0</v>
      </c>
    </row>
    <row r="150" s="2" customFormat="1" ht="44.25" customHeight="1">
      <c r="A150" s="41"/>
      <c r="B150" s="42"/>
      <c r="C150" s="246" t="s">
        <v>88</v>
      </c>
      <c r="D150" s="246" t="s">
        <v>167</v>
      </c>
      <c r="E150" s="247" t="s">
        <v>168</v>
      </c>
      <c r="F150" s="248" t="s">
        <v>169</v>
      </c>
      <c r="G150" s="249" t="s">
        <v>170</v>
      </c>
      <c r="H150" s="250">
        <v>90</v>
      </c>
      <c r="I150" s="251"/>
      <c r="J150" s="252">
        <f>ROUND(I150*H150,2)</f>
        <v>0</v>
      </c>
      <c r="K150" s="253"/>
      <c r="L150" s="44"/>
      <c r="M150" s="254" t="s">
        <v>1</v>
      </c>
      <c r="N150" s="255" t="s">
        <v>45</v>
      </c>
      <c r="O150" s="94"/>
      <c r="P150" s="256">
        <f>O150*H150</f>
        <v>0</v>
      </c>
      <c r="Q150" s="256">
        <v>0</v>
      </c>
      <c r="R150" s="256">
        <f>Q150*H150</f>
        <v>0</v>
      </c>
      <c r="S150" s="256">
        <v>0</v>
      </c>
      <c r="T150" s="257">
        <f>S150*H150</f>
        <v>0</v>
      </c>
      <c r="U150" s="41"/>
      <c r="V150" s="41"/>
      <c r="W150" s="41"/>
      <c r="X150" s="41"/>
      <c r="Y150" s="41"/>
      <c r="Z150" s="41"/>
      <c r="AA150" s="41"/>
      <c r="AB150" s="41"/>
      <c r="AC150" s="41"/>
      <c r="AD150" s="41"/>
      <c r="AE150" s="41"/>
      <c r="AR150" s="258" t="s">
        <v>171</v>
      </c>
      <c r="AT150" s="258" t="s">
        <v>167</v>
      </c>
      <c r="AU150" s="258" t="s">
        <v>90</v>
      </c>
      <c r="AY150" s="18" t="s">
        <v>165</v>
      </c>
      <c r="BE150" s="146">
        <f>IF(N150="základní",J150,0)</f>
        <v>0</v>
      </c>
      <c r="BF150" s="146">
        <f>IF(N150="snížená",J150,0)</f>
        <v>0</v>
      </c>
      <c r="BG150" s="146">
        <f>IF(N150="zákl. přenesená",J150,0)</f>
        <v>0</v>
      </c>
      <c r="BH150" s="146">
        <f>IF(N150="sníž. přenesená",J150,0)</f>
        <v>0</v>
      </c>
      <c r="BI150" s="146">
        <f>IF(N150="nulová",J150,0)</f>
        <v>0</v>
      </c>
      <c r="BJ150" s="18" t="s">
        <v>88</v>
      </c>
      <c r="BK150" s="146">
        <f>ROUND(I150*H150,2)</f>
        <v>0</v>
      </c>
      <c r="BL150" s="18" t="s">
        <v>171</v>
      </c>
      <c r="BM150" s="258" t="s">
        <v>172</v>
      </c>
    </row>
    <row r="151" s="13" customFormat="1">
      <c r="A151" s="13"/>
      <c r="B151" s="259"/>
      <c r="C151" s="260"/>
      <c r="D151" s="261" t="s">
        <v>173</v>
      </c>
      <c r="E151" s="262" t="s">
        <v>1</v>
      </c>
      <c r="F151" s="263" t="s">
        <v>174</v>
      </c>
      <c r="G151" s="260"/>
      <c r="H151" s="262" t="s">
        <v>1</v>
      </c>
      <c r="I151" s="264"/>
      <c r="J151" s="260"/>
      <c r="K151" s="260"/>
      <c r="L151" s="265"/>
      <c r="M151" s="266"/>
      <c r="N151" s="267"/>
      <c r="O151" s="267"/>
      <c r="P151" s="267"/>
      <c r="Q151" s="267"/>
      <c r="R151" s="267"/>
      <c r="S151" s="267"/>
      <c r="T151" s="268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69" t="s">
        <v>173</v>
      </c>
      <c r="AU151" s="269" t="s">
        <v>90</v>
      </c>
      <c r="AV151" s="13" t="s">
        <v>88</v>
      </c>
      <c r="AW151" s="13" t="s">
        <v>32</v>
      </c>
      <c r="AX151" s="13" t="s">
        <v>80</v>
      </c>
      <c r="AY151" s="269" t="s">
        <v>165</v>
      </c>
    </row>
    <row r="152" s="14" customFormat="1">
      <c r="A152" s="14"/>
      <c r="B152" s="270"/>
      <c r="C152" s="271"/>
      <c r="D152" s="261" t="s">
        <v>173</v>
      </c>
      <c r="E152" s="272" t="s">
        <v>1</v>
      </c>
      <c r="F152" s="273" t="s">
        <v>175</v>
      </c>
      <c r="G152" s="271"/>
      <c r="H152" s="274">
        <v>90</v>
      </c>
      <c r="I152" s="275"/>
      <c r="J152" s="271"/>
      <c r="K152" s="271"/>
      <c r="L152" s="276"/>
      <c r="M152" s="277"/>
      <c r="N152" s="278"/>
      <c r="O152" s="278"/>
      <c r="P152" s="278"/>
      <c r="Q152" s="278"/>
      <c r="R152" s="278"/>
      <c r="S152" s="278"/>
      <c r="T152" s="279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T152" s="280" t="s">
        <v>173</v>
      </c>
      <c r="AU152" s="280" t="s">
        <v>90</v>
      </c>
      <c r="AV152" s="14" t="s">
        <v>90</v>
      </c>
      <c r="AW152" s="14" t="s">
        <v>32</v>
      </c>
      <c r="AX152" s="14" t="s">
        <v>80</v>
      </c>
      <c r="AY152" s="280" t="s">
        <v>165</v>
      </c>
    </row>
    <row r="153" s="15" customFormat="1">
      <c r="A153" s="15"/>
      <c r="B153" s="281"/>
      <c r="C153" s="282"/>
      <c r="D153" s="261" t="s">
        <v>173</v>
      </c>
      <c r="E153" s="283" t="s">
        <v>1</v>
      </c>
      <c r="F153" s="284" t="s">
        <v>176</v>
      </c>
      <c r="G153" s="282"/>
      <c r="H153" s="285">
        <v>90</v>
      </c>
      <c r="I153" s="286"/>
      <c r="J153" s="282"/>
      <c r="K153" s="282"/>
      <c r="L153" s="287"/>
      <c r="M153" s="288"/>
      <c r="N153" s="289"/>
      <c r="O153" s="289"/>
      <c r="P153" s="289"/>
      <c r="Q153" s="289"/>
      <c r="R153" s="289"/>
      <c r="S153" s="289"/>
      <c r="T153" s="290"/>
      <c r="U153" s="15"/>
      <c r="V153" s="15"/>
      <c r="W153" s="15"/>
      <c r="X153" s="15"/>
      <c r="Y153" s="15"/>
      <c r="Z153" s="15"/>
      <c r="AA153" s="15"/>
      <c r="AB153" s="15"/>
      <c r="AC153" s="15"/>
      <c r="AD153" s="15"/>
      <c r="AE153" s="15"/>
      <c r="AT153" s="291" t="s">
        <v>173</v>
      </c>
      <c r="AU153" s="291" t="s">
        <v>90</v>
      </c>
      <c r="AV153" s="15" t="s">
        <v>177</v>
      </c>
      <c r="AW153" s="15" t="s">
        <v>32</v>
      </c>
      <c r="AX153" s="15" t="s">
        <v>80</v>
      </c>
      <c r="AY153" s="291" t="s">
        <v>165</v>
      </c>
    </row>
    <row r="154" s="16" customFormat="1">
      <c r="A154" s="16"/>
      <c r="B154" s="292"/>
      <c r="C154" s="293"/>
      <c r="D154" s="261" t="s">
        <v>173</v>
      </c>
      <c r="E154" s="294" t="s">
        <v>1</v>
      </c>
      <c r="F154" s="295" t="s">
        <v>178</v>
      </c>
      <c r="G154" s="293"/>
      <c r="H154" s="296">
        <v>90</v>
      </c>
      <c r="I154" s="297"/>
      <c r="J154" s="293"/>
      <c r="K154" s="293"/>
      <c r="L154" s="298"/>
      <c r="M154" s="299"/>
      <c r="N154" s="300"/>
      <c r="O154" s="300"/>
      <c r="P154" s="300"/>
      <c r="Q154" s="300"/>
      <c r="R154" s="300"/>
      <c r="S154" s="300"/>
      <c r="T154" s="301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T154" s="302" t="s">
        <v>173</v>
      </c>
      <c r="AU154" s="302" t="s">
        <v>90</v>
      </c>
      <c r="AV154" s="16" t="s">
        <v>171</v>
      </c>
      <c r="AW154" s="16" t="s">
        <v>32</v>
      </c>
      <c r="AX154" s="16" t="s">
        <v>88</v>
      </c>
      <c r="AY154" s="302" t="s">
        <v>165</v>
      </c>
    </row>
    <row r="155" s="2" customFormat="1" ht="33" customHeight="1">
      <c r="A155" s="41"/>
      <c r="B155" s="42"/>
      <c r="C155" s="246" t="s">
        <v>90</v>
      </c>
      <c r="D155" s="246" t="s">
        <v>167</v>
      </c>
      <c r="E155" s="247" t="s">
        <v>179</v>
      </c>
      <c r="F155" s="248" t="s">
        <v>180</v>
      </c>
      <c r="G155" s="249" t="s">
        <v>181</v>
      </c>
      <c r="H155" s="250">
        <v>1</v>
      </c>
      <c r="I155" s="251"/>
      <c r="J155" s="252">
        <f>ROUND(I155*H155,2)</f>
        <v>0</v>
      </c>
      <c r="K155" s="253"/>
      <c r="L155" s="44"/>
      <c r="M155" s="254" t="s">
        <v>1</v>
      </c>
      <c r="N155" s="255" t="s">
        <v>45</v>
      </c>
      <c r="O155" s="94"/>
      <c r="P155" s="256">
        <f>O155*H155</f>
        <v>0</v>
      </c>
      <c r="Q155" s="256">
        <v>0</v>
      </c>
      <c r="R155" s="256">
        <f>Q155*H155</f>
        <v>0</v>
      </c>
      <c r="S155" s="256">
        <v>0</v>
      </c>
      <c r="T155" s="257">
        <f>S155*H155</f>
        <v>0</v>
      </c>
      <c r="U155" s="41"/>
      <c r="V155" s="41"/>
      <c r="W155" s="41"/>
      <c r="X155" s="41"/>
      <c r="Y155" s="41"/>
      <c r="Z155" s="41"/>
      <c r="AA155" s="41"/>
      <c r="AB155" s="41"/>
      <c r="AC155" s="41"/>
      <c r="AD155" s="41"/>
      <c r="AE155" s="41"/>
      <c r="AR155" s="258" t="s">
        <v>171</v>
      </c>
      <c r="AT155" s="258" t="s">
        <v>167</v>
      </c>
      <c r="AU155" s="258" t="s">
        <v>90</v>
      </c>
      <c r="AY155" s="18" t="s">
        <v>165</v>
      </c>
      <c r="BE155" s="146">
        <f>IF(N155="základní",J155,0)</f>
        <v>0</v>
      </c>
      <c r="BF155" s="146">
        <f>IF(N155="snížená",J155,0)</f>
        <v>0</v>
      </c>
      <c r="BG155" s="146">
        <f>IF(N155="zákl. přenesená",J155,0)</f>
        <v>0</v>
      </c>
      <c r="BH155" s="146">
        <f>IF(N155="sníž. přenesená",J155,0)</f>
        <v>0</v>
      </c>
      <c r="BI155" s="146">
        <f>IF(N155="nulová",J155,0)</f>
        <v>0</v>
      </c>
      <c r="BJ155" s="18" t="s">
        <v>88</v>
      </c>
      <c r="BK155" s="146">
        <f>ROUND(I155*H155,2)</f>
        <v>0</v>
      </c>
      <c r="BL155" s="18" t="s">
        <v>171</v>
      </c>
      <c r="BM155" s="258" t="s">
        <v>182</v>
      </c>
    </row>
    <row r="156" s="2" customFormat="1" ht="37.8" customHeight="1">
      <c r="A156" s="41"/>
      <c r="B156" s="42"/>
      <c r="C156" s="246" t="s">
        <v>177</v>
      </c>
      <c r="D156" s="246" t="s">
        <v>167</v>
      </c>
      <c r="E156" s="247" t="s">
        <v>183</v>
      </c>
      <c r="F156" s="248" t="s">
        <v>184</v>
      </c>
      <c r="G156" s="249" t="s">
        <v>181</v>
      </c>
      <c r="H156" s="250">
        <v>1</v>
      </c>
      <c r="I156" s="251"/>
      <c r="J156" s="252">
        <f>ROUND(I156*H156,2)</f>
        <v>0</v>
      </c>
      <c r="K156" s="253"/>
      <c r="L156" s="44"/>
      <c r="M156" s="254" t="s">
        <v>1</v>
      </c>
      <c r="N156" s="255" t="s">
        <v>45</v>
      </c>
      <c r="O156" s="94"/>
      <c r="P156" s="256">
        <f>O156*H156</f>
        <v>0</v>
      </c>
      <c r="Q156" s="256">
        <v>0</v>
      </c>
      <c r="R156" s="256">
        <f>Q156*H156</f>
        <v>0</v>
      </c>
      <c r="S156" s="256">
        <v>0</v>
      </c>
      <c r="T156" s="257">
        <f>S156*H156</f>
        <v>0</v>
      </c>
      <c r="U156" s="41"/>
      <c r="V156" s="41"/>
      <c r="W156" s="41"/>
      <c r="X156" s="41"/>
      <c r="Y156" s="41"/>
      <c r="Z156" s="41"/>
      <c r="AA156" s="41"/>
      <c r="AB156" s="41"/>
      <c r="AC156" s="41"/>
      <c r="AD156" s="41"/>
      <c r="AE156" s="41"/>
      <c r="AR156" s="258" t="s">
        <v>171</v>
      </c>
      <c r="AT156" s="258" t="s">
        <v>167</v>
      </c>
      <c r="AU156" s="258" t="s">
        <v>90</v>
      </c>
      <c r="AY156" s="18" t="s">
        <v>165</v>
      </c>
      <c r="BE156" s="146">
        <f>IF(N156="základní",J156,0)</f>
        <v>0</v>
      </c>
      <c r="BF156" s="146">
        <f>IF(N156="snížená",J156,0)</f>
        <v>0</v>
      </c>
      <c r="BG156" s="146">
        <f>IF(N156="zákl. přenesená",J156,0)</f>
        <v>0</v>
      </c>
      <c r="BH156" s="146">
        <f>IF(N156="sníž. přenesená",J156,0)</f>
        <v>0</v>
      </c>
      <c r="BI156" s="146">
        <f>IF(N156="nulová",J156,0)</f>
        <v>0</v>
      </c>
      <c r="BJ156" s="18" t="s">
        <v>88</v>
      </c>
      <c r="BK156" s="146">
        <f>ROUND(I156*H156,2)</f>
        <v>0</v>
      </c>
      <c r="BL156" s="18" t="s">
        <v>171</v>
      </c>
      <c r="BM156" s="258" t="s">
        <v>185</v>
      </c>
    </row>
    <row r="157" s="2" customFormat="1" ht="44.25" customHeight="1">
      <c r="A157" s="41"/>
      <c r="B157" s="42"/>
      <c r="C157" s="246" t="s">
        <v>171</v>
      </c>
      <c r="D157" s="246" t="s">
        <v>167</v>
      </c>
      <c r="E157" s="247" t="s">
        <v>186</v>
      </c>
      <c r="F157" s="248" t="s">
        <v>187</v>
      </c>
      <c r="G157" s="249" t="s">
        <v>188</v>
      </c>
      <c r="H157" s="250">
        <v>7.7720000000000002</v>
      </c>
      <c r="I157" s="251"/>
      <c r="J157" s="252">
        <f>ROUND(I157*H157,2)</f>
        <v>0</v>
      </c>
      <c r="K157" s="253"/>
      <c r="L157" s="44"/>
      <c r="M157" s="254" t="s">
        <v>1</v>
      </c>
      <c r="N157" s="255" t="s">
        <v>45</v>
      </c>
      <c r="O157" s="94"/>
      <c r="P157" s="256">
        <f>O157*H157</f>
        <v>0</v>
      </c>
      <c r="Q157" s="256">
        <v>0</v>
      </c>
      <c r="R157" s="256">
        <f>Q157*H157</f>
        <v>0</v>
      </c>
      <c r="S157" s="256">
        <v>0</v>
      </c>
      <c r="T157" s="257">
        <f>S157*H157</f>
        <v>0</v>
      </c>
      <c r="U157" s="41"/>
      <c r="V157" s="41"/>
      <c r="W157" s="41"/>
      <c r="X157" s="41"/>
      <c r="Y157" s="41"/>
      <c r="Z157" s="41"/>
      <c r="AA157" s="41"/>
      <c r="AB157" s="41"/>
      <c r="AC157" s="41"/>
      <c r="AD157" s="41"/>
      <c r="AE157" s="41"/>
      <c r="AR157" s="258" t="s">
        <v>171</v>
      </c>
      <c r="AT157" s="258" t="s">
        <v>167</v>
      </c>
      <c r="AU157" s="258" t="s">
        <v>90</v>
      </c>
      <c r="AY157" s="18" t="s">
        <v>165</v>
      </c>
      <c r="BE157" s="146">
        <f>IF(N157="základní",J157,0)</f>
        <v>0</v>
      </c>
      <c r="BF157" s="146">
        <f>IF(N157="snížená",J157,0)</f>
        <v>0</v>
      </c>
      <c r="BG157" s="146">
        <f>IF(N157="zákl. přenesená",J157,0)</f>
        <v>0</v>
      </c>
      <c r="BH157" s="146">
        <f>IF(N157="sníž. přenesená",J157,0)</f>
        <v>0</v>
      </c>
      <c r="BI157" s="146">
        <f>IF(N157="nulová",J157,0)</f>
        <v>0</v>
      </c>
      <c r="BJ157" s="18" t="s">
        <v>88</v>
      </c>
      <c r="BK157" s="146">
        <f>ROUND(I157*H157,2)</f>
        <v>0</v>
      </c>
      <c r="BL157" s="18" t="s">
        <v>171</v>
      </c>
      <c r="BM157" s="258" t="s">
        <v>189</v>
      </c>
    </row>
    <row r="158" s="13" customFormat="1">
      <c r="A158" s="13"/>
      <c r="B158" s="259"/>
      <c r="C158" s="260"/>
      <c r="D158" s="261" t="s">
        <v>173</v>
      </c>
      <c r="E158" s="262" t="s">
        <v>1</v>
      </c>
      <c r="F158" s="263" t="s">
        <v>190</v>
      </c>
      <c r="G158" s="260"/>
      <c r="H158" s="262" t="s">
        <v>1</v>
      </c>
      <c r="I158" s="264"/>
      <c r="J158" s="260"/>
      <c r="K158" s="260"/>
      <c r="L158" s="265"/>
      <c r="M158" s="266"/>
      <c r="N158" s="267"/>
      <c r="O158" s="267"/>
      <c r="P158" s="267"/>
      <c r="Q158" s="267"/>
      <c r="R158" s="267"/>
      <c r="S158" s="267"/>
      <c r="T158" s="268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69" t="s">
        <v>173</v>
      </c>
      <c r="AU158" s="269" t="s">
        <v>90</v>
      </c>
      <c r="AV158" s="13" t="s">
        <v>88</v>
      </c>
      <c r="AW158" s="13" t="s">
        <v>32</v>
      </c>
      <c r="AX158" s="13" t="s">
        <v>80</v>
      </c>
      <c r="AY158" s="269" t="s">
        <v>165</v>
      </c>
    </row>
    <row r="159" s="14" customFormat="1">
      <c r="A159" s="14"/>
      <c r="B159" s="270"/>
      <c r="C159" s="271"/>
      <c r="D159" s="261" t="s">
        <v>173</v>
      </c>
      <c r="E159" s="272" t="s">
        <v>1</v>
      </c>
      <c r="F159" s="273" t="s">
        <v>191</v>
      </c>
      <c r="G159" s="271"/>
      <c r="H159" s="274">
        <v>7.7720000000000002</v>
      </c>
      <c r="I159" s="275"/>
      <c r="J159" s="271"/>
      <c r="K159" s="271"/>
      <c r="L159" s="276"/>
      <c r="M159" s="277"/>
      <c r="N159" s="278"/>
      <c r="O159" s="278"/>
      <c r="P159" s="278"/>
      <c r="Q159" s="278"/>
      <c r="R159" s="278"/>
      <c r="S159" s="278"/>
      <c r="T159" s="279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T159" s="280" t="s">
        <v>173</v>
      </c>
      <c r="AU159" s="280" t="s">
        <v>90</v>
      </c>
      <c r="AV159" s="14" t="s">
        <v>90</v>
      </c>
      <c r="AW159" s="14" t="s">
        <v>32</v>
      </c>
      <c r="AX159" s="14" t="s">
        <v>80</v>
      </c>
      <c r="AY159" s="280" t="s">
        <v>165</v>
      </c>
    </row>
    <row r="160" s="15" customFormat="1">
      <c r="A160" s="15"/>
      <c r="B160" s="281"/>
      <c r="C160" s="282"/>
      <c r="D160" s="261" t="s">
        <v>173</v>
      </c>
      <c r="E160" s="283" t="s">
        <v>1</v>
      </c>
      <c r="F160" s="284" t="s">
        <v>176</v>
      </c>
      <c r="G160" s="282"/>
      <c r="H160" s="285">
        <v>7.7720000000000002</v>
      </c>
      <c r="I160" s="286"/>
      <c r="J160" s="282"/>
      <c r="K160" s="282"/>
      <c r="L160" s="287"/>
      <c r="M160" s="288"/>
      <c r="N160" s="289"/>
      <c r="O160" s="289"/>
      <c r="P160" s="289"/>
      <c r="Q160" s="289"/>
      <c r="R160" s="289"/>
      <c r="S160" s="289"/>
      <c r="T160" s="290"/>
      <c r="U160" s="15"/>
      <c r="V160" s="15"/>
      <c r="W160" s="15"/>
      <c r="X160" s="15"/>
      <c r="Y160" s="15"/>
      <c r="Z160" s="15"/>
      <c r="AA160" s="15"/>
      <c r="AB160" s="15"/>
      <c r="AC160" s="15"/>
      <c r="AD160" s="15"/>
      <c r="AE160" s="15"/>
      <c r="AT160" s="291" t="s">
        <v>173</v>
      </c>
      <c r="AU160" s="291" t="s">
        <v>90</v>
      </c>
      <c r="AV160" s="15" t="s">
        <v>177</v>
      </c>
      <c r="AW160" s="15" t="s">
        <v>32</v>
      </c>
      <c r="AX160" s="15" t="s">
        <v>80</v>
      </c>
      <c r="AY160" s="291" t="s">
        <v>165</v>
      </c>
    </row>
    <row r="161" s="16" customFormat="1">
      <c r="A161" s="16"/>
      <c r="B161" s="292"/>
      <c r="C161" s="293"/>
      <c r="D161" s="261" t="s">
        <v>173</v>
      </c>
      <c r="E161" s="294" t="s">
        <v>1</v>
      </c>
      <c r="F161" s="295" t="s">
        <v>178</v>
      </c>
      <c r="G161" s="293"/>
      <c r="H161" s="296">
        <v>7.7720000000000002</v>
      </c>
      <c r="I161" s="297"/>
      <c r="J161" s="293"/>
      <c r="K161" s="293"/>
      <c r="L161" s="298"/>
      <c r="M161" s="299"/>
      <c r="N161" s="300"/>
      <c r="O161" s="300"/>
      <c r="P161" s="300"/>
      <c r="Q161" s="300"/>
      <c r="R161" s="300"/>
      <c r="S161" s="300"/>
      <c r="T161" s="301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T161" s="302" t="s">
        <v>173</v>
      </c>
      <c r="AU161" s="302" t="s">
        <v>90</v>
      </c>
      <c r="AV161" s="16" t="s">
        <v>171</v>
      </c>
      <c r="AW161" s="16" t="s">
        <v>32</v>
      </c>
      <c r="AX161" s="16" t="s">
        <v>88</v>
      </c>
      <c r="AY161" s="302" t="s">
        <v>165</v>
      </c>
    </row>
    <row r="162" s="2" customFormat="1" ht="24.15" customHeight="1">
      <c r="A162" s="41"/>
      <c r="B162" s="42"/>
      <c r="C162" s="246" t="s">
        <v>192</v>
      </c>
      <c r="D162" s="246" t="s">
        <v>167</v>
      </c>
      <c r="E162" s="247" t="s">
        <v>193</v>
      </c>
      <c r="F162" s="248" t="s">
        <v>194</v>
      </c>
      <c r="G162" s="249" t="s">
        <v>188</v>
      </c>
      <c r="H162" s="250">
        <v>10.506</v>
      </c>
      <c r="I162" s="251"/>
      <c r="J162" s="252">
        <f>ROUND(I162*H162,2)</f>
        <v>0</v>
      </c>
      <c r="K162" s="253"/>
      <c r="L162" s="44"/>
      <c r="M162" s="254" t="s">
        <v>1</v>
      </c>
      <c r="N162" s="255" t="s">
        <v>45</v>
      </c>
      <c r="O162" s="94"/>
      <c r="P162" s="256">
        <f>O162*H162</f>
        <v>0</v>
      </c>
      <c r="Q162" s="256">
        <v>0</v>
      </c>
      <c r="R162" s="256">
        <f>Q162*H162</f>
        <v>0</v>
      </c>
      <c r="S162" s="256">
        <v>0</v>
      </c>
      <c r="T162" s="257">
        <f>S162*H162</f>
        <v>0</v>
      </c>
      <c r="U162" s="41"/>
      <c r="V162" s="41"/>
      <c r="W162" s="41"/>
      <c r="X162" s="41"/>
      <c r="Y162" s="41"/>
      <c r="Z162" s="41"/>
      <c r="AA162" s="41"/>
      <c r="AB162" s="41"/>
      <c r="AC162" s="41"/>
      <c r="AD162" s="41"/>
      <c r="AE162" s="41"/>
      <c r="AR162" s="258" t="s">
        <v>171</v>
      </c>
      <c r="AT162" s="258" t="s">
        <v>167</v>
      </c>
      <c r="AU162" s="258" t="s">
        <v>90</v>
      </c>
      <c r="AY162" s="18" t="s">
        <v>165</v>
      </c>
      <c r="BE162" s="146">
        <f>IF(N162="základní",J162,0)</f>
        <v>0</v>
      </c>
      <c r="BF162" s="146">
        <f>IF(N162="snížená",J162,0)</f>
        <v>0</v>
      </c>
      <c r="BG162" s="146">
        <f>IF(N162="zákl. přenesená",J162,0)</f>
        <v>0</v>
      </c>
      <c r="BH162" s="146">
        <f>IF(N162="sníž. přenesená",J162,0)</f>
        <v>0</v>
      </c>
      <c r="BI162" s="146">
        <f>IF(N162="nulová",J162,0)</f>
        <v>0</v>
      </c>
      <c r="BJ162" s="18" t="s">
        <v>88</v>
      </c>
      <c r="BK162" s="146">
        <f>ROUND(I162*H162,2)</f>
        <v>0</v>
      </c>
      <c r="BL162" s="18" t="s">
        <v>171</v>
      </c>
      <c r="BM162" s="258" t="s">
        <v>195</v>
      </c>
    </row>
    <row r="163" s="13" customFormat="1">
      <c r="A163" s="13"/>
      <c r="B163" s="259"/>
      <c r="C163" s="260"/>
      <c r="D163" s="261" t="s">
        <v>173</v>
      </c>
      <c r="E163" s="262" t="s">
        <v>1</v>
      </c>
      <c r="F163" s="263" t="s">
        <v>196</v>
      </c>
      <c r="G163" s="260"/>
      <c r="H163" s="262" t="s">
        <v>1</v>
      </c>
      <c r="I163" s="264"/>
      <c r="J163" s="260"/>
      <c r="K163" s="260"/>
      <c r="L163" s="265"/>
      <c r="M163" s="266"/>
      <c r="N163" s="267"/>
      <c r="O163" s="267"/>
      <c r="P163" s="267"/>
      <c r="Q163" s="267"/>
      <c r="R163" s="267"/>
      <c r="S163" s="267"/>
      <c r="T163" s="268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69" t="s">
        <v>173</v>
      </c>
      <c r="AU163" s="269" t="s">
        <v>90</v>
      </c>
      <c r="AV163" s="13" t="s">
        <v>88</v>
      </c>
      <c r="AW163" s="13" t="s">
        <v>32</v>
      </c>
      <c r="AX163" s="13" t="s">
        <v>80</v>
      </c>
      <c r="AY163" s="269" t="s">
        <v>165</v>
      </c>
    </row>
    <row r="164" s="14" customFormat="1">
      <c r="A164" s="14"/>
      <c r="B164" s="270"/>
      <c r="C164" s="271"/>
      <c r="D164" s="261" t="s">
        <v>173</v>
      </c>
      <c r="E164" s="272" t="s">
        <v>1</v>
      </c>
      <c r="F164" s="273" t="s">
        <v>197</v>
      </c>
      <c r="G164" s="271"/>
      <c r="H164" s="274">
        <v>10.506</v>
      </c>
      <c r="I164" s="275"/>
      <c r="J164" s="271"/>
      <c r="K164" s="271"/>
      <c r="L164" s="276"/>
      <c r="M164" s="277"/>
      <c r="N164" s="278"/>
      <c r="O164" s="278"/>
      <c r="P164" s="278"/>
      <c r="Q164" s="278"/>
      <c r="R164" s="278"/>
      <c r="S164" s="278"/>
      <c r="T164" s="279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T164" s="280" t="s">
        <v>173</v>
      </c>
      <c r="AU164" s="280" t="s">
        <v>90</v>
      </c>
      <c r="AV164" s="14" t="s">
        <v>90</v>
      </c>
      <c r="AW164" s="14" t="s">
        <v>32</v>
      </c>
      <c r="AX164" s="14" t="s">
        <v>80</v>
      </c>
      <c r="AY164" s="280" t="s">
        <v>165</v>
      </c>
    </row>
    <row r="165" s="15" customFormat="1">
      <c r="A165" s="15"/>
      <c r="B165" s="281"/>
      <c r="C165" s="282"/>
      <c r="D165" s="261" t="s">
        <v>173</v>
      </c>
      <c r="E165" s="283" t="s">
        <v>1</v>
      </c>
      <c r="F165" s="284" t="s">
        <v>176</v>
      </c>
      <c r="G165" s="282"/>
      <c r="H165" s="285">
        <v>10.506</v>
      </c>
      <c r="I165" s="286"/>
      <c r="J165" s="282"/>
      <c r="K165" s="282"/>
      <c r="L165" s="287"/>
      <c r="M165" s="288"/>
      <c r="N165" s="289"/>
      <c r="O165" s="289"/>
      <c r="P165" s="289"/>
      <c r="Q165" s="289"/>
      <c r="R165" s="289"/>
      <c r="S165" s="289"/>
      <c r="T165" s="290"/>
      <c r="U165" s="15"/>
      <c r="V165" s="15"/>
      <c r="W165" s="15"/>
      <c r="X165" s="15"/>
      <c r="Y165" s="15"/>
      <c r="Z165" s="15"/>
      <c r="AA165" s="15"/>
      <c r="AB165" s="15"/>
      <c r="AC165" s="15"/>
      <c r="AD165" s="15"/>
      <c r="AE165" s="15"/>
      <c r="AT165" s="291" t="s">
        <v>173</v>
      </c>
      <c r="AU165" s="291" t="s">
        <v>90</v>
      </c>
      <c r="AV165" s="15" t="s">
        <v>177</v>
      </c>
      <c r="AW165" s="15" t="s">
        <v>32</v>
      </c>
      <c r="AX165" s="15" t="s">
        <v>80</v>
      </c>
      <c r="AY165" s="291" t="s">
        <v>165</v>
      </c>
    </row>
    <row r="166" s="16" customFormat="1">
      <c r="A166" s="16"/>
      <c r="B166" s="292"/>
      <c r="C166" s="293"/>
      <c r="D166" s="261" t="s">
        <v>173</v>
      </c>
      <c r="E166" s="294" t="s">
        <v>1</v>
      </c>
      <c r="F166" s="295" t="s">
        <v>178</v>
      </c>
      <c r="G166" s="293"/>
      <c r="H166" s="296">
        <v>10.506</v>
      </c>
      <c r="I166" s="297"/>
      <c r="J166" s="293"/>
      <c r="K166" s="293"/>
      <c r="L166" s="298"/>
      <c r="M166" s="299"/>
      <c r="N166" s="300"/>
      <c r="O166" s="300"/>
      <c r="P166" s="300"/>
      <c r="Q166" s="300"/>
      <c r="R166" s="300"/>
      <c r="S166" s="300"/>
      <c r="T166" s="301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T166" s="302" t="s">
        <v>173</v>
      </c>
      <c r="AU166" s="302" t="s">
        <v>90</v>
      </c>
      <c r="AV166" s="16" t="s">
        <v>171</v>
      </c>
      <c r="AW166" s="16" t="s">
        <v>32</v>
      </c>
      <c r="AX166" s="16" t="s">
        <v>88</v>
      </c>
      <c r="AY166" s="302" t="s">
        <v>165</v>
      </c>
    </row>
    <row r="167" s="2" customFormat="1" ht="49.05" customHeight="1">
      <c r="A167" s="41"/>
      <c r="B167" s="42"/>
      <c r="C167" s="246" t="s">
        <v>198</v>
      </c>
      <c r="D167" s="246" t="s">
        <v>167</v>
      </c>
      <c r="E167" s="247" t="s">
        <v>199</v>
      </c>
      <c r="F167" s="248" t="s">
        <v>200</v>
      </c>
      <c r="G167" s="249" t="s">
        <v>181</v>
      </c>
      <c r="H167" s="250">
        <v>1</v>
      </c>
      <c r="I167" s="251"/>
      <c r="J167" s="252">
        <f>ROUND(I167*H167,2)</f>
        <v>0</v>
      </c>
      <c r="K167" s="253"/>
      <c r="L167" s="44"/>
      <c r="M167" s="254" t="s">
        <v>1</v>
      </c>
      <c r="N167" s="255" t="s">
        <v>45</v>
      </c>
      <c r="O167" s="94"/>
      <c r="P167" s="256">
        <f>O167*H167</f>
        <v>0</v>
      </c>
      <c r="Q167" s="256">
        <v>0</v>
      </c>
      <c r="R167" s="256">
        <f>Q167*H167</f>
        <v>0</v>
      </c>
      <c r="S167" s="256">
        <v>0</v>
      </c>
      <c r="T167" s="257">
        <f>S167*H167</f>
        <v>0</v>
      </c>
      <c r="U167" s="41"/>
      <c r="V167" s="41"/>
      <c r="W167" s="41"/>
      <c r="X167" s="41"/>
      <c r="Y167" s="41"/>
      <c r="Z167" s="41"/>
      <c r="AA167" s="41"/>
      <c r="AB167" s="41"/>
      <c r="AC167" s="41"/>
      <c r="AD167" s="41"/>
      <c r="AE167" s="41"/>
      <c r="AR167" s="258" t="s">
        <v>171</v>
      </c>
      <c r="AT167" s="258" t="s">
        <v>167</v>
      </c>
      <c r="AU167" s="258" t="s">
        <v>90</v>
      </c>
      <c r="AY167" s="18" t="s">
        <v>165</v>
      </c>
      <c r="BE167" s="146">
        <f>IF(N167="základní",J167,0)</f>
        <v>0</v>
      </c>
      <c r="BF167" s="146">
        <f>IF(N167="snížená",J167,0)</f>
        <v>0</v>
      </c>
      <c r="BG167" s="146">
        <f>IF(N167="zákl. přenesená",J167,0)</f>
        <v>0</v>
      </c>
      <c r="BH167" s="146">
        <f>IF(N167="sníž. přenesená",J167,0)</f>
        <v>0</v>
      </c>
      <c r="BI167" s="146">
        <f>IF(N167="nulová",J167,0)</f>
        <v>0</v>
      </c>
      <c r="BJ167" s="18" t="s">
        <v>88</v>
      </c>
      <c r="BK167" s="146">
        <f>ROUND(I167*H167,2)</f>
        <v>0</v>
      </c>
      <c r="BL167" s="18" t="s">
        <v>171</v>
      </c>
      <c r="BM167" s="258" t="s">
        <v>201</v>
      </c>
    </row>
    <row r="168" s="2" customFormat="1" ht="44.25" customHeight="1">
      <c r="A168" s="41"/>
      <c r="B168" s="42"/>
      <c r="C168" s="246" t="s">
        <v>202</v>
      </c>
      <c r="D168" s="246" t="s">
        <v>167</v>
      </c>
      <c r="E168" s="247" t="s">
        <v>203</v>
      </c>
      <c r="F168" s="248" t="s">
        <v>204</v>
      </c>
      <c r="G168" s="249" t="s">
        <v>181</v>
      </c>
      <c r="H168" s="250">
        <v>1</v>
      </c>
      <c r="I168" s="251"/>
      <c r="J168" s="252">
        <f>ROUND(I168*H168,2)</f>
        <v>0</v>
      </c>
      <c r="K168" s="253"/>
      <c r="L168" s="44"/>
      <c r="M168" s="254" t="s">
        <v>1</v>
      </c>
      <c r="N168" s="255" t="s">
        <v>45</v>
      </c>
      <c r="O168" s="94"/>
      <c r="P168" s="256">
        <f>O168*H168</f>
        <v>0</v>
      </c>
      <c r="Q168" s="256">
        <v>0</v>
      </c>
      <c r="R168" s="256">
        <f>Q168*H168</f>
        <v>0</v>
      </c>
      <c r="S168" s="256">
        <v>0</v>
      </c>
      <c r="T168" s="257">
        <f>S168*H168</f>
        <v>0</v>
      </c>
      <c r="U168" s="41"/>
      <c r="V168" s="41"/>
      <c r="W168" s="41"/>
      <c r="X168" s="41"/>
      <c r="Y168" s="41"/>
      <c r="Z168" s="41"/>
      <c r="AA168" s="41"/>
      <c r="AB168" s="41"/>
      <c r="AC168" s="41"/>
      <c r="AD168" s="41"/>
      <c r="AE168" s="41"/>
      <c r="AR168" s="258" t="s">
        <v>171</v>
      </c>
      <c r="AT168" s="258" t="s">
        <v>167</v>
      </c>
      <c r="AU168" s="258" t="s">
        <v>90</v>
      </c>
      <c r="AY168" s="18" t="s">
        <v>165</v>
      </c>
      <c r="BE168" s="146">
        <f>IF(N168="základní",J168,0)</f>
        <v>0</v>
      </c>
      <c r="BF168" s="146">
        <f>IF(N168="snížená",J168,0)</f>
        <v>0</v>
      </c>
      <c r="BG168" s="146">
        <f>IF(N168="zákl. přenesená",J168,0)</f>
        <v>0</v>
      </c>
      <c r="BH168" s="146">
        <f>IF(N168="sníž. přenesená",J168,0)</f>
        <v>0</v>
      </c>
      <c r="BI168" s="146">
        <f>IF(N168="nulová",J168,0)</f>
        <v>0</v>
      </c>
      <c r="BJ168" s="18" t="s">
        <v>88</v>
      </c>
      <c r="BK168" s="146">
        <f>ROUND(I168*H168,2)</f>
        <v>0</v>
      </c>
      <c r="BL168" s="18" t="s">
        <v>171</v>
      </c>
      <c r="BM168" s="258" t="s">
        <v>205</v>
      </c>
    </row>
    <row r="169" s="2" customFormat="1" ht="37.8" customHeight="1">
      <c r="A169" s="41"/>
      <c r="B169" s="42"/>
      <c r="C169" s="246" t="s">
        <v>206</v>
      </c>
      <c r="D169" s="246" t="s">
        <v>167</v>
      </c>
      <c r="E169" s="247" t="s">
        <v>207</v>
      </c>
      <c r="F169" s="248" t="s">
        <v>208</v>
      </c>
      <c r="G169" s="249" t="s">
        <v>181</v>
      </c>
      <c r="H169" s="250">
        <v>1</v>
      </c>
      <c r="I169" s="251"/>
      <c r="J169" s="252">
        <f>ROUND(I169*H169,2)</f>
        <v>0</v>
      </c>
      <c r="K169" s="253"/>
      <c r="L169" s="44"/>
      <c r="M169" s="254" t="s">
        <v>1</v>
      </c>
      <c r="N169" s="255" t="s">
        <v>45</v>
      </c>
      <c r="O169" s="94"/>
      <c r="P169" s="256">
        <f>O169*H169</f>
        <v>0</v>
      </c>
      <c r="Q169" s="256">
        <v>0</v>
      </c>
      <c r="R169" s="256">
        <f>Q169*H169</f>
        <v>0</v>
      </c>
      <c r="S169" s="256">
        <v>0</v>
      </c>
      <c r="T169" s="257">
        <f>S169*H169</f>
        <v>0</v>
      </c>
      <c r="U169" s="41"/>
      <c r="V169" s="41"/>
      <c r="W169" s="41"/>
      <c r="X169" s="41"/>
      <c r="Y169" s="41"/>
      <c r="Z169" s="41"/>
      <c r="AA169" s="41"/>
      <c r="AB169" s="41"/>
      <c r="AC169" s="41"/>
      <c r="AD169" s="41"/>
      <c r="AE169" s="41"/>
      <c r="AR169" s="258" t="s">
        <v>171</v>
      </c>
      <c r="AT169" s="258" t="s">
        <v>167</v>
      </c>
      <c r="AU169" s="258" t="s">
        <v>90</v>
      </c>
      <c r="AY169" s="18" t="s">
        <v>165</v>
      </c>
      <c r="BE169" s="146">
        <f>IF(N169="základní",J169,0)</f>
        <v>0</v>
      </c>
      <c r="BF169" s="146">
        <f>IF(N169="snížená",J169,0)</f>
        <v>0</v>
      </c>
      <c r="BG169" s="146">
        <f>IF(N169="zákl. přenesená",J169,0)</f>
        <v>0</v>
      </c>
      <c r="BH169" s="146">
        <f>IF(N169="sníž. přenesená",J169,0)</f>
        <v>0</v>
      </c>
      <c r="BI169" s="146">
        <f>IF(N169="nulová",J169,0)</f>
        <v>0</v>
      </c>
      <c r="BJ169" s="18" t="s">
        <v>88</v>
      </c>
      <c r="BK169" s="146">
        <f>ROUND(I169*H169,2)</f>
        <v>0</v>
      </c>
      <c r="BL169" s="18" t="s">
        <v>171</v>
      </c>
      <c r="BM169" s="258" t="s">
        <v>209</v>
      </c>
    </row>
    <row r="170" s="2" customFormat="1" ht="33" customHeight="1">
      <c r="A170" s="41"/>
      <c r="B170" s="42"/>
      <c r="C170" s="246" t="s">
        <v>210</v>
      </c>
      <c r="D170" s="246" t="s">
        <v>167</v>
      </c>
      <c r="E170" s="247" t="s">
        <v>211</v>
      </c>
      <c r="F170" s="248" t="s">
        <v>212</v>
      </c>
      <c r="G170" s="249" t="s">
        <v>170</v>
      </c>
      <c r="H170" s="250">
        <v>1</v>
      </c>
      <c r="I170" s="251"/>
      <c r="J170" s="252">
        <f>ROUND(I170*H170,2)</f>
        <v>0</v>
      </c>
      <c r="K170" s="253"/>
      <c r="L170" s="44"/>
      <c r="M170" s="254" t="s">
        <v>1</v>
      </c>
      <c r="N170" s="255" t="s">
        <v>45</v>
      </c>
      <c r="O170" s="94"/>
      <c r="P170" s="256">
        <f>O170*H170</f>
        <v>0</v>
      </c>
      <c r="Q170" s="256">
        <v>0</v>
      </c>
      <c r="R170" s="256">
        <f>Q170*H170</f>
        <v>0</v>
      </c>
      <c r="S170" s="256">
        <v>0</v>
      </c>
      <c r="T170" s="257">
        <f>S170*H170</f>
        <v>0</v>
      </c>
      <c r="U170" s="41"/>
      <c r="V170" s="41"/>
      <c r="W170" s="41"/>
      <c r="X170" s="41"/>
      <c r="Y170" s="41"/>
      <c r="Z170" s="41"/>
      <c r="AA170" s="41"/>
      <c r="AB170" s="41"/>
      <c r="AC170" s="41"/>
      <c r="AD170" s="41"/>
      <c r="AE170" s="41"/>
      <c r="AR170" s="258" t="s">
        <v>171</v>
      </c>
      <c r="AT170" s="258" t="s">
        <v>167</v>
      </c>
      <c r="AU170" s="258" t="s">
        <v>90</v>
      </c>
      <c r="AY170" s="18" t="s">
        <v>165</v>
      </c>
      <c r="BE170" s="146">
        <f>IF(N170="základní",J170,0)</f>
        <v>0</v>
      </c>
      <c r="BF170" s="146">
        <f>IF(N170="snížená",J170,0)</f>
        <v>0</v>
      </c>
      <c r="BG170" s="146">
        <f>IF(N170="zákl. přenesená",J170,0)</f>
        <v>0</v>
      </c>
      <c r="BH170" s="146">
        <f>IF(N170="sníž. přenesená",J170,0)</f>
        <v>0</v>
      </c>
      <c r="BI170" s="146">
        <f>IF(N170="nulová",J170,0)</f>
        <v>0</v>
      </c>
      <c r="BJ170" s="18" t="s">
        <v>88</v>
      </c>
      <c r="BK170" s="146">
        <f>ROUND(I170*H170,2)</f>
        <v>0</v>
      </c>
      <c r="BL170" s="18" t="s">
        <v>171</v>
      </c>
      <c r="BM170" s="258" t="s">
        <v>213</v>
      </c>
    </row>
    <row r="171" s="2" customFormat="1" ht="62.7" customHeight="1">
      <c r="A171" s="41"/>
      <c r="B171" s="42"/>
      <c r="C171" s="246" t="s">
        <v>214</v>
      </c>
      <c r="D171" s="246" t="s">
        <v>167</v>
      </c>
      <c r="E171" s="247" t="s">
        <v>215</v>
      </c>
      <c r="F171" s="248" t="s">
        <v>216</v>
      </c>
      <c r="G171" s="249" t="s">
        <v>181</v>
      </c>
      <c r="H171" s="250">
        <v>9</v>
      </c>
      <c r="I171" s="251"/>
      <c r="J171" s="252">
        <f>ROUND(I171*H171,2)</f>
        <v>0</v>
      </c>
      <c r="K171" s="253"/>
      <c r="L171" s="44"/>
      <c r="M171" s="254" t="s">
        <v>1</v>
      </c>
      <c r="N171" s="255" t="s">
        <v>45</v>
      </c>
      <c r="O171" s="94"/>
      <c r="P171" s="256">
        <f>O171*H171</f>
        <v>0</v>
      </c>
      <c r="Q171" s="256">
        <v>0</v>
      </c>
      <c r="R171" s="256">
        <f>Q171*H171</f>
        <v>0</v>
      </c>
      <c r="S171" s="256">
        <v>0</v>
      </c>
      <c r="T171" s="257">
        <f>S171*H171</f>
        <v>0</v>
      </c>
      <c r="U171" s="41"/>
      <c r="V171" s="41"/>
      <c r="W171" s="41"/>
      <c r="X171" s="41"/>
      <c r="Y171" s="41"/>
      <c r="Z171" s="41"/>
      <c r="AA171" s="41"/>
      <c r="AB171" s="41"/>
      <c r="AC171" s="41"/>
      <c r="AD171" s="41"/>
      <c r="AE171" s="41"/>
      <c r="AR171" s="258" t="s">
        <v>171</v>
      </c>
      <c r="AT171" s="258" t="s">
        <v>167</v>
      </c>
      <c r="AU171" s="258" t="s">
        <v>90</v>
      </c>
      <c r="AY171" s="18" t="s">
        <v>165</v>
      </c>
      <c r="BE171" s="146">
        <f>IF(N171="základní",J171,0)</f>
        <v>0</v>
      </c>
      <c r="BF171" s="146">
        <f>IF(N171="snížená",J171,0)</f>
        <v>0</v>
      </c>
      <c r="BG171" s="146">
        <f>IF(N171="zákl. přenesená",J171,0)</f>
        <v>0</v>
      </c>
      <c r="BH171" s="146">
        <f>IF(N171="sníž. přenesená",J171,0)</f>
        <v>0</v>
      </c>
      <c r="BI171" s="146">
        <f>IF(N171="nulová",J171,0)</f>
        <v>0</v>
      </c>
      <c r="BJ171" s="18" t="s">
        <v>88</v>
      </c>
      <c r="BK171" s="146">
        <f>ROUND(I171*H171,2)</f>
        <v>0</v>
      </c>
      <c r="BL171" s="18" t="s">
        <v>171</v>
      </c>
      <c r="BM171" s="258" t="s">
        <v>217</v>
      </c>
    </row>
    <row r="172" s="2" customFormat="1" ht="62.7" customHeight="1">
      <c r="A172" s="41"/>
      <c r="B172" s="42"/>
      <c r="C172" s="246" t="s">
        <v>218</v>
      </c>
      <c r="D172" s="246" t="s">
        <v>167</v>
      </c>
      <c r="E172" s="247" t="s">
        <v>219</v>
      </c>
      <c r="F172" s="248" t="s">
        <v>220</v>
      </c>
      <c r="G172" s="249" t="s">
        <v>181</v>
      </c>
      <c r="H172" s="250">
        <v>9</v>
      </c>
      <c r="I172" s="251"/>
      <c r="J172" s="252">
        <f>ROUND(I172*H172,2)</f>
        <v>0</v>
      </c>
      <c r="K172" s="253"/>
      <c r="L172" s="44"/>
      <c r="M172" s="254" t="s">
        <v>1</v>
      </c>
      <c r="N172" s="255" t="s">
        <v>45</v>
      </c>
      <c r="O172" s="94"/>
      <c r="P172" s="256">
        <f>O172*H172</f>
        <v>0</v>
      </c>
      <c r="Q172" s="256">
        <v>0</v>
      </c>
      <c r="R172" s="256">
        <f>Q172*H172</f>
        <v>0</v>
      </c>
      <c r="S172" s="256">
        <v>0</v>
      </c>
      <c r="T172" s="257">
        <f>S172*H172</f>
        <v>0</v>
      </c>
      <c r="U172" s="41"/>
      <c r="V172" s="41"/>
      <c r="W172" s="41"/>
      <c r="X172" s="41"/>
      <c r="Y172" s="41"/>
      <c r="Z172" s="41"/>
      <c r="AA172" s="41"/>
      <c r="AB172" s="41"/>
      <c r="AC172" s="41"/>
      <c r="AD172" s="41"/>
      <c r="AE172" s="41"/>
      <c r="AR172" s="258" t="s">
        <v>171</v>
      </c>
      <c r="AT172" s="258" t="s">
        <v>167</v>
      </c>
      <c r="AU172" s="258" t="s">
        <v>90</v>
      </c>
      <c r="AY172" s="18" t="s">
        <v>165</v>
      </c>
      <c r="BE172" s="146">
        <f>IF(N172="základní",J172,0)</f>
        <v>0</v>
      </c>
      <c r="BF172" s="146">
        <f>IF(N172="snížená",J172,0)</f>
        <v>0</v>
      </c>
      <c r="BG172" s="146">
        <f>IF(N172="zákl. přenesená",J172,0)</f>
        <v>0</v>
      </c>
      <c r="BH172" s="146">
        <f>IF(N172="sníž. přenesená",J172,0)</f>
        <v>0</v>
      </c>
      <c r="BI172" s="146">
        <f>IF(N172="nulová",J172,0)</f>
        <v>0</v>
      </c>
      <c r="BJ172" s="18" t="s">
        <v>88</v>
      </c>
      <c r="BK172" s="146">
        <f>ROUND(I172*H172,2)</f>
        <v>0</v>
      </c>
      <c r="BL172" s="18" t="s">
        <v>171</v>
      </c>
      <c r="BM172" s="258" t="s">
        <v>221</v>
      </c>
    </row>
    <row r="173" s="2" customFormat="1" ht="55.5" customHeight="1">
      <c r="A173" s="41"/>
      <c r="B173" s="42"/>
      <c r="C173" s="246" t="s">
        <v>8</v>
      </c>
      <c r="D173" s="246" t="s">
        <v>167</v>
      </c>
      <c r="E173" s="247" t="s">
        <v>222</v>
      </c>
      <c r="F173" s="248" t="s">
        <v>223</v>
      </c>
      <c r="G173" s="249" t="s">
        <v>181</v>
      </c>
      <c r="H173" s="250">
        <v>9</v>
      </c>
      <c r="I173" s="251"/>
      <c r="J173" s="252">
        <f>ROUND(I173*H173,2)</f>
        <v>0</v>
      </c>
      <c r="K173" s="253"/>
      <c r="L173" s="44"/>
      <c r="M173" s="254" t="s">
        <v>1</v>
      </c>
      <c r="N173" s="255" t="s">
        <v>45</v>
      </c>
      <c r="O173" s="94"/>
      <c r="P173" s="256">
        <f>O173*H173</f>
        <v>0</v>
      </c>
      <c r="Q173" s="256">
        <v>0</v>
      </c>
      <c r="R173" s="256">
        <f>Q173*H173</f>
        <v>0</v>
      </c>
      <c r="S173" s="256">
        <v>0</v>
      </c>
      <c r="T173" s="257">
        <f>S173*H173</f>
        <v>0</v>
      </c>
      <c r="U173" s="41"/>
      <c r="V173" s="41"/>
      <c r="W173" s="41"/>
      <c r="X173" s="41"/>
      <c r="Y173" s="41"/>
      <c r="Z173" s="41"/>
      <c r="AA173" s="41"/>
      <c r="AB173" s="41"/>
      <c r="AC173" s="41"/>
      <c r="AD173" s="41"/>
      <c r="AE173" s="41"/>
      <c r="AR173" s="258" t="s">
        <v>171</v>
      </c>
      <c r="AT173" s="258" t="s">
        <v>167</v>
      </c>
      <c r="AU173" s="258" t="s">
        <v>90</v>
      </c>
      <c r="AY173" s="18" t="s">
        <v>165</v>
      </c>
      <c r="BE173" s="146">
        <f>IF(N173="základní",J173,0)</f>
        <v>0</v>
      </c>
      <c r="BF173" s="146">
        <f>IF(N173="snížená",J173,0)</f>
        <v>0</v>
      </c>
      <c r="BG173" s="146">
        <f>IF(N173="zákl. přenesená",J173,0)</f>
        <v>0</v>
      </c>
      <c r="BH173" s="146">
        <f>IF(N173="sníž. přenesená",J173,0)</f>
        <v>0</v>
      </c>
      <c r="BI173" s="146">
        <f>IF(N173="nulová",J173,0)</f>
        <v>0</v>
      </c>
      <c r="BJ173" s="18" t="s">
        <v>88</v>
      </c>
      <c r="BK173" s="146">
        <f>ROUND(I173*H173,2)</f>
        <v>0</v>
      </c>
      <c r="BL173" s="18" t="s">
        <v>171</v>
      </c>
      <c r="BM173" s="258" t="s">
        <v>224</v>
      </c>
    </row>
    <row r="174" s="2" customFormat="1" ht="33" customHeight="1">
      <c r="A174" s="41"/>
      <c r="B174" s="42"/>
      <c r="C174" s="246" t="s">
        <v>225</v>
      </c>
      <c r="D174" s="246" t="s">
        <v>167</v>
      </c>
      <c r="E174" s="247" t="s">
        <v>226</v>
      </c>
      <c r="F174" s="248" t="s">
        <v>227</v>
      </c>
      <c r="G174" s="249" t="s">
        <v>170</v>
      </c>
      <c r="H174" s="250">
        <v>9</v>
      </c>
      <c r="I174" s="251"/>
      <c r="J174" s="252">
        <f>ROUND(I174*H174,2)</f>
        <v>0</v>
      </c>
      <c r="K174" s="253"/>
      <c r="L174" s="44"/>
      <c r="M174" s="254" t="s">
        <v>1</v>
      </c>
      <c r="N174" s="255" t="s">
        <v>45</v>
      </c>
      <c r="O174" s="94"/>
      <c r="P174" s="256">
        <f>O174*H174</f>
        <v>0</v>
      </c>
      <c r="Q174" s="256">
        <v>0</v>
      </c>
      <c r="R174" s="256">
        <f>Q174*H174</f>
        <v>0</v>
      </c>
      <c r="S174" s="256">
        <v>0</v>
      </c>
      <c r="T174" s="257">
        <f>S174*H174</f>
        <v>0</v>
      </c>
      <c r="U174" s="41"/>
      <c r="V174" s="41"/>
      <c r="W174" s="41"/>
      <c r="X174" s="41"/>
      <c r="Y174" s="41"/>
      <c r="Z174" s="41"/>
      <c r="AA174" s="41"/>
      <c r="AB174" s="41"/>
      <c r="AC174" s="41"/>
      <c r="AD174" s="41"/>
      <c r="AE174" s="41"/>
      <c r="AR174" s="258" t="s">
        <v>171</v>
      </c>
      <c r="AT174" s="258" t="s">
        <v>167</v>
      </c>
      <c r="AU174" s="258" t="s">
        <v>90</v>
      </c>
      <c r="AY174" s="18" t="s">
        <v>165</v>
      </c>
      <c r="BE174" s="146">
        <f>IF(N174="základní",J174,0)</f>
        <v>0</v>
      </c>
      <c r="BF174" s="146">
        <f>IF(N174="snížená",J174,0)</f>
        <v>0</v>
      </c>
      <c r="BG174" s="146">
        <f>IF(N174="zákl. přenesená",J174,0)</f>
        <v>0</v>
      </c>
      <c r="BH174" s="146">
        <f>IF(N174="sníž. přenesená",J174,0)</f>
        <v>0</v>
      </c>
      <c r="BI174" s="146">
        <f>IF(N174="nulová",J174,0)</f>
        <v>0</v>
      </c>
      <c r="BJ174" s="18" t="s">
        <v>88</v>
      </c>
      <c r="BK174" s="146">
        <f>ROUND(I174*H174,2)</f>
        <v>0</v>
      </c>
      <c r="BL174" s="18" t="s">
        <v>171</v>
      </c>
      <c r="BM174" s="258" t="s">
        <v>228</v>
      </c>
    </row>
    <row r="175" s="12" customFormat="1" ht="22.8" customHeight="1">
      <c r="A175" s="12"/>
      <c r="B175" s="230"/>
      <c r="C175" s="231"/>
      <c r="D175" s="232" t="s">
        <v>79</v>
      </c>
      <c r="E175" s="244" t="s">
        <v>90</v>
      </c>
      <c r="F175" s="244" t="s">
        <v>229</v>
      </c>
      <c r="G175" s="231"/>
      <c r="H175" s="231"/>
      <c r="I175" s="234"/>
      <c r="J175" s="245">
        <f>BK175</f>
        <v>0</v>
      </c>
      <c r="K175" s="231"/>
      <c r="L175" s="236"/>
      <c r="M175" s="237"/>
      <c r="N175" s="238"/>
      <c r="O175" s="238"/>
      <c r="P175" s="239">
        <f>SUM(P176:P210)</f>
        <v>0</v>
      </c>
      <c r="Q175" s="238"/>
      <c r="R175" s="239">
        <f>SUM(R176:R210)</f>
        <v>52.176480849999997</v>
      </c>
      <c r="S175" s="238"/>
      <c r="T175" s="240">
        <f>SUM(T176:T210)</f>
        <v>0</v>
      </c>
      <c r="U175" s="12"/>
      <c r="V175" s="12"/>
      <c r="W175" s="12"/>
      <c r="X175" s="12"/>
      <c r="Y175" s="12"/>
      <c r="Z175" s="12"/>
      <c r="AA175" s="12"/>
      <c r="AB175" s="12"/>
      <c r="AC175" s="12"/>
      <c r="AD175" s="12"/>
      <c r="AE175" s="12"/>
      <c r="AR175" s="241" t="s">
        <v>88</v>
      </c>
      <c r="AT175" s="242" t="s">
        <v>79</v>
      </c>
      <c r="AU175" s="242" t="s">
        <v>88</v>
      </c>
      <c r="AY175" s="241" t="s">
        <v>165</v>
      </c>
      <c r="BK175" s="243">
        <f>SUM(BK176:BK210)</f>
        <v>0</v>
      </c>
    </row>
    <row r="176" s="2" customFormat="1" ht="33" customHeight="1">
      <c r="A176" s="41"/>
      <c r="B176" s="42"/>
      <c r="C176" s="246" t="s">
        <v>230</v>
      </c>
      <c r="D176" s="246" t="s">
        <v>167</v>
      </c>
      <c r="E176" s="247" t="s">
        <v>231</v>
      </c>
      <c r="F176" s="248" t="s">
        <v>232</v>
      </c>
      <c r="G176" s="249" t="s">
        <v>188</v>
      </c>
      <c r="H176" s="250">
        <v>10.505000000000001</v>
      </c>
      <c r="I176" s="251"/>
      <c r="J176" s="252">
        <f>ROUND(I176*H176,2)</f>
        <v>0</v>
      </c>
      <c r="K176" s="253"/>
      <c r="L176" s="44"/>
      <c r="M176" s="254" t="s">
        <v>1</v>
      </c>
      <c r="N176" s="255" t="s">
        <v>45</v>
      </c>
      <c r="O176" s="94"/>
      <c r="P176" s="256">
        <f>O176*H176</f>
        <v>0</v>
      </c>
      <c r="Q176" s="256">
        <v>2.5018699999999998</v>
      </c>
      <c r="R176" s="256">
        <f>Q176*H176</f>
        <v>26.282144349999999</v>
      </c>
      <c r="S176" s="256">
        <v>0</v>
      </c>
      <c r="T176" s="257">
        <f>S176*H176</f>
        <v>0</v>
      </c>
      <c r="U176" s="41"/>
      <c r="V176" s="41"/>
      <c r="W176" s="41"/>
      <c r="X176" s="41"/>
      <c r="Y176" s="41"/>
      <c r="Z176" s="41"/>
      <c r="AA176" s="41"/>
      <c r="AB176" s="41"/>
      <c r="AC176" s="41"/>
      <c r="AD176" s="41"/>
      <c r="AE176" s="41"/>
      <c r="AR176" s="258" t="s">
        <v>171</v>
      </c>
      <c r="AT176" s="258" t="s">
        <v>167</v>
      </c>
      <c r="AU176" s="258" t="s">
        <v>90</v>
      </c>
      <c r="AY176" s="18" t="s">
        <v>165</v>
      </c>
      <c r="BE176" s="146">
        <f>IF(N176="základní",J176,0)</f>
        <v>0</v>
      </c>
      <c r="BF176" s="146">
        <f>IF(N176="snížená",J176,0)</f>
        <v>0</v>
      </c>
      <c r="BG176" s="146">
        <f>IF(N176="zákl. přenesená",J176,0)</f>
        <v>0</v>
      </c>
      <c r="BH176" s="146">
        <f>IF(N176="sníž. přenesená",J176,0)</f>
        <v>0</v>
      </c>
      <c r="BI176" s="146">
        <f>IF(N176="nulová",J176,0)</f>
        <v>0</v>
      </c>
      <c r="BJ176" s="18" t="s">
        <v>88</v>
      </c>
      <c r="BK176" s="146">
        <f>ROUND(I176*H176,2)</f>
        <v>0</v>
      </c>
      <c r="BL176" s="18" t="s">
        <v>171</v>
      </c>
      <c r="BM176" s="258" t="s">
        <v>233</v>
      </c>
    </row>
    <row r="177" s="13" customFormat="1">
      <c r="A177" s="13"/>
      <c r="B177" s="259"/>
      <c r="C177" s="260"/>
      <c r="D177" s="261" t="s">
        <v>173</v>
      </c>
      <c r="E177" s="262" t="s">
        <v>1</v>
      </c>
      <c r="F177" s="263" t="s">
        <v>234</v>
      </c>
      <c r="G177" s="260"/>
      <c r="H177" s="262" t="s">
        <v>1</v>
      </c>
      <c r="I177" s="264"/>
      <c r="J177" s="260"/>
      <c r="K177" s="260"/>
      <c r="L177" s="265"/>
      <c r="M177" s="266"/>
      <c r="N177" s="267"/>
      <c r="O177" s="267"/>
      <c r="P177" s="267"/>
      <c r="Q177" s="267"/>
      <c r="R177" s="267"/>
      <c r="S177" s="267"/>
      <c r="T177" s="268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269" t="s">
        <v>173</v>
      </c>
      <c r="AU177" s="269" t="s">
        <v>90</v>
      </c>
      <c r="AV177" s="13" t="s">
        <v>88</v>
      </c>
      <c r="AW177" s="13" t="s">
        <v>32</v>
      </c>
      <c r="AX177" s="13" t="s">
        <v>80</v>
      </c>
      <c r="AY177" s="269" t="s">
        <v>165</v>
      </c>
    </row>
    <row r="178" s="14" customFormat="1">
      <c r="A178" s="14"/>
      <c r="B178" s="270"/>
      <c r="C178" s="271"/>
      <c r="D178" s="261" t="s">
        <v>173</v>
      </c>
      <c r="E178" s="272" t="s">
        <v>1</v>
      </c>
      <c r="F178" s="273" t="s">
        <v>235</v>
      </c>
      <c r="G178" s="271"/>
      <c r="H178" s="274">
        <v>0.496</v>
      </c>
      <c r="I178" s="275"/>
      <c r="J178" s="271"/>
      <c r="K178" s="271"/>
      <c r="L178" s="276"/>
      <c r="M178" s="277"/>
      <c r="N178" s="278"/>
      <c r="O178" s="278"/>
      <c r="P178" s="278"/>
      <c r="Q178" s="278"/>
      <c r="R178" s="278"/>
      <c r="S178" s="278"/>
      <c r="T178" s="279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T178" s="280" t="s">
        <v>173</v>
      </c>
      <c r="AU178" s="280" t="s">
        <v>90</v>
      </c>
      <c r="AV178" s="14" t="s">
        <v>90</v>
      </c>
      <c r="AW178" s="14" t="s">
        <v>32</v>
      </c>
      <c r="AX178" s="14" t="s">
        <v>80</v>
      </c>
      <c r="AY178" s="280" t="s">
        <v>165</v>
      </c>
    </row>
    <row r="179" s="14" customFormat="1">
      <c r="A179" s="14"/>
      <c r="B179" s="270"/>
      <c r="C179" s="271"/>
      <c r="D179" s="261" t="s">
        <v>173</v>
      </c>
      <c r="E179" s="272" t="s">
        <v>1</v>
      </c>
      <c r="F179" s="273" t="s">
        <v>236</v>
      </c>
      <c r="G179" s="271"/>
      <c r="H179" s="274">
        <v>10.009</v>
      </c>
      <c r="I179" s="275"/>
      <c r="J179" s="271"/>
      <c r="K179" s="271"/>
      <c r="L179" s="276"/>
      <c r="M179" s="277"/>
      <c r="N179" s="278"/>
      <c r="O179" s="278"/>
      <c r="P179" s="278"/>
      <c r="Q179" s="278"/>
      <c r="R179" s="278"/>
      <c r="S179" s="278"/>
      <c r="T179" s="279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T179" s="280" t="s">
        <v>173</v>
      </c>
      <c r="AU179" s="280" t="s">
        <v>90</v>
      </c>
      <c r="AV179" s="14" t="s">
        <v>90</v>
      </c>
      <c r="AW179" s="14" t="s">
        <v>32</v>
      </c>
      <c r="AX179" s="14" t="s">
        <v>80</v>
      </c>
      <c r="AY179" s="280" t="s">
        <v>165</v>
      </c>
    </row>
    <row r="180" s="15" customFormat="1">
      <c r="A180" s="15"/>
      <c r="B180" s="281"/>
      <c r="C180" s="282"/>
      <c r="D180" s="261" t="s">
        <v>173</v>
      </c>
      <c r="E180" s="283" t="s">
        <v>1</v>
      </c>
      <c r="F180" s="284" t="s">
        <v>176</v>
      </c>
      <c r="G180" s="282"/>
      <c r="H180" s="285">
        <v>10.505000000000001</v>
      </c>
      <c r="I180" s="286"/>
      <c r="J180" s="282"/>
      <c r="K180" s="282"/>
      <c r="L180" s="287"/>
      <c r="M180" s="288"/>
      <c r="N180" s="289"/>
      <c r="O180" s="289"/>
      <c r="P180" s="289"/>
      <c r="Q180" s="289"/>
      <c r="R180" s="289"/>
      <c r="S180" s="289"/>
      <c r="T180" s="290"/>
      <c r="U180" s="15"/>
      <c r="V180" s="15"/>
      <c r="W180" s="15"/>
      <c r="X180" s="15"/>
      <c r="Y180" s="15"/>
      <c r="Z180" s="15"/>
      <c r="AA180" s="15"/>
      <c r="AB180" s="15"/>
      <c r="AC180" s="15"/>
      <c r="AD180" s="15"/>
      <c r="AE180" s="15"/>
      <c r="AT180" s="291" t="s">
        <v>173</v>
      </c>
      <c r="AU180" s="291" t="s">
        <v>90</v>
      </c>
      <c r="AV180" s="15" t="s">
        <v>177</v>
      </c>
      <c r="AW180" s="15" t="s">
        <v>32</v>
      </c>
      <c r="AX180" s="15" t="s">
        <v>80</v>
      </c>
      <c r="AY180" s="291" t="s">
        <v>165</v>
      </c>
    </row>
    <row r="181" s="16" customFormat="1">
      <c r="A181" s="16"/>
      <c r="B181" s="292"/>
      <c r="C181" s="293"/>
      <c r="D181" s="261" t="s">
        <v>173</v>
      </c>
      <c r="E181" s="294" t="s">
        <v>1</v>
      </c>
      <c r="F181" s="295" t="s">
        <v>178</v>
      </c>
      <c r="G181" s="293"/>
      <c r="H181" s="296">
        <v>10.505000000000001</v>
      </c>
      <c r="I181" s="297"/>
      <c r="J181" s="293"/>
      <c r="K181" s="293"/>
      <c r="L181" s="298"/>
      <c r="M181" s="299"/>
      <c r="N181" s="300"/>
      <c r="O181" s="300"/>
      <c r="P181" s="300"/>
      <c r="Q181" s="300"/>
      <c r="R181" s="300"/>
      <c r="S181" s="300"/>
      <c r="T181" s="301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T181" s="302" t="s">
        <v>173</v>
      </c>
      <c r="AU181" s="302" t="s">
        <v>90</v>
      </c>
      <c r="AV181" s="16" t="s">
        <v>171</v>
      </c>
      <c r="AW181" s="16" t="s">
        <v>32</v>
      </c>
      <c r="AX181" s="16" t="s">
        <v>88</v>
      </c>
      <c r="AY181" s="302" t="s">
        <v>165</v>
      </c>
    </row>
    <row r="182" s="2" customFormat="1" ht="16.5" customHeight="1">
      <c r="A182" s="41"/>
      <c r="B182" s="42"/>
      <c r="C182" s="246" t="s">
        <v>237</v>
      </c>
      <c r="D182" s="246" t="s">
        <v>167</v>
      </c>
      <c r="E182" s="247" t="s">
        <v>238</v>
      </c>
      <c r="F182" s="248" t="s">
        <v>239</v>
      </c>
      <c r="G182" s="249" t="s">
        <v>170</v>
      </c>
      <c r="H182" s="250">
        <v>4.8730000000000002</v>
      </c>
      <c r="I182" s="251"/>
      <c r="J182" s="252">
        <f>ROUND(I182*H182,2)</f>
        <v>0</v>
      </c>
      <c r="K182" s="253"/>
      <c r="L182" s="44"/>
      <c r="M182" s="254" t="s">
        <v>1</v>
      </c>
      <c r="N182" s="255" t="s">
        <v>45</v>
      </c>
      <c r="O182" s="94"/>
      <c r="P182" s="256">
        <f>O182*H182</f>
        <v>0</v>
      </c>
      <c r="Q182" s="256">
        <v>0.0029399999999999999</v>
      </c>
      <c r="R182" s="256">
        <f>Q182*H182</f>
        <v>0.01432662</v>
      </c>
      <c r="S182" s="256">
        <v>0</v>
      </c>
      <c r="T182" s="257">
        <f>S182*H182</f>
        <v>0</v>
      </c>
      <c r="U182" s="41"/>
      <c r="V182" s="41"/>
      <c r="W182" s="41"/>
      <c r="X182" s="41"/>
      <c r="Y182" s="41"/>
      <c r="Z182" s="41"/>
      <c r="AA182" s="41"/>
      <c r="AB182" s="41"/>
      <c r="AC182" s="41"/>
      <c r="AD182" s="41"/>
      <c r="AE182" s="41"/>
      <c r="AR182" s="258" t="s">
        <v>171</v>
      </c>
      <c r="AT182" s="258" t="s">
        <v>167</v>
      </c>
      <c r="AU182" s="258" t="s">
        <v>90</v>
      </c>
      <c r="AY182" s="18" t="s">
        <v>165</v>
      </c>
      <c r="BE182" s="146">
        <f>IF(N182="základní",J182,0)</f>
        <v>0</v>
      </c>
      <c r="BF182" s="146">
        <f>IF(N182="snížená",J182,0)</f>
        <v>0</v>
      </c>
      <c r="BG182" s="146">
        <f>IF(N182="zákl. přenesená",J182,0)</f>
        <v>0</v>
      </c>
      <c r="BH182" s="146">
        <f>IF(N182="sníž. přenesená",J182,0)</f>
        <v>0</v>
      </c>
      <c r="BI182" s="146">
        <f>IF(N182="nulová",J182,0)</f>
        <v>0</v>
      </c>
      <c r="BJ182" s="18" t="s">
        <v>88</v>
      </c>
      <c r="BK182" s="146">
        <f>ROUND(I182*H182,2)</f>
        <v>0</v>
      </c>
      <c r="BL182" s="18" t="s">
        <v>171</v>
      </c>
      <c r="BM182" s="258" t="s">
        <v>240</v>
      </c>
    </row>
    <row r="183" s="13" customFormat="1">
      <c r="A183" s="13"/>
      <c r="B183" s="259"/>
      <c r="C183" s="260"/>
      <c r="D183" s="261" t="s">
        <v>173</v>
      </c>
      <c r="E183" s="262" t="s">
        <v>1</v>
      </c>
      <c r="F183" s="263" t="s">
        <v>241</v>
      </c>
      <c r="G183" s="260"/>
      <c r="H183" s="262" t="s">
        <v>1</v>
      </c>
      <c r="I183" s="264"/>
      <c r="J183" s="260"/>
      <c r="K183" s="260"/>
      <c r="L183" s="265"/>
      <c r="M183" s="266"/>
      <c r="N183" s="267"/>
      <c r="O183" s="267"/>
      <c r="P183" s="267"/>
      <c r="Q183" s="267"/>
      <c r="R183" s="267"/>
      <c r="S183" s="267"/>
      <c r="T183" s="268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69" t="s">
        <v>173</v>
      </c>
      <c r="AU183" s="269" t="s">
        <v>90</v>
      </c>
      <c r="AV183" s="13" t="s">
        <v>88</v>
      </c>
      <c r="AW183" s="13" t="s">
        <v>32</v>
      </c>
      <c r="AX183" s="13" t="s">
        <v>80</v>
      </c>
      <c r="AY183" s="269" t="s">
        <v>165</v>
      </c>
    </row>
    <row r="184" s="14" customFormat="1">
      <c r="A184" s="14"/>
      <c r="B184" s="270"/>
      <c r="C184" s="271"/>
      <c r="D184" s="261" t="s">
        <v>173</v>
      </c>
      <c r="E184" s="272" t="s">
        <v>1</v>
      </c>
      <c r="F184" s="273" t="s">
        <v>242</v>
      </c>
      <c r="G184" s="271"/>
      <c r="H184" s="274">
        <v>4.8730000000000002</v>
      </c>
      <c r="I184" s="275"/>
      <c r="J184" s="271"/>
      <c r="K184" s="271"/>
      <c r="L184" s="276"/>
      <c r="M184" s="277"/>
      <c r="N184" s="278"/>
      <c r="O184" s="278"/>
      <c r="P184" s="278"/>
      <c r="Q184" s="278"/>
      <c r="R184" s="278"/>
      <c r="S184" s="278"/>
      <c r="T184" s="279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T184" s="280" t="s">
        <v>173</v>
      </c>
      <c r="AU184" s="280" t="s">
        <v>90</v>
      </c>
      <c r="AV184" s="14" t="s">
        <v>90</v>
      </c>
      <c r="AW184" s="14" t="s">
        <v>32</v>
      </c>
      <c r="AX184" s="14" t="s">
        <v>80</v>
      </c>
      <c r="AY184" s="280" t="s">
        <v>165</v>
      </c>
    </row>
    <row r="185" s="15" customFormat="1">
      <c r="A185" s="15"/>
      <c r="B185" s="281"/>
      <c r="C185" s="282"/>
      <c r="D185" s="261" t="s">
        <v>173</v>
      </c>
      <c r="E185" s="283" t="s">
        <v>1</v>
      </c>
      <c r="F185" s="284" t="s">
        <v>176</v>
      </c>
      <c r="G185" s="282"/>
      <c r="H185" s="285">
        <v>4.8730000000000002</v>
      </c>
      <c r="I185" s="286"/>
      <c r="J185" s="282"/>
      <c r="K185" s="282"/>
      <c r="L185" s="287"/>
      <c r="M185" s="288"/>
      <c r="N185" s="289"/>
      <c r="O185" s="289"/>
      <c r="P185" s="289"/>
      <c r="Q185" s="289"/>
      <c r="R185" s="289"/>
      <c r="S185" s="289"/>
      <c r="T185" s="290"/>
      <c r="U185" s="15"/>
      <c r="V185" s="15"/>
      <c r="W185" s="15"/>
      <c r="X185" s="15"/>
      <c r="Y185" s="15"/>
      <c r="Z185" s="15"/>
      <c r="AA185" s="15"/>
      <c r="AB185" s="15"/>
      <c r="AC185" s="15"/>
      <c r="AD185" s="15"/>
      <c r="AE185" s="15"/>
      <c r="AT185" s="291" t="s">
        <v>173</v>
      </c>
      <c r="AU185" s="291" t="s">
        <v>90</v>
      </c>
      <c r="AV185" s="15" t="s">
        <v>177</v>
      </c>
      <c r="AW185" s="15" t="s">
        <v>32</v>
      </c>
      <c r="AX185" s="15" t="s">
        <v>80</v>
      </c>
      <c r="AY185" s="291" t="s">
        <v>165</v>
      </c>
    </row>
    <row r="186" s="16" customFormat="1">
      <c r="A186" s="16"/>
      <c r="B186" s="292"/>
      <c r="C186" s="293"/>
      <c r="D186" s="261" t="s">
        <v>173</v>
      </c>
      <c r="E186" s="294" t="s">
        <v>1</v>
      </c>
      <c r="F186" s="295" t="s">
        <v>178</v>
      </c>
      <c r="G186" s="293"/>
      <c r="H186" s="296">
        <v>4.8730000000000002</v>
      </c>
      <c r="I186" s="297"/>
      <c r="J186" s="293"/>
      <c r="K186" s="293"/>
      <c r="L186" s="298"/>
      <c r="M186" s="299"/>
      <c r="N186" s="300"/>
      <c r="O186" s="300"/>
      <c r="P186" s="300"/>
      <c r="Q186" s="300"/>
      <c r="R186" s="300"/>
      <c r="S186" s="300"/>
      <c r="T186" s="301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T186" s="302" t="s">
        <v>173</v>
      </c>
      <c r="AU186" s="302" t="s">
        <v>90</v>
      </c>
      <c r="AV186" s="16" t="s">
        <v>171</v>
      </c>
      <c r="AW186" s="16" t="s">
        <v>32</v>
      </c>
      <c r="AX186" s="16" t="s">
        <v>88</v>
      </c>
      <c r="AY186" s="302" t="s">
        <v>165</v>
      </c>
    </row>
    <row r="187" s="2" customFormat="1" ht="16.5" customHeight="1">
      <c r="A187" s="41"/>
      <c r="B187" s="42"/>
      <c r="C187" s="246" t="s">
        <v>243</v>
      </c>
      <c r="D187" s="246" t="s">
        <v>167</v>
      </c>
      <c r="E187" s="247" t="s">
        <v>244</v>
      </c>
      <c r="F187" s="248" t="s">
        <v>245</v>
      </c>
      <c r="G187" s="249" t="s">
        <v>170</v>
      </c>
      <c r="H187" s="250">
        <v>4.8730000000000002</v>
      </c>
      <c r="I187" s="251"/>
      <c r="J187" s="252">
        <f>ROUND(I187*H187,2)</f>
        <v>0</v>
      </c>
      <c r="K187" s="253"/>
      <c r="L187" s="44"/>
      <c r="M187" s="254" t="s">
        <v>1</v>
      </c>
      <c r="N187" s="255" t="s">
        <v>45</v>
      </c>
      <c r="O187" s="94"/>
      <c r="P187" s="256">
        <f>O187*H187</f>
        <v>0</v>
      </c>
      <c r="Q187" s="256">
        <v>0</v>
      </c>
      <c r="R187" s="256">
        <f>Q187*H187</f>
        <v>0</v>
      </c>
      <c r="S187" s="256">
        <v>0</v>
      </c>
      <c r="T187" s="257">
        <f>S187*H187</f>
        <v>0</v>
      </c>
      <c r="U187" s="41"/>
      <c r="V187" s="41"/>
      <c r="W187" s="41"/>
      <c r="X187" s="41"/>
      <c r="Y187" s="41"/>
      <c r="Z187" s="41"/>
      <c r="AA187" s="41"/>
      <c r="AB187" s="41"/>
      <c r="AC187" s="41"/>
      <c r="AD187" s="41"/>
      <c r="AE187" s="41"/>
      <c r="AR187" s="258" t="s">
        <v>171</v>
      </c>
      <c r="AT187" s="258" t="s">
        <v>167</v>
      </c>
      <c r="AU187" s="258" t="s">
        <v>90</v>
      </c>
      <c r="AY187" s="18" t="s">
        <v>165</v>
      </c>
      <c r="BE187" s="146">
        <f>IF(N187="základní",J187,0)</f>
        <v>0</v>
      </c>
      <c r="BF187" s="146">
        <f>IF(N187="snížená",J187,0)</f>
        <v>0</v>
      </c>
      <c r="BG187" s="146">
        <f>IF(N187="zákl. přenesená",J187,0)</f>
        <v>0</v>
      </c>
      <c r="BH187" s="146">
        <f>IF(N187="sníž. přenesená",J187,0)</f>
        <v>0</v>
      </c>
      <c r="BI187" s="146">
        <f>IF(N187="nulová",J187,0)</f>
        <v>0</v>
      </c>
      <c r="BJ187" s="18" t="s">
        <v>88</v>
      </c>
      <c r="BK187" s="146">
        <f>ROUND(I187*H187,2)</f>
        <v>0</v>
      </c>
      <c r="BL187" s="18" t="s">
        <v>171</v>
      </c>
      <c r="BM187" s="258" t="s">
        <v>246</v>
      </c>
    </row>
    <row r="188" s="13" customFormat="1">
      <c r="A188" s="13"/>
      <c r="B188" s="259"/>
      <c r="C188" s="260"/>
      <c r="D188" s="261" t="s">
        <v>173</v>
      </c>
      <c r="E188" s="262" t="s">
        <v>1</v>
      </c>
      <c r="F188" s="263" t="s">
        <v>241</v>
      </c>
      <c r="G188" s="260"/>
      <c r="H188" s="262" t="s">
        <v>1</v>
      </c>
      <c r="I188" s="264"/>
      <c r="J188" s="260"/>
      <c r="K188" s="260"/>
      <c r="L188" s="265"/>
      <c r="M188" s="266"/>
      <c r="N188" s="267"/>
      <c r="O188" s="267"/>
      <c r="P188" s="267"/>
      <c r="Q188" s="267"/>
      <c r="R188" s="267"/>
      <c r="S188" s="267"/>
      <c r="T188" s="268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T188" s="269" t="s">
        <v>173</v>
      </c>
      <c r="AU188" s="269" t="s">
        <v>90</v>
      </c>
      <c r="AV188" s="13" t="s">
        <v>88</v>
      </c>
      <c r="AW188" s="13" t="s">
        <v>32</v>
      </c>
      <c r="AX188" s="13" t="s">
        <v>80</v>
      </c>
      <c r="AY188" s="269" t="s">
        <v>165</v>
      </c>
    </row>
    <row r="189" s="14" customFormat="1">
      <c r="A189" s="14"/>
      <c r="B189" s="270"/>
      <c r="C189" s="271"/>
      <c r="D189" s="261" t="s">
        <v>173</v>
      </c>
      <c r="E189" s="272" t="s">
        <v>1</v>
      </c>
      <c r="F189" s="273" t="s">
        <v>242</v>
      </c>
      <c r="G189" s="271"/>
      <c r="H189" s="274">
        <v>4.8730000000000002</v>
      </c>
      <c r="I189" s="275"/>
      <c r="J189" s="271"/>
      <c r="K189" s="271"/>
      <c r="L189" s="276"/>
      <c r="M189" s="277"/>
      <c r="N189" s="278"/>
      <c r="O189" s="278"/>
      <c r="P189" s="278"/>
      <c r="Q189" s="278"/>
      <c r="R189" s="278"/>
      <c r="S189" s="278"/>
      <c r="T189" s="279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T189" s="280" t="s">
        <v>173</v>
      </c>
      <c r="AU189" s="280" t="s">
        <v>90</v>
      </c>
      <c r="AV189" s="14" t="s">
        <v>90</v>
      </c>
      <c r="AW189" s="14" t="s">
        <v>32</v>
      </c>
      <c r="AX189" s="14" t="s">
        <v>80</v>
      </c>
      <c r="AY189" s="280" t="s">
        <v>165</v>
      </c>
    </row>
    <row r="190" s="15" customFormat="1">
      <c r="A190" s="15"/>
      <c r="B190" s="281"/>
      <c r="C190" s="282"/>
      <c r="D190" s="261" t="s">
        <v>173</v>
      </c>
      <c r="E190" s="283" t="s">
        <v>1</v>
      </c>
      <c r="F190" s="284" t="s">
        <v>176</v>
      </c>
      <c r="G190" s="282"/>
      <c r="H190" s="285">
        <v>4.8730000000000002</v>
      </c>
      <c r="I190" s="286"/>
      <c r="J190" s="282"/>
      <c r="K190" s="282"/>
      <c r="L190" s="287"/>
      <c r="M190" s="288"/>
      <c r="N190" s="289"/>
      <c r="O190" s="289"/>
      <c r="P190" s="289"/>
      <c r="Q190" s="289"/>
      <c r="R190" s="289"/>
      <c r="S190" s="289"/>
      <c r="T190" s="290"/>
      <c r="U190" s="15"/>
      <c r="V190" s="15"/>
      <c r="W190" s="15"/>
      <c r="X190" s="15"/>
      <c r="Y190" s="15"/>
      <c r="Z190" s="15"/>
      <c r="AA190" s="15"/>
      <c r="AB190" s="15"/>
      <c r="AC190" s="15"/>
      <c r="AD190" s="15"/>
      <c r="AE190" s="15"/>
      <c r="AT190" s="291" t="s">
        <v>173</v>
      </c>
      <c r="AU190" s="291" t="s">
        <v>90</v>
      </c>
      <c r="AV190" s="15" t="s">
        <v>177</v>
      </c>
      <c r="AW190" s="15" t="s">
        <v>32</v>
      </c>
      <c r="AX190" s="15" t="s">
        <v>80</v>
      </c>
      <c r="AY190" s="291" t="s">
        <v>165</v>
      </c>
    </row>
    <row r="191" s="16" customFormat="1">
      <c r="A191" s="16"/>
      <c r="B191" s="292"/>
      <c r="C191" s="293"/>
      <c r="D191" s="261" t="s">
        <v>173</v>
      </c>
      <c r="E191" s="294" t="s">
        <v>1</v>
      </c>
      <c r="F191" s="295" t="s">
        <v>178</v>
      </c>
      <c r="G191" s="293"/>
      <c r="H191" s="296">
        <v>4.8730000000000002</v>
      </c>
      <c r="I191" s="297"/>
      <c r="J191" s="293"/>
      <c r="K191" s="293"/>
      <c r="L191" s="298"/>
      <c r="M191" s="299"/>
      <c r="N191" s="300"/>
      <c r="O191" s="300"/>
      <c r="P191" s="300"/>
      <c r="Q191" s="300"/>
      <c r="R191" s="300"/>
      <c r="S191" s="300"/>
      <c r="T191" s="301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T191" s="302" t="s">
        <v>173</v>
      </c>
      <c r="AU191" s="302" t="s">
        <v>90</v>
      </c>
      <c r="AV191" s="16" t="s">
        <v>171</v>
      </c>
      <c r="AW191" s="16" t="s">
        <v>32</v>
      </c>
      <c r="AX191" s="16" t="s">
        <v>88</v>
      </c>
      <c r="AY191" s="302" t="s">
        <v>165</v>
      </c>
    </row>
    <row r="192" s="2" customFormat="1" ht="24.15" customHeight="1">
      <c r="A192" s="41"/>
      <c r="B192" s="42"/>
      <c r="C192" s="246" t="s">
        <v>247</v>
      </c>
      <c r="D192" s="246" t="s">
        <v>167</v>
      </c>
      <c r="E192" s="247" t="s">
        <v>248</v>
      </c>
      <c r="F192" s="248" t="s">
        <v>249</v>
      </c>
      <c r="G192" s="249" t="s">
        <v>250</v>
      </c>
      <c r="H192" s="250">
        <v>0.23400000000000001</v>
      </c>
      <c r="I192" s="251"/>
      <c r="J192" s="252">
        <f>ROUND(I192*H192,2)</f>
        <v>0</v>
      </c>
      <c r="K192" s="253"/>
      <c r="L192" s="44"/>
      <c r="M192" s="254" t="s">
        <v>1</v>
      </c>
      <c r="N192" s="255" t="s">
        <v>45</v>
      </c>
      <c r="O192" s="94"/>
      <c r="P192" s="256">
        <f>O192*H192</f>
        <v>0</v>
      </c>
      <c r="Q192" s="256">
        <v>1.06277</v>
      </c>
      <c r="R192" s="256">
        <f>Q192*H192</f>
        <v>0.24868818000000001</v>
      </c>
      <c r="S192" s="256">
        <v>0</v>
      </c>
      <c r="T192" s="257">
        <f>S192*H192</f>
        <v>0</v>
      </c>
      <c r="U192" s="41"/>
      <c r="V192" s="41"/>
      <c r="W192" s="41"/>
      <c r="X192" s="41"/>
      <c r="Y192" s="41"/>
      <c r="Z192" s="41"/>
      <c r="AA192" s="41"/>
      <c r="AB192" s="41"/>
      <c r="AC192" s="41"/>
      <c r="AD192" s="41"/>
      <c r="AE192" s="41"/>
      <c r="AR192" s="258" t="s">
        <v>171</v>
      </c>
      <c r="AT192" s="258" t="s">
        <v>167</v>
      </c>
      <c r="AU192" s="258" t="s">
        <v>90</v>
      </c>
      <c r="AY192" s="18" t="s">
        <v>165</v>
      </c>
      <c r="BE192" s="146">
        <f>IF(N192="základní",J192,0)</f>
        <v>0</v>
      </c>
      <c r="BF192" s="146">
        <f>IF(N192="snížená",J192,0)</f>
        <v>0</v>
      </c>
      <c r="BG192" s="146">
        <f>IF(N192="zákl. přenesená",J192,0)</f>
        <v>0</v>
      </c>
      <c r="BH192" s="146">
        <f>IF(N192="sníž. přenesená",J192,0)</f>
        <v>0</v>
      </c>
      <c r="BI192" s="146">
        <f>IF(N192="nulová",J192,0)</f>
        <v>0</v>
      </c>
      <c r="BJ192" s="18" t="s">
        <v>88</v>
      </c>
      <c r="BK192" s="146">
        <f>ROUND(I192*H192,2)</f>
        <v>0</v>
      </c>
      <c r="BL192" s="18" t="s">
        <v>171</v>
      </c>
      <c r="BM192" s="258" t="s">
        <v>251</v>
      </c>
    </row>
    <row r="193" s="13" customFormat="1">
      <c r="A193" s="13"/>
      <c r="B193" s="259"/>
      <c r="C193" s="260"/>
      <c r="D193" s="261" t="s">
        <v>173</v>
      </c>
      <c r="E193" s="262" t="s">
        <v>1</v>
      </c>
      <c r="F193" s="263" t="s">
        <v>252</v>
      </c>
      <c r="G193" s="260"/>
      <c r="H193" s="262" t="s">
        <v>1</v>
      </c>
      <c r="I193" s="264"/>
      <c r="J193" s="260"/>
      <c r="K193" s="260"/>
      <c r="L193" s="265"/>
      <c r="M193" s="266"/>
      <c r="N193" s="267"/>
      <c r="O193" s="267"/>
      <c r="P193" s="267"/>
      <c r="Q193" s="267"/>
      <c r="R193" s="267"/>
      <c r="S193" s="267"/>
      <c r="T193" s="268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T193" s="269" t="s">
        <v>173</v>
      </c>
      <c r="AU193" s="269" t="s">
        <v>90</v>
      </c>
      <c r="AV193" s="13" t="s">
        <v>88</v>
      </c>
      <c r="AW193" s="13" t="s">
        <v>32</v>
      </c>
      <c r="AX193" s="13" t="s">
        <v>80</v>
      </c>
      <c r="AY193" s="269" t="s">
        <v>165</v>
      </c>
    </row>
    <row r="194" s="14" customFormat="1">
      <c r="A194" s="14"/>
      <c r="B194" s="270"/>
      <c r="C194" s="271"/>
      <c r="D194" s="261" t="s">
        <v>173</v>
      </c>
      <c r="E194" s="272" t="s">
        <v>1</v>
      </c>
      <c r="F194" s="273" t="s">
        <v>253</v>
      </c>
      <c r="G194" s="271"/>
      <c r="H194" s="274">
        <v>0.010999999999999999</v>
      </c>
      <c r="I194" s="275"/>
      <c r="J194" s="271"/>
      <c r="K194" s="271"/>
      <c r="L194" s="276"/>
      <c r="M194" s="277"/>
      <c r="N194" s="278"/>
      <c r="O194" s="278"/>
      <c r="P194" s="278"/>
      <c r="Q194" s="278"/>
      <c r="R194" s="278"/>
      <c r="S194" s="278"/>
      <c r="T194" s="279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T194" s="280" t="s">
        <v>173</v>
      </c>
      <c r="AU194" s="280" t="s">
        <v>90</v>
      </c>
      <c r="AV194" s="14" t="s">
        <v>90</v>
      </c>
      <c r="AW194" s="14" t="s">
        <v>32</v>
      </c>
      <c r="AX194" s="14" t="s">
        <v>80</v>
      </c>
      <c r="AY194" s="280" t="s">
        <v>165</v>
      </c>
    </row>
    <row r="195" s="14" customFormat="1">
      <c r="A195" s="14"/>
      <c r="B195" s="270"/>
      <c r="C195" s="271"/>
      <c r="D195" s="261" t="s">
        <v>173</v>
      </c>
      <c r="E195" s="272" t="s">
        <v>1</v>
      </c>
      <c r="F195" s="273" t="s">
        <v>254</v>
      </c>
      <c r="G195" s="271"/>
      <c r="H195" s="274">
        <v>0.223</v>
      </c>
      <c r="I195" s="275"/>
      <c r="J195" s="271"/>
      <c r="K195" s="271"/>
      <c r="L195" s="276"/>
      <c r="M195" s="277"/>
      <c r="N195" s="278"/>
      <c r="O195" s="278"/>
      <c r="P195" s="278"/>
      <c r="Q195" s="278"/>
      <c r="R195" s="278"/>
      <c r="S195" s="278"/>
      <c r="T195" s="279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T195" s="280" t="s">
        <v>173</v>
      </c>
      <c r="AU195" s="280" t="s">
        <v>90</v>
      </c>
      <c r="AV195" s="14" t="s">
        <v>90</v>
      </c>
      <c r="AW195" s="14" t="s">
        <v>32</v>
      </c>
      <c r="AX195" s="14" t="s">
        <v>80</v>
      </c>
      <c r="AY195" s="280" t="s">
        <v>165</v>
      </c>
    </row>
    <row r="196" s="15" customFormat="1">
      <c r="A196" s="15"/>
      <c r="B196" s="281"/>
      <c r="C196" s="282"/>
      <c r="D196" s="261" t="s">
        <v>173</v>
      </c>
      <c r="E196" s="283" t="s">
        <v>1</v>
      </c>
      <c r="F196" s="284" t="s">
        <v>176</v>
      </c>
      <c r="G196" s="282"/>
      <c r="H196" s="285">
        <v>0.23400000000000001</v>
      </c>
      <c r="I196" s="286"/>
      <c r="J196" s="282"/>
      <c r="K196" s="282"/>
      <c r="L196" s="287"/>
      <c r="M196" s="288"/>
      <c r="N196" s="289"/>
      <c r="O196" s="289"/>
      <c r="P196" s="289"/>
      <c r="Q196" s="289"/>
      <c r="R196" s="289"/>
      <c r="S196" s="289"/>
      <c r="T196" s="290"/>
      <c r="U196" s="15"/>
      <c r="V196" s="15"/>
      <c r="W196" s="15"/>
      <c r="X196" s="15"/>
      <c r="Y196" s="15"/>
      <c r="Z196" s="15"/>
      <c r="AA196" s="15"/>
      <c r="AB196" s="15"/>
      <c r="AC196" s="15"/>
      <c r="AD196" s="15"/>
      <c r="AE196" s="15"/>
      <c r="AT196" s="291" t="s">
        <v>173</v>
      </c>
      <c r="AU196" s="291" t="s">
        <v>90</v>
      </c>
      <c r="AV196" s="15" t="s">
        <v>177</v>
      </c>
      <c r="AW196" s="15" t="s">
        <v>32</v>
      </c>
      <c r="AX196" s="15" t="s">
        <v>80</v>
      </c>
      <c r="AY196" s="291" t="s">
        <v>165</v>
      </c>
    </row>
    <row r="197" s="16" customFormat="1">
      <c r="A197" s="16"/>
      <c r="B197" s="292"/>
      <c r="C197" s="293"/>
      <c r="D197" s="261" t="s">
        <v>173</v>
      </c>
      <c r="E197" s="294" t="s">
        <v>1</v>
      </c>
      <c r="F197" s="295" t="s">
        <v>178</v>
      </c>
      <c r="G197" s="293"/>
      <c r="H197" s="296">
        <v>0.23400000000000001</v>
      </c>
      <c r="I197" s="297"/>
      <c r="J197" s="293"/>
      <c r="K197" s="293"/>
      <c r="L197" s="298"/>
      <c r="M197" s="299"/>
      <c r="N197" s="300"/>
      <c r="O197" s="300"/>
      <c r="P197" s="300"/>
      <c r="Q197" s="300"/>
      <c r="R197" s="300"/>
      <c r="S197" s="300"/>
      <c r="T197" s="301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T197" s="302" t="s">
        <v>173</v>
      </c>
      <c r="AU197" s="302" t="s">
        <v>90</v>
      </c>
      <c r="AV197" s="16" t="s">
        <v>171</v>
      </c>
      <c r="AW197" s="16" t="s">
        <v>32</v>
      </c>
      <c r="AX197" s="16" t="s">
        <v>88</v>
      </c>
      <c r="AY197" s="302" t="s">
        <v>165</v>
      </c>
    </row>
    <row r="198" s="2" customFormat="1" ht="24.15" customHeight="1">
      <c r="A198" s="41"/>
      <c r="B198" s="42"/>
      <c r="C198" s="246" t="s">
        <v>255</v>
      </c>
      <c r="D198" s="246" t="s">
        <v>167</v>
      </c>
      <c r="E198" s="247" t="s">
        <v>256</v>
      </c>
      <c r="F198" s="248" t="s">
        <v>257</v>
      </c>
      <c r="G198" s="249" t="s">
        <v>188</v>
      </c>
      <c r="H198" s="250">
        <v>11.128</v>
      </c>
      <c r="I198" s="251"/>
      <c r="J198" s="252">
        <f>ROUND(I198*H198,2)</f>
        <v>0</v>
      </c>
      <c r="K198" s="253"/>
      <c r="L198" s="44"/>
      <c r="M198" s="254" t="s">
        <v>1</v>
      </c>
      <c r="N198" s="255" t="s">
        <v>45</v>
      </c>
      <c r="O198" s="94"/>
      <c r="P198" s="256">
        <f>O198*H198</f>
        <v>0</v>
      </c>
      <c r="Q198" s="256">
        <v>2.3010199999999998</v>
      </c>
      <c r="R198" s="256">
        <f>Q198*H198</f>
        <v>25.605750559999997</v>
      </c>
      <c r="S198" s="256">
        <v>0</v>
      </c>
      <c r="T198" s="257">
        <f>S198*H198</f>
        <v>0</v>
      </c>
      <c r="U198" s="41"/>
      <c r="V198" s="41"/>
      <c r="W198" s="41"/>
      <c r="X198" s="41"/>
      <c r="Y198" s="41"/>
      <c r="Z198" s="41"/>
      <c r="AA198" s="41"/>
      <c r="AB198" s="41"/>
      <c r="AC198" s="41"/>
      <c r="AD198" s="41"/>
      <c r="AE198" s="41"/>
      <c r="AR198" s="258" t="s">
        <v>171</v>
      </c>
      <c r="AT198" s="258" t="s">
        <v>167</v>
      </c>
      <c r="AU198" s="258" t="s">
        <v>90</v>
      </c>
      <c r="AY198" s="18" t="s">
        <v>165</v>
      </c>
      <c r="BE198" s="146">
        <f>IF(N198="základní",J198,0)</f>
        <v>0</v>
      </c>
      <c r="BF198" s="146">
        <f>IF(N198="snížená",J198,0)</f>
        <v>0</v>
      </c>
      <c r="BG198" s="146">
        <f>IF(N198="zákl. přenesená",J198,0)</f>
        <v>0</v>
      </c>
      <c r="BH198" s="146">
        <f>IF(N198="sníž. přenesená",J198,0)</f>
        <v>0</v>
      </c>
      <c r="BI198" s="146">
        <f>IF(N198="nulová",J198,0)</f>
        <v>0</v>
      </c>
      <c r="BJ198" s="18" t="s">
        <v>88</v>
      </c>
      <c r="BK198" s="146">
        <f>ROUND(I198*H198,2)</f>
        <v>0</v>
      </c>
      <c r="BL198" s="18" t="s">
        <v>171</v>
      </c>
      <c r="BM198" s="258" t="s">
        <v>258</v>
      </c>
    </row>
    <row r="199" s="13" customFormat="1">
      <c r="A199" s="13"/>
      <c r="B199" s="259"/>
      <c r="C199" s="260"/>
      <c r="D199" s="261" t="s">
        <v>173</v>
      </c>
      <c r="E199" s="262" t="s">
        <v>1</v>
      </c>
      <c r="F199" s="263" t="s">
        <v>259</v>
      </c>
      <c r="G199" s="260"/>
      <c r="H199" s="262" t="s">
        <v>1</v>
      </c>
      <c r="I199" s="264"/>
      <c r="J199" s="260"/>
      <c r="K199" s="260"/>
      <c r="L199" s="265"/>
      <c r="M199" s="266"/>
      <c r="N199" s="267"/>
      <c r="O199" s="267"/>
      <c r="P199" s="267"/>
      <c r="Q199" s="267"/>
      <c r="R199" s="267"/>
      <c r="S199" s="267"/>
      <c r="T199" s="268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T199" s="269" t="s">
        <v>173</v>
      </c>
      <c r="AU199" s="269" t="s">
        <v>90</v>
      </c>
      <c r="AV199" s="13" t="s">
        <v>88</v>
      </c>
      <c r="AW199" s="13" t="s">
        <v>32</v>
      </c>
      <c r="AX199" s="13" t="s">
        <v>80</v>
      </c>
      <c r="AY199" s="269" t="s">
        <v>165</v>
      </c>
    </row>
    <row r="200" s="14" customFormat="1">
      <c r="A200" s="14"/>
      <c r="B200" s="270"/>
      <c r="C200" s="271"/>
      <c r="D200" s="261" t="s">
        <v>173</v>
      </c>
      <c r="E200" s="272" t="s">
        <v>1</v>
      </c>
      <c r="F200" s="273" t="s">
        <v>260</v>
      </c>
      <c r="G200" s="271"/>
      <c r="H200" s="274">
        <v>11.128</v>
      </c>
      <c r="I200" s="275"/>
      <c r="J200" s="271"/>
      <c r="K200" s="271"/>
      <c r="L200" s="276"/>
      <c r="M200" s="277"/>
      <c r="N200" s="278"/>
      <c r="O200" s="278"/>
      <c r="P200" s="278"/>
      <c r="Q200" s="278"/>
      <c r="R200" s="278"/>
      <c r="S200" s="278"/>
      <c r="T200" s="279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T200" s="280" t="s">
        <v>173</v>
      </c>
      <c r="AU200" s="280" t="s">
        <v>90</v>
      </c>
      <c r="AV200" s="14" t="s">
        <v>90</v>
      </c>
      <c r="AW200" s="14" t="s">
        <v>32</v>
      </c>
      <c r="AX200" s="14" t="s">
        <v>88</v>
      </c>
      <c r="AY200" s="280" t="s">
        <v>165</v>
      </c>
    </row>
    <row r="201" s="2" customFormat="1" ht="16.5" customHeight="1">
      <c r="A201" s="41"/>
      <c r="B201" s="42"/>
      <c r="C201" s="246" t="s">
        <v>261</v>
      </c>
      <c r="D201" s="246" t="s">
        <v>167</v>
      </c>
      <c r="E201" s="247" t="s">
        <v>262</v>
      </c>
      <c r="F201" s="248" t="s">
        <v>263</v>
      </c>
      <c r="G201" s="249" t="s">
        <v>170</v>
      </c>
      <c r="H201" s="250">
        <v>9.5060000000000002</v>
      </c>
      <c r="I201" s="251"/>
      <c r="J201" s="252">
        <f>ROUND(I201*H201,2)</f>
        <v>0</v>
      </c>
      <c r="K201" s="253"/>
      <c r="L201" s="44"/>
      <c r="M201" s="254" t="s">
        <v>1</v>
      </c>
      <c r="N201" s="255" t="s">
        <v>45</v>
      </c>
      <c r="O201" s="94"/>
      <c r="P201" s="256">
        <f>O201*H201</f>
        <v>0</v>
      </c>
      <c r="Q201" s="256">
        <v>0.0026900000000000001</v>
      </c>
      <c r="R201" s="256">
        <f>Q201*H201</f>
        <v>0.025571140000000003</v>
      </c>
      <c r="S201" s="256">
        <v>0</v>
      </c>
      <c r="T201" s="257">
        <f>S201*H201</f>
        <v>0</v>
      </c>
      <c r="U201" s="41"/>
      <c r="V201" s="41"/>
      <c r="W201" s="41"/>
      <c r="X201" s="41"/>
      <c r="Y201" s="41"/>
      <c r="Z201" s="41"/>
      <c r="AA201" s="41"/>
      <c r="AB201" s="41"/>
      <c r="AC201" s="41"/>
      <c r="AD201" s="41"/>
      <c r="AE201" s="41"/>
      <c r="AR201" s="258" t="s">
        <v>171</v>
      </c>
      <c r="AT201" s="258" t="s">
        <v>167</v>
      </c>
      <c r="AU201" s="258" t="s">
        <v>90</v>
      </c>
      <c r="AY201" s="18" t="s">
        <v>165</v>
      </c>
      <c r="BE201" s="146">
        <f>IF(N201="základní",J201,0)</f>
        <v>0</v>
      </c>
      <c r="BF201" s="146">
        <f>IF(N201="snížená",J201,0)</f>
        <v>0</v>
      </c>
      <c r="BG201" s="146">
        <f>IF(N201="zákl. přenesená",J201,0)</f>
        <v>0</v>
      </c>
      <c r="BH201" s="146">
        <f>IF(N201="sníž. přenesená",J201,0)</f>
        <v>0</v>
      </c>
      <c r="BI201" s="146">
        <f>IF(N201="nulová",J201,0)</f>
        <v>0</v>
      </c>
      <c r="BJ201" s="18" t="s">
        <v>88</v>
      </c>
      <c r="BK201" s="146">
        <f>ROUND(I201*H201,2)</f>
        <v>0</v>
      </c>
      <c r="BL201" s="18" t="s">
        <v>171</v>
      </c>
      <c r="BM201" s="258" t="s">
        <v>264</v>
      </c>
    </row>
    <row r="202" s="13" customFormat="1">
      <c r="A202" s="13"/>
      <c r="B202" s="259"/>
      <c r="C202" s="260"/>
      <c r="D202" s="261" t="s">
        <v>173</v>
      </c>
      <c r="E202" s="262" t="s">
        <v>1</v>
      </c>
      <c r="F202" s="263" t="s">
        <v>265</v>
      </c>
      <c r="G202" s="260"/>
      <c r="H202" s="262" t="s">
        <v>1</v>
      </c>
      <c r="I202" s="264"/>
      <c r="J202" s="260"/>
      <c r="K202" s="260"/>
      <c r="L202" s="265"/>
      <c r="M202" s="266"/>
      <c r="N202" s="267"/>
      <c r="O202" s="267"/>
      <c r="P202" s="267"/>
      <c r="Q202" s="267"/>
      <c r="R202" s="267"/>
      <c r="S202" s="267"/>
      <c r="T202" s="268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269" t="s">
        <v>173</v>
      </c>
      <c r="AU202" s="269" t="s">
        <v>90</v>
      </c>
      <c r="AV202" s="13" t="s">
        <v>88</v>
      </c>
      <c r="AW202" s="13" t="s">
        <v>32</v>
      </c>
      <c r="AX202" s="13" t="s">
        <v>80</v>
      </c>
      <c r="AY202" s="269" t="s">
        <v>165</v>
      </c>
    </row>
    <row r="203" s="14" customFormat="1">
      <c r="A203" s="14"/>
      <c r="B203" s="270"/>
      <c r="C203" s="271"/>
      <c r="D203" s="261" t="s">
        <v>173</v>
      </c>
      <c r="E203" s="272" t="s">
        <v>1</v>
      </c>
      <c r="F203" s="273" t="s">
        <v>266</v>
      </c>
      <c r="G203" s="271"/>
      <c r="H203" s="274">
        <v>9.5060000000000002</v>
      </c>
      <c r="I203" s="275"/>
      <c r="J203" s="271"/>
      <c r="K203" s="271"/>
      <c r="L203" s="276"/>
      <c r="M203" s="277"/>
      <c r="N203" s="278"/>
      <c r="O203" s="278"/>
      <c r="P203" s="278"/>
      <c r="Q203" s="278"/>
      <c r="R203" s="278"/>
      <c r="S203" s="278"/>
      <c r="T203" s="279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T203" s="280" t="s">
        <v>173</v>
      </c>
      <c r="AU203" s="280" t="s">
        <v>90</v>
      </c>
      <c r="AV203" s="14" t="s">
        <v>90</v>
      </c>
      <c r="AW203" s="14" t="s">
        <v>32</v>
      </c>
      <c r="AX203" s="14" t="s">
        <v>80</v>
      </c>
      <c r="AY203" s="280" t="s">
        <v>165</v>
      </c>
    </row>
    <row r="204" s="15" customFormat="1">
      <c r="A204" s="15"/>
      <c r="B204" s="281"/>
      <c r="C204" s="282"/>
      <c r="D204" s="261" t="s">
        <v>173</v>
      </c>
      <c r="E204" s="283" t="s">
        <v>1</v>
      </c>
      <c r="F204" s="284" t="s">
        <v>176</v>
      </c>
      <c r="G204" s="282"/>
      <c r="H204" s="285">
        <v>9.5060000000000002</v>
      </c>
      <c r="I204" s="286"/>
      <c r="J204" s="282"/>
      <c r="K204" s="282"/>
      <c r="L204" s="287"/>
      <c r="M204" s="288"/>
      <c r="N204" s="289"/>
      <c r="O204" s="289"/>
      <c r="P204" s="289"/>
      <c r="Q204" s="289"/>
      <c r="R204" s="289"/>
      <c r="S204" s="289"/>
      <c r="T204" s="290"/>
      <c r="U204" s="15"/>
      <c r="V204" s="15"/>
      <c r="W204" s="15"/>
      <c r="X204" s="15"/>
      <c r="Y204" s="15"/>
      <c r="Z204" s="15"/>
      <c r="AA204" s="15"/>
      <c r="AB204" s="15"/>
      <c r="AC204" s="15"/>
      <c r="AD204" s="15"/>
      <c r="AE204" s="15"/>
      <c r="AT204" s="291" t="s">
        <v>173</v>
      </c>
      <c r="AU204" s="291" t="s">
        <v>90</v>
      </c>
      <c r="AV204" s="15" t="s">
        <v>177</v>
      </c>
      <c r="AW204" s="15" t="s">
        <v>32</v>
      </c>
      <c r="AX204" s="15" t="s">
        <v>80</v>
      </c>
      <c r="AY204" s="291" t="s">
        <v>165</v>
      </c>
    </row>
    <row r="205" s="16" customFormat="1">
      <c r="A205" s="16"/>
      <c r="B205" s="292"/>
      <c r="C205" s="293"/>
      <c r="D205" s="261" t="s">
        <v>173</v>
      </c>
      <c r="E205" s="294" t="s">
        <v>1</v>
      </c>
      <c r="F205" s="295" t="s">
        <v>178</v>
      </c>
      <c r="G205" s="293"/>
      <c r="H205" s="296">
        <v>9.5060000000000002</v>
      </c>
      <c r="I205" s="297"/>
      <c r="J205" s="293"/>
      <c r="K205" s="293"/>
      <c r="L205" s="298"/>
      <c r="M205" s="299"/>
      <c r="N205" s="300"/>
      <c r="O205" s="300"/>
      <c r="P205" s="300"/>
      <c r="Q205" s="300"/>
      <c r="R205" s="300"/>
      <c r="S205" s="300"/>
      <c r="T205" s="301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T205" s="302" t="s">
        <v>173</v>
      </c>
      <c r="AU205" s="302" t="s">
        <v>90</v>
      </c>
      <c r="AV205" s="16" t="s">
        <v>171</v>
      </c>
      <c r="AW205" s="16" t="s">
        <v>32</v>
      </c>
      <c r="AX205" s="16" t="s">
        <v>88</v>
      </c>
      <c r="AY205" s="302" t="s">
        <v>165</v>
      </c>
    </row>
    <row r="206" s="2" customFormat="1" ht="16.5" customHeight="1">
      <c r="A206" s="41"/>
      <c r="B206" s="42"/>
      <c r="C206" s="246" t="s">
        <v>267</v>
      </c>
      <c r="D206" s="246" t="s">
        <v>167</v>
      </c>
      <c r="E206" s="247" t="s">
        <v>268</v>
      </c>
      <c r="F206" s="248" t="s">
        <v>269</v>
      </c>
      <c r="G206" s="249" t="s">
        <v>170</v>
      </c>
      <c r="H206" s="250">
        <v>9.5060000000000002</v>
      </c>
      <c r="I206" s="251"/>
      <c r="J206" s="252">
        <f>ROUND(I206*H206,2)</f>
        <v>0</v>
      </c>
      <c r="K206" s="253"/>
      <c r="L206" s="44"/>
      <c r="M206" s="254" t="s">
        <v>1</v>
      </c>
      <c r="N206" s="255" t="s">
        <v>45</v>
      </c>
      <c r="O206" s="94"/>
      <c r="P206" s="256">
        <f>O206*H206</f>
        <v>0</v>
      </c>
      <c r="Q206" s="256">
        <v>0</v>
      </c>
      <c r="R206" s="256">
        <f>Q206*H206</f>
        <v>0</v>
      </c>
      <c r="S206" s="256">
        <v>0</v>
      </c>
      <c r="T206" s="257">
        <f>S206*H206</f>
        <v>0</v>
      </c>
      <c r="U206" s="41"/>
      <c r="V206" s="41"/>
      <c r="W206" s="41"/>
      <c r="X206" s="41"/>
      <c r="Y206" s="41"/>
      <c r="Z206" s="41"/>
      <c r="AA206" s="41"/>
      <c r="AB206" s="41"/>
      <c r="AC206" s="41"/>
      <c r="AD206" s="41"/>
      <c r="AE206" s="41"/>
      <c r="AR206" s="258" t="s">
        <v>171</v>
      </c>
      <c r="AT206" s="258" t="s">
        <v>167</v>
      </c>
      <c r="AU206" s="258" t="s">
        <v>90</v>
      </c>
      <c r="AY206" s="18" t="s">
        <v>165</v>
      </c>
      <c r="BE206" s="146">
        <f>IF(N206="základní",J206,0)</f>
        <v>0</v>
      </c>
      <c r="BF206" s="146">
        <f>IF(N206="snížená",J206,0)</f>
        <v>0</v>
      </c>
      <c r="BG206" s="146">
        <f>IF(N206="zákl. přenesená",J206,0)</f>
        <v>0</v>
      </c>
      <c r="BH206" s="146">
        <f>IF(N206="sníž. přenesená",J206,0)</f>
        <v>0</v>
      </c>
      <c r="BI206" s="146">
        <f>IF(N206="nulová",J206,0)</f>
        <v>0</v>
      </c>
      <c r="BJ206" s="18" t="s">
        <v>88</v>
      </c>
      <c r="BK206" s="146">
        <f>ROUND(I206*H206,2)</f>
        <v>0</v>
      </c>
      <c r="BL206" s="18" t="s">
        <v>171</v>
      </c>
      <c r="BM206" s="258" t="s">
        <v>270</v>
      </c>
    </row>
    <row r="207" s="13" customFormat="1">
      <c r="A207" s="13"/>
      <c r="B207" s="259"/>
      <c r="C207" s="260"/>
      <c r="D207" s="261" t="s">
        <v>173</v>
      </c>
      <c r="E207" s="262" t="s">
        <v>1</v>
      </c>
      <c r="F207" s="263" t="s">
        <v>265</v>
      </c>
      <c r="G207" s="260"/>
      <c r="H207" s="262" t="s">
        <v>1</v>
      </c>
      <c r="I207" s="264"/>
      <c r="J207" s="260"/>
      <c r="K207" s="260"/>
      <c r="L207" s="265"/>
      <c r="M207" s="266"/>
      <c r="N207" s="267"/>
      <c r="O207" s="267"/>
      <c r="P207" s="267"/>
      <c r="Q207" s="267"/>
      <c r="R207" s="267"/>
      <c r="S207" s="267"/>
      <c r="T207" s="268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T207" s="269" t="s">
        <v>173</v>
      </c>
      <c r="AU207" s="269" t="s">
        <v>90</v>
      </c>
      <c r="AV207" s="13" t="s">
        <v>88</v>
      </c>
      <c r="AW207" s="13" t="s">
        <v>32</v>
      </c>
      <c r="AX207" s="13" t="s">
        <v>80</v>
      </c>
      <c r="AY207" s="269" t="s">
        <v>165</v>
      </c>
    </row>
    <row r="208" s="14" customFormat="1">
      <c r="A208" s="14"/>
      <c r="B208" s="270"/>
      <c r="C208" s="271"/>
      <c r="D208" s="261" t="s">
        <v>173</v>
      </c>
      <c r="E208" s="272" t="s">
        <v>1</v>
      </c>
      <c r="F208" s="273" t="s">
        <v>266</v>
      </c>
      <c r="G208" s="271"/>
      <c r="H208" s="274">
        <v>9.5060000000000002</v>
      </c>
      <c r="I208" s="275"/>
      <c r="J208" s="271"/>
      <c r="K208" s="271"/>
      <c r="L208" s="276"/>
      <c r="M208" s="277"/>
      <c r="N208" s="278"/>
      <c r="O208" s="278"/>
      <c r="P208" s="278"/>
      <c r="Q208" s="278"/>
      <c r="R208" s="278"/>
      <c r="S208" s="278"/>
      <c r="T208" s="279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T208" s="280" t="s">
        <v>173</v>
      </c>
      <c r="AU208" s="280" t="s">
        <v>90</v>
      </c>
      <c r="AV208" s="14" t="s">
        <v>90</v>
      </c>
      <c r="AW208" s="14" t="s">
        <v>32</v>
      </c>
      <c r="AX208" s="14" t="s">
        <v>80</v>
      </c>
      <c r="AY208" s="280" t="s">
        <v>165</v>
      </c>
    </row>
    <row r="209" s="15" customFormat="1">
      <c r="A209" s="15"/>
      <c r="B209" s="281"/>
      <c r="C209" s="282"/>
      <c r="D209" s="261" t="s">
        <v>173</v>
      </c>
      <c r="E209" s="283" t="s">
        <v>1</v>
      </c>
      <c r="F209" s="284" t="s">
        <v>176</v>
      </c>
      <c r="G209" s="282"/>
      <c r="H209" s="285">
        <v>9.5060000000000002</v>
      </c>
      <c r="I209" s="286"/>
      <c r="J209" s="282"/>
      <c r="K209" s="282"/>
      <c r="L209" s="287"/>
      <c r="M209" s="288"/>
      <c r="N209" s="289"/>
      <c r="O209" s="289"/>
      <c r="P209" s="289"/>
      <c r="Q209" s="289"/>
      <c r="R209" s="289"/>
      <c r="S209" s="289"/>
      <c r="T209" s="290"/>
      <c r="U209" s="15"/>
      <c r="V209" s="15"/>
      <c r="W209" s="15"/>
      <c r="X209" s="15"/>
      <c r="Y209" s="15"/>
      <c r="Z209" s="15"/>
      <c r="AA209" s="15"/>
      <c r="AB209" s="15"/>
      <c r="AC209" s="15"/>
      <c r="AD209" s="15"/>
      <c r="AE209" s="15"/>
      <c r="AT209" s="291" t="s">
        <v>173</v>
      </c>
      <c r="AU209" s="291" t="s">
        <v>90</v>
      </c>
      <c r="AV209" s="15" t="s">
        <v>177</v>
      </c>
      <c r="AW209" s="15" t="s">
        <v>32</v>
      </c>
      <c r="AX209" s="15" t="s">
        <v>80</v>
      </c>
      <c r="AY209" s="291" t="s">
        <v>165</v>
      </c>
    </row>
    <row r="210" s="16" customFormat="1">
      <c r="A210" s="16"/>
      <c r="B210" s="292"/>
      <c r="C210" s="293"/>
      <c r="D210" s="261" t="s">
        <v>173</v>
      </c>
      <c r="E210" s="294" t="s">
        <v>1</v>
      </c>
      <c r="F210" s="295" t="s">
        <v>178</v>
      </c>
      <c r="G210" s="293"/>
      <c r="H210" s="296">
        <v>9.5060000000000002</v>
      </c>
      <c r="I210" s="297"/>
      <c r="J210" s="293"/>
      <c r="K210" s="293"/>
      <c r="L210" s="298"/>
      <c r="M210" s="299"/>
      <c r="N210" s="300"/>
      <c r="O210" s="300"/>
      <c r="P210" s="300"/>
      <c r="Q210" s="300"/>
      <c r="R210" s="300"/>
      <c r="S210" s="300"/>
      <c r="T210" s="301"/>
      <c r="U210" s="16"/>
      <c r="V210" s="16"/>
      <c r="W210" s="16"/>
      <c r="X210" s="16"/>
      <c r="Y210" s="16"/>
      <c r="Z210" s="16"/>
      <c r="AA210" s="16"/>
      <c r="AB210" s="16"/>
      <c r="AC210" s="16"/>
      <c r="AD210" s="16"/>
      <c r="AE210" s="16"/>
      <c r="AT210" s="302" t="s">
        <v>173</v>
      </c>
      <c r="AU210" s="302" t="s">
        <v>90</v>
      </c>
      <c r="AV210" s="16" t="s">
        <v>171</v>
      </c>
      <c r="AW210" s="16" t="s">
        <v>32</v>
      </c>
      <c r="AX210" s="16" t="s">
        <v>88</v>
      </c>
      <c r="AY210" s="302" t="s">
        <v>165</v>
      </c>
    </row>
    <row r="211" s="12" customFormat="1" ht="22.8" customHeight="1">
      <c r="A211" s="12"/>
      <c r="B211" s="230"/>
      <c r="C211" s="231"/>
      <c r="D211" s="232" t="s">
        <v>79</v>
      </c>
      <c r="E211" s="244" t="s">
        <v>177</v>
      </c>
      <c r="F211" s="244" t="s">
        <v>271</v>
      </c>
      <c r="G211" s="231"/>
      <c r="H211" s="231"/>
      <c r="I211" s="234"/>
      <c r="J211" s="245">
        <f>BK211</f>
        <v>0</v>
      </c>
      <c r="K211" s="231"/>
      <c r="L211" s="236"/>
      <c r="M211" s="237"/>
      <c r="N211" s="238"/>
      <c r="O211" s="238"/>
      <c r="P211" s="239">
        <f>SUM(P212:P225)</f>
        <v>0</v>
      </c>
      <c r="Q211" s="238"/>
      <c r="R211" s="239">
        <f>SUM(R212:R225)</f>
        <v>51.327473600000005</v>
      </c>
      <c r="S211" s="238"/>
      <c r="T211" s="240">
        <f>SUM(T212:T225)</f>
        <v>0</v>
      </c>
      <c r="U211" s="12"/>
      <c r="V211" s="12"/>
      <c r="W211" s="12"/>
      <c r="X211" s="12"/>
      <c r="Y211" s="12"/>
      <c r="Z211" s="12"/>
      <c r="AA211" s="12"/>
      <c r="AB211" s="12"/>
      <c r="AC211" s="12"/>
      <c r="AD211" s="12"/>
      <c r="AE211" s="12"/>
      <c r="AR211" s="241" t="s">
        <v>88</v>
      </c>
      <c r="AT211" s="242" t="s">
        <v>79</v>
      </c>
      <c r="AU211" s="242" t="s">
        <v>88</v>
      </c>
      <c r="AY211" s="241" t="s">
        <v>165</v>
      </c>
      <c r="BK211" s="243">
        <f>SUM(BK212:BK225)</f>
        <v>0</v>
      </c>
    </row>
    <row r="212" s="2" customFormat="1" ht="44.25" customHeight="1">
      <c r="A212" s="41"/>
      <c r="B212" s="42"/>
      <c r="C212" s="246" t="s">
        <v>7</v>
      </c>
      <c r="D212" s="246" t="s">
        <v>167</v>
      </c>
      <c r="E212" s="247" t="s">
        <v>272</v>
      </c>
      <c r="F212" s="248" t="s">
        <v>273</v>
      </c>
      <c r="G212" s="249" t="s">
        <v>170</v>
      </c>
      <c r="H212" s="250">
        <v>10.470000000000001</v>
      </c>
      <c r="I212" s="251"/>
      <c r="J212" s="252">
        <f>ROUND(I212*H212,2)</f>
        <v>0</v>
      </c>
      <c r="K212" s="253"/>
      <c r="L212" s="44"/>
      <c r="M212" s="254" t="s">
        <v>1</v>
      </c>
      <c r="N212" s="255" t="s">
        <v>45</v>
      </c>
      <c r="O212" s="94"/>
      <c r="P212" s="256">
        <f>O212*H212</f>
        <v>0</v>
      </c>
      <c r="Q212" s="256">
        <v>0.27632000000000001</v>
      </c>
      <c r="R212" s="256">
        <f>Q212*H212</f>
        <v>2.8930704000000005</v>
      </c>
      <c r="S212" s="256">
        <v>0</v>
      </c>
      <c r="T212" s="257">
        <f>S212*H212</f>
        <v>0</v>
      </c>
      <c r="U212" s="41"/>
      <c r="V212" s="41"/>
      <c r="W212" s="41"/>
      <c r="X212" s="41"/>
      <c r="Y212" s="41"/>
      <c r="Z212" s="41"/>
      <c r="AA212" s="41"/>
      <c r="AB212" s="41"/>
      <c r="AC212" s="41"/>
      <c r="AD212" s="41"/>
      <c r="AE212" s="41"/>
      <c r="AR212" s="258" t="s">
        <v>171</v>
      </c>
      <c r="AT212" s="258" t="s">
        <v>167</v>
      </c>
      <c r="AU212" s="258" t="s">
        <v>90</v>
      </c>
      <c r="AY212" s="18" t="s">
        <v>165</v>
      </c>
      <c r="BE212" s="146">
        <f>IF(N212="základní",J212,0)</f>
        <v>0</v>
      </c>
      <c r="BF212" s="146">
        <f>IF(N212="snížená",J212,0)</f>
        <v>0</v>
      </c>
      <c r="BG212" s="146">
        <f>IF(N212="zákl. přenesená",J212,0)</f>
        <v>0</v>
      </c>
      <c r="BH212" s="146">
        <f>IF(N212="sníž. přenesená",J212,0)</f>
        <v>0</v>
      </c>
      <c r="BI212" s="146">
        <f>IF(N212="nulová",J212,0)</f>
        <v>0</v>
      </c>
      <c r="BJ212" s="18" t="s">
        <v>88</v>
      </c>
      <c r="BK212" s="146">
        <f>ROUND(I212*H212,2)</f>
        <v>0</v>
      </c>
      <c r="BL212" s="18" t="s">
        <v>171</v>
      </c>
      <c r="BM212" s="258" t="s">
        <v>274</v>
      </c>
    </row>
    <row r="213" s="13" customFormat="1">
      <c r="A213" s="13"/>
      <c r="B213" s="259"/>
      <c r="C213" s="260"/>
      <c r="D213" s="261" t="s">
        <v>173</v>
      </c>
      <c r="E213" s="262" t="s">
        <v>1</v>
      </c>
      <c r="F213" s="263" t="s">
        <v>275</v>
      </c>
      <c r="G213" s="260"/>
      <c r="H213" s="262" t="s">
        <v>1</v>
      </c>
      <c r="I213" s="264"/>
      <c r="J213" s="260"/>
      <c r="K213" s="260"/>
      <c r="L213" s="265"/>
      <c r="M213" s="266"/>
      <c r="N213" s="267"/>
      <c r="O213" s="267"/>
      <c r="P213" s="267"/>
      <c r="Q213" s="267"/>
      <c r="R213" s="267"/>
      <c r="S213" s="267"/>
      <c r="T213" s="268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T213" s="269" t="s">
        <v>173</v>
      </c>
      <c r="AU213" s="269" t="s">
        <v>90</v>
      </c>
      <c r="AV213" s="13" t="s">
        <v>88</v>
      </c>
      <c r="AW213" s="13" t="s">
        <v>32</v>
      </c>
      <c r="AX213" s="13" t="s">
        <v>80</v>
      </c>
      <c r="AY213" s="269" t="s">
        <v>165</v>
      </c>
    </row>
    <row r="214" s="14" customFormat="1">
      <c r="A214" s="14"/>
      <c r="B214" s="270"/>
      <c r="C214" s="271"/>
      <c r="D214" s="261" t="s">
        <v>173</v>
      </c>
      <c r="E214" s="272" t="s">
        <v>1</v>
      </c>
      <c r="F214" s="273" t="s">
        <v>276</v>
      </c>
      <c r="G214" s="271"/>
      <c r="H214" s="274">
        <v>6.75</v>
      </c>
      <c r="I214" s="275"/>
      <c r="J214" s="271"/>
      <c r="K214" s="271"/>
      <c r="L214" s="276"/>
      <c r="M214" s="277"/>
      <c r="N214" s="278"/>
      <c r="O214" s="278"/>
      <c r="P214" s="278"/>
      <c r="Q214" s="278"/>
      <c r="R214" s="278"/>
      <c r="S214" s="278"/>
      <c r="T214" s="279"/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  <c r="AT214" s="280" t="s">
        <v>173</v>
      </c>
      <c r="AU214" s="280" t="s">
        <v>90</v>
      </c>
      <c r="AV214" s="14" t="s">
        <v>90</v>
      </c>
      <c r="AW214" s="14" t="s">
        <v>32</v>
      </c>
      <c r="AX214" s="14" t="s">
        <v>80</v>
      </c>
      <c r="AY214" s="280" t="s">
        <v>165</v>
      </c>
    </row>
    <row r="215" s="14" customFormat="1">
      <c r="A215" s="14"/>
      <c r="B215" s="270"/>
      <c r="C215" s="271"/>
      <c r="D215" s="261" t="s">
        <v>173</v>
      </c>
      <c r="E215" s="272" t="s">
        <v>1</v>
      </c>
      <c r="F215" s="273" t="s">
        <v>277</v>
      </c>
      <c r="G215" s="271"/>
      <c r="H215" s="274">
        <v>3.7200000000000002</v>
      </c>
      <c r="I215" s="275"/>
      <c r="J215" s="271"/>
      <c r="K215" s="271"/>
      <c r="L215" s="276"/>
      <c r="M215" s="277"/>
      <c r="N215" s="278"/>
      <c r="O215" s="278"/>
      <c r="P215" s="278"/>
      <c r="Q215" s="278"/>
      <c r="R215" s="278"/>
      <c r="S215" s="278"/>
      <c r="T215" s="279"/>
      <c r="U215" s="14"/>
      <c r="V215" s="14"/>
      <c r="W215" s="14"/>
      <c r="X215" s="14"/>
      <c r="Y215" s="14"/>
      <c r="Z215" s="14"/>
      <c r="AA215" s="14"/>
      <c r="AB215" s="14"/>
      <c r="AC215" s="14"/>
      <c r="AD215" s="14"/>
      <c r="AE215" s="14"/>
      <c r="AT215" s="280" t="s">
        <v>173</v>
      </c>
      <c r="AU215" s="280" t="s">
        <v>90</v>
      </c>
      <c r="AV215" s="14" t="s">
        <v>90</v>
      </c>
      <c r="AW215" s="14" t="s">
        <v>32</v>
      </c>
      <c r="AX215" s="14" t="s">
        <v>80</v>
      </c>
      <c r="AY215" s="280" t="s">
        <v>165</v>
      </c>
    </row>
    <row r="216" s="15" customFormat="1">
      <c r="A216" s="15"/>
      <c r="B216" s="281"/>
      <c r="C216" s="282"/>
      <c r="D216" s="261" t="s">
        <v>173</v>
      </c>
      <c r="E216" s="283" t="s">
        <v>1</v>
      </c>
      <c r="F216" s="284" t="s">
        <v>176</v>
      </c>
      <c r="G216" s="282"/>
      <c r="H216" s="285">
        <v>10.470000000000001</v>
      </c>
      <c r="I216" s="286"/>
      <c r="J216" s="282"/>
      <c r="K216" s="282"/>
      <c r="L216" s="287"/>
      <c r="M216" s="288"/>
      <c r="N216" s="289"/>
      <c r="O216" s="289"/>
      <c r="P216" s="289"/>
      <c r="Q216" s="289"/>
      <c r="R216" s="289"/>
      <c r="S216" s="289"/>
      <c r="T216" s="290"/>
      <c r="U216" s="15"/>
      <c r="V216" s="15"/>
      <c r="W216" s="15"/>
      <c r="X216" s="15"/>
      <c r="Y216" s="15"/>
      <c r="Z216" s="15"/>
      <c r="AA216" s="15"/>
      <c r="AB216" s="15"/>
      <c r="AC216" s="15"/>
      <c r="AD216" s="15"/>
      <c r="AE216" s="15"/>
      <c r="AT216" s="291" t="s">
        <v>173</v>
      </c>
      <c r="AU216" s="291" t="s">
        <v>90</v>
      </c>
      <c r="AV216" s="15" t="s">
        <v>177</v>
      </c>
      <c r="AW216" s="15" t="s">
        <v>32</v>
      </c>
      <c r="AX216" s="15" t="s">
        <v>80</v>
      </c>
      <c r="AY216" s="291" t="s">
        <v>165</v>
      </c>
    </row>
    <row r="217" s="16" customFormat="1">
      <c r="A217" s="16"/>
      <c r="B217" s="292"/>
      <c r="C217" s="293"/>
      <c r="D217" s="261" t="s">
        <v>173</v>
      </c>
      <c r="E217" s="294" t="s">
        <v>1</v>
      </c>
      <c r="F217" s="295" t="s">
        <v>178</v>
      </c>
      <c r="G217" s="293"/>
      <c r="H217" s="296">
        <v>10.470000000000001</v>
      </c>
      <c r="I217" s="297"/>
      <c r="J217" s="293"/>
      <c r="K217" s="293"/>
      <c r="L217" s="298"/>
      <c r="M217" s="299"/>
      <c r="N217" s="300"/>
      <c r="O217" s="300"/>
      <c r="P217" s="300"/>
      <c r="Q217" s="300"/>
      <c r="R217" s="300"/>
      <c r="S217" s="300"/>
      <c r="T217" s="301"/>
      <c r="U217" s="16"/>
      <c r="V217" s="16"/>
      <c r="W217" s="16"/>
      <c r="X217" s="16"/>
      <c r="Y217" s="16"/>
      <c r="Z217" s="16"/>
      <c r="AA217" s="16"/>
      <c r="AB217" s="16"/>
      <c r="AC217" s="16"/>
      <c r="AD217" s="16"/>
      <c r="AE217" s="16"/>
      <c r="AT217" s="302" t="s">
        <v>173</v>
      </c>
      <c r="AU217" s="302" t="s">
        <v>90</v>
      </c>
      <c r="AV217" s="16" t="s">
        <v>171</v>
      </c>
      <c r="AW217" s="16" t="s">
        <v>32</v>
      </c>
      <c r="AX217" s="16" t="s">
        <v>88</v>
      </c>
      <c r="AY217" s="302" t="s">
        <v>165</v>
      </c>
    </row>
    <row r="218" s="2" customFormat="1" ht="33" customHeight="1">
      <c r="A218" s="41"/>
      <c r="B218" s="42"/>
      <c r="C218" s="246" t="s">
        <v>278</v>
      </c>
      <c r="D218" s="246" t="s">
        <v>167</v>
      </c>
      <c r="E218" s="247" t="s">
        <v>279</v>
      </c>
      <c r="F218" s="248" t="s">
        <v>280</v>
      </c>
      <c r="G218" s="249" t="s">
        <v>170</v>
      </c>
      <c r="H218" s="250">
        <v>173.44</v>
      </c>
      <c r="I218" s="251"/>
      <c r="J218" s="252">
        <f>ROUND(I218*H218,2)</f>
        <v>0</v>
      </c>
      <c r="K218" s="253"/>
      <c r="L218" s="44"/>
      <c r="M218" s="254" t="s">
        <v>1</v>
      </c>
      <c r="N218" s="255" t="s">
        <v>45</v>
      </c>
      <c r="O218" s="94"/>
      <c r="P218" s="256">
        <f>O218*H218</f>
        <v>0</v>
      </c>
      <c r="Q218" s="256">
        <v>0.26878000000000002</v>
      </c>
      <c r="R218" s="256">
        <f>Q218*H218</f>
        <v>46.617203200000006</v>
      </c>
      <c r="S218" s="256">
        <v>0</v>
      </c>
      <c r="T218" s="257">
        <f>S218*H218</f>
        <v>0</v>
      </c>
      <c r="U218" s="41"/>
      <c r="V218" s="41"/>
      <c r="W218" s="41"/>
      <c r="X218" s="41"/>
      <c r="Y218" s="41"/>
      <c r="Z218" s="41"/>
      <c r="AA218" s="41"/>
      <c r="AB218" s="41"/>
      <c r="AC218" s="41"/>
      <c r="AD218" s="41"/>
      <c r="AE218" s="41"/>
      <c r="AR218" s="258" t="s">
        <v>171</v>
      </c>
      <c r="AT218" s="258" t="s">
        <v>167</v>
      </c>
      <c r="AU218" s="258" t="s">
        <v>90</v>
      </c>
      <c r="AY218" s="18" t="s">
        <v>165</v>
      </c>
      <c r="BE218" s="146">
        <f>IF(N218="základní",J218,0)</f>
        <v>0</v>
      </c>
      <c r="BF218" s="146">
        <f>IF(N218="snížená",J218,0)</f>
        <v>0</v>
      </c>
      <c r="BG218" s="146">
        <f>IF(N218="zákl. přenesená",J218,0)</f>
        <v>0</v>
      </c>
      <c r="BH218" s="146">
        <f>IF(N218="sníž. přenesená",J218,0)</f>
        <v>0</v>
      </c>
      <c r="BI218" s="146">
        <f>IF(N218="nulová",J218,0)</f>
        <v>0</v>
      </c>
      <c r="BJ218" s="18" t="s">
        <v>88</v>
      </c>
      <c r="BK218" s="146">
        <f>ROUND(I218*H218,2)</f>
        <v>0</v>
      </c>
      <c r="BL218" s="18" t="s">
        <v>171</v>
      </c>
      <c r="BM218" s="258" t="s">
        <v>281</v>
      </c>
    </row>
    <row r="219" s="13" customFormat="1">
      <c r="A219" s="13"/>
      <c r="B219" s="259"/>
      <c r="C219" s="260"/>
      <c r="D219" s="261" t="s">
        <v>173</v>
      </c>
      <c r="E219" s="262" t="s">
        <v>1</v>
      </c>
      <c r="F219" s="263" t="s">
        <v>282</v>
      </c>
      <c r="G219" s="260"/>
      <c r="H219" s="262" t="s">
        <v>1</v>
      </c>
      <c r="I219" s="264"/>
      <c r="J219" s="260"/>
      <c r="K219" s="260"/>
      <c r="L219" s="265"/>
      <c r="M219" s="266"/>
      <c r="N219" s="267"/>
      <c r="O219" s="267"/>
      <c r="P219" s="267"/>
      <c r="Q219" s="267"/>
      <c r="R219" s="267"/>
      <c r="S219" s="267"/>
      <c r="T219" s="268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T219" s="269" t="s">
        <v>173</v>
      </c>
      <c r="AU219" s="269" t="s">
        <v>90</v>
      </c>
      <c r="AV219" s="13" t="s">
        <v>88</v>
      </c>
      <c r="AW219" s="13" t="s">
        <v>32</v>
      </c>
      <c r="AX219" s="13" t="s">
        <v>80</v>
      </c>
      <c r="AY219" s="269" t="s">
        <v>165</v>
      </c>
    </row>
    <row r="220" s="14" customFormat="1">
      <c r="A220" s="14"/>
      <c r="B220" s="270"/>
      <c r="C220" s="271"/>
      <c r="D220" s="261" t="s">
        <v>173</v>
      </c>
      <c r="E220" s="272" t="s">
        <v>1</v>
      </c>
      <c r="F220" s="273" t="s">
        <v>283</v>
      </c>
      <c r="G220" s="271"/>
      <c r="H220" s="274">
        <v>173.44</v>
      </c>
      <c r="I220" s="275"/>
      <c r="J220" s="271"/>
      <c r="K220" s="271"/>
      <c r="L220" s="276"/>
      <c r="M220" s="277"/>
      <c r="N220" s="278"/>
      <c r="O220" s="278"/>
      <c r="P220" s="278"/>
      <c r="Q220" s="278"/>
      <c r="R220" s="278"/>
      <c r="S220" s="278"/>
      <c r="T220" s="279"/>
      <c r="U220" s="14"/>
      <c r="V220" s="14"/>
      <c r="W220" s="14"/>
      <c r="X220" s="14"/>
      <c r="Y220" s="14"/>
      <c r="Z220" s="14"/>
      <c r="AA220" s="14"/>
      <c r="AB220" s="14"/>
      <c r="AC220" s="14"/>
      <c r="AD220" s="14"/>
      <c r="AE220" s="14"/>
      <c r="AT220" s="280" t="s">
        <v>173</v>
      </c>
      <c r="AU220" s="280" t="s">
        <v>90</v>
      </c>
      <c r="AV220" s="14" t="s">
        <v>90</v>
      </c>
      <c r="AW220" s="14" t="s">
        <v>32</v>
      </c>
      <c r="AX220" s="14" t="s">
        <v>80</v>
      </c>
      <c r="AY220" s="280" t="s">
        <v>165</v>
      </c>
    </row>
    <row r="221" s="15" customFormat="1">
      <c r="A221" s="15"/>
      <c r="B221" s="281"/>
      <c r="C221" s="282"/>
      <c r="D221" s="261" t="s">
        <v>173</v>
      </c>
      <c r="E221" s="283" t="s">
        <v>1</v>
      </c>
      <c r="F221" s="284" t="s">
        <v>176</v>
      </c>
      <c r="G221" s="282"/>
      <c r="H221" s="285">
        <v>173.44</v>
      </c>
      <c r="I221" s="286"/>
      <c r="J221" s="282"/>
      <c r="K221" s="282"/>
      <c r="L221" s="287"/>
      <c r="M221" s="288"/>
      <c r="N221" s="289"/>
      <c r="O221" s="289"/>
      <c r="P221" s="289"/>
      <c r="Q221" s="289"/>
      <c r="R221" s="289"/>
      <c r="S221" s="289"/>
      <c r="T221" s="290"/>
      <c r="U221" s="15"/>
      <c r="V221" s="15"/>
      <c r="W221" s="15"/>
      <c r="X221" s="15"/>
      <c r="Y221" s="15"/>
      <c r="Z221" s="15"/>
      <c r="AA221" s="15"/>
      <c r="AB221" s="15"/>
      <c r="AC221" s="15"/>
      <c r="AD221" s="15"/>
      <c r="AE221" s="15"/>
      <c r="AT221" s="291" t="s">
        <v>173</v>
      </c>
      <c r="AU221" s="291" t="s">
        <v>90</v>
      </c>
      <c r="AV221" s="15" t="s">
        <v>177</v>
      </c>
      <c r="AW221" s="15" t="s">
        <v>32</v>
      </c>
      <c r="AX221" s="15" t="s">
        <v>80</v>
      </c>
      <c r="AY221" s="291" t="s">
        <v>165</v>
      </c>
    </row>
    <row r="222" s="16" customFormat="1">
      <c r="A222" s="16"/>
      <c r="B222" s="292"/>
      <c r="C222" s="293"/>
      <c r="D222" s="261" t="s">
        <v>173</v>
      </c>
      <c r="E222" s="294" t="s">
        <v>1</v>
      </c>
      <c r="F222" s="295" t="s">
        <v>178</v>
      </c>
      <c r="G222" s="293"/>
      <c r="H222" s="296">
        <v>173.44</v>
      </c>
      <c r="I222" s="297"/>
      <c r="J222" s="293"/>
      <c r="K222" s="293"/>
      <c r="L222" s="298"/>
      <c r="M222" s="299"/>
      <c r="N222" s="300"/>
      <c r="O222" s="300"/>
      <c r="P222" s="300"/>
      <c r="Q222" s="300"/>
      <c r="R222" s="300"/>
      <c r="S222" s="300"/>
      <c r="T222" s="301"/>
      <c r="U222" s="16"/>
      <c r="V222" s="16"/>
      <c r="W222" s="16"/>
      <c r="X222" s="16"/>
      <c r="Y222" s="16"/>
      <c r="Z222" s="16"/>
      <c r="AA222" s="16"/>
      <c r="AB222" s="16"/>
      <c r="AC222" s="16"/>
      <c r="AD222" s="16"/>
      <c r="AE222" s="16"/>
      <c r="AT222" s="302" t="s">
        <v>173</v>
      </c>
      <c r="AU222" s="302" t="s">
        <v>90</v>
      </c>
      <c r="AV222" s="16" t="s">
        <v>171</v>
      </c>
      <c r="AW222" s="16" t="s">
        <v>32</v>
      </c>
      <c r="AX222" s="16" t="s">
        <v>88</v>
      </c>
      <c r="AY222" s="302" t="s">
        <v>165</v>
      </c>
    </row>
    <row r="223" s="2" customFormat="1" ht="16.5" customHeight="1">
      <c r="A223" s="41"/>
      <c r="B223" s="42"/>
      <c r="C223" s="246" t="s">
        <v>284</v>
      </c>
      <c r="D223" s="246" t="s">
        <v>167</v>
      </c>
      <c r="E223" s="247" t="s">
        <v>285</v>
      </c>
      <c r="F223" s="248" t="s">
        <v>286</v>
      </c>
      <c r="G223" s="249" t="s">
        <v>181</v>
      </c>
      <c r="H223" s="250">
        <v>8</v>
      </c>
      <c r="I223" s="251"/>
      <c r="J223" s="252">
        <f>ROUND(I223*H223,2)</f>
        <v>0</v>
      </c>
      <c r="K223" s="253"/>
      <c r="L223" s="44"/>
      <c r="M223" s="254" t="s">
        <v>1</v>
      </c>
      <c r="N223" s="255" t="s">
        <v>45</v>
      </c>
      <c r="O223" s="94"/>
      <c r="P223" s="256">
        <f>O223*H223</f>
        <v>0</v>
      </c>
      <c r="Q223" s="256">
        <v>0.04555</v>
      </c>
      <c r="R223" s="256">
        <f>Q223*H223</f>
        <v>0.3644</v>
      </c>
      <c r="S223" s="256">
        <v>0</v>
      </c>
      <c r="T223" s="257">
        <f>S223*H223</f>
        <v>0</v>
      </c>
      <c r="U223" s="41"/>
      <c r="V223" s="41"/>
      <c r="W223" s="41"/>
      <c r="X223" s="41"/>
      <c r="Y223" s="41"/>
      <c r="Z223" s="41"/>
      <c r="AA223" s="41"/>
      <c r="AB223" s="41"/>
      <c r="AC223" s="41"/>
      <c r="AD223" s="41"/>
      <c r="AE223" s="41"/>
      <c r="AR223" s="258" t="s">
        <v>171</v>
      </c>
      <c r="AT223" s="258" t="s">
        <v>167</v>
      </c>
      <c r="AU223" s="258" t="s">
        <v>90</v>
      </c>
      <c r="AY223" s="18" t="s">
        <v>165</v>
      </c>
      <c r="BE223" s="146">
        <f>IF(N223="základní",J223,0)</f>
        <v>0</v>
      </c>
      <c r="BF223" s="146">
        <f>IF(N223="snížená",J223,0)</f>
        <v>0</v>
      </c>
      <c r="BG223" s="146">
        <f>IF(N223="zákl. přenesená",J223,0)</f>
        <v>0</v>
      </c>
      <c r="BH223" s="146">
        <f>IF(N223="sníž. přenesená",J223,0)</f>
        <v>0</v>
      </c>
      <c r="BI223" s="146">
        <f>IF(N223="nulová",J223,0)</f>
        <v>0</v>
      </c>
      <c r="BJ223" s="18" t="s">
        <v>88</v>
      </c>
      <c r="BK223" s="146">
        <f>ROUND(I223*H223,2)</f>
        <v>0</v>
      </c>
      <c r="BL223" s="18" t="s">
        <v>171</v>
      </c>
      <c r="BM223" s="258" t="s">
        <v>287</v>
      </c>
    </row>
    <row r="224" s="2" customFormat="1" ht="16.5" customHeight="1">
      <c r="A224" s="41"/>
      <c r="B224" s="42"/>
      <c r="C224" s="246" t="s">
        <v>288</v>
      </c>
      <c r="D224" s="246" t="s">
        <v>167</v>
      </c>
      <c r="E224" s="247" t="s">
        <v>289</v>
      </c>
      <c r="F224" s="248" t="s">
        <v>290</v>
      </c>
      <c r="G224" s="249" t="s">
        <v>181</v>
      </c>
      <c r="H224" s="250">
        <v>8</v>
      </c>
      <c r="I224" s="251"/>
      <c r="J224" s="252">
        <f>ROUND(I224*H224,2)</f>
        <v>0</v>
      </c>
      <c r="K224" s="253"/>
      <c r="L224" s="44"/>
      <c r="M224" s="254" t="s">
        <v>1</v>
      </c>
      <c r="N224" s="255" t="s">
        <v>45</v>
      </c>
      <c r="O224" s="94"/>
      <c r="P224" s="256">
        <f>O224*H224</f>
        <v>0</v>
      </c>
      <c r="Q224" s="256">
        <v>0.054550000000000001</v>
      </c>
      <c r="R224" s="256">
        <f>Q224*H224</f>
        <v>0.43640000000000001</v>
      </c>
      <c r="S224" s="256">
        <v>0</v>
      </c>
      <c r="T224" s="257">
        <f>S224*H224</f>
        <v>0</v>
      </c>
      <c r="U224" s="41"/>
      <c r="V224" s="41"/>
      <c r="W224" s="41"/>
      <c r="X224" s="41"/>
      <c r="Y224" s="41"/>
      <c r="Z224" s="41"/>
      <c r="AA224" s="41"/>
      <c r="AB224" s="41"/>
      <c r="AC224" s="41"/>
      <c r="AD224" s="41"/>
      <c r="AE224" s="41"/>
      <c r="AR224" s="258" t="s">
        <v>171</v>
      </c>
      <c r="AT224" s="258" t="s">
        <v>167</v>
      </c>
      <c r="AU224" s="258" t="s">
        <v>90</v>
      </c>
      <c r="AY224" s="18" t="s">
        <v>165</v>
      </c>
      <c r="BE224" s="146">
        <f>IF(N224="základní",J224,0)</f>
        <v>0</v>
      </c>
      <c r="BF224" s="146">
        <f>IF(N224="snížená",J224,0)</f>
        <v>0</v>
      </c>
      <c r="BG224" s="146">
        <f>IF(N224="zákl. přenesená",J224,0)</f>
        <v>0</v>
      </c>
      <c r="BH224" s="146">
        <f>IF(N224="sníž. přenesená",J224,0)</f>
        <v>0</v>
      </c>
      <c r="BI224" s="146">
        <f>IF(N224="nulová",J224,0)</f>
        <v>0</v>
      </c>
      <c r="BJ224" s="18" t="s">
        <v>88</v>
      </c>
      <c r="BK224" s="146">
        <f>ROUND(I224*H224,2)</f>
        <v>0</v>
      </c>
      <c r="BL224" s="18" t="s">
        <v>171</v>
      </c>
      <c r="BM224" s="258" t="s">
        <v>291</v>
      </c>
    </row>
    <row r="225" s="2" customFormat="1" ht="16.5" customHeight="1">
      <c r="A225" s="41"/>
      <c r="B225" s="42"/>
      <c r="C225" s="246" t="s">
        <v>292</v>
      </c>
      <c r="D225" s="246" t="s">
        <v>167</v>
      </c>
      <c r="E225" s="247" t="s">
        <v>293</v>
      </c>
      <c r="F225" s="248" t="s">
        <v>294</v>
      </c>
      <c r="G225" s="249" t="s">
        <v>181</v>
      </c>
      <c r="H225" s="250">
        <v>8</v>
      </c>
      <c r="I225" s="251"/>
      <c r="J225" s="252">
        <f>ROUND(I225*H225,2)</f>
        <v>0</v>
      </c>
      <c r="K225" s="253"/>
      <c r="L225" s="44"/>
      <c r="M225" s="254" t="s">
        <v>1</v>
      </c>
      <c r="N225" s="255" t="s">
        <v>45</v>
      </c>
      <c r="O225" s="94"/>
      <c r="P225" s="256">
        <f>O225*H225</f>
        <v>0</v>
      </c>
      <c r="Q225" s="256">
        <v>0.12705</v>
      </c>
      <c r="R225" s="256">
        <f>Q225*H225</f>
        <v>1.0164</v>
      </c>
      <c r="S225" s="256">
        <v>0</v>
      </c>
      <c r="T225" s="257">
        <f>S225*H225</f>
        <v>0</v>
      </c>
      <c r="U225" s="41"/>
      <c r="V225" s="41"/>
      <c r="W225" s="41"/>
      <c r="X225" s="41"/>
      <c r="Y225" s="41"/>
      <c r="Z225" s="41"/>
      <c r="AA225" s="41"/>
      <c r="AB225" s="41"/>
      <c r="AC225" s="41"/>
      <c r="AD225" s="41"/>
      <c r="AE225" s="41"/>
      <c r="AR225" s="258" t="s">
        <v>171</v>
      </c>
      <c r="AT225" s="258" t="s">
        <v>167</v>
      </c>
      <c r="AU225" s="258" t="s">
        <v>90</v>
      </c>
      <c r="AY225" s="18" t="s">
        <v>165</v>
      </c>
      <c r="BE225" s="146">
        <f>IF(N225="základní",J225,0)</f>
        <v>0</v>
      </c>
      <c r="BF225" s="146">
        <f>IF(N225="snížená",J225,0)</f>
        <v>0</v>
      </c>
      <c r="BG225" s="146">
        <f>IF(N225="zákl. přenesená",J225,0)</f>
        <v>0</v>
      </c>
      <c r="BH225" s="146">
        <f>IF(N225="sníž. přenesená",J225,0)</f>
        <v>0</v>
      </c>
      <c r="BI225" s="146">
        <f>IF(N225="nulová",J225,0)</f>
        <v>0</v>
      </c>
      <c r="BJ225" s="18" t="s">
        <v>88</v>
      </c>
      <c r="BK225" s="146">
        <f>ROUND(I225*H225,2)</f>
        <v>0</v>
      </c>
      <c r="BL225" s="18" t="s">
        <v>171</v>
      </c>
      <c r="BM225" s="258" t="s">
        <v>295</v>
      </c>
    </row>
    <row r="226" s="12" customFormat="1" ht="22.8" customHeight="1">
      <c r="A226" s="12"/>
      <c r="B226" s="230"/>
      <c r="C226" s="231"/>
      <c r="D226" s="232" t="s">
        <v>79</v>
      </c>
      <c r="E226" s="244" t="s">
        <v>171</v>
      </c>
      <c r="F226" s="244" t="s">
        <v>296</v>
      </c>
      <c r="G226" s="231"/>
      <c r="H226" s="231"/>
      <c r="I226" s="234"/>
      <c r="J226" s="245">
        <f>BK226</f>
        <v>0</v>
      </c>
      <c r="K226" s="231"/>
      <c r="L226" s="236"/>
      <c r="M226" s="237"/>
      <c r="N226" s="238"/>
      <c r="O226" s="238"/>
      <c r="P226" s="239">
        <f>SUM(P227:P240)</f>
        <v>0</v>
      </c>
      <c r="Q226" s="238"/>
      <c r="R226" s="239">
        <f>SUM(R227:R240)</f>
        <v>7.4664961400000021</v>
      </c>
      <c r="S226" s="238"/>
      <c r="T226" s="240">
        <f>SUM(T227:T240)</f>
        <v>0</v>
      </c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R226" s="241" t="s">
        <v>88</v>
      </c>
      <c r="AT226" s="242" t="s">
        <v>79</v>
      </c>
      <c r="AU226" s="242" t="s">
        <v>88</v>
      </c>
      <c r="AY226" s="241" t="s">
        <v>165</v>
      </c>
      <c r="BK226" s="243">
        <f>SUM(BK227:BK240)</f>
        <v>0</v>
      </c>
    </row>
    <row r="227" s="2" customFormat="1" ht="24.15" customHeight="1">
      <c r="A227" s="41"/>
      <c r="B227" s="42"/>
      <c r="C227" s="246" t="s">
        <v>297</v>
      </c>
      <c r="D227" s="246" t="s">
        <v>167</v>
      </c>
      <c r="E227" s="247" t="s">
        <v>298</v>
      </c>
      <c r="F227" s="248" t="s">
        <v>299</v>
      </c>
      <c r="G227" s="249" t="s">
        <v>188</v>
      </c>
      <c r="H227" s="250">
        <v>2.0390000000000001</v>
      </c>
      <c r="I227" s="251"/>
      <c r="J227" s="252">
        <f>ROUND(I227*H227,2)</f>
        <v>0</v>
      </c>
      <c r="K227" s="253"/>
      <c r="L227" s="44"/>
      <c r="M227" s="254" t="s">
        <v>1</v>
      </c>
      <c r="N227" s="255" t="s">
        <v>45</v>
      </c>
      <c r="O227" s="94"/>
      <c r="P227" s="256">
        <f>O227*H227</f>
        <v>0</v>
      </c>
      <c r="Q227" s="256">
        <v>2.5019800000000001</v>
      </c>
      <c r="R227" s="256">
        <f>Q227*H227</f>
        <v>5.1015372200000009</v>
      </c>
      <c r="S227" s="256">
        <v>0</v>
      </c>
      <c r="T227" s="257">
        <f>S227*H227</f>
        <v>0</v>
      </c>
      <c r="U227" s="41"/>
      <c r="V227" s="41"/>
      <c r="W227" s="41"/>
      <c r="X227" s="41"/>
      <c r="Y227" s="41"/>
      <c r="Z227" s="41"/>
      <c r="AA227" s="41"/>
      <c r="AB227" s="41"/>
      <c r="AC227" s="41"/>
      <c r="AD227" s="41"/>
      <c r="AE227" s="41"/>
      <c r="AR227" s="258" t="s">
        <v>171</v>
      </c>
      <c r="AT227" s="258" t="s">
        <v>167</v>
      </c>
      <c r="AU227" s="258" t="s">
        <v>90</v>
      </c>
      <c r="AY227" s="18" t="s">
        <v>165</v>
      </c>
      <c r="BE227" s="146">
        <f>IF(N227="základní",J227,0)</f>
        <v>0</v>
      </c>
      <c r="BF227" s="146">
        <f>IF(N227="snížená",J227,0)</f>
        <v>0</v>
      </c>
      <c r="BG227" s="146">
        <f>IF(N227="zákl. přenesená",J227,0)</f>
        <v>0</v>
      </c>
      <c r="BH227" s="146">
        <f>IF(N227="sníž. přenesená",J227,0)</f>
        <v>0</v>
      </c>
      <c r="BI227" s="146">
        <f>IF(N227="nulová",J227,0)</f>
        <v>0</v>
      </c>
      <c r="BJ227" s="18" t="s">
        <v>88</v>
      </c>
      <c r="BK227" s="146">
        <f>ROUND(I227*H227,2)</f>
        <v>0</v>
      </c>
      <c r="BL227" s="18" t="s">
        <v>171</v>
      </c>
      <c r="BM227" s="258" t="s">
        <v>300</v>
      </c>
    </row>
    <row r="228" s="13" customFormat="1">
      <c r="A228" s="13"/>
      <c r="B228" s="259"/>
      <c r="C228" s="260"/>
      <c r="D228" s="261" t="s">
        <v>173</v>
      </c>
      <c r="E228" s="262" t="s">
        <v>1</v>
      </c>
      <c r="F228" s="263" t="s">
        <v>301</v>
      </c>
      <c r="G228" s="260"/>
      <c r="H228" s="262" t="s">
        <v>1</v>
      </c>
      <c r="I228" s="264"/>
      <c r="J228" s="260"/>
      <c r="K228" s="260"/>
      <c r="L228" s="265"/>
      <c r="M228" s="266"/>
      <c r="N228" s="267"/>
      <c r="O228" s="267"/>
      <c r="P228" s="267"/>
      <c r="Q228" s="267"/>
      <c r="R228" s="267"/>
      <c r="S228" s="267"/>
      <c r="T228" s="268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T228" s="269" t="s">
        <v>173</v>
      </c>
      <c r="AU228" s="269" t="s">
        <v>90</v>
      </c>
      <c r="AV228" s="13" t="s">
        <v>88</v>
      </c>
      <c r="AW228" s="13" t="s">
        <v>32</v>
      </c>
      <c r="AX228" s="13" t="s">
        <v>80</v>
      </c>
      <c r="AY228" s="269" t="s">
        <v>165</v>
      </c>
    </row>
    <row r="229" s="14" customFormat="1">
      <c r="A229" s="14"/>
      <c r="B229" s="270"/>
      <c r="C229" s="271"/>
      <c r="D229" s="261" t="s">
        <v>173</v>
      </c>
      <c r="E229" s="272" t="s">
        <v>1</v>
      </c>
      <c r="F229" s="273" t="s">
        <v>302</v>
      </c>
      <c r="G229" s="271"/>
      <c r="H229" s="274">
        <v>2.0390000000000001</v>
      </c>
      <c r="I229" s="275"/>
      <c r="J229" s="271"/>
      <c r="K229" s="271"/>
      <c r="L229" s="276"/>
      <c r="M229" s="277"/>
      <c r="N229" s="278"/>
      <c r="O229" s="278"/>
      <c r="P229" s="278"/>
      <c r="Q229" s="278"/>
      <c r="R229" s="278"/>
      <c r="S229" s="278"/>
      <c r="T229" s="279"/>
      <c r="U229" s="14"/>
      <c r="V229" s="14"/>
      <c r="W229" s="14"/>
      <c r="X229" s="14"/>
      <c r="Y229" s="14"/>
      <c r="Z229" s="14"/>
      <c r="AA229" s="14"/>
      <c r="AB229" s="14"/>
      <c r="AC229" s="14"/>
      <c r="AD229" s="14"/>
      <c r="AE229" s="14"/>
      <c r="AT229" s="280" t="s">
        <v>173</v>
      </c>
      <c r="AU229" s="280" t="s">
        <v>90</v>
      </c>
      <c r="AV229" s="14" t="s">
        <v>90</v>
      </c>
      <c r="AW229" s="14" t="s">
        <v>32</v>
      </c>
      <c r="AX229" s="14" t="s">
        <v>80</v>
      </c>
      <c r="AY229" s="280" t="s">
        <v>165</v>
      </c>
    </row>
    <row r="230" s="15" customFormat="1">
      <c r="A230" s="15"/>
      <c r="B230" s="281"/>
      <c r="C230" s="282"/>
      <c r="D230" s="261" t="s">
        <v>173</v>
      </c>
      <c r="E230" s="283" t="s">
        <v>1</v>
      </c>
      <c r="F230" s="284" t="s">
        <v>176</v>
      </c>
      <c r="G230" s="282"/>
      <c r="H230" s="285">
        <v>2.0390000000000001</v>
      </c>
      <c r="I230" s="286"/>
      <c r="J230" s="282"/>
      <c r="K230" s="282"/>
      <c r="L230" s="287"/>
      <c r="M230" s="288"/>
      <c r="N230" s="289"/>
      <c r="O230" s="289"/>
      <c r="P230" s="289"/>
      <c r="Q230" s="289"/>
      <c r="R230" s="289"/>
      <c r="S230" s="289"/>
      <c r="T230" s="290"/>
      <c r="U230" s="15"/>
      <c r="V230" s="15"/>
      <c r="W230" s="15"/>
      <c r="X230" s="15"/>
      <c r="Y230" s="15"/>
      <c r="Z230" s="15"/>
      <c r="AA230" s="15"/>
      <c r="AB230" s="15"/>
      <c r="AC230" s="15"/>
      <c r="AD230" s="15"/>
      <c r="AE230" s="15"/>
      <c r="AT230" s="291" t="s">
        <v>173</v>
      </c>
      <c r="AU230" s="291" t="s">
        <v>90</v>
      </c>
      <c r="AV230" s="15" t="s">
        <v>177</v>
      </c>
      <c r="AW230" s="15" t="s">
        <v>32</v>
      </c>
      <c r="AX230" s="15" t="s">
        <v>80</v>
      </c>
      <c r="AY230" s="291" t="s">
        <v>165</v>
      </c>
    </row>
    <row r="231" s="16" customFormat="1">
      <c r="A231" s="16"/>
      <c r="B231" s="292"/>
      <c r="C231" s="293"/>
      <c r="D231" s="261" t="s">
        <v>173</v>
      </c>
      <c r="E231" s="294" t="s">
        <v>1</v>
      </c>
      <c r="F231" s="295" t="s">
        <v>178</v>
      </c>
      <c r="G231" s="293"/>
      <c r="H231" s="296">
        <v>2.0390000000000001</v>
      </c>
      <c r="I231" s="297"/>
      <c r="J231" s="293"/>
      <c r="K231" s="293"/>
      <c r="L231" s="298"/>
      <c r="M231" s="299"/>
      <c r="N231" s="300"/>
      <c r="O231" s="300"/>
      <c r="P231" s="300"/>
      <c r="Q231" s="300"/>
      <c r="R231" s="300"/>
      <c r="S231" s="300"/>
      <c r="T231" s="301"/>
      <c r="U231" s="16"/>
      <c r="V231" s="16"/>
      <c r="W231" s="16"/>
      <c r="X231" s="16"/>
      <c r="Y231" s="16"/>
      <c r="Z231" s="16"/>
      <c r="AA231" s="16"/>
      <c r="AB231" s="16"/>
      <c r="AC231" s="16"/>
      <c r="AD231" s="16"/>
      <c r="AE231" s="16"/>
      <c r="AT231" s="302" t="s">
        <v>173</v>
      </c>
      <c r="AU231" s="302" t="s">
        <v>90</v>
      </c>
      <c r="AV231" s="16" t="s">
        <v>171</v>
      </c>
      <c r="AW231" s="16" t="s">
        <v>32</v>
      </c>
      <c r="AX231" s="16" t="s">
        <v>88</v>
      </c>
      <c r="AY231" s="302" t="s">
        <v>165</v>
      </c>
    </row>
    <row r="232" s="2" customFormat="1" ht="24.15" customHeight="1">
      <c r="A232" s="41"/>
      <c r="B232" s="42"/>
      <c r="C232" s="246" t="s">
        <v>303</v>
      </c>
      <c r="D232" s="246" t="s">
        <v>167</v>
      </c>
      <c r="E232" s="247" t="s">
        <v>304</v>
      </c>
      <c r="F232" s="248" t="s">
        <v>305</v>
      </c>
      <c r="G232" s="249" t="s">
        <v>306</v>
      </c>
      <c r="H232" s="250">
        <v>53.090000000000003</v>
      </c>
      <c r="I232" s="251"/>
      <c r="J232" s="252">
        <f>ROUND(I232*H232,2)</f>
        <v>0</v>
      </c>
      <c r="K232" s="253"/>
      <c r="L232" s="44"/>
      <c r="M232" s="254" t="s">
        <v>1</v>
      </c>
      <c r="N232" s="255" t="s">
        <v>45</v>
      </c>
      <c r="O232" s="94"/>
      <c r="P232" s="256">
        <f>O232*H232</f>
        <v>0</v>
      </c>
      <c r="Q232" s="256">
        <v>0.041730000000000003</v>
      </c>
      <c r="R232" s="256">
        <f>Q232*H232</f>
        <v>2.2154457000000005</v>
      </c>
      <c r="S232" s="256">
        <v>0</v>
      </c>
      <c r="T232" s="257">
        <f>S232*H232</f>
        <v>0</v>
      </c>
      <c r="U232" s="41"/>
      <c r="V232" s="41"/>
      <c r="W232" s="41"/>
      <c r="X232" s="41"/>
      <c r="Y232" s="41"/>
      <c r="Z232" s="41"/>
      <c r="AA232" s="41"/>
      <c r="AB232" s="41"/>
      <c r="AC232" s="41"/>
      <c r="AD232" s="41"/>
      <c r="AE232" s="41"/>
      <c r="AR232" s="258" t="s">
        <v>171</v>
      </c>
      <c r="AT232" s="258" t="s">
        <v>167</v>
      </c>
      <c r="AU232" s="258" t="s">
        <v>90</v>
      </c>
      <c r="AY232" s="18" t="s">
        <v>165</v>
      </c>
      <c r="BE232" s="146">
        <f>IF(N232="základní",J232,0)</f>
        <v>0</v>
      </c>
      <c r="BF232" s="146">
        <f>IF(N232="snížená",J232,0)</f>
        <v>0</v>
      </c>
      <c r="BG232" s="146">
        <f>IF(N232="zákl. přenesená",J232,0)</f>
        <v>0</v>
      </c>
      <c r="BH232" s="146">
        <f>IF(N232="sníž. přenesená",J232,0)</f>
        <v>0</v>
      </c>
      <c r="BI232" s="146">
        <f>IF(N232="nulová",J232,0)</f>
        <v>0</v>
      </c>
      <c r="BJ232" s="18" t="s">
        <v>88</v>
      </c>
      <c r="BK232" s="146">
        <f>ROUND(I232*H232,2)</f>
        <v>0</v>
      </c>
      <c r="BL232" s="18" t="s">
        <v>171</v>
      </c>
      <c r="BM232" s="258" t="s">
        <v>307</v>
      </c>
    </row>
    <row r="233" s="14" customFormat="1">
      <c r="A233" s="14"/>
      <c r="B233" s="270"/>
      <c r="C233" s="271"/>
      <c r="D233" s="261" t="s">
        <v>173</v>
      </c>
      <c r="E233" s="272" t="s">
        <v>1</v>
      </c>
      <c r="F233" s="273" t="s">
        <v>308</v>
      </c>
      <c r="G233" s="271"/>
      <c r="H233" s="274">
        <v>53.090000000000003</v>
      </c>
      <c r="I233" s="275"/>
      <c r="J233" s="271"/>
      <c r="K233" s="271"/>
      <c r="L233" s="276"/>
      <c r="M233" s="277"/>
      <c r="N233" s="278"/>
      <c r="O233" s="278"/>
      <c r="P233" s="278"/>
      <c r="Q233" s="278"/>
      <c r="R233" s="278"/>
      <c r="S233" s="278"/>
      <c r="T233" s="279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T233" s="280" t="s">
        <v>173</v>
      </c>
      <c r="AU233" s="280" t="s">
        <v>90</v>
      </c>
      <c r="AV233" s="14" t="s">
        <v>90</v>
      </c>
      <c r="AW233" s="14" t="s">
        <v>32</v>
      </c>
      <c r="AX233" s="14" t="s">
        <v>80</v>
      </c>
      <c r="AY233" s="280" t="s">
        <v>165</v>
      </c>
    </row>
    <row r="234" s="15" customFormat="1">
      <c r="A234" s="15"/>
      <c r="B234" s="281"/>
      <c r="C234" s="282"/>
      <c r="D234" s="261" t="s">
        <v>173</v>
      </c>
      <c r="E234" s="283" t="s">
        <v>1</v>
      </c>
      <c r="F234" s="284" t="s">
        <v>176</v>
      </c>
      <c r="G234" s="282"/>
      <c r="H234" s="285">
        <v>53.090000000000003</v>
      </c>
      <c r="I234" s="286"/>
      <c r="J234" s="282"/>
      <c r="K234" s="282"/>
      <c r="L234" s="287"/>
      <c r="M234" s="288"/>
      <c r="N234" s="289"/>
      <c r="O234" s="289"/>
      <c r="P234" s="289"/>
      <c r="Q234" s="289"/>
      <c r="R234" s="289"/>
      <c r="S234" s="289"/>
      <c r="T234" s="290"/>
      <c r="U234" s="15"/>
      <c r="V234" s="15"/>
      <c r="W234" s="15"/>
      <c r="X234" s="15"/>
      <c r="Y234" s="15"/>
      <c r="Z234" s="15"/>
      <c r="AA234" s="15"/>
      <c r="AB234" s="15"/>
      <c r="AC234" s="15"/>
      <c r="AD234" s="15"/>
      <c r="AE234" s="15"/>
      <c r="AT234" s="291" t="s">
        <v>173</v>
      </c>
      <c r="AU234" s="291" t="s">
        <v>90</v>
      </c>
      <c r="AV234" s="15" t="s">
        <v>177</v>
      </c>
      <c r="AW234" s="15" t="s">
        <v>32</v>
      </c>
      <c r="AX234" s="15" t="s">
        <v>80</v>
      </c>
      <c r="AY234" s="291" t="s">
        <v>165</v>
      </c>
    </row>
    <row r="235" s="16" customFormat="1">
      <c r="A235" s="16"/>
      <c r="B235" s="292"/>
      <c r="C235" s="293"/>
      <c r="D235" s="261" t="s">
        <v>173</v>
      </c>
      <c r="E235" s="294" t="s">
        <v>1</v>
      </c>
      <c r="F235" s="295" t="s">
        <v>178</v>
      </c>
      <c r="G235" s="293"/>
      <c r="H235" s="296">
        <v>53.090000000000003</v>
      </c>
      <c r="I235" s="297"/>
      <c r="J235" s="293"/>
      <c r="K235" s="293"/>
      <c r="L235" s="298"/>
      <c r="M235" s="299"/>
      <c r="N235" s="300"/>
      <c r="O235" s="300"/>
      <c r="P235" s="300"/>
      <c r="Q235" s="300"/>
      <c r="R235" s="300"/>
      <c r="S235" s="300"/>
      <c r="T235" s="301"/>
      <c r="U235" s="16"/>
      <c r="V235" s="16"/>
      <c r="W235" s="16"/>
      <c r="X235" s="16"/>
      <c r="Y235" s="16"/>
      <c r="Z235" s="16"/>
      <c r="AA235" s="16"/>
      <c r="AB235" s="16"/>
      <c r="AC235" s="16"/>
      <c r="AD235" s="16"/>
      <c r="AE235" s="16"/>
      <c r="AT235" s="302" t="s">
        <v>173</v>
      </c>
      <c r="AU235" s="302" t="s">
        <v>90</v>
      </c>
      <c r="AV235" s="16" t="s">
        <v>171</v>
      </c>
      <c r="AW235" s="16" t="s">
        <v>32</v>
      </c>
      <c r="AX235" s="16" t="s">
        <v>88</v>
      </c>
      <c r="AY235" s="302" t="s">
        <v>165</v>
      </c>
    </row>
    <row r="236" s="2" customFormat="1" ht="24.15" customHeight="1">
      <c r="A236" s="41"/>
      <c r="B236" s="42"/>
      <c r="C236" s="246" t="s">
        <v>309</v>
      </c>
      <c r="D236" s="246" t="s">
        <v>167</v>
      </c>
      <c r="E236" s="247" t="s">
        <v>310</v>
      </c>
      <c r="F236" s="248" t="s">
        <v>311</v>
      </c>
      <c r="G236" s="249" t="s">
        <v>250</v>
      </c>
      <c r="H236" s="250">
        <v>0.14199999999999999</v>
      </c>
      <c r="I236" s="251"/>
      <c r="J236" s="252">
        <f>ROUND(I236*H236,2)</f>
        <v>0</v>
      </c>
      <c r="K236" s="253"/>
      <c r="L236" s="44"/>
      <c r="M236" s="254" t="s">
        <v>1</v>
      </c>
      <c r="N236" s="255" t="s">
        <v>45</v>
      </c>
      <c r="O236" s="94"/>
      <c r="P236" s="256">
        <f>O236*H236</f>
        <v>0</v>
      </c>
      <c r="Q236" s="256">
        <v>1.05291</v>
      </c>
      <c r="R236" s="256">
        <f>Q236*H236</f>
        <v>0.14951322</v>
      </c>
      <c r="S236" s="256">
        <v>0</v>
      </c>
      <c r="T236" s="257">
        <f>S236*H236</f>
        <v>0</v>
      </c>
      <c r="U236" s="41"/>
      <c r="V236" s="41"/>
      <c r="W236" s="41"/>
      <c r="X236" s="41"/>
      <c r="Y236" s="41"/>
      <c r="Z236" s="41"/>
      <c r="AA236" s="41"/>
      <c r="AB236" s="41"/>
      <c r="AC236" s="41"/>
      <c r="AD236" s="41"/>
      <c r="AE236" s="41"/>
      <c r="AR236" s="258" t="s">
        <v>171</v>
      </c>
      <c r="AT236" s="258" t="s">
        <v>167</v>
      </c>
      <c r="AU236" s="258" t="s">
        <v>90</v>
      </c>
      <c r="AY236" s="18" t="s">
        <v>165</v>
      </c>
      <c r="BE236" s="146">
        <f>IF(N236="základní",J236,0)</f>
        <v>0</v>
      </c>
      <c r="BF236" s="146">
        <f>IF(N236="snížená",J236,0)</f>
        <v>0</v>
      </c>
      <c r="BG236" s="146">
        <f>IF(N236="zákl. přenesená",J236,0)</f>
        <v>0</v>
      </c>
      <c r="BH236" s="146">
        <f>IF(N236="sníž. přenesená",J236,0)</f>
        <v>0</v>
      </c>
      <c r="BI236" s="146">
        <f>IF(N236="nulová",J236,0)</f>
        <v>0</v>
      </c>
      <c r="BJ236" s="18" t="s">
        <v>88</v>
      </c>
      <c r="BK236" s="146">
        <f>ROUND(I236*H236,2)</f>
        <v>0</v>
      </c>
      <c r="BL236" s="18" t="s">
        <v>171</v>
      </c>
      <c r="BM236" s="258" t="s">
        <v>312</v>
      </c>
    </row>
    <row r="237" s="13" customFormat="1">
      <c r="A237" s="13"/>
      <c r="B237" s="259"/>
      <c r="C237" s="260"/>
      <c r="D237" s="261" t="s">
        <v>173</v>
      </c>
      <c r="E237" s="262" t="s">
        <v>1</v>
      </c>
      <c r="F237" s="263" t="s">
        <v>313</v>
      </c>
      <c r="G237" s="260"/>
      <c r="H237" s="262" t="s">
        <v>1</v>
      </c>
      <c r="I237" s="264"/>
      <c r="J237" s="260"/>
      <c r="K237" s="260"/>
      <c r="L237" s="265"/>
      <c r="M237" s="266"/>
      <c r="N237" s="267"/>
      <c r="O237" s="267"/>
      <c r="P237" s="267"/>
      <c r="Q237" s="267"/>
      <c r="R237" s="267"/>
      <c r="S237" s="267"/>
      <c r="T237" s="268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T237" s="269" t="s">
        <v>173</v>
      </c>
      <c r="AU237" s="269" t="s">
        <v>90</v>
      </c>
      <c r="AV237" s="13" t="s">
        <v>88</v>
      </c>
      <c r="AW237" s="13" t="s">
        <v>32</v>
      </c>
      <c r="AX237" s="13" t="s">
        <v>80</v>
      </c>
      <c r="AY237" s="269" t="s">
        <v>165</v>
      </c>
    </row>
    <row r="238" s="14" customFormat="1">
      <c r="A238" s="14"/>
      <c r="B238" s="270"/>
      <c r="C238" s="271"/>
      <c r="D238" s="261" t="s">
        <v>173</v>
      </c>
      <c r="E238" s="272" t="s">
        <v>1</v>
      </c>
      <c r="F238" s="273" t="s">
        <v>314</v>
      </c>
      <c r="G238" s="271"/>
      <c r="H238" s="274">
        <v>0.14199999999999999</v>
      </c>
      <c r="I238" s="275"/>
      <c r="J238" s="271"/>
      <c r="K238" s="271"/>
      <c r="L238" s="276"/>
      <c r="M238" s="277"/>
      <c r="N238" s="278"/>
      <c r="O238" s="278"/>
      <c r="P238" s="278"/>
      <c r="Q238" s="278"/>
      <c r="R238" s="278"/>
      <c r="S238" s="278"/>
      <c r="T238" s="279"/>
      <c r="U238" s="14"/>
      <c r="V238" s="14"/>
      <c r="W238" s="14"/>
      <c r="X238" s="14"/>
      <c r="Y238" s="14"/>
      <c r="Z238" s="14"/>
      <c r="AA238" s="14"/>
      <c r="AB238" s="14"/>
      <c r="AC238" s="14"/>
      <c r="AD238" s="14"/>
      <c r="AE238" s="14"/>
      <c r="AT238" s="280" t="s">
        <v>173</v>
      </c>
      <c r="AU238" s="280" t="s">
        <v>90</v>
      </c>
      <c r="AV238" s="14" t="s">
        <v>90</v>
      </c>
      <c r="AW238" s="14" t="s">
        <v>32</v>
      </c>
      <c r="AX238" s="14" t="s">
        <v>80</v>
      </c>
      <c r="AY238" s="280" t="s">
        <v>165</v>
      </c>
    </row>
    <row r="239" s="15" customFormat="1">
      <c r="A239" s="15"/>
      <c r="B239" s="281"/>
      <c r="C239" s="282"/>
      <c r="D239" s="261" t="s">
        <v>173</v>
      </c>
      <c r="E239" s="283" t="s">
        <v>1</v>
      </c>
      <c r="F239" s="284" t="s">
        <v>176</v>
      </c>
      <c r="G239" s="282"/>
      <c r="H239" s="285">
        <v>0.14199999999999999</v>
      </c>
      <c r="I239" s="286"/>
      <c r="J239" s="282"/>
      <c r="K239" s="282"/>
      <c r="L239" s="287"/>
      <c r="M239" s="288"/>
      <c r="N239" s="289"/>
      <c r="O239" s="289"/>
      <c r="P239" s="289"/>
      <c r="Q239" s="289"/>
      <c r="R239" s="289"/>
      <c r="S239" s="289"/>
      <c r="T239" s="290"/>
      <c r="U239" s="15"/>
      <c r="V239" s="15"/>
      <c r="W239" s="15"/>
      <c r="X239" s="15"/>
      <c r="Y239" s="15"/>
      <c r="Z239" s="15"/>
      <c r="AA239" s="15"/>
      <c r="AB239" s="15"/>
      <c r="AC239" s="15"/>
      <c r="AD239" s="15"/>
      <c r="AE239" s="15"/>
      <c r="AT239" s="291" t="s">
        <v>173</v>
      </c>
      <c r="AU239" s="291" t="s">
        <v>90</v>
      </c>
      <c r="AV239" s="15" t="s">
        <v>177</v>
      </c>
      <c r="AW239" s="15" t="s">
        <v>32</v>
      </c>
      <c r="AX239" s="15" t="s">
        <v>80</v>
      </c>
      <c r="AY239" s="291" t="s">
        <v>165</v>
      </c>
    </row>
    <row r="240" s="16" customFormat="1">
      <c r="A240" s="16"/>
      <c r="B240" s="292"/>
      <c r="C240" s="293"/>
      <c r="D240" s="261" t="s">
        <v>173</v>
      </c>
      <c r="E240" s="294" t="s">
        <v>1</v>
      </c>
      <c r="F240" s="295" t="s">
        <v>178</v>
      </c>
      <c r="G240" s="293"/>
      <c r="H240" s="296">
        <v>0.14199999999999999</v>
      </c>
      <c r="I240" s="297"/>
      <c r="J240" s="293"/>
      <c r="K240" s="293"/>
      <c r="L240" s="298"/>
      <c r="M240" s="299"/>
      <c r="N240" s="300"/>
      <c r="O240" s="300"/>
      <c r="P240" s="300"/>
      <c r="Q240" s="300"/>
      <c r="R240" s="300"/>
      <c r="S240" s="300"/>
      <c r="T240" s="301"/>
      <c r="U240" s="16"/>
      <c r="V240" s="16"/>
      <c r="W240" s="16"/>
      <c r="X240" s="16"/>
      <c r="Y240" s="16"/>
      <c r="Z240" s="16"/>
      <c r="AA240" s="16"/>
      <c r="AB240" s="16"/>
      <c r="AC240" s="16"/>
      <c r="AD240" s="16"/>
      <c r="AE240" s="16"/>
      <c r="AT240" s="302" t="s">
        <v>173</v>
      </c>
      <c r="AU240" s="302" t="s">
        <v>90</v>
      </c>
      <c r="AV240" s="16" t="s">
        <v>171</v>
      </c>
      <c r="AW240" s="16" t="s">
        <v>32</v>
      </c>
      <c r="AX240" s="16" t="s">
        <v>88</v>
      </c>
      <c r="AY240" s="302" t="s">
        <v>165</v>
      </c>
    </row>
    <row r="241" s="12" customFormat="1" ht="22.8" customHeight="1">
      <c r="A241" s="12"/>
      <c r="B241" s="230"/>
      <c r="C241" s="231"/>
      <c r="D241" s="232" t="s">
        <v>79</v>
      </c>
      <c r="E241" s="244" t="s">
        <v>198</v>
      </c>
      <c r="F241" s="244" t="s">
        <v>315</v>
      </c>
      <c r="G241" s="231"/>
      <c r="H241" s="231"/>
      <c r="I241" s="234"/>
      <c r="J241" s="245">
        <f>BK241</f>
        <v>0</v>
      </c>
      <c r="K241" s="231"/>
      <c r="L241" s="236"/>
      <c r="M241" s="237"/>
      <c r="N241" s="238"/>
      <c r="O241" s="238"/>
      <c r="P241" s="239">
        <f>SUM(P242:P341)</f>
        <v>0</v>
      </c>
      <c r="Q241" s="238"/>
      <c r="R241" s="239">
        <f>SUM(R242:R341)</f>
        <v>122.63440718999998</v>
      </c>
      <c r="S241" s="238"/>
      <c r="T241" s="240">
        <f>SUM(T242:T341)</f>
        <v>0</v>
      </c>
      <c r="U241" s="12"/>
      <c r="V241" s="12"/>
      <c r="W241" s="12"/>
      <c r="X241" s="12"/>
      <c r="Y241" s="12"/>
      <c r="Z241" s="12"/>
      <c r="AA241" s="12"/>
      <c r="AB241" s="12"/>
      <c r="AC241" s="12"/>
      <c r="AD241" s="12"/>
      <c r="AE241" s="12"/>
      <c r="AR241" s="241" t="s">
        <v>88</v>
      </c>
      <c r="AT241" s="242" t="s">
        <v>79</v>
      </c>
      <c r="AU241" s="242" t="s">
        <v>88</v>
      </c>
      <c r="AY241" s="241" t="s">
        <v>165</v>
      </c>
      <c r="BK241" s="243">
        <f>SUM(BK242:BK341)</f>
        <v>0</v>
      </c>
    </row>
    <row r="242" s="2" customFormat="1" ht="37.8" customHeight="1">
      <c r="A242" s="41"/>
      <c r="B242" s="42"/>
      <c r="C242" s="246" t="s">
        <v>316</v>
      </c>
      <c r="D242" s="246" t="s">
        <v>167</v>
      </c>
      <c r="E242" s="247" t="s">
        <v>317</v>
      </c>
      <c r="F242" s="248" t="s">
        <v>318</v>
      </c>
      <c r="G242" s="249" t="s">
        <v>170</v>
      </c>
      <c r="H242" s="250">
        <v>210.727</v>
      </c>
      <c r="I242" s="251"/>
      <c r="J242" s="252">
        <f>ROUND(I242*H242,2)</f>
        <v>0</v>
      </c>
      <c r="K242" s="253"/>
      <c r="L242" s="44"/>
      <c r="M242" s="254" t="s">
        <v>1</v>
      </c>
      <c r="N242" s="255" t="s">
        <v>45</v>
      </c>
      <c r="O242" s="94"/>
      <c r="P242" s="256">
        <f>O242*H242</f>
        <v>0</v>
      </c>
      <c r="Q242" s="256">
        <v>0.0014</v>
      </c>
      <c r="R242" s="256">
        <f>Q242*H242</f>
        <v>0.2950178</v>
      </c>
      <c r="S242" s="256">
        <v>0</v>
      </c>
      <c r="T242" s="257">
        <f>S242*H242</f>
        <v>0</v>
      </c>
      <c r="U242" s="41"/>
      <c r="V242" s="41"/>
      <c r="W242" s="41"/>
      <c r="X242" s="41"/>
      <c r="Y242" s="41"/>
      <c r="Z242" s="41"/>
      <c r="AA242" s="41"/>
      <c r="AB242" s="41"/>
      <c r="AC242" s="41"/>
      <c r="AD242" s="41"/>
      <c r="AE242" s="41"/>
      <c r="AR242" s="258" t="s">
        <v>171</v>
      </c>
      <c r="AT242" s="258" t="s">
        <v>167</v>
      </c>
      <c r="AU242" s="258" t="s">
        <v>90</v>
      </c>
      <c r="AY242" s="18" t="s">
        <v>165</v>
      </c>
      <c r="BE242" s="146">
        <f>IF(N242="základní",J242,0)</f>
        <v>0</v>
      </c>
      <c r="BF242" s="146">
        <f>IF(N242="snížená",J242,0)</f>
        <v>0</v>
      </c>
      <c r="BG242" s="146">
        <f>IF(N242="zákl. přenesená",J242,0)</f>
        <v>0</v>
      </c>
      <c r="BH242" s="146">
        <f>IF(N242="sníž. přenesená",J242,0)</f>
        <v>0</v>
      </c>
      <c r="BI242" s="146">
        <f>IF(N242="nulová",J242,0)</f>
        <v>0</v>
      </c>
      <c r="BJ242" s="18" t="s">
        <v>88</v>
      </c>
      <c r="BK242" s="146">
        <f>ROUND(I242*H242,2)</f>
        <v>0</v>
      </c>
      <c r="BL242" s="18" t="s">
        <v>171</v>
      </c>
      <c r="BM242" s="258" t="s">
        <v>319</v>
      </c>
    </row>
    <row r="243" s="13" customFormat="1">
      <c r="A243" s="13"/>
      <c r="B243" s="259"/>
      <c r="C243" s="260"/>
      <c r="D243" s="261" t="s">
        <v>173</v>
      </c>
      <c r="E243" s="262" t="s">
        <v>1</v>
      </c>
      <c r="F243" s="263" t="s">
        <v>320</v>
      </c>
      <c r="G243" s="260"/>
      <c r="H243" s="262" t="s">
        <v>1</v>
      </c>
      <c r="I243" s="264"/>
      <c r="J243" s="260"/>
      <c r="K243" s="260"/>
      <c r="L243" s="265"/>
      <c r="M243" s="266"/>
      <c r="N243" s="267"/>
      <c r="O243" s="267"/>
      <c r="P243" s="267"/>
      <c r="Q243" s="267"/>
      <c r="R243" s="267"/>
      <c r="S243" s="267"/>
      <c r="T243" s="268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T243" s="269" t="s">
        <v>173</v>
      </c>
      <c r="AU243" s="269" t="s">
        <v>90</v>
      </c>
      <c r="AV243" s="13" t="s">
        <v>88</v>
      </c>
      <c r="AW243" s="13" t="s">
        <v>32</v>
      </c>
      <c r="AX243" s="13" t="s">
        <v>80</v>
      </c>
      <c r="AY243" s="269" t="s">
        <v>165</v>
      </c>
    </row>
    <row r="244" s="13" customFormat="1">
      <c r="A244" s="13"/>
      <c r="B244" s="259"/>
      <c r="C244" s="260"/>
      <c r="D244" s="261" t="s">
        <v>173</v>
      </c>
      <c r="E244" s="262" t="s">
        <v>1</v>
      </c>
      <c r="F244" s="263" t="s">
        <v>321</v>
      </c>
      <c r="G244" s="260"/>
      <c r="H244" s="262" t="s">
        <v>1</v>
      </c>
      <c r="I244" s="264"/>
      <c r="J244" s="260"/>
      <c r="K244" s="260"/>
      <c r="L244" s="265"/>
      <c r="M244" s="266"/>
      <c r="N244" s="267"/>
      <c r="O244" s="267"/>
      <c r="P244" s="267"/>
      <c r="Q244" s="267"/>
      <c r="R244" s="267"/>
      <c r="S244" s="267"/>
      <c r="T244" s="268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  <c r="AT244" s="269" t="s">
        <v>173</v>
      </c>
      <c r="AU244" s="269" t="s">
        <v>90</v>
      </c>
      <c r="AV244" s="13" t="s">
        <v>88</v>
      </c>
      <c r="AW244" s="13" t="s">
        <v>32</v>
      </c>
      <c r="AX244" s="13" t="s">
        <v>80</v>
      </c>
      <c r="AY244" s="269" t="s">
        <v>165</v>
      </c>
    </row>
    <row r="245" s="14" customFormat="1">
      <c r="A245" s="14"/>
      <c r="B245" s="270"/>
      <c r="C245" s="271"/>
      <c r="D245" s="261" t="s">
        <v>173</v>
      </c>
      <c r="E245" s="272" t="s">
        <v>1</v>
      </c>
      <c r="F245" s="273" t="s">
        <v>322</v>
      </c>
      <c r="G245" s="271"/>
      <c r="H245" s="274">
        <v>232.875</v>
      </c>
      <c r="I245" s="275"/>
      <c r="J245" s="271"/>
      <c r="K245" s="271"/>
      <c r="L245" s="276"/>
      <c r="M245" s="277"/>
      <c r="N245" s="278"/>
      <c r="O245" s="278"/>
      <c r="P245" s="278"/>
      <c r="Q245" s="278"/>
      <c r="R245" s="278"/>
      <c r="S245" s="278"/>
      <c r="T245" s="279"/>
      <c r="U245" s="14"/>
      <c r="V245" s="14"/>
      <c r="W245" s="14"/>
      <c r="X245" s="14"/>
      <c r="Y245" s="14"/>
      <c r="Z245" s="14"/>
      <c r="AA245" s="14"/>
      <c r="AB245" s="14"/>
      <c r="AC245" s="14"/>
      <c r="AD245" s="14"/>
      <c r="AE245" s="14"/>
      <c r="AT245" s="280" t="s">
        <v>173</v>
      </c>
      <c r="AU245" s="280" t="s">
        <v>90</v>
      </c>
      <c r="AV245" s="14" t="s">
        <v>90</v>
      </c>
      <c r="AW245" s="14" t="s">
        <v>32</v>
      </c>
      <c r="AX245" s="14" t="s">
        <v>80</v>
      </c>
      <c r="AY245" s="280" t="s">
        <v>165</v>
      </c>
    </row>
    <row r="246" s="13" customFormat="1">
      <c r="A246" s="13"/>
      <c r="B246" s="259"/>
      <c r="C246" s="260"/>
      <c r="D246" s="261" t="s">
        <v>173</v>
      </c>
      <c r="E246" s="262" t="s">
        <v>1</v>
      </c>
      <c r="F246" s="263" t="s">
        <v>323</v>
      </c>
      <c r="G246" s="260"/>
      <c r="H246" s="262" t="s">
        <v>1</v>
      </c>
      <c r="I246" s="264"/>
      <c r="J246" s="260"/>
      <c r="K246" s="260"/>
      <c r="L246" s="265"/>
      <c r="M246" s="266"/>
      <c r="N246" s="267"/>
      <c r="O246" s="267"/>
      <c r="P246" s="267"/>
      <c r="Q246" s="267"/>
      <c r="R246" s="267"/>
      <c r="S246" s="267"/>
      <c r="T246" s="268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T246" s="269" t="s">
        <v>173</v>
      </c>
      <c r="AU246" s="269" t="s">
        <v>90</v>
      </c>
      <c r="AV246" s="13" t="s">
        <v>88</v>
      </c>
      <c r="AW246" s="13" t="s">
        <v>32</v>
      </c>
      <c r="AX246" s="13" t="s">
        <v>80</v>
      </c>
      <c r="AY246" s="269" t="s">
        <v>165</v>
      </c>
    </row>
    <row r="247" s="14" customFormat="1">
      <c r="A247" s="14"/>
      <c r="B247" s="270"/>
      <c r="C247" s="271"/>
      <c r="D247" s="261" t="s">
        <v>173</v>
      </c>
      <c r="E247" s="272" t="s">
        <v>1</v>
      </c>
      <c r="F247" s="273" t="s">
        <v>324</v>
      </c>
      <c r="G247" s="271"/>
      <c r="H247" s="274">
        <v>5.2119999999999997</v>
      </c>
      <c r="I247" s="275"/>
      <c r="J247" s="271"/>
      <c r="K247" s="271"/>
      <c r="L247" s="276"/>
      <c r="M247" s="277"/>
      <c r="N247" s="278"/>
      <c r="O247" s="278"/>
      <c r="P247" s="278"/>
      <c r="Q247" s="278"/>
      <c r="R247" s="278"/>
      <c r="S247" s="278"/>
      <c r="T247" s="279"/>
      <c r="U247" s="14"/>
      <c r="V247" s="14"/>
      <c r="W247" s="14"/>
      <c r="X247" s="14"/>
      <c r="Y247" s="14"/>
      <c r="Z247" s="14"/>
      <c r="AA247" s="14"/>
      <c r="AB247" s="14"/>
      <c r="AC247" s="14"/>
      <c r="AD247" s="14"/>
      <c r="AE247" s="14"/>
      <c r="AT247" s="280" t="s">
        <v>173</v>
      </c>
      <c r="AU247" s="280" t="s">
        <v>90</v>
      </c>
      <c r="AV247" s="14" t="s">
        <v>90</v>
      </c>
      <c r="AW247" s="14" t="s">
        <v>32</v>
      </c>
      <c r="AX247" s="14" t="s">
        <v>80</v>
      </c>
      <c r="AY247" s="280" t="s">
        <v>165</v>
      </c>
    </row>
    <row r="248" s="15" customFormat="1">
      <c r="A248" s="15"/>
      <c r="B248" s="281"/>
      <c r="C248" s="282"/>
      <c r="D248" s="261" t="s">
        <v>173</v>
      </c>
      <c r="E248" s="283" t="s">
        <v>1</v>
      </c>
      <c r="F248" s="284" t="s">
        <v>176</v>
      </c>
      <c r="G248" s="282"/>
      <c r="H248" s="285">
        <v>238.08699999999999</v>
      </c>
      <c r="I248" s="286"/>
      <c r="J248" s="282"/>
      <c r="K248" s="282"/>
      <c r="L248" s="287"/>
      <c r="M248" s="288"/>
      <c r="N248" s="289"/>
      <c r="O248" s="289"/>
      <c r="P248" s="289"/>
      <c r="Q248" s="289"/>
      <c r="R248" s="289"/>
      <c r="S248" s="289"/>
      <c r="T248" s="290"/>
      <c r="U248" s="15"/>
      <c r="V248" s="15"/>
      <c r="W248" s="15"/>
      <c r="X248" s="15"/>
      <c r="Y248" s="15"/>
      <c r="Z248" s="15"/>
      <c r="AA248" s="15"/>
      <c r="AB248" s="15"/>
      <c r="AC248" s="15"/>
      <c r="AD248" s="15"/>
      <c r="AE248" s="15"/>
      <c r="AT248" s="291" t="s">
        <v>173</v>
      </c>
      <c r="AU248" s="291" t="s">
        <v>90</v>
      </c>
      <c r="AV248" s="15" t="s">
        <v>177</v>
      </c>
      <c r="AW248" s="15" t="s">
        <v>32</v>
      </c>
      <c r="AX248" s="15" t="s">
        <v>80</v>
      </c>
      <c r="AY248" s="291" t="s">
        <v>165</v>
      </c>
    </row>
    <row r="249" s="13" customFormat="1">
      <c r="A249" s="13"/>
      <c r="B249" s="259"/>
      <c r="C249" s="260"/>
      <c r="D249" s="261" t="s">
        <v>173</v>
      </c>
      <c r="E249" s="262" t="s">
        <v>1</v>
      </c>
      <c r="F249" s="263" t="s">
        <v>325</v>
      </c>
      <c r="G249" s="260"/>
      <c r="H249" s="262" t="s">
        <v>1</v>
      </c>
      <c r="I249" s="264"/>
      <c r="J249" s="260"/>
      <c r="K249" s="260"/>
      <c r="L249" s="265"/>
      <c r="M249" s="266"/>
      <c r="N249" s="267"/>
      <c r="O249" s="267"/>
      <c r="P249" s="267"/>
      <c r="Q249" s="267"/>
      <c r="R249" s="267"/>
      <c r="S249" s="267"/>
      <c r="T249" s="268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T249" s="269" t="s">
        <v>173</v>
      </c>
      <c r="AU249" s="269" t="s">
        <v>90</v>
      </c>
      <c r="AV249" s="13" t="s">
        <v>88</v>
      </c>
      <c r="AW249" s="13" t="s">
        <v>32</v>
      </c>
      <c r="AX249" s="13" t="s">
        <v>80</v>
      </c>
      <c r="AY249" s="269" t="s">
        <v>165</v>
      </c>
    </row>
    <row r="250" s="14" customFormat="1">
      <c r="A250" s="14"/>
      <c r="B250" s="270"/>
      <c r="C250" s="271"/>
      <c r="D250" s="261" t="s">
        <v>173</v>
      </c>
      <c r="E250" s="272" t="s">
        <v>1</v>
      </c>
      <c r="F250" s="273" t="s">
        <v>326</v>
      </c>
      <c r="G250" s="271"/>
      <c r="H250" s="274">
        <v>-3.3599999999999999</v>
      </c>
      <c r="I250" s="275"/>
      <c r="J250" s="271"/>
      <c r="K250" s="271"/>
      <c r="L250" s="276"/>
      <c r="M250" s="277"/>
      <c r="N250" s="278"/>
      <c r="O250" s="278"/>
      <c r="P250" s="278"/>
      <c r="Q250" s="278"/>
      <c r="R250" s="278"/>
      <c r="S250" s="278"/>
      <c r="T250" s="279"/>
      <c r="U250" s="14"/>
      <c r="V250" s="14"/>
      <c r="W250" s="14"/>
      <c r="X250" s="14"/>
      <c r="Y250" s="14"/>
      <c r="Z250" s="14"/>
      <c r="AA250" s="14"/>
      <c r="AB250" s="14"/>
      <c r="AC250" s="14"/>
      <c r="AD250" s="14"/>
      <c r="AE250" s="14"/>
      <c r="AT250" s="280" t="s">
        <v>173</v>
      </c>
      <c r="AU250" s="280" t="s">
        <v>90</v>
      </c>
      <c r="AV250" s="14" t="s">
        <v>90</v>
      </c>
      <c r="AW250" s="14" t="s">
        <v>32</v>
      </c>
      <c r="AX250" s="14" t="s">
        <v>80</v>
      </c>
      <c r="AY250" s="280" t="s">
        <v>165</v>
      </c>
    </row>
    <row r="251" s="14" customFormat="1">
      <c r="A251" s="14"/>
      <c r="B251" s="270"/>
      <c r="C251" s="271"/>
      <c r="D251" s="261" t="s">
        <v>173</v>
      </c>
      <c r="E251" s="272" t="s">
        <v>1</v>
      </c>
      <c r="F251" s="273" t="s">
        <v>327</v>
      </c>
      <c r="G251" s="271"/>
      <c r="H251" s="274">
        <v>-24</v>
      </c>
      <c r="I251" s="275"/>
      <c r="J251" s="271"/>
      <c r="K251" s="271"/>
      <c r="L251" s="276"/>
      <c r="M251" s="277"/>
      <c r="N251" s="278"/>
      <c r="O251" s="278"/>
      <c r="P251" s="278"/>
      <c r="Q251" s="278"/>
      <c r="R251" s="278"/>
      <c r="S251" s="278"/>
      <c r="T251" s="279"/>
      <c r="U251" s="14"/>
      <c r="V251" s="14"/>
      <c r="W251" s="14"/>
      <c r="X251" s="14"/>
      <c r="Y251" s="14"/>
      <c r="Z251" s="14"/>
      <c r="AA251" s="14"/>
      <c r="AB251" s="14"/>
      <c r="AC251" s="14"/>
      <c r="AD251" s="14"/>
      <c r="AE251" s="14"/>
      <c r="AT251" s="280" t="s">
        <v>173</v>
      </c>
      <c r="AU251" s="280" t="s">
        <v>90</v>
      </c>
      <c r="AV251" s="14" t="s">
        <v>90</v>
      </c>
      <c r="AW251" s="14" t="s">
        <v>32</v>
      </c>
      <c r="AX251" s="14" t="s">
        <v>80</v>
      </c>
      <c r="AY251" s="280" t="s">
        <v>165</v>
      </c>
    </row>
    <row r="252" s="15" customFormat="1">
      <c r="A252" s="15"/>
      <c r="B252" s="281"/>
      <c r="C252" s="282"/>
      <c r="D252" s="261" t="s">
        <v>173</v>
      </c>
      <c r="E252" s="283" t="s">
        <v>1</v>
      </c>
      <c r="F252" s="284" t="s">
        <v>176</v>
      </c>
      <c r="G252" s="282"/>
      <c r="H252" s="285">
        <v>-27.359999999999999</v>
      </c>
      <c r="I252" s="286"/>
      <c r="J252" s="282"/>
      <c r="K252" s="282"/>
      <c r="L252" s="287"/>
      <c r="M252" s="288"/>
      <c r="N252" s="289"/>
      <c r="O252" s="289"/>
      <c r="P252" s="289"/>
      <c r="Q252" s="289"/>
      <c r="R252" s="289"/>
      <c r="S252" s="289"/>
      <c r="T252" s="290"/>
      <c r="U252" s="15"/>
      <c r="V252" s="15"/>
      <c r="W252" s="15"/>
      <c r="X252" s="15"/>
      <c r="Y252" s="15"/>
      <c r="Z252" s="15"/>
      <c r="AA252" s="15"/>
      <c r="AB252" s="15"/>
      <c r="AC252" s="15"/>
      <c r="AD252" s="15"/>
      <c r="AE252" s="15"/>
      <c r="AT252" s="291" t="s">
        <v>173</v>
      </c>
      <c r="AU252" s="291" t="s">
        <v>90</v>
      </c>
      <c r="AV252" s="15" t="s">
        <v>177</v>
      </c>
      <c r="AW252" s="15" t="s">
        <v>32</v>
      </c>
      <c r="AX252" s="15" t="s">
        <v>80</v>
      </c>
      <c r="AY252" s="291" t="s">
        <v>165</v>
      </c>
    </row>
    <row r="253" s="16" customFormat="1">
      <c r="A253" s="16"/>
      <c r="B253" s="292"/>
      <c r="C253" s="293"/>
      <c r="D253" s="261" t="s">
        <v>173</v>
      </c>
      <c r="E253" s="294" t="s">
        <v>1</v>
      </c>
      <c r="F253" s="295" t="s">
        <v>178</v>
      </c>
      <c r="G253" s="293"/>
      <c r="H253" s="296">
        <v>210.727</v>
      </c>
      <c r="I253" s="297"/>
      <c r="J253" s="293"/>
      <c r="K253" s="293"/>
      <c r="L253" s="298"/>
      <c r="M253" s="299"/>
      <c r="N253" s="300"/>
      <c r="O253" s="300"/>
      <c r="P253" s="300"/>
      <c r="Q253" s="300"/>
      <c r="R253" s="300"/>
      <c r="S253" s="300"/>
      <c r="T253" s="301"/>
      <c r="U253" s="16"/>
      <c r="V253" s="16"/>
      <c r="W253" s="16"/>
      <c r="X253" s="16"/>
      <c r="Y253" s="16"/>
      <c r="Z253" s="16"/>
      <c r="AA253" s="16"/>
      <c r="AB253" s="16"/>
      <c r="AC253" s="16"/>
      <c r="AD253" s="16"/>
      <c r="AE253" s="16"/>
      <c r="AT253" s="302" t="s">
        <v>173</v>
      </c>
      <c r="AU253" s="302" t="s">
        <v>90</v>
      </c>
      <c r="AV253" s="16" t="s">
        <v>171</v>
      </c>
      <c r="AW253" s="16" t="s">
        <v>32</v>
      </c>
      <c r="AX253" s="16" t="s">
        <v>88</v>
      </c>
      <c r="AY253" s="302" t="s">
        <v>165</v>
      </c>
    </row>
    <row r="254" s="2" customFormat="1" ht="37.8" customHeight="1">
      <c r="A254" s="41"/>
      <c r="B254" s="42"/>
      <c r="C254" s="246" t="s">
        <v>328</v>
      </c>
      <c r="D254" s="246" t="s">
        <v>167</v>
      </c>
      <c r="E254" s="247" t="s">
        <v>329</v>
      </c>
      <c r="F254" s="248" t="s">
        <v>330</v>
      </c>
      <c r="G254" s="249" t="s">
        <v>170</v>
      </c>
      <c r="H254" s="250">
        <v>210.727</v>
      </c>
      <c r="I254" s="251"/>
      <c r="J254" s="252">
        <f>ROUND(I254*H254,2)</f>
        <v>0</v>
      </c>
      <c r="K254" s="253"/>
      <c r="L254" s="44"/>
      <c r="M254" s="254" t="s">
        <v>1</v>
      </c>
      <c r="N254" s="255" t="s">
        <v>45</v>
      </c>
      <c r="O254" s="94"/>
      <c r="P254" s="256">
        <f>O254*H254</f>
        <v>0</v>
      </c>
      <c r="Q254" s="256">
        <v>0.0043800000000000002</v>
      </c>
      <c r="R254" s="256">
        <f>Q254*H254</f>
        <v>0.92298426000000011</v>
      </c>
      <c r="S254" s="256">
        <v>0</v>
      </c>
      <c r="T254" s="257">
        <f>S254*H254</f>
        <v>0</v>
      </c>
      <c r="U254" s="41"/>
      <c r="V254" s="41"/>
      <c r="W254" s="41"/>
      <c r="X254" s="41"/>
      <c r="Y254" s="41"/>
      <c r="Z254" s="41"/>
      <c r="AA254" s="41"/>
      <c r="AB254" s="41"/>
      <c r="AC254" s="41"/>
      <c r="AD254" s="41"/>
      <c r="AE254" s="41"/>
      <c r="AR254" s="258" t="s">
        <v>171</v>
      </c>
      <c r="AT254" s="258" t="s">
        <v>167</v>
      </c>
      <c r="AU254" s="258" t="s">
        <v>90</v>
      </c>
      <c r="AY254" s="18" t="s">
        <v>165</v>
      </c>
      <c r="BE254" s="146">
        <f>IF(N254="základní",J254,0)</f>
        <v>0</v>
      </c>
      <c r="BF254" s="146">
        <f>IF(N254="snížená",J254,0)</f>
        <v>0</v>
      </c>
      <c r="BG254" s="146">
        <f>IF(N254="zákl. přenesená",J254,0)</f>
        <v>0</v>
      </c>
      <c r="BH254" s="146">
        <f>IF(N254="sníž. přenesená",J254,0)</f>
        <v>0</v>
      </c>
      <c r="BI254" s="146">
        <f>IF(N254="nulová",J254,0)</f>
        <v>0</v>
      </c>
      <c r="BJ254" s="18" t="s">
        <v>88</v>
      </c>
      <c r="BK254" s="146">
        <f>ROUND(I254*H254,2)</f>
        <v>0</v>
      </c>
      <c r="BL254" s="18" t="s">
        <v>171</v>
      </c>
      <c r="BM254" s="258" t="s">
        <v>331</v>
      </c>
    </row>
    <row r="255" s="13" customFormat="1">
      <c r="A255" s="13"/>
      <c r="B255" s="259"/>
      <c r="C255" s="260"/>
      <c r="D255" s="261" t="s">
        <v>173</v>
      </c>
      <c r="E255" s="262" t="s">
        <v>1</v>
      </c>
      <c r="F255" s="263" t="s">
        <v>332</v>
      </c>
      <c r="G255" s="260"/>
      <c r="H255" s="262" t="s">
        <v>1</v>
      </c>
      <c r="I255" s="264"/>
      <c r="J255" s="260"/>
      <c r="K255" s="260"/>
      <c r="L255" s="265"/>
      <c r="M255" s="266"/>
      <c r="N255" s="267"/>
      <c r="O255" s="267"/>
      <c r="P255" s="267"/>
      <c r="Q255" s="267"/>
      <c r="R255" s="267"/>
      <c r="S255" s="267"/>
      <c r="T255" s="268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  <c r="AE255" s="13"/>
      <c r="AT255" s="269" t="s">
        <v>173</v>
      </c>
      <c r="AU255" s="269" t="s">
        <v>90</v>
      </c>
      <c r="AV255" s="13" t="s">
        <v>88</v>
      </c>
      <c r="AW255" s="13" t="s">
        <v>32</v>
      </c>
      <c r="AX255" s="13" t="s">
        <v>80</v>
      </c>
      <c r="AY255" s="269" t="s">
        <v>165</v>
      </c>
    </row>
    <row r="256" s="13" customFormat="1">
      <c r="A256" s="13"/>
      <c r="B256" s="259"/>
      <c r="C256" s="260"/>
      <c r="D256" s="261" t="s">
        <v>173</v>
      </c>
      <c r="E256" s="262" t="s">
        <v>1</v>
      </c>
      <c r="F256" s="263" t="s">
        <v>321</v>
      </c>
      <c r="G256" s="260"/>
      <c r="H256" s="262" t="s">
        <v>1</v>
      </c>
      <c r="I256" s="264"/>
      <c r="J256" s="260"/>
      <c r="K256" s="260"/>
      <c r="L256" s="265"/>
      <c r="M256" s="266"/>
      <c r="N256" s="267"/>
      <c r="O256" s="267"/>
      <c r="P256" s="267"/>
      <c r="Q256" s="267"/>
      <c r="R256" s="267"/>
      <c r="S256" s="267"/>
      <c r="T256" s="268"/>
      <c r="U256" s="13"/>
      <c r="V256" s="13"/>
      <c r="W256" s="13"/>
      <c r="X256" s="13"/>
      <c r="Y256" s="13"/>
      <c r="Z256" s="13"/>
      <c r="AA256" s="13"/>
      <c r="AB256" s="13"/>
      <c r="AC256" s="13"/>
      <c r="AD256" s="13"/>
      <c r="AE256" s="13"/>
      <c r="AT256" s="269" t="s">
        <v>173</v>
      </c>
      <c r="AU256" s="269" t="s">
        <v>90</v>
      </c>
      <c r="AV256" s="13" t="s">
        <v>88</v>
      </c>
      <c r="AW256" s="13" t="s">
        <v>32</v>
      </c>
      <c r="AX256" s="13" t="s">
        <v>80</v>
      </c>
      <c r="AY256" s="269" t="s">
        <v>165</v>
      </c>
    </row>
    <row r="257" s="14" customFormat="1">
      <c r="A257" s="14"/>
      <c r="B257" s="270"/>
      <c r="C257" s="271"/>
      <c r="D257" s="261" t="s">
        <v>173</v>
      </c>
      <c r="E257" s="272" t="s">
        <v>1</v>
      </c>
      <c r="F257" s="273" t="s">
        <v>322</v>
      </c>
      <c r="G257" s="271"/>
      <c r="H257" s="274">
        <v>232.875</v>
      </c>
      <c r="I257" s="275"/>
      <c r="J257" s="271"/>
      <c r="K257" s="271"/>
      <c r="L257" s="276"/>
      <c r="M257" s="277"/>
      <c r="N257" s="278"/>
      <c r="O257" s="278"/>
      <c r="P257" s="278"/>
      <c r="Q257" s="278"/>
      <c r="R257" s="278"/>
      <c r="S257" s="278"/>
      <c r="T257" s="279"/>
      <c r="U257" s="14"/>
      <c r="V257" s="14"/>
      <c r="W257" s="14"/>
      <c r="X257" s="14"/>
      <c r="Y257" s="14"/>
      <c r="Z257" s="14"/>
      <c r="AA257" s="14"/>
      <c r="AB257" s="14"/>
      <c r="AC257" s="14"/>
      <c r="AD257" s="14"/>
      <c r="AE257" s="14"/>
      <c r="AT257" s="280" t="s">
        <v>173</v>
      </c>
      <c r="AU257" s="280" t="s">
        <v>90</v>
      </c>
      <c r="AV257" s="14" t="s">
        <v>90</v>
      </c>
      <c r="AW257" s="14" t="s">
        <v>32</v>
      </c>
      <c r="AX257" s="14" t="s">
        <v>80</v>
      </c>
      <c r="AY257" s="280" t="s">
        <v>165</v>
      </c>
    </row>
    <row r="258" s="13" customFormat="1">
      <c r="A258" s="13"/>
      <c r="B258" s="259"/>
      <c r="C258" s="260"/>
      <c r="D258" s="261" t="s">
        <v>173</v>
      </c>
      <c r="E258" s="262" t="s">
        <v>1</v>
      </c>
      <c r="F258" s="263" t="s">
        <v>323</v>
      </c>
      <c r="G258" s="260"/>
      <c r="H258" s="262" t="s">
        <v>1</v>
      </c>
      <c r="I258" s="264"/>
      <c r="J258" s="260"/>
      <c r="K258" s="260"/>
      <c r="L258" s="265"/>
      <c r="M258" s="266"/>
      <c r="N258" s="267"/>
      <c r="O258" s="267"/>
      <c r="P258" s="267"/>
      <c r="Q258" s="267"/>
      <c r="R258" s="267"/>
      <c r="S258" s="267"/>
      <c r="T258" s="268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T258" s="269" t="s">
        <v>173</v>
      </c>
      <c r="AU258" s="269" t="s">
        <v>90</v>
      </c>
      <c r="AV258" s="13" t="s">
        <v>88</v>
      </c>
      <c r="AW258" s="13" t="s">
        <v>32</v>
      </c>
      <c r="AX258" s="13" t="s">
        <v>80</v>
      </c>
      <c r="AY258" s="269" t="s">
        <v>165</v>
      </c>
    </row>
    <row r="259" s="14" customFormat="1">
      <c r="A259" s="14"/>
      <c r="B259" s="270"/>
      <c r="C259" s="271"/>
      <c r="D259" s="261" t="s">
        <v>173</v>
      </c>
      <c r="E259" s="272" t="s">
        <v>1</v>
      </c>
      <c r="F259" s="273" t="s">
        <v>324</v>
      </c>
      <c r="G259" s="271"/>
      <c r="H259" s="274">
        <v>5.2119999999999997</v>
      </c>
      <c r="I259" s="275"/>
      <c r="J259" s="271"/>
      <c r="K259" s="271"/>
      <c r="L259" s="276"/>
      <c r="M259" s="277"/>
      <c r="N259" s="278"/>
      <c r="O259" s="278"/>
      <c r="P259" s="278"/>
      <c r="Q259" s="278"/>
      <c r="R259" s="278"/>
      <c r="S259" s="278"/>
      <c r="T259" s="279"/>
      <c r="U259" s="14"/>
      <c r="V259" s="14"/>
      <c r="W259" s="14"/>
      <c r="X259" s="14"/>
      <c r="Y259" s="14"/>
      <c r="Z259" s="14"/>
      <c r="AA259" s="14"/>
      <c r="AB259" s="14"/>
      <c r="AC259" s="14"/>
      <c r="AD259" s="14"/>
      <c r="AE259" s="14"/>
      <c r="AT259" s="280" t="s">
        <v>173</v>
      </c>
      <c r="AU259" s="280" t="s">
        <v>90</v>
      </c>
      <c r="AV259" s="14" t="s">
        <v>90</v>
      </c>
      <c r="AW259" s="14" t="s">
        <v>32</v>
      </c>
      <c r="AX259" s="14" t="s">
        <v>80</v>
      </c>
      <c r="AY259" s="280" t="s">
        <v>165</v>
      </c>
    </row>
    <row r="260" s="15" customFormat="1">
      <c r="A260" s="15"/>
      <c r="B260" s="281"/>
      <c r="C260" s="282"/>
      <c r="D260" s="261" t="s">
        <v>173</v>
      </c>
      <c r="E260" s="283" t="s">
        <v>1</v>
      </c>
      <c r="F260" s="284" t="s">
        <v>176</v>
      </c>
      <c r="G260" s="282"/>
      <c r="H260" s="285">
        <v>238.08699999999999</v>
      </c>
      <c r="I260" s="286"/>
      <c r="J260" s="282"/>
      <c r="K260" s="282"/>
      <c r="L260" s="287"/>
      <c r="M260" s="288"/>
      <c r="N260" s="289"/>
      <c r="O260" s="289"/>
      <c r="P260" s="289"/>
      <c r="Q260" s="289"/>
      <c r="R260" s="289"/>
      <c r="S260" s="289"/>
      <c r="T260" s="290"/>
      <c r="U260" s="15"/>
      <c r="V260" s="15"/>
      <c r="W260" s="15"/>
      <c r="X260" s="15"/>
      <c r="Y260" s="15"/>
      <c r="Z260" s="15"/>
      <c r="AA260" s="15"/>
      <c r="AB260" s="15"/>
      <c r="AC260" s="15"/>
      <c r="AD260" s="15"/>
      <c r="AE260" s="15"/>
      <c r="AT260" s="291" t="s">
        <v>173</v>
      </c>
      <c r="AU260" s="291" t="s">
        <v>90</v>
      </c>
      <c r="AV260" s="15" t="s">
        <v>177</v>
      </c>
      <c r="AW260" s="15" t="s">
        <v>32</v>
      </c>
      <c r="AX260" s="15" t="s">
        <v>80</v>
      </c>
      <c r="AY260" s="291" t="s">
        <v>165</v>
      </c>
    </row>
    <row r="261" s="13" customFormat="1">
      <c r="A261" s="13"/>
      <c r="B261" s="259"/>
      <c r="C261" s="260"/>
      <c r="D261" s="261" t="s">
        <v>173</v>
      </c>
      <c r="E261" s="262" t="s">
        <v>1</v>
      </c>
      <c r="F261" s="263" t="s">
        <v>325</v>
      </c>
      <c r="G261" s="260"/>
      <c r="H261" s="262" t="s">
        <v>1</v>
      </c>
      <c r="I261" s="264"/>
      <c r="J261" s="260"/>
      <c r="K261" s="260"/>
      <c r="L261" s="265"/>
      <c r="M261" s="266"/>
      <c r="N261" s="267"/>
      <c r="O261" s="267"/>
      <c r="P261" s="267"/>
      <c r="Q261" s="267"/>
      <c r="R261" s="267"/>
      <c r="S261" s="267"/>
      <c r="T261" s="268"/>
      <c r="U261" s="13"/>
      <c r="V261" s="13"/>
      <c r="W261" s="13"/>
      <c r="X261" s="13"/>
      <c r="Y261" s="13"/>
      <c r="Z261" s="13"/>
      <c r="AA261" s="13"/>
      <c r="AB261" s="13"/>
      <c r="AC261" s="13"/>
      <c r="AD261" s="13"/>
      <c r="AE261" s="13"/>
      <c r="AT261" s="269" t="s">
        <v>173</v>
      </c>
      <c r="AU261" s="269" t="s">
        <v>90</v>
      </c>
      <c r="AV261" s="13" t="s">
        <v>88</v>
      </c>
      <c r="AW261" s="13" t="s">
        <v>32</v>
      </c>
      <c r="AX261" s="13" t="s">
        <v>80</v>
      </c>
      <c r="AY261" s="269" t="s">
        <v>165</v>
      </c>
    </row>
    <row r="262" s="14" customFormat="1">
      <c r="A262" s="14"/>
      <c r="B262" s="270"/>
      <c r="C262" s="271"/>
      <c r="D262" s="261" t="s">
        <v>173</v>
      </c>
      <c r="E262" s="272" t="s">
        <v>1</v>
      </c>
      <c r="F262" s="273" t="s">
        <v>326</v>
      </c>
      <c r="G262" s="271"/>
      <c r="H262" s="274">
        <v>-3.3599999999999999</v>
      </c>
      <c r="I262" s="275"/>
      <c r="J262" s="271"/>
      <c r="K262" s="271"/>
      <c r="L262" s="276"/>
      <c r="M262" s="277"/>
      <c r="N262" s="278"/>
      <c r="O262" s="278"/>
      <c r="P262" s="278"/>
      <c r="Q262" s="278"/>
      <c r="R262" s="278"/>
      <c r="S262" s="278"/>
      <c r="T262" s="279"/>
      <c r="U262" s="14"/>
      <c r="V262" s="14"/>
      <c r="W262" s="14"/>
      <c r="X262" s="14"/>
      <c r="Y262" s="14"/>
      <c r="Z262" s="14"/>
      <c r="AA262" s="14"/>
      <c r="AB262" s="14"/>
      <c r="AC262" s="14"/>
      <c r="AD262" s="14"/>
      <c r="AE262" s="14"/>
      <c r="AT262" s="280" t="s">
        <v>173</v>
      </c>
      <c r="AU262" s="280" t="s">
        <v>90</v>
      </c>
      <c r="AV262" s="14" t="s">
        <v>90</v>
      </c>
      <c r="AW262" s="14" t="s">
        <v>32</v>
      </c>
      <c r="AX262" s="14" t="s">
        <v>80</v>
      </c>
      <c r="AY262" s="280" t="s">
        <v>165</v>
      </c>
    </row>
    <row r="263" s="14" customFormat="1">
      <c r="A263" s="14"/>
      <c r="B263" s="270"/>
      <c r="C263" s="271"/>
      <c r="D263" s="261" t="s">
        <v>173</v>
      </c>
      <c r="E263" s="272" t="s">
        <v>1</v>
      </c>
      <c r="F263" s="273" t="s">
        <v>327</v>
      </c>
      <c r="G263" s="271"/>
      <c r="H263" s="274">
        <v>-24</v>
      </c>
      <c r="I263" s="275"/>
      <c r="J263" s="271"/>
      <c r="K263" s="271"/>
      <c r="L263" s="276"/>
      <c r="M263" s="277"/>
      <c r="N263" s="278"/>
      <c r="O263" s="278"/>
      <c r="P263" s="278"/>
      <c r="Q263" s="278"/>
      <c r="R263" s="278"/>
      <c r="S263" s="278"/>
      <c r="T263" s="279"/>
      <c r="U263" s="14"/>
      <c r="V263" s="14"/>
      <c r="W263" s="14"/>
      <c r="X263" s="14"/>
      <c r="Y263" s="14"/>
      <c r="Z263" s="14"/>
      <c r="AA263" s="14"/>
      <c r="AB263" s="14"/>
      <c r="AC263" s="14"/>
      <c r="AD263" s="14"/>
      <c r="AE263" s="14"/>
      <c r="AT263" s="280" t="s">
        <v>173</v>
      </c>
      <c r="AU263" s="280" t="s">
        <v>90</v>
      </c>
      <c r="AV263" s="14" t="s">
        <v>90</v>
      </c>
      <c r="AW263" s="14" t="s">
        <v>32</v>
      </c>
      <c r="AX263" s="14" t="s">
        <v>80</v>
      </c>
      <c r="AY263" s="280" t="s">
        <v>165</v>
      </c>
    </row>
    <row r="264" s="15" customFormat="1">
      <c r="A264" s="15"/>
      <c r="B264" s="281"/>
      <c r="C264" s="282"/>
      <c r="D264" s="261" t="s">
        <v>173</v>
      </c>
      <c r="E264" s="283" t="s">
        <v>1</v>
      </c>
      <c r="F264" s="284" t="s">
        <v>176</v>
      </c>
      <c r="G264" s="282"/>
      <c r="H264" s="285">
        <v>-27.359999999999999</v>
      </c>
      <c r="I264" s="286"/>
      <c r="J264" s="282"/>
      <c r="K264" s="282"/>
      <c r="L264" s="287"/>
      <c r="M264" s="288"/>
      <c r="N264" s="289"/>
      <c r="O264" s="289"/>
      <c r="P264" s="289"/>
      <c r="Q264" s="289"/>
      <c r="R264" s="289"/>
      <c r="S264" s="289"/>
      <c r="T264" s="290"/>
      <c r="U264" s="15"/>
      <c r="V264" s="15"/>
      <c r="W264" s="15"/>
      <c r="X264" s="15"/>
      <c r="Y264" s="15"/>
      <c r="Z264" s="15"/>
      <c r="AA264" s="15"/>
      <c r="AB264" s="15"/>
      <c r="AC264" s="15"/>
      <c r="AD264" s="15"/>
      <c r="AE264" s="15"/>
      <c r="AT264" s="291" t="s">
        <v>173</v>
      </c>
      <c r="AU264" s="291" t="s">
        <v>90</v>
      </c>
      <c r="AV264" s="15" t="s">
        <v>177</v>
      </c>
      <c r="AW264" s="15" t="s">
        <v>32</v>
      </c>
      <c r="AX264" s="15" t="s">
        <v>80</v>
      </c>
      <c r="AY264" s="291" t="s">
        <v>165</v>
      </c>
    </row>
    <row r="265" s="16" customFormat="1">
      <c r="A265" s="16"/>
      <c r="B265" s="292"/>
      <c r="C265" s="293"/>
      <c r="D265" s="261" t="s">
        <v>173</v>
      </c>
      <c r="E265" s="294" t="s">
        <v>1</v>
      </c>
      <c r="F265" s="295" t="s">
        <v>178</v>
      </c>
      <c r="G265" s="293"/>
      <c r="H265" s="296">
        <v>210.727</v>
      </c>
      <c r="I265" s="297"/>
      <c r="J265" s="293"/>
      <c r="K265" s="293"/>
      <c r="L265" s="298"/>
      <c r="M265" s="299"/>
      <c r="N265" s="300"/>
      <c r="O265" s="300"/>
      <c r="P265" s="300"/>
      <c r="Q265" s="300"/>
      <c r="R265" s="300"/>
      <c r="S265" s="300"/>
      <c r="T265" s="301"/>
      <c r="U265" s="16"/>
      <c r="V265" s="16"/>
      <c r="W265" s="16"/>
      <c r="X265" s="16"/>
      <c r="Y265" s="16"/>
      <c r="Z265" s="16"/>
      <c r="AA265" s="16"/>
      <c r="AB265" s="16"/>
      <c r="AC265" s="16"/>
      <c r="AD265" s="16"/>
      <c r="AE265" s="16"/>
      <c r="AT265" s="302" t="s">
        <v>173</v>
      </c>
      <c r="AU265" s="302" t="s">
        <v>90</v>
      </c>
      <c r="AV265" s="16" t="s">
        <v>171</v>
      </c>
      <c r="AW265" s="16" t="s">
        <v>32</v>
      </c>
      <c r="AX265" s="16" t="s">
        <v>88</v>
      </c>
      <c r="AY265" s="302" t="s">
        <v>165</v>
      </c>
    </row>
    <row r="266" s="2" customFormat="1" ht="44.25" customHeight="1">
      <c r="A266" s="41"/>
      <c r="B266" s="42"/>
      <c r="C266" s="246" t="s">
        <v>333</v>
      </c>
      <c r="D266" s="246" t="s">
        <v>167</v>
      </c>
      <c r="E266" s="247" t="s">
        <v>334</v>
      </c>
      <c r="F266" s="248" t="s">
        <v>335</v>
      </c>
      <c r="G266" s="249" t="s">
        <v>170</v>
      </c>
      <c r="H266" s="250">
        <v>210.727</v>
      </c>
      <c r="I266" s="251"/>
      <c r="J266" s="252">
        <f>ROUND(I266*H266,2)</f>
        <v>0</v>
      </c>
      <c r="K266" s="253"/>
      <c r="L266" s="44"/>
      <c r="M266" s="254" t="s">
        <v>1</v>
      </c>
      <c r="N266" s="255" t="s">
        <v>45</v>
      </c>
      <c r="O266" s="94"/>
      <c r="P266" s="256">
        <f>O266*H266</f>
        <v>0</v>
      </c>
      <c r="Q266" s="256">
        <v>0.018380000000000001</v>
      </c>
      <c r="R266" s="256">
        <f>Q266*H266</f>
        <v>3.87316226</v>
      </c>
      <c r="S266" s="256">
        <v>0</v>
      </c>
      <c r="T266" s="257">
        <f>S266*H266</f>
        <v>0</v>
      </c>
      <c r="U266" s="41"/>
      <c r="V266" s="41"/>
      <c r="W266" s="41"/>
      <c r="X266" s="41"/>
      <c r="Y266" s="41"/>
      <c r="Z266" s="41"/>
      <c r="AA266" s="41"/>
      <c r="AB266" s="41"/>
      <c r="AC266" s="41"/>
      <c r="AD266" s="41"/>
      <c r="AE266" s="41"/>
      <c r="AR266" s="258" t="s">
        <v>171</v>
      </c>
      <c r="AT266" s="258" t="s">
        <v>167</v>
      </c>
      <c r="AU266" s="258" t="s">
        <v>90</v>
      </c>
      <c r="AY266" s="18" t="s">
        <v>165</v>
      </c>
      <c r="BE266" s="146">
        <f>IF(N266="základní",J266,0)</f>
        <v>0</v>
      </c>
      <c r="BF266" s="146">
        <f>IF(N266="snížená",J266,0)</f>
        <v>0</v>
      </c>
      <c r="BG266" s="146">
        <f>IF(N266="zákl. přenesená",J266,0)</f>
        <v>0</v>
      </c>
      <c r="BH266" s="146">
        <f>IF(N266="sníž. přenesená",J266,0)</f>
        <v>0</v>
      </c>
      <c r="BI266" s="146">
        <f>IF(N266="nulová",J266,0)</f>
        <v>0</v>
      </c>
      <c r="BJ266" s="18" t="s">
        <v>88</v>
      </c>
      <c r="BK266" s="146">
        <f>ROUND(I266*H266,2)</f>
        <v>0</v>
      </c>
      <c r="BL266" s="18" t="s">
        <v>171</v>
      </c>
      <c r="BM266" s="258" t="s">
        <v>336</v>
      </c>
    </row>
    <row r="267" s="13" customFormat="1">
      <c r="A267" s="13"/>
      <c r="B267" s="259"/>
      <c r="C267" s="260"/>
      <c r="D267" s="261" t="s">
        <v>173</v>
      </c>
      <c r="E267" s="262" t="s">
        <v>1</v>
      </c>
      <c r="F267" s="263" t="s">
        <v>337</v>
      </c>
      <c r="G267" s="260"/>
      <c r="H267" s="262" t="s">
        <v>1</v>
      </c>
      <c r="I267" s="264"/>
      <c r="J267" s="260"/>
      <c r="K267" s="260"/>
      <c r="L267" s="265"/>
      <c r="M267" s="266"/>
      <c r="N267" s="267"/>
      <c r="O267" s="267"/>
      <c r="P267" s="267"/>
      <c r="Q267" s="267"/>
      <c r="R267" s="267"/>
      <c r="S267" s="267"/>
      <c r="T267" s="268"/>
      <c r="U267" s="13"/>
      <c r="V267" s="13"/>
      <c r="W267" s="13"/>
      <c r="X267" s="13"/>
      <c r="Y267" s="13"/>
      <c r="Z267" s="13"/>
      <c r="AA267" s="13"/>
      <c r="AB267" s="13"/>
      <c r="AC267" s="13"/>
      <c r="AD267" s="13"/>
      <c r="AE267" s="13"/>
      <c r="AT267" s="269" t="s">
        <v>173</v>
      </c>
      <c r="AU267" s="269" t="s">
        <v>90</v>
      </c>
      <c r="AV267" s="13" t="s">
        <v>88</v>
      </c>
      <c r="AW267" s="13" t="s">
        <v>32</v>
      </c>
      <c r="AX267" s="13" t="s">
        <v>80</v>
      </c>
      <c r="AY267" s="269" t="s">
        <v>165</v>
      </c>
    </row>
    <row r="268" s="13" customFormat="1">
      <c r="A268" s="13"/>
      <c r="B268" s="259"/>
      <c r="C268" s="260"/>
      <c r="D268" s="261" t="s">
        <v>173</v>
      </c>
      <c r="E268" s="262" t="s">
        <v>1</v>
      </c>
      <c r="F268" s="263" t="s">
        <v>321</v>
      </c>
      <c r="G268" s="260"/>
      <c r="H268" s="262" t="s">
        <v>1</v>
      </c>
      <c r="I268" s="264"/>
      <c r="J268" s="260"/>
      <c r="K268" s="260"/>
      <c r="L268" s="265"/>
      <c r="M268" s="266"/>
      <c r="N268" s="267"/>
      <c r="O268" s="267"/>
      <c r="P268" s="267"/>
      <c r="Q268" s="267"/>
      <c r="R268" s="267"/>
      <c r="S268" s="267"/>
      <c r="T268" s="268"/>
      <c r="U268" s="13"/>
      <c r="V268" s="13"/>
      <c r="W268" s="13"/>
      <c r="X268" s="13"/>
      <c r="Y268" s="13"/>
      <c r="Z268" s="13"/>
      <c r="AA268" s="13"/>
      <c r="AB268" s="13"/>
      <c r="AC268" s="13"/>
      <c r="AD268" s="13"/>
      <c r="AE268" s="13"/>
      <c r="AT268" s="269" t="s">
        <v>173</v>
      </c>
      <c r="AU268" s="269" t="s">
        <v>90</v>
      </c>
      <c r="AV268" s="13" t="s">
        <v>88</v>
      </c>
      <c r="AW268" s="13" t="s">
        <v>32</v>
      </c>
      <c r="AX268" s="13" t="s">
        <v>80</v>
      </c>
      <c r="AY268" s="269" t="s">
        <v>165</v>
      </c>
    </row>
    <row r="269" s="14" customFormat="1">
      <c r="A269" s="14"/>
      <c r="B269" s="270"/>
      <c r="C269" s="271"/>
      <c r="D269" s="261" t="s">
        <v>173</v>
      </c>
      <c r="E269" s="272" t="s">
        <v>1</v>
      </c>
      <c r="F269" s="273" t="s">
        <v>322</v>
      </c>
      <c r="G269" s="271"/>
      <c r="H269" s="274">
        <v>232.875</v>
      </c>
      <c r="I269" s="275"/>
      <c r="J269" s="271"/>
      <c r="K269" s="271"/>
      <c r="L269" s="276"/>
      <c r="M269" s="277"/>
      <c r="N269" s="278"/>
      <c r="O269" s="278"/>
      <c r="P269" s="278"/>
      <c r="Q269" s="278"/>
      <c r="R269" s="278"/>
      <c r="S269" s="278"/>
      <c r="T269" s="279"/>
      <c r="U269" s="14"/>
      <c r="V269" s="14"/>
      <c r="W269" s="14"/>
      <c r="X269" s="14"/>
      <c r="Y269" s="14"/>
      <c r="Z269" s="14"/>
      <c r="AA269" s="14"/>
      <c r="AB269" s="14"/>
      <c r="AC269" s="14"/>
      <c r="AD269" s="14"/>
      <c r="AE269" s="14"/>
      <c r="AT269" s="280" t="s">
        <v>173</v>
      </c>
      <c r="AU269" s="280" t="s">
        <v>90</v>
      </c>
      <c r="AV269" s="14" t="s">
        <v>90</v>
      </c>
      <c r="AW269" s="14" t="s">
        <v>32</v>
      </c>
      <c r="AX269" s="14" t="s">
        <v>80</v>
      </c>
      <c r="AY269" s="280" t="s">
        <v>165</v>
      </c>
    </row>
    <row r="270" s="13" customFormat="1">
      <c r="A270" s="13"/>
      <c r="B270" s="259"/>
      <c r="C270" s="260"/>
      <c r="D270" s="261" t="s">
        <v>173</v>
      </c>
      <c r="E270" s="262" t="s">
        <v>1</v>
      </c>
      <c r="F270" s="263" t="s">
        <v>323</v>
      </c>
      <c r="G270" s="260"/>
      <c r="H270" s="262" t="s">
        <v>1</v>
      </c>
      <c r="I270" s="264"/>
      <c r="J270" s="260"/>
      <c r="K270" s="260"/>
      <c r="L270" s="265"/>
      <c r="M270" s="266"/>
      <c r="N270" s="267"/>
      <c r="O270" s="267"/>
      <c r="P270" s="267"/>
      <c r="Q270" s="267"/>
      <c r="R270" s="267"/>
      <c r="S270" s="267"/>
      <c r="T270" s="268"/>
      <c r="U270" s="13"/>
      <c r="V270" s="13"/>
      <c r="W270" s="13"/>
      <c r="X270" s="13"/>
      <c r="Y270" s="13"/>
      <c r="Z270" s="13"/>
      <c r="AA270" s="13"/>
      <c r="AB270" s="13"/>
      <c r="AC270" s="13"/>
      <c r="AD270" s="13"/>
      <c r="AE270" s="13"/>
      <c r="AT270" s="269" t="s">
        <v>173</v>
      </c>
      <c r="AU270" s="269" t="s">
        <v>90</v>
      </c>
      <c r="AV270" s="13" t="s">
        <v>88</v>
      </c>
      <c r="AW270" s="13" t="s">
        <v>32</v>
      </c>
      <c r="AX270" s="13" t="s">
        <v>80</v>
      </c>
      <c r="AY270" s="269" t="s">
        <v>165</v>
      </c>
    </row>
    <row r="271" s="14" customFormat="1">
      <c r="A271" s="14"/>
      <c r="B271" s="270"/>
      <c r="C271" s="271"/>
      <c r="D271" s="261" t="s">
        <v>173</v>
      </c>
      <c r="E271" s="272" t="s">
        <v>1</v>
      </c>
      <c r="F271" s="273" t="s">
        <v>324</v>
      </c>
      <c r="G271" s="271"/>
      <c r="H271" s="274">
        <v>5.2119999999999997</v>
      </c>
      <c r="I271" s="275"/>
      <c r="J271" s="271"/>
      <c r="K271" s="271"/>
      <c r="L271" s="276"/>
      <c r="M271" s="277"/>
      <c r="N271" s="278"/>
      <c r="O271" s="278"/>
      <c r="P271" s="278"/>
      <c r="Q271" s="278"/>
      <c r="R271" s="278"/>
      <c r="S271" s="278"/>
      <c r="T271" s="279"/>
      <c r="U271" s="14"/>
      <c r="V271" s="14"/>
      <c r="W271" s="14"/>
      <c r="X271" s="14"/>
      <c r="Y271" s="14"/>
      <c r="Z271" s="14"/>
      <c r="AA271" s="14"/>
      <c r="AB271" s="14"/>
      <c r="AC271" s="14"/>
      <c r="AD271" s="14"/>
      <c r="AE271" s="14"/>
      <c r="AT271" s="280" t="s">
        <v>173</v>
      </c>
      <c r="AU271" s="280" t="s">
        <v>90</v>
      </c>
      <c r="AV271" s="14" t="s">
        <v>90</v>
      </c>
      <c r="AW271" s="14" t="s">
        <v>32</v>
      </c>
      <c r="AX271" s="14" t="s">
        <v>80</v>
      </c>
      <c r="AY271" s="280" t="s">
        <v>165</v>
      </c>
    </row>
    <row r="272" s="15" customFormat="1">
      <c r="A272" s="15"/>
      <c r="B272" s="281"/>
      <c r="C272" s="282"/>
      <c r="D272" s="261" t="s">
        <v>173</v>
      </c>
      <c r="E272" s="283" t="s">
        <v>1</v>
      </c>
      <c r="F272" s="284" t="s">
        <v>176</v>
      </c>
      <c r="G272" s="282"/>
      <c r="H272" s="285">
        <v>238.08699999999999</v>
      </c>
      <c r="I272" s="286"/>
      <c r="J272" s="282"/>
      <c r="K272" s="282"/>
      <c r="L272" s="287"/>
      <c r="M272" s="288"/>
      <c r="N272" s="289"/>
      <c r="O272" s="289"/>
      <c r="P272" s="289"/>
      <c r="Q272" s="289"/>
      <c r="R272" s="289"/>
      <c r="S272" s="289"/>
      <c r="T272" s="290"/>
      <c r="U272" s="15"/>
      <c r="V272" s="15"/>
      <c r="W272" s="15"/>
      <c r="X272" s="15"/>
      <c r="Y272" s="15"/>
      <c r="Z272" s="15"/>
      <c r="AA272" s="15"/>
      <c r="AB272" s="15"/>
      <c r="AC272" s="15"/>
      <c r="AD272" s="15"/>
      <c r="AE272" s="15"/>
      <c r="AT272" s="291" t="s">
        <v>173</v>
      </c>
      <c r="AU272" s="291" t="s">
        <v>90</v>
      </c>
      <c r="AV272" s="15" t="s">
        <v>177</v>
      </c>
      <c r="AW272" s="15" t="s">
        <v>32</v>
      </c>
      <c r="AX272" s="15" t="s">
        <v>80</v>
      </c>
      <c r="AY272" s="291" t="s">
        <v>165</v>
      </c>
    </row>
    <row r="273" s="13" customFormat="1">
      <c r="A273" s="13"/>
      <c r="B273" s="259"/>
      <c r="C273" s="260"/>
      <c r="D273" s="261" t="s">
        <v>173</v>
      </c>
      <c r="E273" s="262" t="s">
        <v>1</v>
      </c>
      <c r="F273" s="263" t="s">
        <v>325</v>
      </c>
      <c r="G273" s="260"/>
      <c r="H273" s="262" t="s">
        <v>1</v>
      </c>
      <c r="I273" s="264"/>
      <c r="J273" s="260"/>
      <c r="K273" s="260"/>
      <c r="L273" s="265"/>
      <c r="M273" s="266"/>
      <c r="N273" s="267"/>
      <c r="O273" s="267"/>
      <c r="P273" s="267"/>
      <c r="Q273" s="267"/>
      <c r="R273" s="267"/>
      <c r="S273" s="267"/>
      <c r="T273" s="268"/>
      <c r="U273" s="13"/>
      <c r="V273" s="13"/>
      <c r="W273" s="13"/>
      <c r="X273" s="13"/>
      <c r="Y273" s="13"/>
      <c r="Z273" s="13"/>
      <c r="AA273" s="13"/>
      <c r="AB273" s="13"/>
      <c r="AC273" s="13"/>
      <c r="AD273" s="13"/>
      <c r="AE273" s="13"/>
      <c r="AT273" s="269" t="s">
        <v>173</v>
      </c>
      <c r="AU273" s="269" t="s">
        <v>90</v>
      </c>
      <c r="AV273" s="13" t="s">
        <v>88</v>
      </c>
      <c r="AW273" s="13" t="s">
        <v>32</v>
      </c>
      <c r="AX273" s="13" t="s">
        <v>80</v>
      </c>
      <c r="AY273" s="269" t="s">
        <v>165</v>
      </c>
    </row>
    <row r="274" s="14" customFormat="1">
      <c r="A274" s="14"/>
      <c r="B274" s="270"/>
      <c r="C274" s="271"/>
      <c r="D274" s="261" t="s">
        <v>173</v>
      </c>
      <c r="E274" s="272" t="s">
        <v>1</v>
      </c>
      <c r="F274" s="273" t="s">
        <v>326</v>
      </c>
      <c r="G274" s="271"/>
      <c r="H274" s="274">
        <v>-3.3599999999999999</v>
      </c>
      <c r="I274" s="275"/>
      <c r="J274" s="271"/>
      <c r="K274" s="271"/>
      <c r="L274" s="276"/>
      <c r="M274" s="277"/>
      <c r="N274" s="278"/>
      <c r="O274" s="278"/>
      <c r="P274" s="278"/>
      <c r="Q274" s="278"/>
      <c r="R274" s="278"/>
      <c r="S274" s="278"/>
      <c r="T274" s="279"/>
      <c r="U274" s="14"/>
      <c r="V274" s="14"/>
      <c r="W274" s="14"/>
      <c r="X274" s="14"/>
      <c r="Y274" s="14"/>
      <c r="Z274" s="14"/>
      <c r="AA274" s="14"/>
      <c r="AB274" s="14"/>
      <c r="AC274" s="14"/>
      <c r="AD274" s="14"/>
      <c r="AE274" s="14"/>
      <c r="AT274" s="280" t="s">
        <v>173</v>
      </c>
      <c r="AU274" s="280" t="s">
        <v>90</v>
      </c>
      <c r="AV274" s="14" t="s">
        <v>90</v>
      </c>
      <c r="AW274" s="14" t="s">
        <v>32</v>
      </c>
      <c r="AX274" s="14" t="s">
        <v>80</v>
      </c>
      <c r="AY274" s="280" t="s">
        <v>165</v>
      </c>
    </row>
    <row r="275" s="14" customFormat="1">
      <c r="A275" s="14"/>
      <c r="B275" s="270"/>
      <c r="C275" s="271"/>
      <c r="D275" s="261" t="s">
        <v>173</v>
      </c>
      <c r="E275" s="272" t="s">
        <v>1</v>
      </c>
      <c r="F275" s="273" t="s">
        <v>327</v>
      </c>
      <c r="G275" s="271"/>
      <c r="H275" s="274">
        <v>-24</v>
      </c>
      <c r="I275" s="275"/>
      <c r="J275" s="271"/>
      <c r="K275" s="271"/>
      <c r="L275" s="276"/>
      <c r="M275" s="277"/>
      <c r="N275" s="278"/>
      <c r="O275" s="278"/>
      <c r="P275" s="278"/>
      <c r="Q275" s="278"/>
      <c r="R275" s="278"/>
      <c r="S275" s="278"/>
      <c r="T275" s="279"/>
      <c r="U275" s="14"/>
      <c r="V275" s="14"/>
      <c r="W275" s="14"/>
      <c r="X275" s="14"/>
      <c r="Y275" s="14"/>
      <c r="Z275" s="14"/>
      <c r="AA275" s="14"/>
      <c r="AB275" s="14"/>
      <c r="AC275" s="14"/>
      <c r="AD275" s="14"/>
      <c r="AE275" s="14"/>
      <c r="AT275" s="280" t="s">
        <v>173</v>
      </c>
      <c r="AU275" s="280" t="s">
        <v>90</v>
      </c>
      <c r="AV275" s="14" t="s">
        <v>90</v>
      </c>
      <c r="AW275" s="14" t="s">
        <v>32</v>
      </c>
      <c r="AX275" s="14" t="s">
        <v>80</v>
      </c>
      <c r="AY275" s="280" t="s">
        <v>165</v>
      </c>
    </row>
    <row r="276" s="15" customFormat="1">
      <c r="A276" s="15"/>
      <c r="B276" s="281"/>
      <c r="C276" s="282"/>
      <c r="D276" s="261" t="s">
        <v>173</v>
      </c>
      <c r="E276" s="283" t="s">
        <v>1</v>
      </c>
      <c r="F276" s="284" t="s">
        <v>176</v>
      </c>
      <c r="G276" s="282"/>
      <c r="H276" s="285">
        <v>-27.359999999999999</v>
      </c>
      <c r="I276" s="286"/>
      <c r="J276" s="282"/>
      <c r="K276" s="282"/>
      <c r="L276" s="287"/>
      <c r="M276" s="288"/>
      <c r="N276" s="289"/>
      <c r="O276" s="289"/>
      <c r="P276" s="289"/>
      <c r="Q276" s="289"/>
      <c r="R276" s="289"/>
      <c r="S276" s="289"/>
      <c r="T276" s="290"/>
      <c r="U276" s="15"/>
      <c r="V276" s="15"/>
      <c r="W276" s="15"/>
      <c r="X276" s="15"/>
      <c r="Y276" s="15"/>
      <c r="Z276" s="15"/>
      <c r="AA276" s="15"/>
      <c r="AB276" s="15"/>
      <c r="AC276" s="15"/>
      <c r="AD276" s="15"/>
      <c r="AE276" s="15"/>
      <c r="AT276" s="291" t="s">
        <v>173</v>
      </c>
      <c r="AU276" s="291" t="s">
        <v>90</v>
      </c>
      <c r="AV276" s="15" t="s">
        <v>177</v>
      </c>
      <c r="AW276" s="15" t="s">
        <v>32</v>
      </c>
      <c r="AX276" s="15" t="s">
        <v>80</v>
      </c>
      <c r="AY276" s="291" t="s">
        <v>165</v>
      </c>
    </row>
    <row r="277" s="16" customFormat="1">
      <c r="A277" s="16"/>
      <c r="B277" s="292"/>
      <c r="C277" s="293"/>
      <c r="D277" s="261" t="s">
        <v>173</v>
      </c>
      <c r="E277" s="294" t="s">
        <v>1</v>
      </c>
      <c r="F277" s="295" t="s">
        <v>178</v>
      </c>
      <c r="G277" s="293"/>
      <c r="H277" s="296">
        <v>210.727</v>
      </c>
      <c r="I277" s="297"/>
      <c r="J277" s="293"/>
      <c r="K277" s="293"/>
      <c r="L277" s="298"/>
      <c r="M277" s="299"/>
      <c r="N277" s="300"/>
      <c r="O277" s="300"/>
      <c r="P277" s="300"/>
      <c r="Q277" s="300"/>
      <c r="R277" s="300"/>
      <c r="S277" s="300"/>
      <c r="T277" s="301"/>
      <c r="U277" s="16"/>
      <c r="V277" s="16"/>
      <c r="W277" s="16"/>
      <c r="X277" s="16"/>
      <c r="Y277" s="16"/>
      <c r="Z277" s="16"/>
      <c r="AA277" s="16"/>
      <c r="AB277" s="16"/>
      <c r="AC277" s="16"/>
      <c r="AD277" s="16"/>
      <c r="AE277" s="16"/>
      <c r="AT277" s="302" t="s">
        <v>173</v>
      </c>
      <c r="AU277" s="302" t="s">
        <v>90</v>
      </c>
      <c r="AV277" s="16" t="s">
        <v>171</v>
      </c>
      <c r="AW277" s="16" t="s">
        <v>32</v>
      </c>
      <c r="AX277" s="16" t="s">
        <v>88</v>
      </c>
      <c r="AY277" s="302" t="s">
        <v>165</v>
      </c>
    </row>
    <row r="278" s="2" customFormat="1" ht="37.8" customHeight="1">
      <c r="A278" s="41"/>
      <c r="B278" s="42"/>
      <c r="C278" s="246" t="s">
        <v>338</v>
      </c>
      <c r="D278" s="246" t="s">
        <v>167</v>
      </c>
      <c r="E278" s="247" t="s">
        <v>339</v>
      </c>
      <c r="F278" s="248" t="s">
        <v>340</v>
      </c>
      <c r="G278" s="249" t="s">
        <v>170</v>
      </c>
      <c r="H278" s="250">
        <v>251.285</v>
      </c>
      <c r="I278" s="251"/>
      <c r="J278" s="252">
        <f>ROUND(I278*H278,2)</f>
        <v>0</v>
      </c>
      <c r="K278" s="253"/>
      <c r="L278" s="44"/>
      <c r="M278" s="254" t="s">
        <v>1</v>
      </c>
      <c r="N278" s="255" t="s">
        <v>45</v>
      </c>
      <c r="O278" s="94"/>
      <c r="P278" s="256">
        <f>O278*H278</f>
        <v>0</v>
      </c>
      <c r="Q278" s="256">
        <v>0.0014</v>
      </c>
      <c r="R278" s="256">
        <f>Q278*H278</f>
        <v>0.35179899999999997</v>
      </c>
      <c r="S278" s="256">
        <v>0</v>
      </c>
      <c r="T278" s="257">
        <f>S278*H278</f>
        <v>0</v>
      </c>
      <c r="U278" s="41"/>
      <c r="V278" s="41"/>
      <c r="W278" s="41"/>
      <c r="X278" s="41"/>
      <c r="Y278" s="41"/>
      <c r="Z278" s="41"/>
      <c r="AA278" s="41"/>
      <c r="AB278" s="41"/>
      <c r="AC278" s="41"/>
      <c r="AD278" s="41"/>
      <c r="AE278" s="41"/>
      <c r="AR278" s="258" t="s">
        <v>171</v>
      </c>
      <c r="AT278" s="258" t="s">
        <v>167</v>
      </c>
      <c r="AU278" s="258" t="s">
        <v>90</v>
      </c>
      <c r="AY278" s="18" t="s">
        <v>165</v>
      </c>
      <c r="BE278" s="146">
        <f>IF(N278="základní",J278,0)</f>
        <v>0</v>
      </c>
      <c r="BF278" s="146">
        <f>IF(N278="snížená",J278,0)</f>
        <v>0</v>
      </c>
      <c r="BG278" s="146">
        <f>IF(N278="zákl. přenesená",J278,0)</f>
        <v>0</v>
      </c>
      <c r="BH278" s="146">
        <f>IF(N278="sníž. přenesená",J278,0)</f>
        <v>0</v>
      </c>
      <c r="BI278" s="146">
        <f>IF(N278="nulová",J278,0)</f>
        <v>0</v>
      </c>
      <c r="BJ278" s="18" t="s">
        <v>88</v>
      </c>
      <c r="BK278" s="146">
        <f>ROUND(I278*H278,2)</f>
        <v>0</v>
      </c>
      <c r="BL278" s="18" t="s">
        <v>171</v>
      </c>
      <c r="BM278" s="258" t="s">
        <v>341</v>
      </c>
    </row>
    <row r="279" s="13" customFormat="1">
      <c r="A279" s="13"/>
      <c r="B279" s="259"/>
      <c r="C279" s="260"/>
      <c r="D279" s="261" t="s">
        <v>173</v>
      </c>
      <c r="E279" s="262" t="s">
        <v>1</v>
      </c>
      <c r="F279" s="263" t="s">
        <v>342</v>
      </c>
      <c r="G279" s="260"/>
      <c r="H279" s="262" t="s">
        <v>1</v>
      </c>
      <c r="I279" s="264"/>
      <c r="J279" s="260"/>
      <c r="K279" s="260"/>
      <c r="L279" s="265"/>
      <c r="M279" s="266"/>
      <c r="N279" s="267"/>
      <c r="O279" s="267"/>
      <c r="P279" s="267"/>
      <c r="Q279" s="267"/>
      <c r="R279" s="267"/>
      <c r="S279" s="267"/>
      <c r="T279" s="268"/>
      <c r="U279" s="13"/>
      <c r="V279" s="13"/>
      <c r="W279" s="13"/>
      <c r="X279" s="13"/>
      <c r="Y279" s="13"/>
      <c r="Z279" s="13"/>
      <c r="AA279" s="13"/>
      <c r="AB279" s="13"/>
      <c r="AC279" s="13"/>
      <c r="AD279" s="13"/>
      <c r="AE279" s="13"/>
      <c r="AT279" s="269" t="s">
        <v>173</v>
      </c>
      <c r="AU279" s="269" t="s">
        <v>90</v>
      </c>
      <c r="AV279" s="13" t="s">
        <v>88</v>
      </c>
      <c r="AW279" s="13" t="s">
        <v>32</v>
      </c>
      <c r="AX279" s="13" t="s">
        <v>80</v>
      </c>
      <c r="AY279" s="269" t="s">
        <v>165</v>
      </c>
    </row>
    <row r="280" s="14" customFormat="1">
      <c r="A280" s="14"/>
      <c r="B280" s="270"/>
      <c r="C280" s="271"/>
      <c r="D280" s="261" t="s">
        <v>173</v>
      </c>
      <c r="E280" s="272" t="s">
        <v>1</v>
      </c>
      <c r="F280" s="273" t="s">
        <v>343</v>
      </c>
      <c r="G280" s="271"/>
      <c r="H280" s="274">
        <v>244.39500000000001</v>
      </c>
      <c r="I280" s="275"/>
      <c r="J280" s="271"/>
      <c r="K280" s="271"/>
      <c r="L280" s="276"/>
      <c r="M280" s="277"/>
      <c r="N280" s="278"/>
      <c r="O280" s="278"/>
      <c r="P280" s="278"/>
      <c r="Q280" s="278"/>
      <c r="R280" s="278"/>
      <c r="S280" s="278"/>
      <c r="T280" s="279"/>
      <c r="U280" s="14"/>
      <c r="V280" s="14"/>
      <c r="W280" s="14"/>
      <c r="X280" s="14"/>
      <c r="Y280" s="14"/>
      <c r="Z280" s="14"/>
      <c r="AA280" s="14"/>
      <c r="AB280" s="14"/>
      <c r="AC280" s="14"/>
      <c r="AD280" s="14"/>
      <c r="AE280" s="14"/>
      <c r="AT280" s="280" t="s">
        <v>173</v>
      </c>
      <c r="AU280" s="280" t="s">
        <v>90</v>
      </c>
      <c r="AV280" s="14" t="s">
        <v>90</v>
      </c>
      <c r="AW280" s="14" t="s">
        <v>32</v>
      </c>
      <c r="AX280" s="14" t="s">
        <v>80</v>
      </c>
      <c r="AY280" s="280" t="s">
        <v>165</v>
      </c>
    </row>
    <row r="281" s="13" customFormat="1">
      <c r="A281" s="13"/>
      <c r="B281" s="259"/>
      <c r="C281" s="260"/>
      <c r="D281" s="261" t="s">
        <v>173</v>
      </c>
      <c r="E281" s="262" t="s">
        <v>1</v>
      </c>
      <c r="F281" s="263" t="s">
        <v>323</v>
      </c>
      <c r="G281" s="260"/>
      <c r="H281" s="262" t="s">
        <v>1</v>
      </c>
      <c r="I281" s="264"/>
      <c r="J281" s="260"/>
      <c r="K281" s="260"/>
      <c r="L281" s="265"/>
      <c r="M281" s="266"/>
      <c r="N281" s="267"/>
      <c r="O281" s="267"/>
      <c r="P281" s="267"/>
      <c r="Q281" s="267"/>
      <c r="R281" s="267"/>
      <c r="S281" s="267"/>
      <c r="T281" s="268"/>
      <c r="U281" s="13"/>
      <c r="V281" s="13"/>
      <c r="W281" s="13"/>
      <c r="X281" s="13"/>
      <c r="Y281" s="13"/>
      <c r="Z281" s="13"/>
      <c r="AA281" s="13"/>
      <c r="AB281" s="13"/>
      <c r="AC281" s="13"/>
      <c r="AD281" s="13"/>
      <c r="AE281" s="13"/>
      <c r="AT281" s="269" t="s">
        <v>173</v>
      </c>
      <c r="AU281" s="269" t="s">
        <v>90</v>
      </c>
      <c r="AV281" s="13" t="s">
        <v>88</v>
      </c>
      <c r="AW281" s="13" t="s">
        <v>32</v>
      </c>
      <c r="AX281" s="13" t="s">
        <v>80</v>
      </c>
      <c r="AY281" s="269" t="s">
        <v>165</v>
      </c>
    </row>
    <row r="282" s="14" customFormat="1">
      <c r="A282" s="14"/>
      <c r="B282" s="270"/>
      <c r="C282" s="271"/>
      <c r="D282" s="261" t="s">
        <v>173</v>
      </c>
      <c r="E282" s="272" t="s">
        <v>1</v>
      </c>
      <c r="F282" s="273" t="s">
        <v>344</v>
      </c>
      <c r="G282" s="271"/>
      <c r="H282" s="274">
        <v>22.25</v>
      </c>
      <c r="I282" s="275"/>
      <c r="J282" s="271"/>
      <c r="K282" s="271"/>
      <c r="L282" s="276"/>
      <c r="M282" s="277"/>
      <c r="N282" s="278"/>
      <c r="O282" s="278"/>
      <c r="P282" s="278"/>
      <c r="Q282" s="278"/>
      <c r="R282" s="278"/>
      <c r="S282" s="278"/>
      <c r="T282" s="279"/>
      <c r="U282" s="14"/>
      <c r="V282" s="14"/>
      <c r="W282" s="14"/>
      <c r="X282" s="14"/>
      <c r="Y282" s="14"/>
      <c r="Z282" s="14"/>
      <c r="AA282" s="14"/>
      <c r="AB282" s="14"/>
      <c r="AC282" s="14"/>
      <c r="AD282" s="14"/>
      <c r="AE282" s="14"/>
      <c r="AT282" s="280" t="s">
        <v>173</v>
      </c>
      <c r="AU282" s="280" t="s">
        <v>90</v>
      </c>
      <c r="AV282" s="14" t="s">
        <v>90</v>
      </c>
      <c r="AW282" s="14" t="s">
        <v>32</v>
      </c>
      <c r="AX282" s="14" t="s">
        <v>80</v>
      </c>
      <c r="AY282" s="280" t="s">
        <v>165</v>
      </c>
    </row>
    <row r="283" s="13" customFormat="1">
      <c r="A283" s="13"/>
      <c r="B283" s="259"/>
      <c r="C283" s="260"/>
      <c r="D283" s="261" t="s">
        <v>173</v>
      </c>
      <c r="E283" s="262" t="s">
        <v>1</v>
      </c>
      <c r="F283" s="263" t="s">
        <v>325</v>
      </c>
      <c r="G283" s="260"/>
      <c r="H283" s="262" t="s">
        <v>1</v>
      </c>
      <c r="I283" s="264"/>
      <c r="J283" s="260"/>
      <c r="K283" s="260"/>
      <c r="L283" s="265"/>
      <c r="M283" s="266"/>
      <c r="N283" s="267"/>
      <c r="O283" s="267"/>
      <c r="P283" s="267"/>
      <c r="Q283" s="267"/>
      <c r="R283" s="267"/>
      <c r="S283" s="267"/>
      <c r="T283" s="268"/>
      <c r="U283" s="13"/>
      <c r="V283" s="13"/>
      <c r="W283" s="13"/>
      <c r="X283" s="13"/>
      <c r="Y283" s="13"/>
      <c r="Z283" s="13"/>
      <c r="AA283" s="13"/>
      <c r="AB283" s="13"/>
      <c r="AC283" s="13"/>
      <c r="AD283" s="13"/>
      <c r="AE283" s="13"/>
      <c r="AT283" s="269" t="s">
        <v>173</v>
      </c>
      <c r="AU283" s="269" t="s">
        <v>90</v>
      </c>
      <c r="AV283" s="13" t="s">
        <v>88</v>
      </c>
      <c r="AW283" s="13" t="s">
        <v>32</v>
      </c>
      <c r="AX283" s="13" t="s">
        <v>80</v>
      </c>
      <c r="AY283" s="269" t="s">
        <v>165</v>
      </c>
    </row>
    <row r="284" s="14" customFormat="1">
      <c r="A284" s="14"/>
      <c r="B284" s="270"/>
      <c r="C284" s="271"/>
      <c r="D284" s="261" t="s">
        <v>173</v>
      </c>
      <c r="E284" s="272" t="s">
        <v>1</v>
      </c>
      <c r="F284" s="273" t="s">
        <v>326</v>
      </c>
      <c r="G284" s="271"/>
      <c r="H284" s="274">
        <v>-3.3599999999999999</v>
      </c>
      <c r="I284" s="275"/>
      <c r="J284" s="271"/>
      <c r="K284" s="271"/>
      <c r="L284" s="276"/>
      <c r="M284" s="277"/>
      <c r="N284" s="278"/>
      <c r="O284" s="278"/>
      <c r="P284" s="278"/>
      <c r="Q284" s="278"/>
      <c r="R284" s="278"/>
      <c r="S284" s="278"/>
      <c r="T284" s="279"/>
      <c r="U284" s="14"/>
      <c r="V284" s="14"/>
      <c r="W284" s="14"/>
      <c r="X284" s="14"/>
      <c r="Y284" s="14"/>
      <c r="Z284" s="14"/>
      <c r="AA284" s="14"/>
      <c r="AB284" s="14"/>
      <c r="AC284" s="14"/>
      <c r="AD284" s="14"/>
      <c r="AE284" s="14"/>
      <c r="AT284" s="280" t="s">
        <v>173</v>
      </c>
      <c r="AU284" s="280" t="s">
        <v>90</v>
      </c>
      <c r="AV284" s="14" t="s">
        <v>90</v>
      </c>
      <c r="AW284" s="14" t="s">
        <v>32</v>
      </c>
      <c r="AX284" s="14" t="s">
        <v>80</v>
      </c>
      <c r="AY284" s="280" t="s">
        <v>165</v>
      </c>
    </row>
    <row r="285" s="14" customFormat="1">
      <c r="A285" s="14"/>
      <c r="B285" s="270"/>
      <c r="C285" s="271"/>
      <c r="D285" s="261" t="s">
        <v>173</v>
      </c>
      <c r="E285" s="272" t="s">
        <v>1</v>
      </c>
      <c r="F285" s="273" t="s">
        <v>345</v>
      </c>
      <c r="G285" s="271"/>
      <c r="H285" s="274">
        <v>-12</v>
      </c>
      <c r="I285" s="275"/>
      <c r="J285" s="271"/>
      <c r="K285" s="271"/>
      <c r="L285" s="276"/>
      <c r="M285" s="277"/>
      <c r="N285" s="278"/>
      <c r="O285" s="278"/>
      <c r="P285" s="278"/>
      <c r="Q285" s="278"/>
      <c r="R285" s="278"/>
      <c r="S285" s="278"/>
      <c r="T285" s="279"/>
      <c r="U285" s="14"/>
      <c r="V285" s="14"/>
      <c r="W285" s="14"/>
      <c r="X285" s="14"/>
      <c r="Y285" s="14"/>
      <c r="Z285" s="14"/>
      <c r="AA285" s="14"/>
      <c r="AB285" s="14"/>
      <c r="AC285" s="14"/>
      <c r="AD285" s="14"/>
      <c r="AE285" s="14"/>
      <c r="AT285" s="280" t="s">
        <v>173</v>
      </c>
      <c r="AU285" s="280" t="s">
        <v>90</v>
      </c>
      <c r="AV285" s="14" t="s">
        <v>90</v>
      </c>
      <c r="AW285" s="14" t="s">
        <v>32</v>
      </c>
      <c r="AX285" s="14" t="s">
        <v>80</v>
      </c>
      <c r="AY285" s="280" t="s">
        <v>165</v>
      </c>
    </row>
    <row r="286" s="15" customFormat="1">
      <c r="A286" s="15"/>
      <c r="B286" s="281"/>
      <c r="C286" s="282"/>
      <c r="D286" s="261" t="s">
        <v>173</v>
      </c>
      <c r="E286" s="283" t="s">
        <v>1</v>
      </c>
      <c r="F286" s="284" t="s">
        <v>176</v>
      </c>
      <c r="G286" s="282"/>
      <c r="H286" s="285">
        <v>251.285</v>
      </c>
      <c r="I286" s="286"/>
      <c r="J286" s="282"/>
      <c r="K286" s="282"/>
      <c r="L286" s="287"/>
      <c r="M286" s="288"/>
      <c r="N286" s="289"/>
      <c r="O286" s="289"/>
      <c r="P286" s="289"/>
      <c r="Q286" s="289"/>
      <c r="R286" s="289"/>
      <c r="S286" s="289"/>
      <c r="T286" s="290"/>
      <c r="U286" s="15"/>
      <c r="V286" s="15"/>
      <c r="W286" s="15"/>
      <c r="X286" s="15"/>
      <c r="Y286" s="15"/>
      <c r="Z286" s="15"/>
      <c r="AA286" s="15"/>
      <c r="AB286" s="15"/>
      <c r="AC286" s="15"/>
      <c r="AD286" s="15"/>
      <c r="AE286" s="15"/>
      <c r="AT286" s="291" t="s">
        <v>173</v>
      </c>
      <c r="AU286" s="291" t="s">
        <v>90</v>
      </c>
      <c r="AV286" s="15" t="s">
        <v>177</v>
      </c>
      <c r="AW286" s="15" t="s">
        <v>32</v>
      </c>
      <c r="AX286" s="15" t="s">
        <v>80</v>
      </c>
      <c r="AY286" s="291" t="s">
        <v>165</v>
      </c>
    </row>
    <row r="287" s="16" customFormat="1">
      <c r="A287" s="16"/>
      <c r="B287" s="292"/>
      <c r="C287" s="293"/>
      <c r="D287" s="261" t="s">
        <v>173</v>
      </c>
      <c r="E287" s="294" t="s">
        <v>1</v>
      </c>
      <c r="F287" s="295" t="s">
        <v>178</v>
      </c>
      <c r="G287" s="293"/>
      <c r="H287" s="296">
        <v>251.285</v>
      </c>
      <c r="I287" s="297"/>
      <c r="J287" s="293"/>
      <c r="K287" s="293"/>
      <c r="L287" s="298"/>
      <c r="M287" s="299"/>
      <c r="N287" s="300"/>
      <c r="O287" s="300"/>
      <c r="P287" s="300"/>
      <c r="Q287" s="300"/>
      <c r="R287" s="300"/>
      <c r="S287" s="300"/>
      <c r="T287" s="301"/>
      <c r="U287" s="16"/>
      <c r="V287" s="16"/>
      <c r="W287" s="16"/>
      <c r="X287" s="16"/>
      <c r="Y287" s="16"/>
      <c r="Z287" s="16"/>
      <c r="AA287" s="16"/>
      <c r="AB287" s="16"/>
      <c r="AC287" s="16"/>
      <c r="AD287" s="16"/>
      <c r="AE287" s="16"/>
      <c r="AT287" s="302" t="s">
        <v>173</v>
      </c>
      <c r="AU287" s="302" t="s">
        <v>90</v>
      </c>
      <c r="AV287" s="16" t="s">
        <v>171</v>
      </c>
      <c r="AW287" s="16" t="s">
        <v>32</v>
      </c>
      <c r="AX287" s="16" t="s">
        <v>88</v>
      </c>
      <c r="AY287" s="302" t="s">
        <v>165</v>
      </c>
    </row>
    <row r="288" s="2" customFormat="1" ht="44.25" customHeight="1">
      <c r="A288" s="41"/>
      <c r="B288" s="42"/>
      <c r="C288" s="246" t="s">
        <v>346</v>
      </c>
      <c r="D288" s="246" t="s">
        <v>167</v>
      </c>
      <c r="E288" s="247" t="s">
        <v>347</v>
      </c>
      <c r="F288" s="248" t="s">
        <v>348</v>
      </c>
      <c r="G288" s="249" t="s">
        <v>170</v>
      </c>
      <c r="H288" s="250">
        <v>251.285</v>
      </c>
      <c r="I288" s="251"/>
      <c r="J288" s="252">
        <f>ROUND(I288*H288,2)</f>
        <v>0</v>
      </c>
      <c r="K288" s="253"/>
      <c r="L288" s="44"/>
      <c r="M288" s="254" t="s">
        <v>1</v>
      </c>
      <c r="N288" s="255" t="s">
        <v>45</v>
      </c>
      <c r="O288" s="94"/>
      <c r="P288" s="256">
        <f>O288*H288</f>
        <v>0</v>
      </c>
      <c r="Q288" s="256">
        <v>0.026360000000000001</v>
      </c>
      <c r="R288" s="256">
        <f>Q288*H288</f>
        <v>6.6238726000000003</v>
      </c>
      <c r="S288" s="256">
        <v>0</v>
      </c>
      <c r="T288" s="257">
        <f>S288*H288</f>
        <v>0</v>
      </c>
      <c r="U288" s="41"/>
      <c r="V288" s="41"/>
      <c r="W288" s="41"/>
      <c r="X288" s="41"/>
      <c r="Y288" s="41"/>
      <c r="Z288" s="41"/>
      <c r="AA288" s="41"/>
      <c r="AB288" s="41"/>
      <c r="AC288" s="41"/>
      <c r="AD288" s="41"/>
      <c r="AE288" s="41"/>
      <c r="AR288" s="258" t="s">
        <v>171</v>
      </c>
      <c r="AT288" s="258" t="s">
        <v>167</v>
      </c>
      <c r="AU288" s="258" t="s">
        <v>90</v>
      </c>
      <c r="AY288" s="18" t="s">
        <v>165</v>
      </c>
      <c r="BE288" s="146">
        <f>IF(N288="základní",J288,0)</f>
        <v>0</v>
      </c>
      <c r="BF288" s="146">
        <f>IF(N288="snížená",J288,0)</f>
        <v>0</v>
      </c>
      <c r="BG288" s="146">
        <f>IF(N288="zákl. přenesená",J288,0)</f>
        <v>0</v>
      </c>
      <c r="BH288" s="146">
        <f>IF(N288="sníž. přenesená",J288,0)</f>
        <v>0</v>
      </c>
      <c r="BI288" s="146">
        <f>IF(N288="nulová",J288,0)</f>
        <v>0</v>
      </c>
      <c r="BJ288" s="18" t="s">
        <v>88</v>
      </c>
      <c r="BK288" s="146">
        <f>ROUND(I288*H288,2)</f>
        <v>0</v>
      </c>
      <c r="BL288" s="18" t="s">
        <v>171</v>
      </c>
      <c r="BM288" s="258" t="s">
        <v>349</v>
      </c>
    </row>
    <row r="289" s="13" customFormat="1">
      <c r="A289" s="13"/>
      <c r="B289" s="259"/>
      <c r="C289" s="260"/>
      <c r="D289" s="261" t="s">
        <v>173</v>
      </c>
      <c r="E289" s="262" t="s">
        <v>1</v>
      </c>
      <c r="F289" s="263" t="s">
        <v>350</v>
      </c>
      <c r="G289" s="260"/>
      <c r="H289" s="262" t="s">
        <v>1</v>
      </c>
      <c r="I289" s="264"/>
      <c r="J289" s="260"/>
      <c r="K289" s="260"/>
      <c r="L289" s="265"/>
      <c r="M289" s="266"/>
      <c r="N289" s="267"/>
      <c r="O289" s="267"/>
      <c r="P289" s="267"/>
      <c r="Q289" s="267"/>
      <c r="R289" s="267"/>
      <c r="S289" s="267"/>
      <c r="T289" s="268"/>
      <c r="U289" s="13"/>
      <c r="V289" s="13"/>
      <c r="W289" s="13"/>
      <c r="X289" s="13"/>
      <c r="Y289" s="13"/>
      <c r="Z289" s="13"/>
      <c r="AA289" s="13"/>
      <c r="AB289" s="13"/>
      <c r="AC289" s="13"/>
      <c r="AD289" s="13"/>
      <c r="AE289" s="13"/>
      <c r="AT289" s="269" t="s">
        <v>173</v>
      </c>
      <c r="AU289" s="269" t="s">
        <v>90</v>
      </c>
      <c r="AV289" s="13" t="s">
        <v>88</v>
      </c>
      <c r="AW289" s="13" t="s">
        <v>32</v>
      </c>
      <c r="AX289" s="13" t="s">
        <v>80</v>
      </c>
      <c r="AY289" s="269" t="s">
        <v>165</v>
      </c>
    </row>
    <row r="290" s="14" customFormat="1">
      <c r="A290" s="14"/>
      <c r="B290" s="270"/>
      <c r="C290" s="271"/>
      <c r="D290" s="261" t="s">
        <v>173</v>
      </c>
      <c r="E290" s="272" t="s">
        <v>1</v>
      </c>
      <c r="F290" s="273" t="s">
        <v>343</v>
      </c>
      <c r="G290" s="271"/>
      <c r="H290" s="274">
        <v>244.39500000000001</v>
      </c>
      <c r="I290" s="275"/>
      <c r="J290" s="271"/>
      <c r="K290" s="271"/>
      <c r="L290" s="276"/>
      <c r="M290" s="277"/>
      <c r="N290" s="278"/>
      <c r="O290" s="278"/>
      <c r="P290" s="278"/>
      <c r="Q290" s="278"/>
      <c r="R290" s="278"/>
      <c r="S290" s="278"/>
      <c r="T290" s="279"/>
      <c r="U290" s="14"/>
      <c r="V290" s="14"/>
      <c r="W290" s="14"/>
      <c r="X290" s="14"/>
      <c r="Y290" s="14"/>
      <c r="Z290" s="14"/>
      <c r="AA290" s="14"/>
      <c r="AB290" s="14"/>
      <c r="AC290" s="14"/>
      <c r="AD290" s="14"/>
      <c r="AE290" s="14"/>
      <c r="AT290" s="280" t="s">
        <v>173</v>
      </c>
      <c r="AU290" s="280" t="s">
        <v>90</v>
      </c>
      <c r="AV290" s="14" t="s">
        <v>90</v>
      </c>
      <c r="AW290" s="14" t="s">
        <v>32</v>
      </c>
      <c r="AX290" s="14" t="s">
        <v>80</v>
      </c>
      <c r="AY290" s="280" t="s">
        <v>165</v>
      </c>
    </row>
    <row r="291" s="13" customFormat="1">
      <c r="A291" s="13"/>
      <c r="B291" s="259"/>
      <c r="C291" s="260"/>
      <c r="D291" s="261" t="s">
        <v>173</v>
      </c>
      <c r="E291" s="262" t="s">
        <v>1</v>
      </c>
      <c r="F291" s="263" t="s">
        <v>323</v>
      </c>
      <c r="G291" s="260"/>
      <c r="H291" s="262" t="s">
        <v>1</v>
      </c>
      <c r="I291" s="264"/>
      <c r="J291" s="260"/>
      <c r="K291" s="260"/>
      <c r="L291" s="265"/>
      <c r="M291" s="266"/>
      <c r="N291" s="267"/>
      <c r="O291" s="267"/>
      <c r="P291" s="267"/>
      <c r="Q291" s="267"/>
      <c r="R291" s="267"/>
      <c r="S291" s="267"/>
      <c r="T291" s="268"/>
      <c r="U291" s="13"/>
      <c r="V291" s="13"/>
      <c r="W291" s="13"/>
      <c r="X291" s="13"/>
      <c r="Y291" s="13"/>
      <c r="Z291" s="13"/>
      <c r="AA291" s="13"/>
      <c r="AB291" s="13"/>
      <c r="AC291" s="13"/>
      <c r="AD291" s="13"/>
      <c r="AE291" s="13"/>
      <c r="AT291" s="269" t="s">
        <v>173</v>
      </c>
      <c r="AU291" s="269" t="s">
        <v>90</v>
      </c>
      <c r="AV291" s="13" t="s">
        <v>88</v>
      </c>
      <c r="AW291" s="13" t="s">
        <v>32</v>
      </c>
      <c r="AX291" s="13" t="s">
        <v>80</v>
      </c>
      <c r="AY291" s="269" t="s">
        <v>165</v>
      </c>
    </row>
    <row r="292" s="14" customFormat="1">
      <c r="A292" s="14"/>
      <c r="B292" s="270"/>
      <c r="C292" s="271"/>
      <c r="D292" s="261" t="s">
        <v>173</v>
      </c>
      <c r="E292" s="272" t="s">
        <v>1</v>
      </c>
      <c r="F292" s="273" t="s">
        <v>344</v>
      </c>
      <c r="G292" s="271"/>
      <c r="H292" s="274">
        <v>22.25</v>
      </c>
      <c r="I292" s="275"/>
      <c r="J292" s="271"/>
      <c r="K292" s="271"/>
      <c r="L292" s="276"/>
      <c r="M292" s="277"/>
      <c r="N292" s="278"/>
      <c r="O292" s="278"/>
      <c r="P292" s="278"/>
      <c r="Q292" s="278"/>
      <c r="R292" s="278"/>
      <c r="S292" s="278"/>
      <c r="T292" s="279"/>
      <c r="U292" s="14"/>
      <c r="V292" s="14"/>
      <c r="W292" s="14"/>
      <c r="X292" s="14"/>
      <c r="Y292" s="14"/>
      <c r="Z292" s="14"/>
      <c r="AA292" s="14"/>
      <c r="AB292" s="14"/>
      <c r="AC292" s="14"/>
      <c r="AD292" s="14"/>
      <c r="AE292" s="14"/>
      <c r="AT292" s="280" t="s">
        <v>173</v>
      </c>
      <c r="AU292" s="280" t="s">
        <v>90</v>
      </c>
      <c r="AV292" s="14" t="s">
        <v>90</v>
      </c>
      <c r="AW292" s="14" t="s">
        <v>32</v>
      </c>
      <c r="AX292" s="14" t="s">
        <v>80</v>
      </c>
      <c r="AY292" s="280" t="s">
        <v>165</v>
      </c>
    </row>
    <row r="293" s="13" customFormat="1">
      <c r="A293" s="13"/>
      <c r="B293" s="259"/>
      <c r="C293" s="260"/>
      <c r="D293" s="261" t="s">
        <v>173</v>
      </c>
      <c r="E293" s="262" t="s">
        <v>1</v>
      </c>
      <c r="F293" s="263" t="s">
        <v>325</v>
      </c>
      <c r="G293" s="260"/>
      <c r="H293" s="262" t="s">
        <v>1</v>
      </c>
      <c r="I293" s="264"/>
      <c r="J293" s="260"/>
      <c r="K293" s="260"/>
      <c r="L293" s="265"/>
      <c r="M293" s="266"/>
      <c r="N293" s="267"/>
      <c r="O293" s="267"/>
      <c r="P293" s="267"/>
      <c r="Q293" s="267"/>
      <c r="R293" s="267"/>
      <c r="S293" s="267"/>
      <c r="T293" s="268"/>
      <c r="U293" s="13"/>
      <c r="V293" s="13"/>
      <c r="W293" s="13"/>
      <c r="X293" s="13"/>
      <c r="Y293" s="13"/>
      <c r="Z293" s="13"/>
      <c r="AA293" s="13"/>
      <c r="AB293" s="13"/>
      <c r="AC293" s="13"/>
      <c r="AD293" s="13"/>
      <c r="AE293" s="13"/>
      <c r="AT293" s="269" t="s">
        <v>173</v>
      </c>
      <c r="AU293" s="269" t="s">
        <v>90</v>
      </c>
      <c r="AV293" s="13" t="s">
        <v>88</v>
      </c>
      <c r="AW293" s="13" t="s">
        <v>32</v>
      </c>
      <c r="AX293" s="13" t="s">
        <v>80</v>
      </c>
      <c r="AY293" s="269" t="s">
        <v>165</v>
      </c>
    </row>
    <row r="294" s="14" customFormat="1">
      <c r="A294" s="14"/>
      <c r="B294" s="270"/>
      <c r="C294" s="271"/>
      <c r="D294" s="261" t="s">
        <v>173</v>
      </c>
      <c r="E294" s="272" t="s">
        <v>1</v>
      </c>
      <c r="F294" s="273" t="s">
        <v>326</v>
      </c>
      <c r="G294" s="271"/>
      <c r="H294" s="274">
        <v>-3.3599999999999999</v>
      </c>
      <c r="I294" s="275"/>
      <c r="J294" s="271"/>
      <c r="K294" s="271"/>
      <c r="L294" s="276"/>
      <c r="M294" s="277"/>
      <c r="N294" s="278"/>
      <c r="O294" s="278"/>
      <c r="P294" s="278"/>
      <c r="Q294" s="278"/>
      <c r="R294" s="278"/>
      <c r="S294" s="278"/>
      <c r="T294" s="279"/>
      <c r="U294" s="14"/>
      <c r="V294" s="14"/>
      <c r="W294" s="14"/>
      <c r="X294" s="14"/>
      <c r="Y294" s="14"/>
      <c r="Z294" s="14"/>
      <c r="AA294" s="14"/>
      <c r="AB294" s="14"/>
      <c r="AC294" s="14"/>
      <c r="AD294" s="14"/>
      <c r="AE294" s="14"/>
      <c r="AT294" s="280" t="s">
        <v>173</v>
      </c>
      <c r="AU294" s="280" t="s">
        <v>90</v>
      </c>
      <c r="AV294" s="14" t="s">
        <v>90</v>
      </c>
      <c r="AW294" s="14" t="s">
        <v>32</v>
      </c>
      <c r="AX294" s="14" t="s">
        <v>80</v>
      </c>
      <c r="AY294" s="280" t="s">
        <v>165</v>
      </c>
    </row>
    <row r="295" s="14" customFormat="1">
      <c r="A295" s="14"/>
      <c r="B295" s="270"/>
      <c r="C295" s="271"/>
      <c r="D295" s="261" t="s">
        <v>173</v>
      </c>
      <c r="E295" s="272" t="s">
        <v>1</v>
      </c>
      <c r="F295" s="273" t="s">
        <v>345</v>
      </c>
      <c r="G295" s="271"/>
      <c r="H295" s="274">
        <v>-12</v>
      </c>
      <c r="I295" s="275"/>
      <c r="J295" s="271"/>
      <c r="K295" s="271"/>
      <c r="L295" s="276"/>
      <c r="M295" s="277"/>
      <c r="N295" s="278"/>
      <c r="O295" s="278"/>
      <c r="P295" s="278"/>
      <c r="Q295" s="278"/>
      <c r="R295" s="278"/>
      <c r="S295" s="278"/>
      <c r="T295" s="279"/>
      <c r="U295" s="14"/>
      <c r="V295" s="14"/>
      <c r="W295" s="14"/>
      <c r="X295" s="14"/>
      <c r="Y295" s="14"/>
      <c r="Z295" s="14"/>
      <c r="AA295" s="14"/>
      <c r="AB295" s="14"/>
      <c r="AC295" s="14"/>
      <c r="AD295" s="14"/>
      <c r="AE295" s="14"/>
      <c r="AT295" s="280" t="s">
        <v>173</v>
      </c>
      <c r="AU295" s="280" t="s">
        <v>90</v>
      </c>
      <c r="AV295" s="14" t="s">
        <v>90</v>
      </c>
      <c r="AW295" s="14" t="s">
        <v>32</v>
      </c>
      <c r="AX295" s="14" t="s">
        <v>80</v>
      </c>
      <c r="AY295" s="280" t="s">
        <v>165</v>
      </c>
    </row>
    <row r="296" s="15" customFormat="1">
      <c r="A296" s="15"/>
      <c r="B296" s="281"/>
      <c r="C296" s="282"/>
      <c r="D296" s="261" t="s">
        <v>173</v>
      </c>
      <c r="E296" s="283" t="s">
        <v>1</v>
      </c>
      <c r="F296" s="284" t="s">
        <v>176</v>
      </c>
      <c r="G296" s="282"/>
      <c r="H296" s="285">
        <v>251.285</v>
      </c>
      <c r="I296" s="286"/>
      <c r="J296" s="282"/>
      <c r="K296" s="282"/>
      <c r="L296" s="287"/>
      <c r="M296" s="288"/>
      <c r="N296" s="289"/>
      <c r="O296" s="289"/>
      <c r="P296" s="289"/>
      <c r="Q296" s="289"/>
      <c r="R296" s="289"/>
      <c r="S296" s="289"/>
      <c r="T296" s="290"/>
      <c r="U296" s="15"/>
      <c r="V296" s="15"/>
      <c r="W296" s="15"/>
      <c r="X296" s="15"/>
      <c r="Y296" s="15"/>
      <c r="Z296" s="15"/>
      <c r="AA296" s="15"/>
      <c r="AB296" s="15"/>
      <c r="AC296" s="15"/>
      <c r="AD296" s="15"/>
      <c r="AE296" s="15"/>
      <c r="AT296" s="291" t="s">
        <v>173</v>
      </c>
      <c r="AU296" s="291" t="s">
        <v>90</v>
      </c>
      <c r="AV296" s="15" t="s">
        <v>177</v>
      </c>
      <c r="AW296" s="15" t="s">
        <v>32</v>
      </c>
      <c r="AX296" s="15" t="s">
        <v>80</v>
      </c>
      <c r="AY296" s="291" t="s">
        <v>165</v>
      </c>
    </row>
    <row r="297" s="16" customFormat="1">
      <c r="A297" s="16"/>
      <c r="B297" s="292"/>
      <c r="C297" s="293"/>
      <c r="D297" s="261" t="s">
        <v>173</v>
      </c>
      <c r="E297" s="294" t="s">
        <v>1</v>
      </c>
      <c r="F297" s="295" t="s">
        <v>178</v>
      </c>
      <c r="G297" s="293"/>
      <c r="H297" s="296">
        <v>251.285</v>
      </c>
      <c r="I297" s="297"/>
      <c r="J297" s="293"/>
      <c r="K297" s="293"/>
      <c r="L297" s="298"/>
      <c r="M297" s="299"/>
      <c r="N297" s="300"/>
      <c r="O297" s="300"/>
      <c r="P297" s="300"/>
      <c r="Q297" s="300"/>
      <c r="R297" s="300"/>
      <c r="S297" s="300"/>
      <c r="T297" s="301"/>
      <c r="U297" s="16"/>
      <c r="V297" s="16"/>
      <c r="W297" s="16"/>
      <c r="X297" s="16"/>
      <c r="Y297" s="16"/>
      <c r="Z297" s="16"/>
      <c r="AA297" s="16"/>
      <c r="AB297" s="16"/>
      <c r="AC297" s="16"/>
      <c r="AD297" s="16"/>
      <c r="AE297" s="16"/>
      <c r="AT297" s="302" t="s">
        <v>173</v>
      </c>
      <c r="AU297" s="302" t="s">
        <v>90</v>
      </c>
      <c r="AV297" s="16" t="s">
        <v>171</v>
      </c>
      <c r="AW297" s="16" t="s">
        <v>32</v>
      </c>
      <c r="AX297" s="16" t="s">
        <v>88</v>
      </c>
      <c r="AY297" s="302" t="s">
        <v>165</v>
      </c>
    </row>
    <row r="298" s="2" customFormat="1" ht="33" customHeight="1">
      <c r="A298" s="41"/>
      <c r="B298" s="42"/>
      <c r="C298" s="246" t="s">
        <v>351</v>
      </c>
      <c r="D298" s="246" t="s">
        <v>167</v>
      </c>
      <c r="E298" s="247" t="s">
        <v>352</v>
      </c>
      <c r="F298" s="248" t="s">
        <v>353</v>
      </c>
      <c r="G298" s="249" t="s">
        <v>188</v>
      </c>
      <c r="H298" s="250">
        <v>10.859</v>
      </c>
      <c r="I298" s="251"/>
      <c r="J298" s="252">
        <f>ROUND(I298*H298,2)</f>
        <v>0</v>
      </c>
      <c r="K298" s="253"/>
      <c r="L298" s="44"/>
      <c r="M298" s="254" t="s">
        <v>1</v>
      </c>
      <c r="N298" s="255" t="s">
        <v>45</v>
      </c>
      <c r="O298" s="94"/>
      <c r="P298" s="256">
        <f>O298*H298</f>
        <v>0</v>
      </c>
      <c r="Q298" s="256">
        <v>2.3010199999999998</v>
      </c>
      <c r="R298" s="256">
        <f>Q298*H298</f>
        <v>24.98677618</v>
      </c>
      <c r="S298" s="256">
        <v>0</v>
      </c>
      <c r="T298" s="257">
        <f>S298*H298</f>
        <v>0</v>
      </c>
      <c r="U298" s="41"/>
      <c r="V298" s="41"/>
      <c r="W298" s="41"/>
      <c r="X298" s="41"/>
      <c r="Y298" s="41"/>
      <c r="Z298" s="41"/>
      <c r="AA298" s="41"/>
      <c r="AB298" s="41"/>
      <c r="AC298" s="41"/>
      <c r="AD298" s="41"/>
      <c r="AE298" s="41"/>
      <c r="AR298" s="258" t="s">
        <v>171</v>
      </c>
      <c r="AT298" s="258" t="s">
        <v>167</v>
      </c>
      <c r="AU298" s="258" t="s">
        <v>90</v>
      </c>
      <c r="AY298" s="18" t="s">
        <v>165</v>
      </c>
      <c r="BE298" s="146">
        <f>IF(N298="základní",J298,0)</f>
        <v>0</v>
      </c>
      <c r="BF298" s="146">
        <f>IF(N298="snížená",J298,0)</f>
        <v>0</v>
      </c>
      <c r="BG298" s="146">
        <f>IF(N298="zákl. přenesená",J298,0)</f>
        <v>0</v>
      </c>
      <c r="BH298" s="146">
        <f>IF(N298="sníž. přenesená",J298,0)</f>
        <v>0</v>
      </c>
      <c r="BI298" s="146">
        <f>IF(N298="nulová",J298,0)</f>
        <v>0</v>
      </c>
      <c r="BJ298" s="18" t="s">
        <v>88</v>
      </c>
      <c r="BK298" s="146">
        <f>ROUND(I298*H298,2)</f>
        <v>0</v>
      </c>
      <c r="BL298" s="18" t="s">
        <v>171</v>
      </c>
      <c r="BM298" s="258" t="s">
        <v>354</v>
      </c>
    </row>
    <row r="299" s="13" customFormat="1">
      <c r="A299" s="13"/>
      <c r="B299" s="259"/>
      <c r="C299" s="260"/>
      <c r="D299" s="261" t="s">
        <v>173</v>
      </c>
      <c r="E299" s="262" t="s">
        <v>1</v>
      </c>
      <c r="F299" s="263" t="s">
        <v>355</v>
      </c>
      <c r="G299" s="260"/>
      <c r="H299" s="262" t="s">
        <v>1</v>
      </c>
      <c r="I299" s="264"/>
      <c r="J299" s="260"/>
      <c r="K299" s="260"/>
      <c r="L299" s="265"/>
      <c r="M299" s="266"/>
      <c r="N299" s="267"/>
      <c r="O299" s="267"/>
      <c r="P299" s="267"/>
      <c r="Q299" s="267"/>
      <c r="R299" s="267"/>
      <c r="S299" s="267"/>
      <c r="T299" s="268"/>
      <c r="U299" s="13"/>
      <c r="V299" s="13"/>
      <c r="W299" s="13"/>
      <c r="X299" s="13"/>
      <c r="Y299" s="13"/>
      <c r="Z299" s="13"/>
      <c r="AA299" s="13"/>
      <c r="AB299" s="13"/>
      <c r="AC299" s="13"/>
      <c r="AD299" s="13"/>
      <c r="AE299" s="13"/>
      <c r="AT299" s="269" t="s">
        <v>173</v>
      </c>
      <c r="AU299" s="269" t="s">
        <v>90</v>
      </c>
      <c r="AV299" s="13" t="s">
        <v>88</v>
      </c>
      <c r="AW299" s="13" t="s">
        <v>32</v>
      </c>
      <c r="AX299" s="13" t="s">
        <v>80</v>
      </c>
      <c r="AY299" s="269" t="s">
        <v>165</v>
      </c>
    </row>
    <row r="300" s="14" customFormat="1">
      <c r="A300" s="14"/>
      <c r="B300" s="270"/>
      <c r="C300" s="271"/>
      <c r="D300" s="261" t="s">
        <v>173</v>
      </c>
      <c r="E300" s="272" t="s">
        <v>1</v>
      </c>
      <c r="F300" s="273" t="s">
        <v>356</v>
      </c>
      <c r="G300" s="271"/>
      <c r="H300" s="274">
        <v>10.859</v>
      </c>
      <c r="I300" s="275"/>
      <c r="J300" s="271"/>
      <c r="K300" s="271"/>
      <c r="L300" s="276"/>
      <c r="M300" s="277"/>
      <c r="N300" s="278"/>
      <c r="O300" s="278"/>
      <c r="P300" s="278"/>
      <c r="Q300" s="278"/>
      <c r="R300" s="278"/>
      <c r="S300" s="278"/>
      <c r="T300" s="279"/>
      <c r="U300" s="14"/>
      <c r="V300" s="14"/>
      <c r="W300" s="14"/>
      <c r="X300" s="14"/>
      <c r="Y300" s="14"/>
      <c r="Z300" s="14"/>
      <c r="AA300" s="14"/>
      <c r="AB300" s="14"/>
      <c r="AC300" s="14"/>
      <c r="AD300" s="14"/>
      <c r="AE300" s="14"/>
      <c r="AT300" s="280" t="s">
        <v>173</v>
      </c>
      <c r="AU300" s="280" t="s">
        <v>90</v>
      </c>
      <c r="AV300" s="14" t="s">
        <v>90</v>
      </c>
      <c r="AW300" s="14" t="s">
        <v>32</v>
      </c>
      <c r="AX300" s="14" t="s">
        <v>80</v>
      </c>
      <c r="AY300" s="280" t="s">
        <v>165</v>
      </c>
    </row>
    <row r="301" s="15" customFormat="1">
      <c r="A301" s="15"/>
      <c r="B301" s="281"/>
      <c r="C301" s="282"/>
      <c r="D301" s="261" t="s">
        <v>173</v>
      </c>
      <c r="E301" s="283" t="s">
        <v>1</v>
      </c>
      <c r="F301" s="284" t="s">
        <v>176</v>
      </c>
      <c r="G301" s="282"/>
      <c r="H301" s="285">
        <v>10.859</v>
      </c>
      <c r="I301" s="286"/>
      <c r="J301" s="282"/>
      <c r="K301" s="282"/>
      <c r="L301" s="287"/>
      <c r="M301" s="288"/>
      <c r="N301" s="289"/>
      <c r="O301" s="289"/>
      <c r="P301" s="289"/>
      <c r="Q301" s="289"/>
      <c r="R301" s="289"/>
      <c r="S301" s="289"/>
      <c r="T301" s="290"/>
      <c r="U301" s="15"/>
      <c r="V301" s="15"/>
      <c r="W301" s="15"/>
      <c r="X301" s="15"/>
      <c r="Y301" s="15"/>
      <c r="Z301" s="15"/>
      <c r="AA301" s="15"/>
      <c r="AB301" s="15"/>
      <c r="AC301" s="15"/>
      <c r="AD301" s="15"/>
      <c r="AE301" s="15"/>
      <c r="AT301" s="291" t="s">
        <v>173</v>
      </c>
      <c r="AU301" s="291" t="s">
        <v>90</v>
      </c>
      <c r="AV301" s="15" t="s">
        <v>177</v>
      </c>
      <c r="AW301" s="15" t="s">
        <v>32</v>
      </c>
      <c r="AX301" s="15" t="s">
        <v>80</v>
      </c>
      <c r="AY301" s="291" t="s">
        <v>165</v>
      </c>
    </row>
    <row r="302" s="16" customFormat="1">
      <c r="A302" s="16"/>
      <c r="B302" s="292"/>
      <c r="C302" s="293"/>
      <c r="D302" s="261" t="s">
        <v>173</v>
      </c>
      <c r="E302" s="294" t="s">
        <v>1</v>
      </c>
      <c r="F302" s="295" t="s">
        <v>178</v>
      </c>
      <c r="G302" s="293"/>
      <c r="H302" s="296">
        <v>10.859</v>
      </c>
      <c r="I302" s="297"/>
      <c r="J302" s="293"/>
      <c r="K302" s="293"/>
      <c r="L302" s="298"/>
      <c r="M302" s="299"/>
      <c r="N302" s="300"/>
      <c r="O302" s="300"/>
      <c r="P302" s="300"/>
      <c r="Q302" s="300"/>
      <c r="R302" s="300"/>
      <c r="S302" s="300"/>
      <c r="T302" s="301"/>
      <c r="U302" s="16"/>
      <c r="V302" s="16"/>
      <c r="W302" s="16"/>
      <c r="X302" s="16"/>
      <c r="Y302" s="16"/>
      <c r="Z302" s="16"/>
      <c r="AA302" s="16"/>
      <c r="AB302" s="16"/>
      <c r="AC302" s="16"/>
      <c r="AD302" s="16"/>
      <c r="AE302" s="16"/>
      <c r="AT302" s="302" t="s">
        <v>173</v>
      </c>
      <c r="AU302" s="302" t="s">
        <v>90</v>
      </c>
      <c r="AV302" s="16" t="s">
        <v>171</v>
      </c>
      <c r="AW302" s="16" t="s">
        <v>32</v>
      </c>
      <c r="AX302" s="16" t="s">
        <v>88</v>
      </c>
      <c r="AY302" s="302" t="s">
        <v>165</v>
      </c>
    </row>
    <row r="303" s="2" customFormat="1" ht="33" customHeight="1">
      <c r="A303" s="41"/>
      <c r="B303" s="42"/>
      <c r="C303" s="246" t="s">
        <v>357</v>
      </c>
      <c r="D303" s="246" t="s">
        <v>167</v>
      </c>
      <c r="E303" s="247" t="s">
        <v>358</v>
      </c>
      <c r="F303" s="248" t="s">
        <v>359</v>
      </c>
      <c r="G303" s="249" t="s">
        <v>188</v>
      </c>
      <c r="H303" s="250">
        <v>23.355</v>
      </c>
      <c r="I303" s="251"/>
      <c r="J303" s="252">
        <f>ROUND(I303*H303,2)</f>
        <v>0</v>
      </c>
      <c r="K303" s="253"/>
      <c r="L303" s="44"/>
      <c r="M303" s="254" t="s">
        <v>1</v>
      </c>
      <c r="N303" s="255" t="s">
        <v>45</v>
      </c>
      <c r="O303" s="94"/>
      <c r="P303" s="256">
        <f>O303*H303</f>
        <v>0</v>
      </c>
      <c r="Q303" s="256">
        <v>2.5018699999999998</v>
      </c>
      <c r="R303" s="256">
        <f>Q303*H303</f>
        <v>58.431173849999993</v>
      </c>
      <c r="S303" s="256">
        <v>0</v>
      </c>
      <c r="T303" s="257">
        <f>S303*H303</f>
        <v>0</v>
      </c>
      <c r="U303" s="41"/>
      <c r="V303" s="41"/>
      <c r="W303" s="41"/>
      <c r="X303" s="41"/>
      <c r="Y303" s="41"/>
      <c r="Z303" s="41"/>
      <c r="AA303" s="41"/>
      <c r="AB303" s="41"/>
      <c r="AC303" s="41"/>
      <c r="AD303" s="41"/>
      <c r="AE303" s="41"/>
      <c r="AR303" s="258" t="s">
        <v>171</v>
      </c>
      <c r="AT303" s="258" t="s">
        <v>167</v>
      </c>
      <c r="AU303" s="258" t="s">
        <v>90</v>
      </c>
      <c r="AY303" s="18" t="s">
        <v>165</v>
      </c>
      <c r="BE303" s="146">
        <f>IF(N303="základní",J303,0)</f>
        <v>0</v>
      </c>
      <c r="BF303" s="146">
        <f>IF(N303="snížená",J303,0)</f>
        <v>0</v>
      </c>
      <c r="BG303" s="146">
        <f>IF(N303="zákl. přenesená",J303,0)</f>
        <v>0</v>
      </c>
      <c r="BH303" s="146">
        <f>IF(N303="sníž. přenesená",J303,0)</f>
        <v>0</v>
      </c>
      <c r="BI303" s="146">
        <f>IF(N303="nulová",J303,0)</f>
        <v>0</v>
      </c>
      <c r="BJ303" s="18" t="s">
        <v>88</v>
      </c>
      <c r="BK303" s="146">
        <f>ROUND(I303*H303,2)</f>
        <v>0</v>
      </c>
      <c r="BL303" s="18" t="s">
        <v>171</v>
      </c>
      <c r="BM303" s="258" t="s">
        <v>360</v>
      </c>
    </row>
    <row r="304" s="13" customFormat="1">
      <c r="A304" s="13"/>
      <c r="B304" s="259"/>
      <c r="C304" s="260"/>
      <c r="D304" s="261" t="s">
        <v>173</v>
      </c>
      <c r="E304" s="262" t="s">
        <v>1</v>
      </c>
      <c r="F304" s="263" t="s">
        <v>361</v>
      </c>
      <c r="G304" s="260"/>
      <c r="H304" s="262" t="s">
        <v>1</v>
      </c>
      <c r="I304" s="264"/>
      <c r="J304" s="260"/>
      <c r="K304" s="260"/>
      <c r="L304" s="265"/>
      <c r="M304" s="266"/>
      <c r="N304" s="267"/>
      <c r="O304" s="267"/>
      <c r="P304" s="267"/>
      <c r="Q304" s="267"/>
      <c r="R304" s="267"/>
      <c r="S304" s="267"/>
      <c r="T304" s="268"/>
      <c r="U304" s="13"/>
      <c r="V304" s="13"/>
      <c r="W304" s="13"/>
      <c r="X304" s="13"/>
      <c r="Y304" s="13"/>
      <c r="Z304" s="13"/>
      <c r="AA304" s="13"/>
      <c r="AB304" s="13"/>
      <c r="AC304" s="13"/>
      <c r="AD304" s="13"/>
      <c r="AE304" s="13"/>
      <c r="AT304" s="269" t="s">
        <v>173</v>
      </c>
      <c r="AU304" s="269" t="s">
        <v>90</v>
      </c>
      <c r="AV304" s="13" t="s">
        <v>88</v>
      </c>
      <c r="AW304" s="13" t="s">
        <v>32</v>
      </c>
      <c r="AX304" s="13" t="s">
        <v>80</v>
      </c>
      <c r="AY304" s="269" t="s">
        <v>165</v>
      </c>
    </row>
    <row r="305" s="14" customFormat="1">
      <c r="A305" s="14"/>
      <c r="B305" s="270"/>
      <c r="C305" s="271"/>
      <c r="D305" s="261" t="s">
        <v>173</v>
      </c>
      <c r="E305" s="272" t="s">
        <v>1</v>
      </c>
      <c r="F305" s="273" t="s">
        <v>362</v>
      </c>
      <c r="G305" s="271"/>
      <c r="H305" s="274">
        <v>23.355</v>
      </c>
      <c r="I305" s="275"/>
      <c r="J305" s="271"/>
      <c r="K305" s="271"/>
      <c r="L305" s="276"/>
      <c r="M305" s="277"/>
      <c r="N305" s="278"/>
      <c r="O305" s="278"/>
      <c r="P305" s="278"/>
      <c r="Q305" s="278"/>
      <c r="R305" s="278"/>
      <c r="S305" s="278"/>
      <c r="T305" s="279"/>
      <c r="U305" s="14"/>
      <c r="V305" s="14"/>
      <c r="W305" s="14"/>
      <c r="X305" s="14"/>
      <c r="Y305" s="14"/>
      <c r="Z305" s="14"/>
      <c r="AA305" s="14"/>
      <c r="AB305" s="14"/>
      <c r="AC305" s="14"/>
      <c r="AD305" s="14"/>
      <c r="AE305" s="14"/>
      <c r="AT305" s="280" t="s">
        <v>173</v>
      </c>
      <c r="AU305" s="280" t="s">
        <v>90</v>
      </c>
      <c r="AV305" s="14" t="s">
        <v>90</v>
      </c>
      <c r="AW305" s="14" t="s">
        <v>32</v>
      </c>
      <c r="AX305" s="14" t="s">
        <v>80</v>
      </c>
      <c r="AY305" s="280" t="s">
        <v>165</v>
      </c>
    </row>
    <row r="306" s="15" customFormat="1">
      <c r="A306" s="15"/>
      <c r="B306" s="281"/>
      <c r="C306" s="282"/>
      <c r="D306" s="261" t="s">
        <v>173</v>
      </c>
      <c r="E306" s="283" t="s">
        <v>1</v>
      </c>
      <c r="F306" s="284" t="s">
        <v>176</v>
      </c>
      <c r="G306" s="282"/>
      <c r="H306" s="285">
        <v>23.355</v>
      </c>
      <c r="I306" s="286"/>
      <c r="J306" s="282"/>
      <c r="K306" s="282"/>
      <c r="L306" s="287"/>
      <c r="M306" s="288"/>
      <c r="N306" s="289"/>
      <c r="O306" s="289"/>
      <c r="P306" s="289"/>
      <c r="Q306" s="289"/>
      <c r="R306" s="289"/>
      <c r="S306" s="289"/>
      <c r="T306" s="290"/>
      <c r="U306" s="15"/>
      <c r="V306" s="15"/>
      <c r="W306" s="15"/>
      <c r="X306" s="15"/>
      <c r="Y306" s="15"/>
      <c r="Z306" s="15"/>
      <c r="AA306" s="15"/>
      <c r="AB306" s="15"/>
      <c r="AC306" s="15"/>
      <c r="AD306" s="15"/>
      <c r="AE306" s="15"/>
      <c r="AT306" s="291" t="s">
        <v>173</v>
      </c>
      <c r="AU306" s="291" t="s">
        <v>90</v>
      </c>
      <c r="AV306" s="15" t="s">
        <v>177</v>
      </c>
      <c r="AW306" s="15" t="s">
        <v>32</v>
      </c>
      <c r="AX306" s="15" t="s">
        <v>80</v>
      </c>
      <c r="AY306" s="291" t="s">
        <v>165</v>
      </c>
    </row>
    <row r="307" s="16" customFormat="1">
      <c r="A307" s="16"/>
      <c r="B307" s="292"/>
      <c r="C307" s="293"/>
      <c r="D307" s="261" t="s">
        <v>173</v>
      </c>
      <c r="E307" s="294" t="s">
        <v>1</v>
      </c>
      <c r="F307" s="295" t="s">
        <v>178</v>
      </c>
      <c r="G307" s="293"/>
      <c r="H307" s="296">
        <v>23.355</v>
      </c>
      <c r="I307" s="297"/>
      <c r="J307" s="293"/>
      <c r="K307" s="293"/>
      <c r="L307" s="298"/>
      <c r="M307" s="299"/>
      <c r="N307" s="300"/>
      <c r="O307" s="300"/>
      <c r="P307" s="300"/>
      <c r="Q307" s="300"/>
      <c r="R307" s="300"/>
      <c r="S307" s="300"/>
      <c r="T307" s="301"/>
      <c r="U307" s="16"/>
      <c r="V307" s="16"/>
      <c r="W307" s="16"/>
      <c r="X307" s="16"/>
      <c r="Y307" s="16"/>
      <c r="Z307" s="16"/>
      <c r="AA307" s="16"/>
      <c r="AB307" s="16"/>
      <c r="AC307" s="16"/>
      <c r="AD307" s="16"/>
      <c r="AE307" s="16"/>
      <c r="AT307" s="302" t="s">
        <v>173</v>
      </c>
      <c r="AU307" s="302" t="s">
        <v>90</v>
      </c>
      <c r="AV307" s="16" t="s">
        <v>171</v>
      </c>
      <c r="AW307" s="16" t="s">
        <v>32</v>
      </c>
      <c r="AX307" s="16" t="s">
        <v>88</v>
      </c>
      <c r="AY307" s="302" t="s">
        <v>165</v>
      </c>
    </row>
    <row r="308" s="2" customFormat="1" ht="37.8" customHeight="1">
      <c r="A308" s="41"/>
      <c r="B308" s="42"/>
      <c r="C308" s="246" t="s">
        <v>363</v>
      </c>
      <c r="D308" s="246" t="s">
        <v>167</v>
      </c>
      <c r="E308" s="247" t="s">
        <v>364</v>
      </c>
      <c r="F308" s="248" t="s">
        <v>365</v>
      </c>
      <c r="G308" s="249" t="s">
        <v>188</v>
      </c>
      <c r="H308" s="250">
        <v>0.64500000000000002</v>
      </c>
      <c r="I308" s="251"/>
      <c r="J308" s="252">
        <f>ROUND(I308*H308,2)</f>
        <v>0</v>
      </c>
      <c r="K308" s="253"/>
      <c r="L308" s="44"/>
      <c r="M308" s="254" t="s">
        <v>1</v>
      </c>
      <c r="N308" s="255" t="s">
        <v>45</v>
      </c>
      <c r="O308" s="94"/>
      <c r="P308" s="256">
        <f>O308*H308</f>
        <v>0</v>
      </c>
      <c r="Q308" s="256">
        <v>2.3010199999999998</v>
      </c>
      <c r="R308" s="256">
        <f>Q308*H308</f>
        <v>1.4841579</v>
      </c>
      <c r="S308" s="256">
        <v>0</v>
      </c>
      <c r="T308" s="257">
        <f>S308*H308</f>
        <v>0</v>
      </c>
      <c r="U308" s="41"/>
      <c r="V308" s="41"/>
      <c r="W308" s="41"/>
      <c r="X308" s="41"/>
      <c r="Y308" s="41"/>
      <c r="Z308" s="41"/>
      <c r="AA308" s="41"/>
      <c r="AB308" s="41"/>
      <c r="AC308" s="41"/>
      <c r="AD308" s="41"/>
      <c r="AE308" s="41"/>
      <c r="AR308" s="258" t="s">
        <v>171</v>
      </c>
      <c r="AT308" s="258" t="s">
        <v>167</v>
      </c>
      <c r="AU308" s="258" t="s">
        <v>90</v>
      </c>
      <c r="AY308" s="18" t="s">
        <v>165</v>
      </c>
      <c r="BE308" s="146">
        <f>IF(N308="základní",J308,0)</f>
        <v>0</v>
      </c>
      <c r="BF308" s="146">
        <f>IF(N308="snížená",J308,0)</f>
        <v>0</v>
      </c>
      <c r="BG308" s="146">
        <f>IF(N308="zákl. přenesená",J308,0)</f>
        <v>0</v>
      </c>
      <c r="BH308" s="146">
        <f>IF(N308="sníž. přenesená",J308,0)</f>
        <v>0</v>
      </c>
      <c r="BI308" s="146">
        <f>IF(N308="nulová",J308,0)</f>
        <v>0</v>
      </c>
      <c r="BJ308" s="18" t="s">
        <v>88</v>
      </c>
      <c r="BK308" s="146">
        <f>ROUND(I308*H308,2)</f>
        <v>0</v>
      </c>
      <c r="BL308" s="18" t="s">
        <v>171</v>
      </c>
      <c r="BM308" s="258" t="s">
        <v>366</v>
      </c>
    </row>
    <row r="309" s="13" customFormat="1">
      <c r="A309" s="13"/>
      <c r="B309" s="259"/>
      <c r="C309" s="260"/>
      <c r="D309" s="261" t="s">
        <v>173</v>
      </c>
      <c r="E309" s="262" t="s">
        <v>1</v>
      </c>
      <c r="F309" s="263" t="s">
        <v>367</v>
      </c>
      <c r="G309" s="260"/>
      <c r="H309" s="262" t="s">
        <v>1</v>
      </c>
      <c r="I309" s="264"/>
      <c r="J309" s="260"/>
      <c r="K309" s="260"/>
      <c r="L309" s="265"/>
      <c r="M309" s="266"/>
      <c r="N309" s="267"/>
      <c r="O309" s="267"/>
      <c r="P309" s="267"/>
      <c r="Q309" s="267"/>
      <c r="R309" s="267"/>
      <c r="S309" s="267"/>
      <c r="T309" s="268"/>
      <c r="U309" s="13"/>
      <c r="V309" s="13"/>
      <c r="W309" s="13"/>
      <c r="X309" s="13"/>
      <c r="Y309" s="13"/>
      <c r="Z309" s="13"/>
      <c r="AA309" s="13"/>
      <c r="AB309" s="13"/>
      <c r="AC309" s="13"/>
      <c r="AD309" s="13"/>
      <c r="AE309" s="13"/>
      <c r="AT309" s="269" t="s">
        <v>173</v>
      </c>
      <c r="AU309" s="269" t="s">
        <v>90</v>
      </c>
      <c r="AV309" s="13" t="s">
        <v>88</v>
      </c>
      <c r="AW309" s="13" t="s">
        <v>32</v>
      </c>
      <c r="AX309" s="13" t="s">
        <v>80</v>
      </c>
      <c r="AY309" s="269" t="s">
        <v>165</v>
      </c>
    </row>
    <row r="310" s="14" customFormat="1">
      <c r="A310" s="14"/>
      <c r="B310" s="270"/>
      <c r="C310" s="271"/>
      <c r="D310" s="261" t="s">
        <v>173</v>
      </c>
      <c r="E310" s="272" t="s">
        <v>1</v>
      </c>
      <c r="F310" s="273" t="s">
        <v>368</v>
      </c>
      <c r="G310" s="271"/>
      <c r="H310" s="274">
        <v>0.45200000000000001</v>
      </c>
      <c r="I310" s="275"/>
      <c r="J310" s="271"/>
      <c r="K310" s="271"/>
      <c r="L310" s="276"/>
      <c r="M310" s="277"/>
      <c r="N310" s="278"/>
      <c r="O310" s="278"/>
      <c r="P310" s="278"/>
      <c r="Q310" s="278"/>
      <c r="R310" s="278"/>
      <c r="S310" s="278"/>
      <c r="T310" s="279"/>
      <c r="U310" s="14"/>
      <c r="V310" s="14"/>
      <c r="W310" s="14"/>
      <c r="X310" s="14"/>
      <c r="Y310" s="14"/>
      <c r="Z310" s="14"/>
      <c r="AA310" s="14"/>
      <c r="AB310" s="14"/>
      <c r="AC310" s="14"/>
      <c r="AD310" s="14"/>
      <c r="AE310" s="14"/>
      <c r="AT310" s="280" t="s">
        <v>173</v>
      </c>
      <c r="AU310" s="280" t="s">
        <v>90</v>
      </c>
      <c r="AV310" s="14" t="s">
        <v>90</v>
      </c>
      <c r="AW310" s="14" t="s">
        <v>32</v>
      </c>
      <c r="AX310" s="14" t="s">
        <v>80</v>
      </c>
      <c r="AY310" s="280" t="s">
        <v>165</v>
      </c>
    </row>
    <row r="311" s="14" customFormat="1">
      <c r="A311" s="14"/>
      <c r="B311" s="270"/>
      <c r="C311" s="271"/>
      <c r="D311" s="261" t="s">
        <v>173</v>
      </c>
      <c r="E311" s="272" t="s">
        <v>1</v>
      </c>
      <c r="F311" s="273" t="s">
        <v>369</v>
      </c>
      <c r="G311" s="271"/>
      <c r="H311" s="274">
        <v>0.19300000000000001</v>
      </c>
      <c r="I311" s="275"/>
      <c r="J311" s="271"/>
      <c r="K311" s="271"/>
      <c r="L311" s="276"/>
      <c r="M311" s="277"/>
      <c r="N311" s="278"/>
      <c r="O311" s="278"/>
      <c r="P311" s="278"/>
      <c r="Q311" s="278"/>
      <c r="R311" s="278"/>
      <c r="S311" s="278"/>
      <c r="T311" s="279"/>
      <c r="U311" s="14"/>
      <c r="V311" s="14"/>
      <c r="W311" s="14"/>
      <c r="X311" s="14"/>
      <c r="Y311" s="14"/>
      <c r="Z311" s="14"/>
      <c r="AA311" s="14"/>
      <c r="AB311" s="14"/>
      <c r="AC311" s="14"/>
      <c r="AD311" s="14"/>
      <c r="AE311" s="14"/>
      <c r="AT311" s="280" t="s">
        <v>173</v>
      </c>
      <c r="AU311" s="280" t="s">
        <v>90</v>
      </c>
      <c r="AV311" s="14" t="s">
        <v>90</v>
      </c>
      <c r="AW311" s="14" t="s">
        <v>32</v>
      </c>
      <c r="AX311" s="14" t="s">
        <v>80</v>
      </c>
      <c r="AY311" s="280" t="s">
        <v>165</v>
      </c>
    </row>
    <row r="312" s="15" customFormat="1">
      <c r="A312" s="15"/>
      <c r="B312" s="281"/>
      <c r="C312" s="282"/>
      <c r="D312" s="261" t="s">
        <v>173</v>
      </c>
      <c r="E312" s="283" t="s">
        <v>1</v>
      </c>
      <c r="F312" s="284" t="s">
        <v>176</v>
      </c>
      <c r="G312" s="282"/>
      <c r="H312" s="285">
        <v>0.64500000000000002</v>
      </c>
      <c r="I312" s="286"/>
      <c r="J312" s="282"/>
      <c r="K312" s="282"/>
      <c r="L312" s="287"/>
      <c r="M312" s="288"/>
      <c r="N312" s="289"/>
      <c r="O312" s="289"/>
      <c r="P312" s="289"/>
      <c r="Q312" s="289"/>
      <c r="R312" s="289"/>
      <c r="S312" s="289"/>
      <c r="T312" s="290"/>
      <c r="U312" s="15"/>
      <c r="V312" s="15"/>
      <c r="W312" s="15"/>
      <c r="X312" s="15"/>
      <c r="Y312" s="15"/>
      <c r="Z312" s="15"/>
      <c r="AA312" s="15"/>
      <c r="AB312" s="15"/>
      <c r="AC312" s="15"/>
      <c r="AD312" s="15"/>
      <c r="AE312" s="15"/>
      <c r="AT312" s="291" t="s">
        <v>173</v>
      </c>
      <c r="AU312" s="291" t="s">
        <v>90</v>
      </c>
      <c r="AV312" s="15" t="s">
        <v>177</v>
      </c>
      <c r="AW312" s="15" t="s">
        <v>32</v>
      </c>
      <c r="AX312" s="15" t="s">
        <v>80</v>
      </c>
      <c r="AY312" s="291" t="s">
        <v>165</v>
      </c>
    </row>
    <row r="313" s="16" customFormat="1">
      <c r="A313" s="16"/>
      <c r="B313" s="292"/>
      <c r="C313" s="293"/>
      <c r="D313" s="261" t="s">
        <v>173</v>
      </c>
      <c r="E313" s="294" t="s">
        <v>1</v>
      </c>
      <c r="F313" s="295" t="s">
        <v>178</v>
      </c>
      <c r="G313" s="293"/>
      <c r="H313" s="296">
        <v>0.64500000000000002</v>
      </c>
      <c r="I313" s="297"/>
      <c r="J313" s="293"/>
      <c r="K313" s="293"/>
      <c r="L313" s="298"/>
      <c r="M313" s="299"/>
      <c r="N313" s="300"/>
      <c r="O313" s="300"/>
      <c r="P313" s="300"/>
      <c r="Q313" s="300"/>
      <c r="R313" s="300"/>
      <c r="S313" s="300"/>
      <c r="T313" s="301"/>
      <c r="U313" s="16"/>
      <c r="V313" s="16"/>
      <c r="W313" s="16"/>
      <c r="X313" s="16"/>
      <c r="Y313" s="16"/>
      <c r="Z313" s="16"/>
      <c r="AA313" s="16"/>
      <c r="AB313" s="16"/>
      <c r="AC313" s="16"/>
      <c r="AD313" s="16"/>
      <c r="AE313" s="16"/>
      <c r="AT313" s="302" t="s">
        <v>173</v>
      </c>
      <c r="AU313" s="302" t="s">
        <v>90</v>
      </c>
      <c r="AV313" s="16" t="s">
        <v>171</v>
      </c>
      <c r="AW313" s="16" t="s">
        <v>32</v>
      </c>
      <c r="AX313" s="16" t="s">
        <v>88</v>
      </c>
      <c r="AY313" s="302" t="s">
        <v>165</v>
      </c>
    </row>
    <row r="314" s="2" customFormat="1" ht="37.8" customHeight="1">
      <c r="A314" s="41"/>
      <c r="B314" s="42"/>
      <c r="C314" s="246" t="s">
        <v>370</v>
      </c>
      <c r="D314" s="246" t="s">
        <v>167</v>
      </c>
      <c r="E314" s="247" t="s">
        <v>371</v>
      </c>
      <c r="F314" s="248" t="s">
        <v>372</v>
      </c>
      <c r="G314" s="249" t="s">
        <v>188</v>
      </c>
      <c r="H314" s="250">
        <v>23.355</v>
      </c>
      <c r="I314" s="251"/>
      <c r="J314" s="252">
        <f>ROUND(I314*H314,2)</f>
        <v>0</v>
      </c>
      <c r="K314" s="253"/>
      <c r="L314" s="44"/>
      <c r="M314" s="254" t="s">
        <v>1</v>
      </c>
      <c r="N314" s="255" t="s">
        <v>45</v>
      </c>
      <c r="O314" s="94"/>
      <c r="P314" s="256">
        <f>O314*H314</f>
        <v>0</v>
      </c>
      <c r="Q314" s="256">
        <v>0</v>
      </c>
      <c r="R314" s="256">
        <f>Q314*H314</f>
        <v>0</v>
      </c>
      <c r="S314" s="256">
        <v>0</v>
      </c>
      <c r="T314" s="257">
        <f>S314*H314</f>
        <v>0</v>
      </c>
      <c r="U314" s="41"/>
      <c r="V314" s="41"/>
      <c r="W314" s="41"/>
      <c r="X314" s="41"/>
      <c r="Y314" s="41"/>
      <c r="Z314" s="41"/>
      <c r="AA314" s="41"/>
      <c r="AB314" s="41"/>
      <c r="AC314" s="41"/>
      <c r="AD314" s="41"/>
      <c r="AE314" s="41"/>
      <c r="AR314" s="258" t="s">
        <v>171</v>
      </c>
      <c r="AT314" s="258" t="s">
        <v>167</v>
      </c>
      <c r="AU314" s="258" t="s">
        <v>90</v>
      </c>
      <c r="AY314" s="18" t="s">
        <v>165</v>
      </c>
      <c r="BE314" s="146">
        <f>IF(N314="základní",J314,0)</f>
        <v>0</v>
      </c>
      <c r="BF314" s="146">
        <f>IF(N314="snížená",J314,0)</f>
        <v>0</v>
      </c>
      <c r="BG314" s="146">
        <f>IF(N314="zákl. přenesená",J314,0)</f>
        <v>0</v>
      </c>
      <c r="BH314" s="146">
        <f>IF(N314="sníž. přenesená",J314,0)</f>
        <v>0</v>
      </c>
      <c r="BI314" s="146">
        <f>IF(N314="nulová",J314,0)</f>
        <v>0</v>
      </c>
      <c r="BJ314" s="18" t="s">
        <v>88</v>
      </c>
      <c r="BK314" s="146">
        <f>ROUND(I314*H314,2)</f>
        <v>0</v>
      </c>
      <c r="BL314" s="18" t="s">
        <v>171</v>
      </c>
      <c r="BM314" s="258" t="s">
        <v>373</v>
      </c>
    </row>
    <row r="315" s="13" customFormat="1">
      <c r="A315" s="13"/>
      <c r="B315" s="259"/>
      <c r="C315" s="260"/>
      <c r="D315" s="261" t="s">
        <v>173</v>
      </c>
      <c r="E315" s="262" t="s">
        <v>1</v>
      </c>
      <c r="F315" s="263" t="s">
        <v>374</v>
      </c>
      <c r="G315" s="260"/>
      <c r="H315" s="262" t="s">
        <v>1</v>
      </c>
      <c r="I315" s="264"/>
      <c r="J315" s="260"/>
      <c r="K315" s="260"/>
      <c r="L315" s="265"/>
      <c r="M315" s="266"/>
      <c r="N315" s="267"/>
      <c r="O315" s="267"/>
      <c r="P315" s="267"/>
      <c r="Q315" s="267"/>
      <c r="R315" s="267"/>
      <c r="S315" s="267"/>
      <c r="T315" s="268"/>
      <c r="U315" s="13"/>
      <c r="V315" s="13"/>
      <c r="W315" s="13"/>
      <c r="X315" s="13"/>
      <c r="Y315" s="13"/>
      <c r="Z315" s="13"/>
      <c r="AA315" s="13"/>
      <c r="AB315" s="13"/>
      <c r="AC315" s="13"/>
      <c r="AD315" s="13"/>
      <c r="AE315" s="13"/>
      <c r="AT315" s="269" t="s">
        <v>173</v>
      </c>
      <c r="AU315" s="269" t="s">
        <v>90</v>
      </c>
      <c r="AV315" s="13" t="s">
        <v>88</v>
      </c>
      <c r="AW315" s="13" t="s">
        <v>32</v>
      </c>
      <c r="AX315" s="13" t="s">
        <v>80</v>
      </c>
      <c r="AY315" s="269" t="s">
        <v>165</v>
      </c>
    </row>
    <row r="316" s="14" customFormat="1">
      <c r="A316" s="14"/>
      <c r="B316" s="270"/>
      <c r="C316" s="271"/>
      <c r="D316" s="261" t="s">
        <v>173</v>
      </c>
      <c r="E316" s="272" t="s">
        <v>1</v>
      </c>
      <c r="F316" s="273" t="s">
        <v>375</v>
      </c>
      <c r="G316" s="271"/>
      <c r="H316" s="274">
        <v>23.355</v>
      </c>
      <c r="I316" s="275"/>
      <c r="J316" s="271"/>
      <c r="K316" s="271"/>
      <c r="L316" s="276"/>
      <c r="M316" s="277"/>
      <c r="N316" s="278"/>
      <c r="O316" s="278"/>
      <c r="P316" s="278"/>
      <c r="Q316" s="278"/>
      <c r="R316" s="278"/>
      <c r="S316" s="278"/>
      <c r="T316" s="279"/>
      <c r="U316" s="14"/>
      <c r="V316" s="14"/>
      <c r="W316" s="14"/>
      <c r="X316" s="14"/>
      <c r="Y316" s="14"/>
      <c r="Z316" s="14"/>
      <c r="AA316" s="14"/>
      <c r="AB316" s="14"/>
      <c r="AC316" s="14"/>
      <c r="AD316" s="14"/>
      <c r="AE316" s="14"/>
      <c r="AT316" s="280" t="s">
        <v>173</v>
      </c>
      <c r="AU316" s="280" t="s">
        <v>90</v>
      </c>
      <c r="AV316" s="14" t="s">
        <v>90</v>
      </c>
      <c r="AW316" s="14" t="s">
        <v>32</v>
      </c>
      <c r="AX316" s="14" t="s">
        <v>80</v>
      </c>
      <c r="AY316" s="280" t="s">
        <v>165</v>
      </c>
    </row>
    <row r="317" s="15" customFormat="1">
      <c r="A317" s="15"/>
      <c r="B317" s="281"/>
      <c r="C317" s="282"/>
      <c r="D317" s="261" t="s">
        <v>173</v>
      </c>
      <c r="E317" s="283" t="s">
        <v>1</v>
      </c>
      <c r="F317" s="284" t="s">
        <v>176</v>
      </c>
      <c r="G317" s="282"/>
      <c r="H317" s="285">
        <v>23.355</v>
      </c>
      <c r="I317" s="286"/>
      <c r="J317" s="282"/>
      <c r="K317" s="282"/>
      <c r="L317" s="287"/>
      <c r="M317" s="288"/>
      <c r="N317" s="289"/>
      <c r="O317" s="289"/>
      <c r="P317" s="289"/>
      <c r="Q317" s="289"/>
      <c r="R317" s="289"/>
      <c r="S317" s="289"/>
      <c r="T317" s="290"/>
      <c r="U317" s="15"/>
      <c r="V317" s="15"/>
      <c r="W317" s="15"/>
      <c r="X317" s="15"/>
      <c r="Y317" s="15"/>
      <c r="Z317" s="15"/>
      <c r="AA317" s="15"/>
      <c r="AB317" s="15"/>
      <c r="AC317" s="15"/>
      <c r="AD317" s="15"/>
      <c r="AE317" s="15"/>
      <c r="AT317" s="291" t="s">
        <v>173</v>
      </c>
      <c r="AU317" s="291" t="s">
        <v>90</v>
      </c>
      <c r="AV317" s="15" t="s">
        <v>177</v>
      </c>
      <c r="AW317" s="15" t="s">
        <v>32</v>
      </c>
      <c r="AX317" s="15" t="s">
        <v>80</v>
      </c>
      <c r="AY317" s="291" t="s">
        <v>165</v>
      </c>
    </row>
    <row r="318" s="16" customFormat="1">
      <c r="A318" s="16"/>
      <c r="B318" s="292"/>
      <c r="C318" s="293"/>
      <c r="D318" s="261" t="s">
        <v>173</v>
      </c>
      <c r="E318" s="294" t="s">
        <v>1</v>
      </c>
      <c r="F318" s="295" t="s">
        <v>178</v>
      </c>
      <c r="G318" s="293"/>
      <c r="H318" s="296">
        <v>23.355</v>
      </c>
      <c r="I318" s="297"/>
      <c r="J318" s="293"/>
      <c r="K318" s="293"/>
      <c r="L318" s="298"/>
      <c r="M318" s="299"/>
      <c r="N318" s="300"/>
      <c r="O318" s="300"/>
      <c r="P318" s="300"/>
      <c r="Q318" s="300"/>
      <c r="R318" s="300"/>
      <c r="S318" s="300"/>
      <c r="T318" s="301"/>
      <c r="U318" s="16"/>
      <c r="V318" s="16"/>
      <c r="W318" s="16"/>
      <c r="X318" s="16"/>
      <c r="Y318" s="16"/>
      <c r="Z318" s="16"/>
      <c r="AA318" s="16"/>
      <c r="AB318" s="16"/>
      <c r="AC318" s="16"/>
      <c r="AD318" s="16"/>
      <c r="AE318" s="16"/>
      <c r="AT318" s="302" t="s">
        <v>173</v>
      </c>
      <c r="AU318" s="302" t="s">
        <v>90</v>
      </c>
      <c r="AV318" s="16" t="s">
        <v>171</v>
      </c>
      <c r="AW318" s="16" t="s">
        <v>32</v>
      </c>
      <c r="AX318" s="16" t="s">
        <v>88</v>
      </c>
      <c r="AY318" s="302" t="s">
        <v>165</v>
      </c>
    </row>
    <row r="319" s="2" customFormat="1" ht="44.25" customHeight="1">
      <c r="A319" s="41"/>
      <c r="B319" s="42"/>
      <c r="C319" s="246" t="s">
        <v>376</v>
      </c>
      <c r="D319" s="246" t="s">
        <v>167</v>
      </c>
      <c r="E319" s="247" t="s">
        <v>377</v>
      </c>
      <c r="F319" s="248" t="s">
        <v>378</v>
      </c>
      <c r="G319" s="249" t="s">
        <v>188</v>
      </c>
      <c r="H319" s="250">
        <v>10.859</v>
      </c>
      <c r="I319" s="251"/>
      <c r="J319" s="252">
        <f>ROUND(I319*H319,2)</f>
        <v>0</v>
      </c>
      <c r="K319" s="253"/>
      <c r="L319" s="44"/>
      <c r="M319" s="254" t="s">
        <v>1</v>
      </c>
      <c r="N319" s="255" t="s">
        <v>45</v>
      </c>
      <c r="O319" s="94"/>
      <c r="P319" s="256">
        <f>O319*H319</f>
        <v>0</v>
      </c>
      <c r="Q319" s="256">
        <v>0</v>
      </c>
      <c r="R319" s="256">
        <f>Q319*H319</f>
        <v>0</v>
      </c>
      <c r="S319" s="256">
        <v>0</v>
      </c>
      <c r="T319" s="257">
        <f>S319*H319</f>
        <v>0</v>
      </c>
      <c r="U319" s="41"/>
      <c r="V319" s="41"/>
      <c r="W319" s="41"/>
      <c r="X319" s="41"/>
      <c r="Y319" s="41"/>
      <c r="Z319" s="41"/>
      <c r="AA319" s="41"/>
      <c r="AB319" s="41"/>
      <c r="AC319" s="41"/>
      <c r="AD319" s="41"/>
      <c r="AE319" s="41"/>
      <c r="AR319" s="258" t="s">
        <v>171</v>
      </c>
      <c r="AT319" s="258" t="s">
        <v>167</v>
      </c>
      <c r="AU319" s="258" t="s">
        <v>90</v>
      </c>
      <c r="AY319" s="18" t="s">
        <v>165</v>
      </c>
      <c r="BE319" s="146">
        <f>IF(N319="základní",J319,0)</f>
        <v>0</v>
      </c>
      <c r="BF319" s="146">
        <f>IF(N319="snížená",J319,0)</f>
        <v>0</v>
      </c>
      <c r="BG319" s="146">
        <f>IF(N319="zákl. přenesená",J319,0)</f>
        <v>0</v>
      </c>
      <c r="BH319" s="146">
        <f>IF(N319="sníž. přenesená",J319,0)</f>
        <v>0</v>
      </c>
      <c r="BI319" s="146">
        <f>IF(N319="nulová",J319,0)</f>
        <v>0</v>
      </c>
      <c r="BJ319" s="18" t="s">
        <v>88</v>
      </c>
      <c r="BK319" s="146">
        <f>ROUND(I319*H319,2)</f>
        <v>0</v>
      </c>
      <c r="BL319" s="18" t="s">
        <v>171</v>
      </c>
      <c r="BM319" s="258" t="s">
        <v>379</v>
      </c>
    </row>
    <row r="320" s="2" customFormat="1" ht="37.8" customHeight="1">
      <c r="A320" s="41"/>
      <c r="B320" s="42"/>
      <c r="C320" s="246" t="s">
        <v>380</v>
      </c>
      <c r="D320" s="246" t="s">
        <v>167</v>
      </c>
      <c r="E320" s="247" t="s">
        <v>381</v>
      </c>
      <c r="F320" s="248" t="s">
        <v>382</v>
      </c>
      <c r="G320" s="249" t="s">
        <v>188</v>
      </c>
      <c r="H320" s="250">
        <v>70.064999999999998</v>
      </c>
      <c r="I320" s="251"/>
      <c r="J320" s="252">
        <f>ROUND(I320*H320,2)</f>
        <v>0</v>
      </c>
      <c r="K320" s="253"/>
      <c r="L320" s="44"/>
      <c r="M320" s="254" t="s">
        <v>1</v>
      </c>
      <c r="N320" s="255" t="s">
        <v>45</v>
      </c>
      <c r="O320" s="94"/>
      <c r="P320" s="256">
        <f>O320*H320</f>
        <v>0</v>
      </c>
      <c r="Q320" s="256">
        <v>0.040399999999999998</v>
      </c>
      <c r="R320" s="256">
        <f>Q320*H320</f>
        <v>2.8306259999999996</v>
      </c>
      <c r="S320" s="256">
        <v>0</v>
      </c>
      <c r="T320" s="257">
        <f>S320*H320</f>
        <v>0</v>
      </c>
      <c r="U320" s="41"/>
      <c r="V320" s="41"/>
      <c r="W320" s="41"/>
      <c r="X320" s="41"/>
      <c r="Y320" s="41"/>
      <c r="Z320" s="41"/>
      <c r="AA320" s="41"/>
      <c r="AB320" s="41"/>
      <c r="AC320" s="41"/>
      <c r="AD320" s="41"/>
      <c r="AE320" s="41"/>
      <c r="AR320" s="258" t="s">
        <v>171</v>
      </c>
      <c r="AT320" s="258" t="s">
        <v>167</v>
      </c>
      <c r="AU320" s="258" t="s">
        <v>90</v>
      </c>
      <c r="AY320" s="18" t="s">
        <v>165</v>
      </c>
      <c r="BE320" s="146">
        <f>IF(N320="základní",J320,0)</f>
        <v>0</v>
      </c>
      <c r="BF320" s="146">
        <f>IF(N320="snížená",J320,0)</f>
        <v>0</v>
      </c>
      <c r="BG320" s="146">
        <f>IF(N320="zákl. přenesená",J320,0)</f>
        <v>0</v>
      </c>
      <c r="BH320" s="146">
        <f>IF(N320="sníž. přenesená",J320,0)</f>
        <v>0</v>
      </c>
      <c r="BI320" s="146">
        <f>IF(N320="nulová",J320,0)</f>
        <v>0</v>
      </c>
      <c r="BJ320" s="18" t="s">
        <v>88</v>
      </c>
      <c r="BK320" s="146">
        <f>ROUND(I320*H320,2)</f>
        <v>0</v>
      </c>
      <c r="BL320" s="18" t="s">
        <v>171</v>
      </c>
      <c r="BM320" s="258" t="s">
        <v>383</v>
      </c>
    </row>
    <row r="321" s="13" customFormat="1">
      <c r="A321" s="13"/>
      <c r="B321" s="259"/>
      <c r="C321" s="260"/>
      <c r="D321" s="261" t="s">
        <v>173</v>
      </c>
      <c r="E321" s="262" t="s">
        <v>1</v>
      </c>
      <c r="F321" s="263" t="s">
        <v>384</v>
      </c>
      <c r="G321" s="260"/>
      <c r="H321" s="262" t="s">
        <v>1</v>
      </c>
      <c r="I321" s="264"/>
      <c r="J321" s="260"/>
      <c r="K321" s="260"/>
      <c r="L321" s="265"/>
      <c r="M321" s="266"/>
      <c r="N321" s="267"/>
      <c r="O321" s="267"/>
      <c r="P321" s="267"/>
      <c r="Q321" s="267"/>
      <c r="R321" s="267"/>
      <c r="S321" s="267"/>
      <c r="T321" s="268"/>
      <c r="U321" s="13"/>
      <c r="V321" s="13"/>
      <c r="W321" s="13"/>
      <c r="X321" s="13"/>
      <c r="Y321" s="13"/>
      <c r="Z321" s="13"/>
      <c r="AA321" s="13"/>
      <c r="AB321" s="13"/>
      <c r="AC321" s="13"/>
      <c r="AD321" s="13"/>
      <c r="AE321" s="13"/>
      <c r="AT321" s="269" t="s">
        <v>173</v>
      </c>
      <c r="AU321" s="269" t="s">
        <v>90</v>
      </c>
      <c r="AV321" s="13" t="s">
        <v>88</v>
      </c>
      <c r="AW321" s="13" t="s">
        <v>32</v>
      </c>
      <c r="AX321" s="13" t="s">
        <v>80</v>
      </c>
      <c r="AY321" s="269" t="s">
        <v>165</v>
      </c>
    </row>
    <row r="322" s="13" customFormat="1">
      <c r="A322" s="13"/>
      <c r="B322" s="259"/>
      <c r="C322" s="260"/>
      <c r="D322" s="261" t="s">
        <v>173</v>
      </c>
      <c r="E322" s="262" t="s">
        <v>1</v>
      </c>
      <c r="F322" s="263" t="s">
        <v>385</v>
      </c>
      <c r="G322" s="260"/>
      <c r="H322" s="262" t="s">
        <v>1</v>
      </c>
      <c r="I322" s="264"/>
      <c r="J322" s="260"/>
      <c r="K322" s="260"/>
      <c r="L322" s="265"/>
      <c r="M322" s="266"/>
      <c r="N322" s="267"/>
      <c r="O322" s="267"/>
      <c r="P322" s="267"/>
      <c r="Q322" s="267"/>
      <c r="R322" s="267"/>
      <c r="S322" s="267"/>
      <c r="T322" s="268"/>
      <c r="U322" s="13"/>
      <c r="V322" s="13"/>
      <c r="W322" s="13"/>
      <c r="X322" s="13"/>
      <c r="Y322" s="13"/>
      <c r="Z322" s="13"/>
      <c r="AA322" s="13"/>
      <c r="AB322" s="13"/>
      <c r="AC322" s="13"/>
      <c r="AD322" s="13"/>
      <c r="AE322" s="13"/>
      <c r="AT322" s="269" t="s">
        <v>173</v>
      </c>
      <c r="AU322" s="269" t="s">
        <v>90</v>
      </c>
      <c r="AV322" s="13" t="s">
        <v>88</v>
      </c>
      <c r="AW322" s="13" t="s">
        <v>32</v>
      </c>
      <c r="AX322" s="13" t="s">
        <v>80</v>
      </c>
      <c r="AY322" s="269" t="s">
        <v>165</v>
      </c>
    </row>
    <row r="323" s="14" customFormat="1">
      <c r="A323" s="14"/>
      <c r="B323" s="270"/>
      <c r="C323" s="271"/>
      <c r="D323" s="261" t="s">
        <v>173</v>
      </c>
      <c r="E323" s="272" t="s">
        <v>1</v>
      </c>
      <c r="F323" s="273" t="s">
        <v>386</v>
      </c>
      <c r="G323" s="271"/>
      <c r="H323" s="274">
        <v>70.064999999999998</v>
      </c>
      <c r="I323" s="275"/>
      <c r="J323" s="271"/>
      <c r="K323" s="271"/>
      <c r="L323" s="276"/>
      <c r="M323" s="277"/>
      <c r="N323" s="278"/>
      <c r="O323" s="278"/>
      <c r="P323" s="278"/>
      <c r="Q323" s="278"/>
      <c r="R323" s="278"/>
      <c r="S323" s="278"/>
      <c r="T323" s="279"/>
      <c r="U323" s="14"/>
      <c r="V323" s="14"/>
      <c r="W323" s="14"/>
      <c r="X323" s="14"/>
      <c r="Y323" s="14"/>
      <c r="Z323" s="14"/>
      <c r="AA323" s="14"/>
      <c r="AB323" s="14"/>
      <c r="AC323" s="14"/>
      <c r="AD323" s="14"/>
      <c r="AE323" s="14"/>
      <c r="AT323" s="280" t="s">
        <v>173</v>
      </c>
      <c r="AU323" s="280" t="s">
        <v>90</v>
      </c>
      <c r="AV323" s="14" t="s">
        <v>90</v>
      </c>
      <c r="AW323" s="14" t="s">
        <v>32</v>
      </c>
      <c r="AX323" s="14" t="s">
        <v>80</v>
      </c>
      <c r="AY323" s="280" t="s">
        <v>165</v>
      </c>
    </row>
    <row r="324" s="15" customFormat="1">
      <c r="A324" s="15"/>
      <c r="B324" s="281"/>
      <c r="C324" s="282"/>
      <c r="D324" s="261" t="s">
        <v>173</v>
      </c>
      <c r="E324" s="283" t="s">
        <v>1</v>
      </c>
      <c r="F324" s="284" t="s">
        <v>176</v>
      </c>
      <c r="G324" s="282"/>
      <c r="H324" s="285">
        <v>70.064999999999998</v>
      </c>
      <c r="I324" s="286"/>
      <c r="J324" s="282"/>
      <c r="K324" s="282"/>
      <c r="L324" s="287"/>
      <c r="M324" s="288"/>
      <c r="N324" s="289"/>
      <c r="O324" s="289"/>
      <c r="P324" s="289"/>
      <c r="Q324" s="289"/>
      <c r="R324" s="289"/>
      <c r="S324" s="289"/>
      <c r="T324" s="290"/>
      <c r="U324" s="15"/>
      <c r="V324" s="15"/>
      <c r="W324" s="15"/>
      <c r="X324" s="15"/>
      <c r="Y324" s="15"/>
      <c r="Z324" s="15"/>
      <c r="AA324" s="15"/>
      <c r="AB324" s="15"/>
      <c r="AC324" s="15"/>
      <c r="AD324" s="15"/>
      <c r="AE324" s="15"/>
      <c r="AT324" s="291" t="s">
        <v>173</v>
      </c>
      <c r="AU324" s="291" t="s">
        <v>90</v>
      </c>
      <c r="AV324" s="15" t="s">
        <v>177</v>
      </c>
      <c r="AW324" s="15" t="s">
        <v>32</v>
      </c>
      <c r="AX324" s="15" t="s">
        <v>80</v>
      </c>
      <c r="AY324" s="291" t="s">
        <v>165</v>
      </c>
    </row>
    <row r="325" s="16" customFormat="1">
      <c r="A325" s="16"/>
      <c r="B325" s="292"/>
      <c r="C325" s="293"/>
      <c r="D325" s="261" t="s">
        <v>173</v>
      </c>
      <c r="E325" s="294" t="s">
        <v>1</v>
      </c>
      <c r="F325" s="295" t="s">
        <v>178</v>
      </c>
      <c r="G325" s="293"/>
      <c r="H325" s="296">
        <v>70.064999999999998</v>
      </c>
      <c r="I325" s="297"/>
      <c r="J325" s="293"/>
      <c r="K325" s="293"/>
      <c r="L325" s="298"/>
      <c r="M325" s="299"/>
      <c r="N325" s="300"/>
      <c r="O325" s="300"/>
      <c r="P325" s="300"/>
      <c r="Q325" s="300"/>
      <c r="R325" s="300"/>
      <c r="S325" s="300"/>
      <c r="T325" s="301"/>
      <c r="U325" s="16"/>
      <c r="V325" s="16"/>
      <c r="W325" s="16"/>
      <c r="X325" s="16"/>
      <c r="Y325" s="16"/>
      <c r="Z325" s="16"/>
      <c r="AA325" s="16"/>
      <c r="AB325" s="16"/>
      <c r="AC325" s="16"/>
      <c r="AD325" s="16"/>
      <c r="AE325" s="16"/>
      <c r="AT325" s="302" t="s">
        <v>173</v>
      </c>
      <c r="AU325" s="302" t="s">
        <v>90</v>
      </c>
      <c r="AV325" s="16" t="s">
        <v>171</v>
      </c>
      <c r="AW325" s="16" t="s">
        <v>32</v>
      </c>
      <c r="AX325" s="16" t="s">
        <v>88</v>
      </c>
      <c r="AY325" s="302" t="s">
        <v>165</v>
      </c>
    </row>
    <row r="326" s="2" customFormat="1" ht="21.75" customHeight="1">
      <c r="A326" s="41"/>
      <c r="B326" s="42"/>
      <c r="C326" s="246" t="s">
        <v>387</v>
      </c>
      <c r="D326" s="246" t="s">
        <v>167</v>
      </c>
      <c r="E326" s="247" t="s">
        <v>388</v>
      </c>
      <c r="F326" s="248" t="s">
        <v>389</v>
      </c>
      <c r="G326" s="249" t="s">
        <v>250</v>
      </c>
      <c r="H326" s="250">
        <v>0.24199999999999999</v>
      </c>
      <c r="I326" s="251"/>
      <c r="J326" s="252">
        <f>ROUND(I326*H326,2)</f>
        <v>0</v>
      </c>
      <c r="K326" s="253"/>
      <c r="L326" s="44"/>
      <c r="M326" s="254" t="s">
        <v>1</v>
      </c>
      <c r="N326" s="255" t="s">
        <v>45</v>
      </c>
      <c r="O326" s="94"/>
      <c r="P326" s="256">
        <f>O326*H326</f>
        <v>0</v>
      </c>
      <c r="Q326" s="256">
        <v>1.06277</v>
      </c>
      <c r="R326" s="256">
        <f>Q326*H326</f>
        <v>0.25719034000000002</v>
      </c>
      <c r="S326" s="256">
        <v>0</v>
      </c>
      <c r="T326" s="257">
        <f>S326*H326</f>
        <v>0</v>
      </c>
      <c r="U326" s="41"/>
      <c r="V326" s="41"/>
      <c r="W326" s="41"/>
      <c r="X326" s="41"/>
      <c r="Y326" s="41"/>
      <c r="Z326" s="41"/>
      <c r="AA326" s="41"/>
      <c r="AB326" s="41"/>
      <c r="AC326" s="41"/>
      <c r="AD326" s="41"/>
      <c r="AE326" s="41"/>
      <c r="AR326" s="258" t="s">
        <v>171</v>
      </c>
      <c r="AT326" s="258" t="s">
        <v>167</v>
      </c>
      <c r="AU326" s="258" t="s">
        <v>90</v>
      </c>
      <c r="AY326" s="18" t="s">
        <v>165</v>
      </c>
      <c r="BE326" s="146">
        <f>IF(N326="základní",J326,0)</f>
        <v>0</v>
      </c>
      <c r="BF326" s="146">
        <f>IF(N326="snížená",J326,0)</f>
        <v>0</v>
      </c>
      <c r="BG326" s="146">
        <f>IF(N326="zákl. přenesená",J326,0)</f>
        <v>0</v>
      </c>
      <c r="BH326" s="146">
        <f>IF(N326="sníž. přenesená",J326,0)</f>
        <v>0</v>
      </c>
      <c r="BI326" s="146">
        <f>IF(N326="nulová",J326,0)</f>
        <v>0</v>
      </c>
      <c r="BJ326" s="18" t="s">
        <v>88</v>
      </c>
      <c r="BK326" s="146">
        <f>ROUND(I326*H326,2)</f>
        <v>0</v>
      </c>
      <c r="BL326" s="18" t="s">
        <v>171</v>
      </c>
      <c r="BM326" s="258" t="s">
        <v>390</v>
      </c>
    </row>
    <row r="327" s="13" customFormat="1">
      <c r="A327" s="13"/>
      <c r="B327" s="259"/>
      <c r="C327" s="260"/>
      <c r="D327" s="261" t="s">
        <v>173</v>
      </c>
      <c r="E327" s="262" t="s">
        <v>1</v>
      </c>
      <c r="F327" s="263" t="s">
        <v>391</v>
      </c>
      <c r="G327" s="260"/>
      <c r="H327" s="262" t="s">
        <v>1</v>
      </c>
      <c r="I327" s="264"/>
      <c r="J327" s="260"/>
      <c r="K327" s="260"/>
      <c r="L327" s="265"/>
      <c r="M327" s="266"/>
      <c r="N327" s="267"/>
      <c r="O327" s="267"/>
      <c r="P327" s="267"/>
      <c r="Q327" s="267"/>
      <c r="R327" s="267"/>
      <c r="S327" s="267"/>
      <c r="T327" s="268"/>
      <c r="U327" s="13"/>
      <c r="V327" s="13"/>
      <c r="W327" s="13"/>
      <c r="X327" s="13"/>
      <c r="Y327" s="13"/>
      <c r="Z327" s="13"/>
      <c r="AA327" s="13"/>
      <c r="AB327" s="13"/>
      <c r="AC327" s="13"/>
      <c r="AD327" s="13"/>
      <c r="AE327" s="13"/>
      <c r="AT327" s="269" t="s">
        <v>173</v>
      </c>
      <c r="AU327" s="269" t="s">
        <v>90</v>
      </c>
      <c r="AV327" s="13" t="s">
        <v>88</v>
      </c>
      <c r="AW327" s="13" t="s">
        <v>32</v>
      </c>
      <c r="AX327" s="13" t="s">
        <v>80</v>
      </c>
      <c r="AY327" s="269" t="s">
        <v>165</v>
      </c>
    </row>
    <row r="328" s="14" customFormat="1">
      <c r="A328" s="14"/>
      <c r="B328" s="270"/>
      <c r="C328" s="271"/>
      <c r="D328" s="261" t="s">
        <v>173</v>
      </c>
      <c r="E328" s="272" t="s">
        <v>1</v>
      </c>
      <c r="F328" s="273" t="s">
        <v>392</v>
      </c>
      <c r="G328" s="271"/>
      <c r="H328" s="274">
        <v>0.24199999999999999</v>
      </c>
      <c r="I328" s="275"/>
      <c r="J328" s="271"/>
      <c r="K328" s="271"/>
      <c r="L328" s="276"/>
      <c r="M328" s="277"/>
      <c r="N328" s="278"/>
      <c r="O328" s="278"/>
      <c r="P328" s="278"/>
      <c r="Q328" s="278"/>
      <c r="R328" s="278"/>
      <c r="S328" s="278"/>
      <c r="T328" s="279"/>
      <c r="U328" s="14"/>
      <c r="V328" s="14"/>
      <c r="W328" s="14"/>
      <c r="X328" s="14"/>
      <c r="Y328" s="14"/>
      <c r="Z328" s="14"/>
      <c r="AA328" s="14"/>
      <c r="AB328" s="14"/>
      <c r="AC328" s="14"/>
      <c r="AD328" s="14"/>
      <c r="AE328" s="14"/>
      <c r="AT328" s="280" t="s">
        <v>173</v>
      </c>
      <c r="AU328" s="280" t="s">
        <v>90</v>
      </c>
      <c r="AV328" s="14" t="s">
        <v>90</v>
      </c>
      <c r="AW328" s="14" t="s">
        <v>32</v>
      </c>
      <c r="AX328" s="14" t="s">
        <v>80</v>
      </c>
      <c r="AY328" s="280" t="s">
        <v>165</v>
      </c>
    </row>
    <row r="329" s="15" customFormat="1">
      <c r="A329" s="15"/>
      <c r="B329" s="281"/>
      <c r="C329" s="282"/>
      <c r="D329" s="261" t="s">
        <v>173</v>
      </c>
      <c r="E329" s="283" t="s">
        <v>1</v>
      </c>
      <c r="F329" s="284" t="s">
        <v>176</v>
      </c>
      <c r="G329" s="282"/>
      <c r="H329" s="285">
        <v>0.24199999999999999</v>
      </c>
      <c r="I329" s="286"/>
      <c r="J329" s="282"/>
      <c r="K329" s="282"/>
      <c r="L329" s="287"/>
      <c r="M329" s="288"/>
      <c r="N329" s="289"/>
      <c r="O329" s="289"/>
      <c r="P329" s="289"/>
      <c r="Q329" s="289"/>
      <c r="R329" s="289"/>
      <c r="S329" s="289"/>
      <c r="T329" s="290"/>
      <c r="U329" s="15"/>
      <c r="V329" s="15"/>
      <c r="W329" s="15"/>
      <c r="X329" s="15"/>
      <c r="Y329" s="15"/>
      <c r="Z329" s="15"/>
      <c r="AA329" s="15"/>
      <c r="AB329" s="15"/>
      <c r="AC329" s="15"/>
      <c r="AD329" s="15"/>
      <c r="AE329" s="15"/>
      <c r="AT329" s="291" t="s">
        <v>173</v>
      </c>
      <c r="AU329" s="291" t="s">
        <v>90</v>
      </c>
      <c r="AV329" s="15" t="s">
        <v>177</v>
      </c>
      <c r="AW329" s="15" t="s">
        <v>32</v>
      </c>
      <c r="AX329" s="15" t="s">
        <v>80</v>
      </c>
      <c r="AY329" s="291" t="s">
        <v>165</v>
      </c>
    </row>
    <row r="330" s="16" customFormat="1">
      <c r="A330" s="16"/>
      <c r="B330" s="292"/>
      <c r="C330" s="293"/>
      <c r="D330" s="261" t="s">
        <v>173</v>
      </c>
      <c r="E330" s="294" t="s">
        <v>1</v>
      </c>
      <c r="F330" s="295" t="s">
        <v>178</v>
      </c>
      <c r="G330" s="293"/>
      <c r="H330" s="296">
        <v>0.24199999999999999</v>
      </c>
      <c r="I330" s="297"/>
      <c r="J330" s="293"/>
      <c r="K330" s="293"/>
      <c r="L330" s="298"/>
      <c r="M330" s="299"/>
      <c r="N330" s="300"/>
      <c r="O330" s="300"/>
      <c r="P330" s="300"/>
      <c r="Q330" s="300"/>
      <c r="R330" s="300"/>
      <c r="S330" s="300"/>
      <c r="T330" s="301"/>
      <c r="U330" s="16"/>
      <c r="V330" s="16"/>
      <c r="W330" s="16"/>
      <c r="X330" s="16"/>
      <c r="Y330" s="16"/>
      <c r="Z330" s="16"/>
      <c r="AA330" s="16"/>
      <c r="AB330" s="16"/>
      <c r="AC330" s="16"/>
      <c r="AD330" s="16"/>
      <c r="AE330" s="16"/>
      <c r="AT330" s="302" t="s">
        <v>173</v>
      </c>
      <c r="AU330" s="302" t="s">
        <v>90</v>
      </c>
      <c r="AV330" s="16" t="s">
        <v>171</v>
      </c>
      <c r="AW330" s="16" t="s">
        <v>32</v>
      </c>
      <c r="AX330" s="16" t="s">
        <v>88</v>
      </c>
      <c r="AY330" s="302" t="s">
        <v>165</v>
      </c>
    </row>
    <row r="331" s="2" customFormat="1" ht="33" customHeight="1">
      <c r="A331" s="41"/>
      <c r="B331" s="42"/>
      <c r="C331" s="246" t="s">
        <v>393</v>
      </c>
      <c r="D331" s="246" t="s">
        <v>167</v>
      </c>
      <c r="E331" s="247" t="s">
        <v>394</v>
      </c>
      <c r="F331" s="248" t="s">
        <v>395</v>
      </c>
      <c r="G331" s="249" t="s">
        <v>170</v>
      </c>
      <c r="H331" s="250">
        <v>0.47999999999999998</v>
      </c>
      <c r="I331" s="251"/>
      <c r="J331" s="252">
        <f>ROUND(I331*H331,2)</f>
        <v>0</v>
      </c>
      <c r="K331" s="253"/>
      <c r="L331" s="44"/>
      <c r="M331" s="254" t="s">
        <v>1</v>
      </c>
      <c r="N331" s="255" t="s">
        <v>45</v>
      </c>
      <c r="O331" s="94"/>
      <c r="P331" s="256">
        <f>O331*H331</f>
        <v>0</v>
      </c>
      <c r="Q331" s="256">
        <v>0.084000000000000005</v>
      </c>
      <c r="R331" s="256">
        <f>Q331*H331</f>
        <v>0.040320000000000002</v>
      </c>
      <c r="S331" s="256">
        <v>0</v>
      </c>
      <c r="T331" s="257">
        <f>S331*H331</f>
        <v>0</v>
      </c>
      <c r="U331" s="41"/>
      <c r="V331" s="41"/>
      <c r="W331" s="41"/>
      <c r="X331" s="41"/>
      <c r="Y331" s="41"/>
      <c r="Z331" s="41"/>
      <c r="AA331" s="41"/>
      <c r="AB331" s="41"/>
      <c r="AC331" s="41"/>
      <c r="AD331" s="41"/>
      <c r="AE331" s="41"/>
      <c r="AR331" s="258" t="s">
        <v>171</v>
      </c>
      <c r="AT331" s="258" t="s">
        <v>167</v>
      </c>
      <c r="AU331" s="258" t="s">
        <v>90</v>
      </c>
      <c r="AY331" s="18" t="s">
        <v>165</v>
      </c>
      <c r="BE331" s="146">
        <f>IF(N331="základní",J331,0)</f>
        <v>0</v>
      </c>
      <c r="BF331" s="146">
        <f>IF(N331="snížená",J331,0)</f>
        <v>0</v>
      </c>
      <c r="BG331" s="146">
        <f>IF(N331="zákl. přenesená",J331,0)</f>
        <v>0</v>
      </c>
      <c r="BH331" s="146">
        <f>IF(N331="sníž. přenesená",J331,0)</f>
        <v>0</v>
      </c>
      <c r="BI331" s="146">
        <f>IF(N331="nulová",J331,0)</f>
        <v>0</v>
      </c>
      <c r="BJ331" s="18" t="s">
        <v>88</v>
      </c>
      <c r="BK331" s="146">
        <f>ROUND(I331*H331,2)</f>
        <v>0</v>
      </c>
      <c r="BL331" s="18" t="s">
        <v>171</v>
      </c>
      <c r="BM331" s="258" t="s">
        <v>396</v>
      </c>
    </row>
    <row r="332" s="13" customFormat="1">
      <c r="A332" s="13"/>
      <c r="B332" s="259"/>
      <c r="C332" s="260"/>
      <c r="D332" s="261" t="s">
        <v>173</v>
      </c>
      <c r="E332" s="262" t="s">
        <v>1</v>
      </c>
      <c r="F332" s="263" t="s">
        <v>397</v>
      </c>
      <c r="G332" s="260"/>
      <c r="H332" s="262" t="s">
        <v>1</v>
      </c>
      <c r="I332" s="264"/>
      <c r="J332" s="260"/>
      <c r="K332" s="260"/>
      <c r="L332" s="265"/>
      <c r="M332" s="266"/>
      <c r="N332" s="267"/>
      <c r="O332" s="267"/>
      <c r="P332" s="267"/>
      <c r="Q332" s="267"/>
      <c r="R332" s="267"/>
      <c r="S332" s="267"/>
      <c r="T332" s="268"/>
      <c r="U332" s="13"/>
      <c r="V332" s="13"/>
      <c r="W332" s="13"/>
      <c r="X332" s="13"/>
      <c r="Y332" s="13"/>
      <c r="Z332" s="13"/>
      <c r="AA332" s="13"/>
      <c r="AB332" s="13"/>
      <c r="AC332" s="13"/>
      <c r="AD332" s="13"/>
      <c r="AE332" s="13"/>
      <c r="AT332" s="269" t="s">
        <v>173</v>
      </c>
      <c r="AU332" s="269" t="s">
        <v>90</v>
      </c>
      <c r="AV332" s="13" t="s">
        <v>88</v>
      </c>
      <c r="AW332" s="13" t="s">
        <v>32</v>
      </c>
      <c r="AX332" s="13" t="s">
        <v>80</v>
      </c>
      <c r="AY332" s="269" t="s">
        <v>165</v>
      </c>
    </row>
    <row r="333" s="14" customFormat="1">
      <c r="A333" s="14"/>
      <c r="B333" s="270"/>
      <c r="C333" s="271"/>
      <c r="D333" s="261" t="s">
        <v>173</v>
      </c>
      <c r="E333" s="272" t="s">
        <v>1</v>
      </c>
      <c r="F333" s="273" t="s">
        <v>398</v>
      </c>
      <c r="G333" s="271"/>
      <c r="H333" s="274">
        <v>0.47999999999999998</v>
      </c>
      <c r="I333" s="275"/>
      <c r="J333" s="271"/>
      <c r="K333" s="271"/>
      <c r="L333" s="276"/>
      <c r="M333" s="277"/>
      <c r="N333" s="278"/>
      <c r="O333" s="278"/>
      <c r="P333" s="278"/>
      <c r="Q333" s="278"/>
      <c r="R333" s="278"/>
      <c r="S333" s="278"/>
      <c r="T333" s="279"/>
      <c r="U333" s="14"/>
      <c r="V333" s="14"/>
      <c r="W333" s="14"/>
      <c r="X333" s="14"/>
      <c r="Y333" s="14"/>
      <c r="Z333" s="14"/>
      <c r="AA333" s="14"/>
      <c r="AB333" s="14"/>
      <c r="AC333" s="14"/>
      <c r="AD333" s="14"/>
      <c r="AE333" s="14"/>
      <c r="AT333" s="280" t="s">
        <v>173</v>
      </c>
      <c r="AU333" s="280" t="s">
        <v>90</v>
      </c>
      <c r="AV333" s="14" t="s">
        <v>90</v>
      </c>
      <c r="AW333" s="14" t="s">
        <v>32</v>
      </c>
      <c r="AX333" s="14" t="s">
        <v>80</v>
      </c>
      <c r="AY333" s="280" t="s">
        <v>165</v>
      </c>
    </row>
    <row r="334" s="15" customFormat="1">
      <c r="A334" s="15"/>
      <c r="B334" s="281"/>
      <c r="C334" s="282"/>
      <c r="D334" s="261" t="s">
        <v>173</v>
      </c>
      <c r="E334" s="283" t="s">
        <v>1</v>
      </c>
      <c r="F334" s="284" t="s">
        <v>176</v>
      </c>
      <c r="G334" s="282"/>
      <c r="H334" s="285">
        <v>0.47999999999999998</v>
      </c>
      <c r="I334" s="286"/>
      <c r="J334" s="282"/>
      <c r="K334" s="282"/>
      <c r="L334" s="287"/>
      <c r="M334" s="288"/>
      <c r="N334" s="289"/>
      <c r="O334" s="289"/>
      <c r="P334" s="289"/>
      <c r="Q334" s="289"/>
      <c r="R334" s="289"/>
      <c r="S334" s="289"/>
      <c r="T334" s="290"/>
      <c r="U334" s="15"/>
      <c r="V334" s="15"/>
      <c r="W334" s="15"/>
      <c r="X334" s="15"/>
      <c r="Y334" s="15"/>
      <c r="Z334" s="15"/>
      <c r="AA334" s="15"/>
      <c r="AB334" s="15"/>
      <c r="AC334" s="15"/>
      <c r="AD334" s="15"/>
      <c r="AE334" s="15"/>
      <c r="AT334" s="291" t="s">
        <v>173</v>
      </c>
      <c r="AU334" s="291" t="s">
        <v>90</v>
      </c>
      <c r="AV334" s="15" t="s">
        <v>177</v>
      </c>
      <c r="AW334" s="15" t="s">
        <v>32</v>
      </c>
      <c r="AX334" s="15" t="s">
        <v>80</v>
      </c>
      <c r="AY334" s="291" t="s">
        <v>165</v>
      </c>
    </row>
    <row r="335" s="16" customFormat="1">
      <c r="A335" s="16"/>
      <c r="B335" s="292"/>
      <c r="C335" s="293"/>
      <c r="D335" s="261" t="s">
        <v>173</v>
      </c>
      <c r="E335" s="294" t="s">
        <v>1</v>
      </c>
      <c r="F335" s="295" t="s">
        <v>178</v>
      </c>
      <c r="G335" s="293"/>
      <c r="H335" s="296">
        <v>0.47999999999999998</v>
      </c>
      <c r="I335" s="297"/>
      <c r="J335" s="293"/>
      <c r="K335" s="293"/>
      <c r="L335" s="298"/>
      <c r="M335" s="299"/>
      <c r="N335" s="300"/>
      <c r="O335" s="300"/>
      <c r="P335" s="300"/>
      <c r="Q335" s="300"/>
      <c r="R335" s="300"/>
      <c r="S335" s="300"/>
      <c r="T335" s="301"/>
      <c r="U335" s="16"/>
      <c r="V335" s="16"/>
      <c r="W335" s="16"/>
      <c r="X335" s="16"/>
      <c r="Y335" s="16"/>
      <c r="Z335" s="16"/>
      <c r="AA335" s="16"/>
      <c r="AB335" s="16"/>
      <c r="AC335" s="16"/>
      <c r="AD335" s="16"/>
      <c r="AE335" s="16"/>
      <c r="AT335" s="302" t="s">
        <v>173</v>
      </c>
      <c r="AU335" s="302" t="s">
        <v>90</v>
      </c>
      <c r="AV335" s="16" t="s">
        <v>171</v>
      </c>
      <c r="AW335" s="16" t="s">
        <v>32</v>
      </c>
      <c r="AX335" s="16" t="s">
        <v>88</v>
      </c>
      <c r="AY335" s="302" t="s">
        <v>165</v>
      </c>
    </row>
    <row r="336" s="2" customFormat="1" ht="33" customHeight="1">
      <c r="A336" s="41"/>
      <c r="B336" s="42"/>
      <c r="C336" s="246" t="s">
        <v>399</v>
      </c>
      <c r="D336" s="246" t="s">
        <v>167</v>
      </c>
      <c r="E336" s="247" t="s">
        <v>400</v>
      </c>
      <c r="F336" s="248" t="s">
        <v>401</v>
      </c>
      <c r="G336" s="249" t="s">
        <v>170</v>
      </c>
      <c r="H336" s="250">
        <v>83.304000000000002</v>
      </c>
      <c r="I336" s="251"/>
      <c r="J336" s="252">
        <f>ROUND(I336*H336,2)</f>
        <v>0</v>
      </c>
      <c r="K336" s="253"/>
      <c r="L336" s="44"/>
      <c r="M336" s="254" t="s">
        <v>1</v>
      </c>
      <c r="N336" s="255" t="s">
        <v>45</v>
      </c>
      <c r="O336" s="94"/>
      <c r="P336" s="256">
        <f>O336*H336</f>
        <v>0</v>
      </c>
      <c r="Q336" s="256">
        <v>0.084000000000000005</v>
      </c>
      <c r="R336" s="256">
        <f>Q336*H336</f>
        <v>6.9975360000000002</v>
      </c>
      <c r="S336" s="256">
        <v>0</v>
      </c>
      <c r="T336" s="257">
        <f>S336*H336</f>
        <v>0</v>
      </c>
      <c r="U336" s="41"/>
      <c r="V336" s="41"/>
      <c r="W336" s="41"/>
      <c r="X336" s="41"/>
      <c r="Y336" s="41"/>
      <c r="Z336" s="41"/>
      <c r="AA336" s="41"/>
      <c r="AB336" s="41"/>
      <c r="AC336" s="41"/>
      <c r="AD336" s="41"/>
      <c r="AE336" s="41"/>
      <c r="AR336" s="258" t="s">
        <v>171</v>
      </c>
      <c r="AT336" s="258" t="s">
        <v>167</v>
      </c>
      <c r="AU336" s="258" t="s">
        <v>90</v>
      </c>
      <c r="AY336" s="18" t="s">
        <v>165</v>
      </c>
      <c r="BE336" s="146">
        <f>IF(N336="základní",J336,0)</f>
        <v>0</v>
      </c>
      <c r="BF336" s="146">
        <f>IF(N336="snížená",J336,0)</f>
        <v>0</v>
      </c>
      <c r="BG336" s="146">
        <f>IF(N336="zákl. přenesená",J336,0)</f>
        <v>0</v>
      </c>
      <c r="BH336" s="146">
        <f>IF(N336="sníž. přenesená",J336,0)</f>
        <v>0</v>
      </c>
      <c r="BI336" s="146">
        <f>IF(N336="nulová",J336,0)</f>
        <v>0</v>
      </c>
      <c r="BJ336" s="18" t="s">
        <v>88</v>
      </c>
      <c r="BK336" s="146">
        <f>ROUND(I336*H336,2)</f>
        <v>0</v>
      </c>
      <c r="BL336" s="18" t="s">
        <v>171</v>
      </c>
      <c r="BM336" s="258" t="s">
        <v>402</v>
      </c>
    </row>
    <row r="337" s="14" customFormat="1">
      <c r="A337" s="14"/>
      <c r="B337" s="270"/>
      <c r="C337" s="271"/>
      <c r="D337" s="261" t="s">
        <v>173</v>
      </c>
      <c r="E337" s="272" t="s">
        <v>1</v>
      </c>
      <c r="F337" s="273" t="s">
        <v>403</v>
      </c>
      <c r="G337" s="271"/>
      <c r="H337" s="274">
        <v>83.304000000000002</v>
      </c>
      <c r="I337" s="275"/>
      <c r="J337" s="271"/>
      <c r="K337" s="271"/>
      <c r="L337" s="276"/>
      <c r="M337" s="277"/>
      <c r="N337" s="278"/>
      <c r="O337" s="278"/>
      <c r="P337" s="278"/>
      <c r="Q337" s="278"/>
      <c r="R337" s="278"/>
      <c r="S337" s="278"/>
      <c r="T337" s="279"/>
      <c r="U337" s="14"/>
      <c r="V337" s="14"/>
      <c r="W337" s="14"/>
      <c r="X337" s="14"/>
      <c r="Y337" s="14"/>
      <c r="Z337" s="14"/>
      <c r="AA337" s="14"/>
      <c r="AB337" s="14"/>
      <c r="AC337" s="14"/>
      <c r="AD337" s="14"/>
      <c r="AE337" s="14"/>
      <c r="AT337" s="280" t="s">
        <v>173</v>
      </c>
      <c r="AU337" s="280" t="s">
        <v>90</v>
      </c>
      <c r="AV337" s="14" t="s">
        <v>90</v>
      </c>
      <c r="AW337" s="14" t="s">
        <v>32</v>
      </c>
      <c r="AX337" s="14" t="s">
        <v>80</v>
      </c>
      <c r="AY337" s="280" t="s">
        <v>165</v>
      </c>
    </row>
    <row r="338" s="15" customFormat="1">
      <c r="A338" s="15"/>
      <c r="B338" s="281"/>
      <c r="C338" s="282"/>
      <c r="D338" s="261" t="s">
        <v>173</v>
      </c>
      <c r="E338" s="283" t="s">
        <v>1</v>
      </c>
      <c r="F338" s="284" t="s">
        <v>176</v>
      </c>
      <c r="G338" s="282"/>
      <c r="H338" s="285">
        <v>83.304000000000002</v>
      </c>
      <c r="I338" s="286"/>
      <c r="J338" s="282"/>
      <c r="K338" s="282"/>
      <c r="L338" s="287"/>
      <c r="M338" s="288"/>
      <c r="N338" s="289"/>
      <c r="O338" s="289"/>
      <c r="P338" s="289"/>
      <c r="Q338" s="289"/>
      <c r="R338" s="289"/>
      <c r="S338" s="289"/>
      <c r="T338" s="290"/>
      <c r="U338" s="15"/>
      <c r="V338" s="15"/>
      <c r="W338" s="15"/>
      <c r="X338" s="15"/>
      <c r="Y338" s="15"/>
      <c r="Z338" s="15"/>
      <c r="AA338" s="15"/>
      <c r="AB338" s="15"/>
      <c r="AC338" s="15"/>
      <c r="AD338" s="15"/>
      <c r="AE338" s="15"/>
      <c r="AT338" s="291" t="s">
        <v>173</v>
      </c>
      <c r="AU338" s="291" t="s">
        <v>90</v>
      </c>
      <c r="AV338" s="15" t="s">
        <v>177</v>
      </c>
      <c r="AW338" s="15" t="s">
        <v>32</v>
      </c>
      <c r="AX338" s="15" t="s">
        <v>80</v>
      </c>
      <c r="AY338" s="291" t="s">
        <v>165</v>
      </c>
    </row>
    <row r="339" s="16" customFormat="1">
      <c r="A339" s="16"/>
      <c r="B339" s="292"/>
      <c r="C339" s="293"/>
      <c r="D339" s="261" t="s">
        <v>173</v>
      </c>
      <c r="E339" s="294" t="s">
        <v>1</v>
      </c>
      <c r="F339" s="295" t="s">
        <v>178</v>
      </c>
      <c r="G339" s="293"/>
      <c r="H339" s="296">
        <v>83.304000000000002</v>
      </c>
      <c r="I339" s="297"/>
      <c r="J339" s="293"/>
      <c r="K339" s="293"/>
      <c r="L339" s="298"/>
      <c r="M339" s="299"/>
      <c r="N339" s="300"/>
      <c r="O339" s="300"/>
      <c r="P339" s="300"/>
      <c r="Q339" s="300"/>
      <c r="R339" s="300"/>
      <c r="S339" s="300"/>
      <c r="T339" s="301"/>
      <c r="U339" s="16"/>
      <c r="V339" s="16"/>
      <c r="W339" s="16"/>
      <c r="X339" s="16"/>
      <c r="Y339" s="16"/>
      <c r="Z339" s="16"/>
      <c r="AA339" s="16"/>
      <c r="AB339" s="16"/>
      <c r="AC339" s="16"/>
      <c r="AD339" s="16"/>
      <c r="AE339" s="16"/>
      <c r="AT339" s="302" t="s">
        <v>173</v>
      </c>
      <c r="AU339" s="302" t="s">
        <v>90</v>
      </c>
      <c r="AV339" s="16" t="s">
        <v>171</v>
      </c>
      <c r="AW339" s="16" t="s">
        <v>32</v>
      </c>
      <c r="AX339" s="16" t="s">
        <v>88</v>
      </c>
      <c r="AY339" s="302" t="s">
        <v>165</v>
      </c>
    </row>
    <row r="340" s="2" customFormat="1" ht="33" customHeight="1">
      <c r="A340" s="41"/>
      <c r="B340" s="42"/>
      <c r="C340" s="246" t="s">
        <v>404</v>
      </c>
      <c r="D340" s="246" t="s">
        <v>167</v>
      </c>
      <c r="E340" s="247" t="s">
        <v>405</v>
      </c>
      <c r="F340" s="248" t="s">
        <v>406</v>
      </c>
      <c r="G340" s="249" t="s">
        <v>170</v>
      </c>
      <c r="H340" s="250">
        <v>22.850000000000001</v>
      </c>
      <c r="I340" s="251"/>
      <c r="J340" s="252">
        <f>ROUND(I340*H340,2)</f>
        <v>0</v>
      </c>
      <c r="K340" s="253"/>
      <c r="L340" s="44"/>
      <c r="M340" s="254" t="s">
        <v>1</v>
      </c>
      <c r="N340" s="255" t="s">
        <v>45</v>
      </c>
      <c r="O340" s="94"/>
      <c r="P340" s="256">
        <f>O340*H340</f>
        <v>0</v>
      </c>
      <c r="Q340" s="256">
        <v>0.25669999999999998</v>
      </c>
      <c r="R340" s="256">
        <f>Q340*H340</f>
        <v>5.8655949999999999</v>
      </c>
      <c r="S340" s="256">
        <v>0</v>
      </c>
      <c r="T340" s="257">
        <f>S340*H340</f>
        <v>0</v>
      </c>
      <c r="U340" s="41"/>
      <c r="V340" s="41"/>
      <c r="W340" s="41"/>
      <c r="X340" s="41"/>
      <c r="Y340" s="41"/>
      <c r="Z340" s="41"/>
      <c r="AA340" s="41"/>
      <c r="AB340" s="41"/>
      <c r="AC340" s="41"/>
      <c r="AD340" s="41"/>
      <c r="AE340" s="41"/>
      <c r="AR340" s="258" t="s">
        <v>171</v>
      </c>
      <c r="AT340" s="258" t="s">
        <v>167</v>
      </c>
      <c r="AU340" s="258" t="s">
        <v>90</v>
      </c>
      <c r="AY340" s="18" t="s">
        <v>165</v>
      </c>
      <c r="BE340" s="146">
        <f>IF(N340="základní",J340,0)</f>
        <v>0</v>
      </c>
      <c r="BF340" s="146">
        <f>IF(N340="snížená",J340,0)</f>
        <v>0</v>
      </c>
      <c r="BG340" s="146">
        <f>IF(N340="zákl. přenesená",J340,0)</f>
        <v>0</v>
      </c>
      <c r="BH340" s="146">
        <f>IF(N340="sníž. přenesená",J340,0)</f>
        <v>0</v>
      </c>
      <c r="BI340" s="146">
        <f>IF(N340="nulová",J340,0)</f>
        <v>0</v>
      </c>
      <c r="BJ340" s="18" t="s">
        <v>88</v>
      </c>
      <c r="BK340" s="146">
        <f>ROUND(I340*H340,2)</f>
        <v>0</v>
      </c>
      <c r="BL340" s="18" t="s">
        <v>171</v>
      </c>
      <c r="BM340" s="258" t="s">
        <v>407</v>
      </c>
    </row>
    <row r="341" s="2" customFormat="1" ht="44.25" customHeight="1">
      <c r="A341" s="41"/>
      <c r="B341" s="42"/>
      <c r="C341" s="246" t="s">
        <v>408</v>
      </c>
      <c r="D341" s="246" t="s">
        <v>167</v>
      </c>
      <c r="E341" s="247" t="s">
        <v>409</v>
      </c>
      <c r="F341" s="248" t="s">
        <v>410</v>
      </c>
      <c r="G341" s="249" t="s">
        <v>306</v>
      </c>
      <c r="H341" s="250">
        <v>49.200000000000003</v>
      </c>
      <c r="I341" s="251"/>
      <c r="J341" s="252">
        <f>ROUND(I341*H341,2)</f>
        <v>0</v>
      </c>
      <c r="K341" s="253"/>
      <c r="L341" s="44"/>
      <c r="M341" s="254" t="s">
        <v>1</v>
      </c>
      <c r="N341" s="255" t="s">
        <v>45</v>
      </c>
      <c r="O341" s="94"/>
      <c r="P341" s="256">
        <f>O341*H341</f>
        <v>0</v>
      </c>
      <c r="Q341" s="256">
        <v>0.19663</v>
      </c>
      <c r="R341" s="256">
        <f>Q341*H341</f>
        <v>9.6741960000000002</v>
      </c>
      <c r="S341" s="256">
        <v>0</v>
      </c>
      <c r="T341" s="257">
        <f>S341*H341</f>
        <v>0</v>
      </c>
      <c r="U341" s="41"/>
      <c r="V341" s="41"/>
      <c r="W341" s="41"/>
      <c r="X341" s="41"/>
      <c r="Y341" s="41"/>
      <c r="Z341" s="41"/>
      <c r="AA341" s="41"/>
      <c r="AB341" s="41"/>
      <c r="AC341" s="41"/>
      <c r="AD341" s="41"/>
      <c r="AE341" s="41"/>
      <c r="AR341" s="258" t="s">
        <v>171</v>
      </c>
      <c r="AT341" s="258" t="s">
        <v>167</v>
      </c>
      <c r="AU341" s="258" t="s">
        <v>90</v>
      </c>
      <c r="AY341" s="18" t="s">
        <v>165</v>
      </c>
      <c r="BE341" s="146">
        <f>IF(N341="základní",J341,0)</f>
        <v>0</v>
      </c>
      <c r="BF341" s="146">
        <f>IF(N341="snížená",J341,0)</f>
        <v>0</v>
      </c>
      <c r="BG341" s="146">
        <f>IF(N341="zákl. přenesená",J341,0)</f>
        <v>0</v>
      </c>
      <c r="BH341" s="146">
        <f>IF(N341="sníž. přenesená",J341,0)</f>
        <v>0</v>
      </c>
      <c r="BI341" s="146">
        <f>IF(N341="nulová",J341,0)</f>
        <v>0</v>
      </c>
      <c r="BJ341" s="18" t="s">
        <v>88</v>
      </c>
      <c r="BK341" s="146">
        <f>ROUND(I341*H341,2)</f>
        <v>0</v>
      </c>
      <c r="BL341" s="18" t="s">
        <v>171</v>
      </c>
      <c r="BM341" s="258" t="s">
        <v>411</v>
      </c>
    </row>
    <row r="342" s="12" customFormat="1" ht="22.8" customHeight="1">
      <c r="A342" s="12"/>
      <c r="B342" s="230"/>
      <c r="C342" s="231"/>
      <c r="D342" s="232" t="s">
        <v>79</v>
      </c>
      <c r="E342" s="244" t="s">
        <v>210</v>
      </c>
      <c r="F342" s="244" t="s">
        <v>412</v>
      </c>
      <c r="G342" s="231"/>
      <c r="H342" s="231"/>
      <c r="I342" s="234"/>
      <c r="J342" s="245">
        <f>BK342</f>
        <v>0</v>
      </c>
      <c r="K342" s="231"/>
      <c r="L342" s="236"/>
      <c r="M342" s="237"/>
      <c r="N342" s="238"/>
      <c r="O342" s="238"/>
      <c r="P342" s="239">
        <f>SUM(P343:P432)</f>
        <v>0</v>
      </c>
      <c r="Q342" s="238"/>
      <c r="R342" s="239">
        <f>SUM(R343:R432)</f>
        <v>0.0051800700000000002</v>
      </c>
      <c r="S342" s="238"/>
      <c r="T342" s="240">
        <f>SUM(T343:T432)</f>
        <v>135.37422000000001</v>
      </c>
      <c r="U342" s="12"/>
      <c r="V342" s="12"/>
      <c r="W342" s="12"/>
      <c r="X342" s="12"/>
      <c r="Y342" s="12"/>
      <c r="Z342" s="12"/>
      <c r="AA342" s="12"/>
      <c r="AB342" s="12"/>
      <c r="AC342" s="12"/>
      <c r="AD342" s="12"/>
      <c r="AE342" s="12"/>
      <c r="AR342" s="241" t="s">
        <v>88</v>
      </c>
      <c r="AT342" s="242" t="s">
        <v>79</v>
      </c>
      <c r="AU342" s="242" t="s">
        <v>88</v>
      </c>
      <c r="AY342" s="241" t="s">
        <v>165</v>
      </c>
      <c r="BK342" s="243">
        <f>SUM(BK343:BK432)</f>
        <v>0</v>
      </c>
    </row>
    <row r="343" s="2" customFormat="1" ht="44.25" customHeight="1">
      <c r="A343" s="41"/>
      <c r="B343" s="42"/>
      <c r="C343" s="246" t="s">
        <v>413</v>
      </c>
      <c r="D343" s="246" t="s">
        <v>167</v>
      </c>
      <c r="E343" s="247" t="s">
        <v>414</v>
      </c>
      <c r="F343" s="248" t="s">
        <v>415</v>
      </c>
      <c r="G343" s="249" t="s">
        <v>170</v>
      </c>
      <c r="H343" s="250">
        <v>139.02699999999999</v>
      </c>
      <c r="I343" s="251"/>
      <c r="J343" s="252">
        <f>ROUND(I343*H343,2)</f>
        <v>0</v>
      </c>
      <c r="K343" s="253"/>
      <c r="L343" s="44"/>
      <c r="M343" s="254" t="s">
        <v>1</v>
      </c>
      <c r="N343" s="255" t="s">
        <v>45</v>
      </c>
      <c r="O343" s="94"/>
      <c r="P343" s="256">
        <f>O343*H343</f>
        <v>0</v>
      </c>
      <c r="Q343" s="256">
        <v>0</v>
      </c>
      <c r="R343" s="256">
        <f>Q343*H343</f>
        <v>0</v>
      </c>
      <c r="S343" s="256">
        <v>0</v>
      </c>
      <c r="T343" s="257">
        <f>S343*H343</f>
        <v>0</v>
      </c>
      <c r="U343" s="41"/>
      <c r="V343" s="41"/>
      <c r="W343" s="41"/>
      <c r="X343" s="41"/>
      <c r="Y343" s="41"/>
      <c r="Z343" s="41"/>
      <c r="AA343" s="41"/>
      <c r="AB343" s="41"/>
      <c r="AC343" s="41"/>
      <c r="AD343" s="41"/>
      <c r="AE343" s="41"/>
      <c r="AR343" s="258" t="s">
        <v>171</v>
      </c>
      <c r="AT343" s="258" t="s">
        <v>167</v>
      </c>
      <c r="AU343" s="258" t="s">
        <v>90</v>
      </c>
      <c r="AY343" s="18" t="s">
        <v>165</v>
      </c>
      <c r="BE343" s="146">
        <f>IF(N343="základní",J343,0)</f>
        <v>0</v>
      </c>
      <c r="BF343" s="146">
        <f>IF(N343="snížená",J343,0)</f>
        <v>0</v>
      </c>
      <c r="BG343" s="146">
        <f>IF(N343="zákl. přenesená",J343,0)</f>
        <v>0</v>
      </c>
      <c r="BH343" s="146">
        <f>IF(N343="sníž. přenesená",J343,0)</f>
        <v>0</v>
      </c>
      <c r="BI343" s="146">
        <f>IF(N343="nulová",J343,0)</f>
        <v>0</v>
      </c>
      <c r="BJ343" s="18" t="s">
        <v>88</v>
      </c>
      <c r="BK343" s="146">
        <f>ROUND(I343*H343,2)</f>
        <v>0</v>
      </c>
      <c r="BL343" s="18" t="s">
        <v>171</v>
      </c>
      <c r="BM343" s="258" t="s">
        <v>416</v>
      </c>
    </row>
    <row r="344" s="13" customFormat="1">
      <c r="A344" s="13"/>
      <c r="B344" s="259"/>
      <c r="C344" s="260"/>
      <c r="D344" s="261" t="s">
        <v>173</v>
      </c>
      <c r="E344" s="262" t="s">
        <v>1</v>
      </c>
      <c r="F344" s="263" t="s">
        <v>417</v>
      </c>
      <c r="G344" s="260"/>
      <c r="H344" s="262" t="s">
        <v>1</v>
      </c>
      <c r="I344" s="264"/>
      <c r="J344" s="260"/>
      <c r="K344" s="260"/>
      <c r="L344" s="265"/>
      <c r="M344" s="266"/>
      <c r="N344" s="267"/>
      <c r="O344" s="267"/>
      <c r="P344" s="267"/>
      <c r="Q344" s="267"/>
      <c r="R344" s="267"/>
      <c r="S344" s="267"/>
      <c r="T344" s="268"/>
      <c r="U344" s="13"/>
      <c r="V344" s="13"/>
      <c r="W344" s="13"/>
      <c r="X344" s="13"/>
      <c r="Y344" s="13"/>
      <c r="Z344" s="13"/>
      <c r="AA344" s="13"/>
      <c r="AB344" s="13"/>
      <c r="AC344" s="13"/>
      <c r="AD344" s="13"/>
      <c r="AE344" s="13"/>
      <c r="AT344" s="269" t="s">
        <v>173</v>
      </c>
      <c r="AU344" s="269" t="s">
        <v>90</v>
      </c>
      <c r="AV344" s="13" t="s">
        <v>88</v>
      </c>
      <c r="AW344" s="13" t="s">
        <v>32</v>
      </c>
      <c r="AX344" s="13" t="s">
        <v>80</v>
      </c>
      <c r="AY344" s="269" t="s">
        <v>165</v>
      </c>
    </row>
    <row r="345" s="14" customFormat="1">
      <c r="A345" s="14"/>
      <c r="B345" s="270"/>
      <c r="C345" s="271"/>
      <c r="D345" s="261" t="s">
        <v>173</v>
      </c>
      <c r="E345" s="272" t="s">
        <v>1</v>
      </c>
      <c r="F345" s="273" t="s">
        <v>418</v>
      </c>
      <c r="G345" s="271"/>
      <c r="H345" s="274">
        <v>109.011</v>
      </c>
      <c r="I345" s="275"/>
      <c r="J345" s="271"/>
      <c r="K345" s="271"/>
      <c r="L345" s="276"/>
      <c r="M345" s="277"/>
      <c r="N345" s="278"/>
      <c r="O345" s="278"/>
      <c r="P345" s="278"/>
      <c r="Q345" s="278"/>
      <c r="R345" s="278"/>
      <c r="S345" s="278"/>
      <c r="T345" s="279"/>
      <c r="U345" s="14"/>
      <c r="V345" s="14"/>
      <c r="W345" s="14"/>
      <c r="X345" s="14"/>
      <c r="Y345" s="14"/>
      <c r="Z345" s="14"/>
      <c r="AA345" s="14"/>
      <c r="AB345" s="14"/>
      <c r="AC345" s="14"/>
      <c r="AD345" s="14"/>
      <c r="AE345" s="14"/>
      <c r="AT345" s="280" t="s">
        <v>173</v>
      </c>
      <c r="AU345" s="280" t="s">
        <v>90</v>
      </c>
      <c r="AV345" s="14" t="s">
        <v>90</v>
      </c>
      <c r="AW345" s="14" t="s">
        <v>32</v>
      </c>
      <c r="AX345" s="14" t="s">
        <v>80</v>
      </c>
      <c r="AY345" s="280" t="s">
        <v>165</v>
      </c>
    </row>
    <row r="346" s="14" customFormat="1">
      <c r="A346" s="14"/>
      <c r="B346" s="270"/>
      <c r="C346" s="271"/>
      <c r="D346" s="261" t="s">
        <v>173</v>
      </c>
      <c r="E346" s="272" t="s">
        <v>1</v>
      </c>
      <c r="F346" s="273" t="s">
        <v>419</v>
      </c>
      <c r="G346" s="271"/>
      <c r="H346" s="274">
        <v>23.920000000000002</v>
      </c>
      <c r="I346" s="275"/>
      <c r="J346" s="271"/>
      <c r="K346" s="271"/>
      <c r="L346" s="276"/>
      <c r="M346" s="277"/>
      <c r="N346" s="278"/>
      <c r="O346" s="278"/>
      <c r="P346" s="278"/>
      <c r="Q346" s="278"/>
      <c r="R346" s="278"/>
      <c r="S346" s="278"/>
      <c r="T346" s="279"/>
      <c r="U346" s="14"/>
      <c r="V346" s="14"/>
      <c r="W346" s="14"/>
      <c r="X346" s="14"/>
      <c r="Y346" s="14"/>
      <c r="Z346" s="14"/>
      <c r="AA346" s="14"/>
      <c r="AB346" s="14"/>
      <c r="AC346" s="14"/>
      <c r="AD346" s="14"/>
      <c r="AE346" s="14"/>
      <c r="AT346" s="280" t="s">
        <v>173</v>
      </c>
      <c r="AU346" s="280" t="s">
        <v>90</v>
      </c>
      <c r="AV346" s="14" t="s">
        <v>90</v>
      </c>
      <c r="AW346" s="14" t="s">
        <v>32</v>
      </c>
      <c r="AX346" s="14" t="s">
        <v>80</v>
      </c>
      <c r="AY346" s="280" t="s">
        <v>165</v>
      </c>
    </row>
    <row r="347" s="14" customFormat="1">
      <c r="A347" s="14"/>
      <c r="B347" s="270"/>
      <c r="C347" s="271"/>
      <c r="D347" s="261" t="s">
        <v>173</v>
      </c>
      <c r="E347" s="272" t="s">
        <v>1</v>
      </c>
      <c r="F347" s="273" t="s">
        <v>420</v>
      </c>
      <c r="G347" s="271"/>
      <c r="H347" s="274">
        <v>6.0960000000000001</v>
      </c>
      <c r="I347" s="275"/>
      <c r="J347" s="271"/>
      <c r="K347" s="271"/>
      <c r="L347" s="276"/>
      <c r="M347" s="277"/>
      <c r="N347" s="278"/>
      <c r="O347" s="278"/>
      <c r="P347" s="278"/>
      <c r="Q347" s="278"/>
      <c r="R347" s="278"/>
      <c r="S347" s="278"/>
      <c r="T347" s="279"/>
      <c r="U347" s="14"/>
      <c r="V347" s="14"/>
      <c r="W347" s="14"/>
      <c r="X347" s="14"/>
      <c r="Y347" s="14"/>
      <c r="Z347" s="14"/>
      <c r="AA347" s="14"/>
      <c r="AB347" s="14"/>
      <c r="AC347" s="14"/>
      <c r="AD347" s="14"/>
      <c r="AE347" s="14"/>
      <c r="AT347" s="280" t="s">
        <v>173</v>
      </c>
      <c r="AU347" s="280" t="s">
        <v>90</v>
      </c>
      <c r="AV347" s="14" t="s">
        <v>90</v>
      </c>
      <c r="AW347" s="14" t="s">
        <v>32</v>
      </c>
      <c r="AX347" s="14" t="s">
        <v>80</v>
      </c>
      <c r="AY347" s="280" t="s">
        <v>165</v>
      </c>
    </row>
    <row r="348" s="15" customFormat="1">
      <c r="A348" s="15"/>
      <c r="B348" s="281"/>
      <c r="C348" s="282"/>
      <c r="D348" s="261" t="s">
        <v>173</v>
      </c>
      <c r="E348" s="283" t="s">
        <v>1</v>
      </c>
      <c r="F348" s="284" t="s">
        <v>176</v>
      </c>
      <c r="G348" s="282"/>
      <c r="H348" s="285">
        <v>139.02699999999999</v>
      </c>
      <c r="I348" s="286"/>
      <c r="J348" s="282"/>
      <c r="K348" s="282"/>
      <c r="L348" s="287"/>
      <c r="M348" s="288"/>
      <c r="N348" s="289"/>
      <c r="O348" s="289"/>
      <c r="P348" s="289"/>
      <c r="Q348" s="289"/>
      <c r="R348" s="289"/>
      <c r="S348" s="289"/>
      <c r="T348" s="290"/>
      <c r="U348" s="15"/>
      <c r="V348" s="15"/>
      <c r="W348" s="15"/>
      <c r="X348" s="15"/>
      <c r="Y348" s="15"/>
      <c r="Z348" s="15"/>
      <c r="AA348" s="15"/>
      <c r="AB348" s="15"/>
      <c r="AC348" s="15"/>
      <c r="AD348" s="15"/>
      <c r="AE348" s="15"/>
      <c r="AT348" s="291" t="s">
        <v>173</v>
      </c>
      <c r="AU348" s="291" t="s">
        <v>90</v>
      </c>
      <c r="AV348" s="15" t="s">
        <v>177</v>
      </c>
      <c r="AW348" s="15" t="s">
        <v>32</v>
      </c>
      <c r="AX348" s="15" t="s">
        <v>80</v>
      </c>
      <c r="AY348" s="291" t="s">
        <v>165</v>
      </c>
    </row>
    <row r="349" s="16" customFormat="1">
      <c r="A349" s="16"/>
      <c r="B349" s="292"/>
      <c r="C349" s="293"/>
      <c r="D349" s="261" t="s">
        <v>173</v>
      </c>
      <c r="E349" s="294" t="s">
        <v>1</v>
      </c>
      <c r="F349" s="295" t="s">
        <v>178</v>
      </c>
      <c r="G349" s="293"/>
      <c r="H349" s="296">
        <v>139.02699999999999</v>
      </c>
      <c r="I349" s="297"/>
      <c r="J349" s="293"/>
      <c r="K349" s="293"/>
      <c r="L349" s="298"/>
      <c r="M349" s="299"/>
      <c r="N349" s="300"/>
      <c r="O349" s="300"/>
      <c r="P349" s="300"/>
      <c r="Q349" s="300"/>
      <c r="R349" s="300"/>
      <c r="S349" s="300"/>
      <c r="T349" s="301"/>
      <c r="U349" s="16"/>
      <c r="V349" s="16"/>
      <c r="W349" s="16"/>
      <c r="X349" s="16"/>
      <c r="Y349" s="16"/>
      <c r="Z349" s="16"/>
      <c r="AA349" s="16"/>
      <c r="AB349" s="16"/>
      <c r="AC349" s="16"/>
      <c r="AD349" s="16"/>
      <c r="AE349" s="16"/>
      <c r="AT349" s="302" t="s">
        <v>173</v>
      </c>
      <c r="AU349" s="302" t="s">
        <v>90</v>
      </c>
      <c r="AV349" s="16" t="s">
        <v>171</v>
      </c>
      <c r="AW349" s="16" t="s">
        <v>32</v>
      </c>
      <c r="AX349" s="16" t="s">
        <v>88</v>
      </c>
      <c r="AY349" s="302" t="s">
        <v>165</v>
      </c>
    </row>
    <row r="350" s="2" customFormat="1" ht="49.05" customHeight="1">
      <c r="A350" s="41"/>
      <c r="B350" s="42"/>
      <c r="C350" s="246" t="s">
        <v>421</v>
      </c>
      <c r="D350" s="246" t="s">
        <v>167</v>
      </c>
      <c r="E350" s="247" t="s">
        <v>422</v>
      </c>
      <c r="F350" s="248" t="s">
        <v>423</v>
      </c>
      <c r="G350" s="249" t="s">
        <v>170</v>
      </c>
      <c r="H350" s="250">
        <v>8342.2199999999993</v>
      </c>
      <c r="I350" s="251"/>
      <c r="J350" s="252">
        <f>ROUND(I350*H350,2)</f>
        <v>0</v>
      </c>
      <c r="K350" s="253"/>
      <c r="L350" s="44"/>
      <c r="M350" s="254" t="s">
        <v>1</v>
      </c>
      <c r="N350" s="255" t="s">
        <v>45</v>
      </c>
      <c r="O350" s="94"/>
      <c r="P350" s="256">
        <f>O350*H350</f>
        <v>0</v>
      </c>
      <c r="Q350" s="256">
        <v>0</v>
      </c>
      <c r="R350" s="256">
        <f>Q350*H350</f>
        <v>0</v>
      </c>
      <c r="S350" s="256">
        <v>0</v>
      </c>
      <c r="T350" s="257">
        <f>S350*H350</f>
        <v>0</v>
      </c>
      <c r="U350" s="41"/>
      <c r="V350" s="41"/>
      <c r="W350" s="41"/>
      <c r="X350" s="41"/>
      <c r="Y350" s="41"/>
      <c r="Z350" s="41"/>
      <c r="AA350" s="41"/>
      <c r="AB350" s="41"/>
      <c r="AC350" s="41"/>
      <c r="AD350" s="41"/>
      <c r="AE350" s="41"/>
      <c r="AR350" s="258" t="s">
        <v>171</v>
      </c>
      <c r="AT350" s="258" t="s">
        <v>167</v>
      </c>
      <c r="AU350" s="258" t="s">
        <v>90</v>
      </c>
      <c r="AY350" s="18" t="s">
        <v>165</v>
      </c>
      <c r="BE350" s="146">
        <f>IF(N350="základní",J350,0)</f>
        <v>0</v>
      </c>
      <c r="BF350" s="146">
        <f>IF(N350="snížená",J350,0)</f>
        <v>0</v>
      </c>
      <c r="BG350" s="146">
        <f>IF(N350="zákl. přenesená",J350,0)</f>
        <v>0</v>
      </c>
      <c r="BH350" s="146">
        <f>IF(N350="sníž. přenesená",J350,0)</f>
        <v>0</v>
      </c>
      <c r="BI350" s="146">
        <f>IF(N350="nulová",J350,0)</f>
        <v>0</v>
      </c>
      <c r="BJ350" s="18" t="s">
        <v>88</v>
      </c>
      <c r="BK350" s="146">
        <f>ROUND(I350*H350,2)</f>
        <v>0</v>
      </c>
      <c r="BL350" s="18" t="s">
        <v>171</v>
      </c>
      <c r="BM350" s="258" t="s">
        <v>424</v>
      </c>
    </row>
    <row r="351" s="2" customFormat="1" ht="44.25" customHeight="1">
      <c r="A351" s="41"/>
      <c r="B351" s="42"/>
      <c r="C351" s="246" t="s">
        <v>425</v>
      </c>
      <c r="D351" s="246" t="s">
        <v>167</v>
      </c>
      <c r="E351" s="247" t="s">
        <v>426</v>
      </c>
      <c r="F351" s="248" t="s">
        <v>427</v>
      </c>
      <c r="G351" s="249" t="s">
        <v>170</v>
      </c>
      <c r="H351" s="250">
        <v>139.02699999999999</v>
      </c>
      <c r="I351" s="251"/>
      <c r="J351" s="252">
        <f>ROUND(I351*H351,2)</f>
        <v>0</v>
      </c>
      <c r="K351" s="253"/>
      <c r="L351" s="44"/>
      <c r="M351" s="254" t="s">
        <v>1</v>
      </c>
      <c r="N351" s="255" t="s">
        <v>45</v>
      </c>
      <c r="O351" s="94"/>
      <c r="P351" s="256">
        <f>O351*H351</f>
        <v>0</v>
      </c>
      <c r="Q351" s="256">
        <v>0</v>
      </c>
      <c r="R351" s="256">
        <f>Q351*H351</f>
        <v>0</v>
      </c>
      <c r="S351" s="256">
        <v>0</v>
      </c>
      <c r="T351" s="257">
        <f>S351*H351</f>
        <v>0</v>
      </c>
      <c r="U351" s="41"/>
      <c r="V351" s="41"/>
      <c r="W351" s="41"/>
      <c r="X351" s="41"/>
      <c r="Y351" s="41"/>
      <c r="Z351" s="41"/>
      <c r="AA351" s="41"/>
      <c r="AB351" s="41"/>
      <c r="AC351" s="41"/>
      <c r="AD351" s="41"/>
      <c r="AE351" s="41"/>
      <c r="AR351" s="258" t="s">
        <v>171</v>
      </c>
      <c r="AT351" s="258" t="s">
        <v>167</v>
      </c>
      <c r="AU351" s="258" t="s">
        <v>90</v>
      </c>
      <c r="AY351" s="18" t="s">
        <v>165</v>
      </c>
      <c r="BE351" s="146">
        <f>IF(N351="základní",J351,0)</f>
        <v>0</v>
      </c>
      <c r="BF351" s="146">
        <f>IF(N351="snížená",J351,0)</f>
        <v>0</v>
      </c>
      <c r="BG351" s="146">
        <f>IF(N351="zákl. přenesená",J351,0)</f>
        <v>0</v>
      </c>
      <c r="BH351" s="146">
        <f>IF(N351="sníž. přenesená",J351,0)</f>
        <v>0</v>
      </c>
      <c r="BI351" s="146">
        <f>IF(N351="nulová",J351,0)</f>
        <v>0</v>
      </c>
      <c r="BJ351" s="18" t="s">
        <v>88</v>
      </c>
      <c r="BK351" s="146">
        <f>ROUND(I351*H351,2)</f>
        <v>0</v>
      </c>
      <c r="BL351" s="18" t="s">
        <v>171</v>
      </c>
      <c r="BM351" s="258" t="s">
        <v>428</v>
      </c>
    </row>
    <row r="352" s="2" customFormat="1" ht="37.8" customHeight="1">
      <c r="A352" s="41"/>
      <c r="B352" s="42"/>
      <c r="C352" s="246" t="s">
        <v>429</v>
      </c>
      <c r="D352" s="246" t="s">
        <v>167</v>
      </c>
      <c r="E352" s="247" t="s">
        <v>430</v>
      </c>
      <c r="F352" s="248" t="s">
        <v>431</v>
      </c>
      <c r="G352" s="249" t="s">
        <v>188</v>
      </c>
      <c r="H352" s="250">
        <v>137.08799999999999</v>
      </c>
      <c r="I352" s="251"/>
      <c r="J352" s="252">
        <f>ROUND(I352*H352,2)</f>
        <v>0</v>
      </c>
      <c r="K352" s="253"/>
      <c r="L352" s="44"/>
      <c r="M352" s="254" t="s">
        <v>1</v>
      </c>
      <c r="N352" s="255" t="s">
        <v>45</v>
      </c>
      <c r="O352" s="94"/>
      <c r="P352" s="256">
        <f>O352*H352</f>
        <v>0</v>
      </c>
      <c r="Q352" s="256">
        <v>0</v>
      </c>
      <c r="R352" s="256">
        <f>Q352*H352</f>
        <v>0</v>
      </c>
      <c r="S352" s="256">
        <v>0</v>
      </c>
      <c r="T352" s="257">
        <f>S352*H352</f>
        <v>0</v>
      </c>
      <c r="U352" s="41"/>
      <c r="V352" s="41"/>
      <c r="W352" s="41"/>
      <c r="X352" s="41"/>
      <c r="Y352" s="41"/>
      <c r="Z352" s="41"/>
      <c r="AA352" s="41"/>
      <c r="AB352" s="41"/>
      <c r="AC352" s="41"/>
      <c r="AD352" s="41"/>
      <c r="AE352" s="41"/>
      <c r="AR352" s="258" t="s">
        <v>171</v>
      </c>
      <c r="AT352" s="258" t="s">
        <v>167</v>
      </c>
      <c r="AU352" s="258" t="s">
        <v>90</v>
      </c>
      <c r="AY352" s="18" t="s">
        <v>165</v>
      </c>
      <c r="BE352" s="146">
        <f>IF(N352="základní",J352,0)</f>
        <v>0</v>
      </c>
      <c r="BF352" s="146">
        <f>IF(N352="snížená",J352,0)</f>
        <v>0</v>
      </c>
      <c r="BG352" s="146">
        <f>IF(N352="zákl. přenesená",J352,0)</f>
        <v>0</v>
      </c>
      <c r="BH352" s="146">
        <f>IF(N352="sníž. přenesená",J352,0)</f>
        <v>0</v>
      </c>
      <c r="BI352" s="146">
        <f>IF(N352="nulová",J352,0)</f>
        <v>0</v>
      </c>
      <c r="BJ352" s="18" t="s">
        <v>88</v>
      </c>
      <c r="BK352" s="146">
        <f>ROUND(I352*H352,2)</f>
        <v>0</v>
      </c>
      <c r="BL352" s="18" t="s">
        <v>171</v>
      </c>
      <c r="BM352" s="258" t="s">
        <v>432</v>
      </c>
    </row>
    <row r="353" s="13" customFormat="1">
      <c r="A353" s="13"/>
      <c r="B353" s="259"/>
      <c r="C353" s="260"/>
      <c r="D353" s="261" t="s">
        <v>173</v>
      </c>
      <c r="E353" s="262" t="s">
        <v>1</v>
      </c>
      <c r="F353" s="263" t="s">
        <v>433</v>
      </c>
      <c r="G353" s="260"/>
      <c r="H353" s="262" t="s">
        <v>1</v>
      </c>
      <c r="I353" s="264"/>
      <c r="J353" s="260"/>
      <c r="K353" s="260"/>
      <c r="L353" s="265"/>
      <c r="M353" s="266"/>
      <c r="N353" s="267"/>
      <c r="O353" s="267"/>
      <c r="P353" s="267"/>
      <c r="Q353" s="267"/>
      <c r="R353" s="267"/>
      <c r="S353" s="267"/>
      <c r="T353" s="268"/>
      <c r="U353" s="13"/>
      <c r="V353" s="13"/>
      <c r="W353" s="13"/>
      <c r="X353" s="13"/>
      <c r="Y353" s="13"/>
      <c r="Z353" s="13"/>
      <c r="AA353" s="13"/>
      <c r="AB353" s="13"/>
      <c r="AC353" s="13"/>
      <c r="AD353" s="13"/>
      <c r="AE353" s="13"/>
      <c r="AT353" s="269" t="s">
        <v>173</v>
      </c>
      <c r="AU353" s="269" t="s">
        <v>90</v>
      </c>
      <c r="AV353" s="13" t="s">
        <v>88</v>
      </c>
      <c r="AW353" s="13" t="s">
        <v>32</v>
      </c>
      <c r="AX353" s="13" t="s">
        <v>80</v>
      </c>
      <c r="AY353" s="269" t="s">
        <v>165</v>
      </c>
    </row>
    <row r="354" s="14" customFormat="1">
      <c r="A354" s="14"/>
      <c r="B354" s="270"/>
      <c r="C354" s="271"/>
      <c r="D354" s="261" t="s">
        <v>173</v>
      </c>
      <c r="E354" s="272" t="s">
        <v>1</v>
      </c>
      <c r="F354" s="273" t="s">
        <v>434</v>
      </c>
      <c r="G354" s="271"/>
      <c r="H354" s="274">
        <v>137.08799999999999</v>
      </c>
      <c r="I354" s="275"/>
      <c r="J354" s="271"/>
      <c r="K354" s="271"/>
      <c r="L354" s="276"/>
      <c r="M354" s="277"/>
      <c r="N354" s="278"/>
      <c r="O354" s="278"/>
      <c r="P354" s="278"/>
      <c r="Q354" s="278"/>
      <c r="R354" s="278"/>
      <c r="S354" s="278"/>
      <c r="T354" s="279"/>
      <c r="U354" s="14"/>
      <c r="V354" s="14"/>
      <c r="W354" s="14"/>
      <c r="X354" s="14"/>
      <c r="Y354" s="14"/>
      <c r="Z354" s="14"/>
      <c r="AA354" s="14"/>
      <c r="AB354" s="14"/>
      <c r="AC354" s="14"/>
      <c r="AD354" s="14"/>
      <c r="AE354" s="14"/>
      <c r="AT354" s="280" t="s">
        <v>173</v>
      </c>
      <c r="AU354" s="280" t="s">
        <v>90</v>
      </c>
      <c r="AV354" s="14" t="s">
        <v>90</v>
      </c>
      <c r="AW354" s="14" t="s">
        <v>32</v>
      </c>
      <c r="AX354" s="14" t="s">
        <v>80</v>
      </c>
      <c r="AY354" s="280" t="s">
        <v>165</v>
      </c>
    </row>
    <row r="355" s="15" customFormat="1">
      <c r="A355" s="15"/>
      <c r="B355" s="281"/>
      <c r="C355" s="282"/>
      <c r="D355" s="261" t="s">
        <v>173</v>
      </c>
      <c r="E355" s="283" t="s">
        <v>1</v>
      </c>
      <c r="F355" s="284" t="s">
        <v>176</v>
      </c>
      <c r="G355" s="282"/>
      <c r="H355" s="285">
        <v>137.08799999999999</v>
      </c>
      <c r="I355" s="286"/>
      <c r="J355" s="282"/>
      <c r="K355" s="282"/>
      <c r="L355" s="287"/>
      <c r="M355" s="288"/>
      <c r="N355" s="289"/>
      <c r="O355" s="289"/>
      <c r="P355" s="289"/>
      <c r="Q355" s="289"/>
      <c r="R355" s="289"/>
      <c r="S355" s="289"/>
      <c r="T355" s="290"/>
      <c r="U355" s="15"/>
      <c r="V355" s="15"/>
      <c r="W355" s="15"/>
      <c r="X355" s="15"/>
      <c r="Y355" s="15"/>
      <c r="Z355" s="15"/>
      <c r="AA355" s="15"/>
      <c r="AB355" s="15"/>
      <c r="AC355" s="15"/>
      <c r="AD355" s="15"/>
      <c r="AE355" s="15"/>
      <c r="AT355" s="291" t="s">
        <v>173</v>
      </c>
      <c r="AU355" s="291" t="s">
        <v>90</v>
      </c>
      <c r="AV355" s="15" t="s">
        <v>177</v>
      </c>
      <c r="AW355" s="15" t="s">
        <v>32</v>
      </c>
      <c r="AX355" s="15" t="s">
        <v>80</v>
      </c>
      <c r="AY355" s="291" t="s">
        <v>165</v>
      </c>
    </row>
    <row r="356" s="16" customFormat="1">
      <c r="A356" s="16"/>
      <c r="B356" s="292"/>
      <c r="C356" s="293"/>
      <c r="D356" s="261" t="s">
        <v>173</v>
      </c>
      <c r="E356" s="294" t="s">
        <v>1</v>
      </c>
      <c r="F356" s="295" t="s">
        <v>178</v>
      </c>
      <c r="G356" s="293"/>
      <c r="H356" s="296">
        <v>137.08799999999999</v>
      </c>
      <c r="I356" s="297"/>
      <c r="J356" s="293"/>
      <c r="K356" s="293"/>
      <c r="L356" s="298"/>
      <c r="M356" s="299"/>
      <c r="N356" s="300"/>
      <c r="O356" s="300"/>
      <c r="P356" s="300"/>
      <c r="Q356" s="300"/>
      <c r="R356" s="300"/>
      <c r="S356" s="300"/>
      <c r="T356" s="301"/>
      <c r="U356" s="16"/>
      <c r="V356" s="16"/>
      <c r="W356" s="16"/>
      <c r="X356" s="16"/>
      <c r="Y356" s="16"/>
      <c r="Z356" s="16"/>
      <c r="AA356" s="16"/>
      <c r="AB356" s="16"/>
      <c r="AC356" s="16"/>
      <c r="AD356" s="16"/>
      <c r="AE356" s="16"/>
      <c r="AT356" s="302" t="s">
        <v>173</v>
      </c>
      <c r="AU356" s="302" t="s">
        <v>90</v>
      </c>
      <c r="AV356" s="16" t="s">
        <v>171</v>
      </c>
      <c r="AW356" s="16" t="s">
        <v>32</v>
      </c>
      <c r="AX356" s="16" t="s">
        <v>88</v>
      </c>
      <c r="AY356" s="302" t="s">
        <v>165</v>
      </c>
    </row>
    <row r="357" s="2" customFormat="1" ht="44.25" customHeight="1">
      <c r="A357" s="41"/>
      <c r="B357" s="42"/>
      <c r="C357" s="246" t="s">
        <v>435</v>
      </c>
      <c r="D357" s="246" t="s">
        <v>167</v>
      </c>
      <c r="E357" s="247" t="s">
        <v>436</v>
      </c>
      <c r="F357" s="248" t="s">
        <v>437</v>
      </c>
      <c r="G357" s="249" t="s">
        <v>188</v>
      </c>
      <c r="H357" s="250">
        <v>4112.6400000000003</v>
      </c>
      <c r="I357" s="251"/>
      <c r="J357" s="252">
        <f>ROUND(I357*H357,2)</f>
        <v>0</v>
      </c>
      <c r="K357" s="253"/>
      <c r="L357" s="44"/>
      <c r="M357" s="254" t="s">
        <v>1</v>
      </c>
      <c r="N357" s="255" t="s">
        <v>45</v>
      </c>
      <c r="O357" s="94"/>
      <c r="P357" s="256">
        <f>O357*H357</f>
        <v>0</v>
      </c>
      <c r="Q357" s="256">
        <v>0</v>
      </c>
      <c r="R357" s="256">
        <f>Q357*H357</f>
        <v>0</v>
      </c>
      <c r="S357" s="256">
        <v>0</v>
      </c>
      <c r="T357" s="257">
        <f>S357*H357</f>
        <v>0</v>
      </c>
      <c r="U357" s="41"/>
      <c r="V357" s="41"/>
      <c r="W357" s="41"/>
      <c r="X357" s="41"/>
      <c r="Y357" s="41"/>
      <c r="Z357" s="41"/>
      <c r="AA357" s="41"/>
      <c r="AB357" s="41"/>
      <c r="AC357" s="41"/>
      <c r="AD357" s="41"/>
      <c r="AE357" s="41"/>
      <c r="AR357" s="258" t="s">
        <v>171</v>
      </c>
      <c r="AT357" s="258" t="s">
        <v>167</v>
      </c>
      <c r="AU357" s="258" t="s">
        <v>90</v>
      </c>
      <c r="AY357" s="18" t="s">
        <v>165</v>
      </c>
      <c r="BE357" s="146">
        <f>IF(N357="základní",J357,0)</f>
        <v>0</v>
      </c>
      <c r="BF357" s="146">
        <f>IF(N357="snížená",J357,0)</f>
        <v>0</v>
      </c>
      <c r="BG357" s="146">
        <f>IF(N357="zákl. přenesená",J357,0)</f>
        <v>0</v>
      </c>
      <c r="BH357" s="146">
        <f>IF(N357="sníž. přenesená",J357,0)</f>
        <v>0</v>
      </c>
      <c r="BI357" s="146">
        <f>IF(N357="nulová",J357,0)</f>
        <v>0</v>
      </c>
      <c r="BJ357" s="18" t="s">
        <v>88</v>
      </c>
      <c r="BK357" s="146">
        <f>ROUND(I357*H357,2)</f>
        <v>0</v>
      </c>
      <c r="BL357" s="18" t="s">
        <v>171</v>
      </c>
      <c r="BM357" s="258" t="s">
        <v>438</v>
      </c>
    </row>
    <row r="358" s="2" customFormat="1" ht="37.8" customHeight="1">
      <c r="A358" s="41"/>
      <c r="B358" s="42"/>
      <c r="C358" s="246" t="s">
        <v>439</v>
      </c>
      <c r="D358" s="246" t="s">
        <v>167</v>
      </c>
      <c r="E358" s="247" t="s">
        <v>440</v>
      </c>
      <c r="F358" s="248" t="s">
        <v>441</v>
      </c>
      <c r="G358" s="249" t="s">
        <v>188</v>
      </c>
      <c r="H358" s="250">
        <v>137.08799999999999</v>
      </c>
      <c r="I358" s="251"/>
      <c r="J358" s="252">
        <f>ROUND(I358*H358,2)</f>
        <v>0</v>
      </c>
      <c r="K358" s="253"/>
      <c r="L358" s="44"/>
      <c r="M358" s="254" t="s">
        <v>1</v>
      </c>
      <c r="N358" s="255" t="s">
        <v>45</v>
      </c>
      <c r="O358" s="94"/>
      <c r="P358" s="256">
        <f>O358*H358</f>
        <v>0</v>
      </c>
      <c r="Q358" s="256">
        <v>0</v>
      </c>
      <c r="R358" s="256">
        <f>Q358*H358</f>
        <v>0</v>
      </c>
      <c r="S358" s="256">
        <v>0</v>
      </c>
      <c r="T358" s="257">
        <f>S358*H358</f>
        <v>0</v>
      </c>
      <c r="U358" s="41"/>
      <c r="V358" s="41"/>
      <c r="W358" s="41"/>
      <c r="X358" s="41"/>
      <c r="Y358" s="41"/>
      <c r="Z358" s="41"/>
      <c r="AA358" s="41"/>
      <c r="AB358" s="41"/>
      <c r="AC358" s="41"/>
      <c r="AD358" s="41"/>
      <c r="AE358" s="41"/>
      <c r="AR358" s="258" t="s">
        <v>171</v>
      </c>
      <c r="AT358" s="258" t="s">
        <v>167</v>
      </c>
      <c r="AU358" s="258" t="s">
        <v>90</v>
      </c>
      <c r="AY358" s="18" t="s">
        <v>165</v>
      </c>
      <c r="BE358" s="146">
        <f>IF(N358="základní",J358,0)</f>
        <v>0</v>
      </c>
      <c r="BF358" s="146">
        <f>IF(N358="snížená",J358,0)</f>
        <v>0</v>
      </c>
      <c r="BG358" s="146">
        <f>IF(N358="zákl. přenesená",J358,0)</f>
        <v>0</v>
      </c>
      <c r="BH358" s="146">
        <f>IF(N358="sníž. přenesená",J358,0)</f>
        <v>0</v>
      </c>
      <c r="BI358" s="146">
        <f>IF(N358="nulová",J358,0)</f>
        <v>0</v>
      </c>
      <c r="BJ358" s="18" t="s">
        <v>88</v>
      </c>
      <c r="BK358" s="146">
        <f>ROUND(I358*H358,2)</f>
        <v>0</v>
      </c>
      <c r="BL358" s="18" t="s">
        <v>171</v>
      </c>
      <c r="BM358" s="258" t="s">
        <v>442</v>
      </c>
    </row>
    <row r="359" s="2" customFormat="1" ht="37.8" customHeight="1">
      <c r="A359" s="41"/>
      <c r="B359" s="42"/>
      <c r="C359" s="246" t="s">
        <v>443</v>
      </c>
      <c r="D359" s="246" t="s">
        <v>167</v>
      </c>
      <c r="E359" s="247" t="s">
        <v>444</v>
      </c>
      <c r="F359" s="248" t="s">
        <v>445</v>
      </c>
      <c r="G359" s="249" t="s">
        <v>170</v>
      </c>
      <c r="H359" s="250">
        <v>132.856</v>
      </c>
      <c r="I359" s="251"/>
      <c r="J359" s="252">
        <f>ROUND(I359*H359,2)</f>
        <v>0</v>
      </c>
      <c r="K359" s="253"/>
      <c r="L359" s="44"/>
      <c r="M359" s="254" t="s">
        <v>1</v>
      </c>
      <c r="N359" s="255" t="s">
        <v>45</v>
      </c>
      <c r="O359" s="94"/>
      <c r="P359" s="256">
        <f>O359*H359</f>
        <v>0</v>
      </c>
      <c r="Q359" s="256">
        <v>0</v>
      </c>
      <c r="R359" s="256">
        <f>Q359*H359</f>
        <v>0</v>
      </c>
      <c r="S359" s="256">
        <v>0</v>
      </c>
      <c r="T359" s="257">
        <f>S359*H359</f>
        <v>0</v>
      </c>
      <c r="U359" s="41"/>
      <c r="V359" s="41"/>
      <c r="W359" s="41"/>
      <c r="X359" s="41"/>
      <c r="Y359" s="41"/>
      <c r="Z359" s="41"/>
      <c r="AA359" s="41"/>
      <c r="AB359" s="41"/>
      <c r="AC359" s="41"/>
      <c r="AD359" s="41"/>
      <c r="AE359" s="41"/>
      <c r="AR359" s="258" t="s">
        <v>171</v>
      </c>
      <c r="AT359" s="258" t="s">
        <v>167</v>
      </c>
      <c r="AU359" s="258" t="s">
        <v>90</v>
      </c>
      <c r="AY359" s="18" t="s">
        <v>165</v>
      </c>
      <c r="BE359" s="146">
        <f>IF(N359="základní",J359,0)</f>
        <v>0</v>
      </c>
      <c r="BF359" s="146">
        <f>IF(N359="snížená",J359,0)</f>
        <v>0</v>
      </c>
      <c r="BG359" s="146">
        <f>IF(N359="zákl. přenesená",J359,0)</f>
        <v>0</v>
      </c>
      <c r="BH359" s="146">
        <f>IF(N359="sníž. přenesená",J359,0)</f>
        <v>0</v>
      </c>
      <c r="BI359" s="146">
        <f>IF(N359="nulová",J359,0)</f>
        <v>0</v>
      </c>
      <c r="BJ359" s="18" t="s">
        <v>88</v>
      </c>
      <c r="BK359" s="146">
        <f>ROUND(I359*H359,2)</f>
        <v>0</v>
      </c>
      <c r="BL359" s="18" t="s">
        <v>171</v>
      </c>
      <c r="BM359" s="258" t="s">
        <v>446</v>
      </c>
    </row>
    <row r="360" s="2" customFormat="1" ht="49.05" customHeight="1">
      <c r="A360" s="41"/>
      <c r="B360" s="42"/>
      <c r="C360" s="246" t="s">
        <v>447</v>
      </c>
      <c r="D360" s="246" t="s">
        <v>167</v>
      </c>
      <c r="E360" s="247" t="s">
        <v>448</v>
      </c>
      <c r="F360" s="248" t="s">
        <v>449</v>
      </c>
      <c r="G360" s="249" t="s">
        <v>170</v>
      </c>
      <c r="H360" s="250">
        <v>172.66900000000001</v>
      </c>
      <c r="I360" s="251"/>
      <c r="J360" s="252">
        <f>ROUND(I360*H360,2)</f>
        <v>0</v>
      </c>
      <c r="K360" s="253"/>
      <c r="L360" s="44"/>
      <c r="M360" s="254" t="s">
        <v>1</v>
      </c>
      <c r="N360" s="255" t="s">
        <v>45</v>
      </c>
      <c r="O360" s="94"/>
      <c r="P360" s="256">
        <f>O360*H360</f>
        <v>0</v>
      </c>
      <c r="Q360" s="256">
        <v>3.0000000000000001E-05</v>
      </c>
      <c r="R360" s="256">
        <f>Q360*H360</f>
        <v>0.0051800700000000002</v>
      </c>
      <c r="S360" s="256">
        <v>0</v>
      </c>
      <c r="T360" s="257">
        <f>S360*H360</f>
        <v>0</v>
      </c>
      <c r="U360" s="41"/>
      <c r="V360" s="41"/>
      <c r="W360" s="41"/>
      <c r="X360" s="41"/>
      <c r="Y360" s="41"/>
      <c r="Z360" s="41"/>
      <c r="AA360" s="41"/>
      <c r="AB360" s="41"/>
      <c r="AC360" s="41"/>
      <c r="AD360" s="41"/>
      <c r="AE360" s="41"/>
      <c r="AR360" s="258" t="s">
        <v>171</v>
      </c>
      <c r="AT360" s="258" t="s">
        <v>167</v>
      </c>
      <c r="AU360" s="258" t="s">
        <v>90</v>
      </c>
      <c r="AY360" s="18" t="s">
        <v>165</v>
      </c>
      <c r="BE360" s="146">
        <f>IF(N360="základní",J360,0)</f>
        <v>0</v>
      </c>
      <c r="BF360" s="146">
        <f>IF(N360="snížená",J360,0)</f>
        <v>0</v>
      </c>
      <c r="BG360" s="146">
        <f>IF(N360="zákl. přenesená",J360,0)</f>
        <v>0</v>
      </c>
      <c r="BH360" s="146">
        <f>IF(N360="sníž. přenesená",J360,0)</f>
        <v>0</v>
      </c>
      <c r="BI360" s="146">
        <f>IF(N360="nulová",J360,0)</f>
        <v>0</v>
      </c>
      <c r="BJ360" s="18" t="s">
        <v>88</v>
      </c>
      <c r="BK360" s="146">
        <f>ROUND(I360*H360,2)</f>
        <v>0</v>
      </c>
      <c r="BL360" s="18" t="s">
        <v>171</v>
      </c>
      <c r="BM360" s="258" t="s">
        <v>450</v>
      </c>
    </row>
    <row r="361" s="14" customFormat="1">
      <c r="A361" s="14"/>
      <c r="B361" s="270"/>
      <c r="C361" s="271"/>
      <c r="D361" s="261" t="s">
        <v>173</v>
      </c>
      <c r="E361" s="272" t="s">
        <v>1</v>
      </c>
      <c r="F361" s="273" t="s">
        <v>451</v>
      </c>
      <c r="G361" s="271"/>
      <c r="H361" s="274">
        <v>172.66900000000001</v>
      </c>
      <c r="I361" s="275"/>
      <c r="J361" s="271"/>
      <c r="K361" s="271"/>
      <c r="L361" s="276"/>
      <c r="M361" s="277"/>
      <c r="N361" s="278"/>
      <c r="O361" s="278"/>
      <c r="P361" s="278"/>
      <c r="Q361" s="278"/>
      <c r="R361" s="278"/>
      <c r="S361" s="278"/>
      <c r="T361" s="279"/>
      <c r="U361" s="14"/>
      <c r="V361" s="14"/>
      <c r="W361" s="14"/>
      <c r="X361" s="14"/>
      <c r="Y361" s="14"/>
      <c r="Z361" s="14"/>
      <c r="AA361" s="14"/>
      <c r="AB361" s="14"/>
      <c r="AC361" s="14"/>
      <c r="AD361" s="14"/>
      <c r="AE361" s="14"/>
      <c r="AT361" s="280" t="s">
        <v>173</v>
      </c>
      <c r="AU361" s="280" t="s">
        <v>90</v>
      </c>
      <c r="AV361" s="14" t="s">
        <v>90</v>
      </c>
      <c r="AW361" s="14" t="s">
        <v>32</v>
      </c>
      <c r="AX361" s="14" t="s">
        <v>80</v>
      </c>
      <c r="AY361" s="280" t="s">
        <v>165</v>
      </c>
    </row>
    <row r="362" s="15" customFormat="1">
      <c r="A362" s="15"/>
      <c r="B362" s="281"/>
      <c r="C362" s="282"/>
      <c r="D362" s="261" t="s">
        <v>173</v>
      </c>
      <c r="E362" s="283" t="s">
        <v>1</v>
      </c>
      <c r="F362" s="284" t="s">
        <v>176</v>
      </c>
      <c r="G362" s="282"/>
      <c r="H362" s="285">
        <v>172.66900000000001</v>
      </c>
      <c r="I362" s="286"/>
      <c r="J362" s="282"/>
      <c r="K362" s="282"/>
      <c r="L362" s="287"/>
      <c r="M362" s="288"/>
      <c r="N362" s="289"/>
      <c r="O362" s="289"/>
      <c r="P362" s="289"/>
      <c r="Q362" s="289"/>
      <c r="R362" s="289"/>
      <c r="S362" s="289"/>
      <c r="T362" s="290"/>
      <c r="U362" s="15"/>
      <c r="V362" s="15"/>
      <c r="W362" s="15"/>
      <c r="X362" s="15"/>
      <c r="Y362" s="15"/>
      <c r="Z362" s="15"/>
      <c r="AA362" s="15"/>
      <c r="AB362" s="15"/>
      <c r="AC362" s="15"/>
      <c r="AD362" s="15"/>
      <c r="AE362" s="15"/>
      <c r="AT362" s="291" t="s">
        <v>173</v>
      </c>
      <c r="AU362" s="291" t="s">
        <v>90</v>
      </c>
      <c r="AV362" s="15" t="s">
        <v>177</v>
      </c>
      <c r="AW362" s="15" t="s">
        <v>32</v>
      </c>
      <c r="AX362" s="15" t="s">
        <v>80</v>
      </c>
      <c r="AY362" s="291" t="s">
        <v>165</v>
      </c>
    </row>
    <row r="363" s="16" customFormat="1">
      <c r="A363" s="16"/>
      <c r="B363" s="292"/>
      <c r="C363" s="293"/>
      <c r="D363" s="261" t="s">
        <v>173</v>
      </c>
      <c r="E363" s="294" t="s">
        <v>1</v>
      </c>
      <c r="F363" s="295" t="s">
        <v>178</v>
      </c>
      <c r="G363" s="293"/>
      <c r="H363" s="296">
        <v>172.66900000000001</v>
      </c>
      <c r="I363" s="297"/>
      <c r="J363" s="293"/>
      <c r="K363" s="293"/>
      <c r="L363" s="298"/>
      <c r="M363" s="299"/>
      <c r="N363" s="300"/>
      <c r="O363" s="300"/>
      <c r="P363" s="300"/>
      <c r="Q363" s="300"/>
      <c r="R363" s="300"/>
      <c r="S363" s="300"/>
      <c r="T363" s="301"/>
      <c r="U363" s="16"/>
      <c r="V363" s="16"/>
      <c r="W363" s="16"/>
      <c r="X363" s="16"/>
      <c r="Y363" s="16"/>
      <c r="Z363" s="16"/>
      <c r="AA363" s="16"/>
      <c r="AB363" s="16"/>
      <c r="AC363" s="16"/>
      <c r="AD363" s="16"/>
      <c r="AE363" s="16"/>
      <c r="AT363" s="302" t="s">
        <v>173</v>
      </c>
      <c r="AU363" s="302" t="s">
        <v>90</v>
      </c>
      <c r="AV363" s="16" t="s">
        <v>171</v>
      </c>
      <c r="AW363" s="16" t="s">
        <v>32</v>
      </c>
      <c r="AX363" s="16" t="s">
        <v>88</v>
      </c>
      <c r="AY363" s="302" t="s">
        <v>165</v>
      </c>
    </row>
    <row r="364" s="2" customFormat="1" ht="16.5" customHeight="1">
      <c r="A364" s="41"/>
      <c r="B364" s="42"/>
      <c r="C364" s="246" t="s">
        <v>452</v>
      </c>
      <c r="D364" s="246" t="s">
        <v>167</v>
      </c>
      <c r="E364" s="247" t="s">
        <v>453</v>
      </c>
      <c r="F364" s="248" t="s">
        <v>454</v>
      </c>
      <c r="G364" s="249" t="s">
        <v>188</v>
      </c>
      <c r="H364" s="250">
        <v>0.13500000000000001</v>
      </c>
      <c r="I364" s="251"/>
      <c r="J364" s="252">
        <f>ROUND(I364*H364,2)</f>
        <v>0</v>
      </c>
      <c r="K364" s="253"/>
      <c r="L364" s="44"/>
      <c r="M364" s="254" t="s">
        <v>1</v>
      </c>
      <c r="N364" s="255" t="s">
        <v>45</v>
      </c>
      <c r="O364" s="94"/>
      <c r="P364" s="256">
        <f>O364*H364</f>
        <v>0</v>
      </c>
      <c r="Q364" s="256">
        <v>0</v>
      </c>
      <c r="R364" s="256">
        <f>Q364*H364</f>
        <v>0</v>
      </c>
      <c r="S364" s="256">
        <v>2</v>
      </c>
      <c r="T364" s="257">
        <f>S364*H364</f>
        <v>0.27000000000000002</v>
      </c>
      <c r="U364" s="41"/>
      <c r="V364" s="41"/>
      <c r="W364" s="41"/>
      <c r="X364" s="41"/>
      <c r="Y364" s="41"/>
      <c r="Z364" s="41"/>
      <c r="AA364" s="41"/>
      <c r="AB364" s="41"/>
      <c r="AC364" s="41"/>
      <c r="AD364" s="41"/>
      <c r="AE364" s="41"/>
      <c r="AR364" s="258" t="s">
        <v>171</v>
      </c>
      <c r="AT364" s="258" t="s">
        <v>167</v>
      </c>
      <c r="AU364" s="258" t="s">
        <v>90</v>
      </c>
      <c r="AY364" s="18" t="s">
        <v>165</v>
      </c>
      <c r="BE364" s="146">
        <f>IF(N364="základní",J364,0)</f>
        <v>0</v>
      </c>
      <c r="BF364" s="146">
        <f>IF(N364="snížená",J364,0)</f>
        <v>0</v>
      </c>
      <c r="BG364" s="146">
        <f>IF(N364="zákl. přenesená",J364,0)</f>
        <v>0</v>
      </c>
      <c r="BH364" s="146">
        <f>IF(N364="sníž. přenesená",J364,0)</f>
        <v>0</v>
      </c>
      <c r="BI364" s="146">
        <f>IF(N364="nulová",J364,0)</f>
        <v>0</v>
      </c>
      <c r="BJ364" s="18" t="s">
        <v>88</v>
      </c>
      <c r="BK364" s="146">
        <f>ROUND(I364*H364,2)</f>
        <v>0</v>
      </c>
      <c r="BL364" s="18" t="s">
        <v>171</v>
      </c>
      <c r="BM364" s="258" t="s">
        <v>455</v>
      </c>
    </row>
    <row r="365" s="13" customFormat="1">
      <c r="A365" s="13"/>
      <c r="B365" s="259"/>
      <c r="C365" s="260"/>
      <c r="D365" s="261" t="s">
        <v>173</v>
      </c>
      <c r="E365" s="262" t="s">
        <v>1</v>
      </c>
      <c r="F365" s="263" t="s">
        <v>456</v>
      </c>
      <c r="G365" s="260"/>
      <c r="H365" s="262" t="s">
        <v>1</v>
      </c>
      <c r="I365" s="264"/>
      <c r="J365" s="260"/>
      <c r="K365" s="260"/>
      <c r="L365" s="265"/>
      <c r="M365" s="266"/>
      <c r="N365" s="267"/>
      <c r="O365" s="267"/>
      <c r="P365" s="267"/>
      <c r="Q365" s="267"/>
      <c r="R365" s="267"/>
      <c r="S365" s="267"/>
      <c r="T365" s="268"/>
      <c r="U365" s="13"/>
      <c r="V365" s="13"/>
      <c r="W365" s="13"/>
      <c r="X365" s="13"/>
      <c r="Y365" s="13"/>
      <c r="Z365" s="13"/>
      <c r="AA365" s="13"/>
      <c r="AB365" s="13"/>
      <c r="AC365" s="13"/>
      <c r="AD365" s="13"/>
      <c r="AE365" s="13"/>
      <c r="AT365" s="269" t="s">
        <v>173</v>
      </c>
      <c r="AU365" s="269" t="s">
        <v>90</v>
      </c>
      <c r="AV365" s="13" t="s">
        <v>88</v>
      </c>
      <c r="AW365" s="13" t="s">
        <v>32</v>
      </c>
      <c r="AX365" s="13" t="s">
        <v>80</v>
      </c>
      <c r="AY365" s="269" t="s">
        <v>165</v>
      </c>
    </row>
    <row r="366" s="14" customFormat="1">
      <c r="A366" s="14"/>
      <c r="B366" s="270"/>
      <c r="C366" s="271"/>
      <c r="D366" s="261" t="s">
        <v>173</v>
      </c>
      <c r="E366" s="272" t="s">
        <v>1</v>
      </c>
      <c r="F366" s="273" t="s">
        <v>457</v>
      </c>
      <c r="G366" s="271"/>
      <c r="H366" s="274">
        <v>0.13500000000000001</v>
      </c>
      <c r="I366" s="275"/>
      <c r="J366" s="271"/>
      <c r="K366" s="271"/>
      <c r="L366" s="276"/>
      <c r="M366" s="277"/>
      <c r="N366" s="278"/>
      <c r="O366" s="278"/>
      <c r="P366" s="278"/>
      <c r="Q366" s="278"/>
      <c r="R366" s="278"/>
      <c r="S366" s="278"/>
      <c r="T366" s="279"/>
      <c r="U366" s="14"/>
      <c r="V366" s="14"/>
      <c r="W366" s="14"/>
      <c r="X366" s="14"/>
      <c r="Y366" s="14"/>
      <c r="Z366" s="14"/>
      <c r="AA366" s="14"/>
      <c r="AB366" s="14"/>
      <c r="AC366" s="14"/>
      <c r="AD366" s="14"/>
      <c r="AE366" s="14"/>
      <c r="AT366" s="280" t="s">
        <v>173</v>
      </c>
      <c r="AU366" s="280" t="s">
        <v>90</v>
      </c>
      <c r="AV366" s="14" t="s">
        <v>90</v>
      </c>
      <c r="AW366" s="14" t="s">
        <v>32</v>
      </c>
      <c r="AX366" s="14" t="s">
        <v>80</v>
      </c>
      <c r="AY366" s="280" t="s">
        <v>165</v>
      </c>
    </row>
    <row r="367" s="15" customFormat="1">
      <c r="A367" s="15"/>
      <c r="B367" s="281"/>
      <c r="C367" s="282"/>
      <c r="D367" s="261" t="s">
        <v>173</v>
      </c>
      <c r="E367" s="283" t="s">
        <v>1</v>
      </c>
      <c r="F367" s="284" t="s">
        <v>176</v>
      </c>
      <c r="G367" s="282"/>
      <c r="H367" s="285">
        <v>0.13500000000000001</v>
      </c>
      <c r="I367" s="286"/>
      <c r="J367" s="282"/>
      <c r="K367" s="282"/>
      <c r="L367" s="287"/>
      <c r="M367" s="288"/>
      <c r="N367" s="289"/>
      <c r="O367" s="289"/>
      <c r="P367" s="289"/>
      <c r="Q367" s="289"/>
      <c r="R367" s="289"/>
      <c r="S367" s="289"/>
      <c r="T367" s="290"/>
      <c r="U367" s="15"/>
      <c r="V367" s="15"/>
      <c r="W367" s="15"/>
      <c r="X367" s="15"/>
      <c r="Y367" s="15"/>
      <c r="Z367" s="15"/>
      <c r="AA367" s="15"/>
      <c r="AB367" s="15"/>
      <c r="AC367" s="15"/>
      <c r="AD367" s="15"/>
      <c r="AE367" s="15"/>
      <c r="AT367" s="291" t="s">
        <v>173</v>
      </c>
      <c r="AU367" s="291" t="s">
        <v>90</v>
      </c>
      <c r="AV367" s="15" t="s">
        <v>177</v>
      </c>
      <c r="AW367" s="15" t="s">
        <v>32</v>
      </c>
      <c r="AX367" s="15" t="s">
        <v>80</v>
      </c>
      <c r="AY367" s="291" t="s">
        <v>165</v>
      </c>
    </row>
    <row r="368" s="16" customFormat="1">
      <c r="A368" s="16"/>
      <c r="B368" s="292"/>
      <c r="C368" s="293"/>
      <c r="D368" s="261" t="s">
        <v>173</v>
      </c>
      <c r="E368" s="294" t="s">
        <v>1</v>
      </c>
      <c r="F368" s="295" t="s">
        <v>178</v>
      </c>
      <c r="G368" s="293"/>
      <c r="H368" s="296">
        <v>0.13500000000000001</v>
      </c>
      <c r="I368" s="297"/>
      <c r="J368" s="293"/>
      <c r="K368" s="293"/>
      <c r="L368" s="298"/>
      <c r="M368" s="299"/>
      <c r="N368" s="300"/>
      <c r="O368" s="300"/>
      <c r="P368" s="300"/>
      <c r="Q368" s="300"/>
      <c r="R368" s="300"/>
      <c r="S368" s="300"/>
      <c r="T368" s="301"/>
      <c r="U368" s="16"/>
      <c r="V368" s="16"/>
      <c r="W368" s="16"/>
      <c r="X368" s="16"/>
      <c r="Y368" s="16"/>
      <c r="Z368" s="16"/>
      <c r="AA368" s="16"/>
      <c r="AB368" s="16"/>
      <c r="AC368" s="16"/>
      <c r="AD368" s="16"/>
      <c r="AE368" s="16"/>
      <c r="AT368" s="302" t="s">
        <v>173</v>
      </c>
      <c r="AU368" s="302" t="s">
        <v>90</v>
      </c>
      <c r="AV368" s="16" t="s">
        <v>171</v>
      </c>
      <c r="AW368" s="16" t="s">
        <v>32</v>
      </c>
      <c r="AX368" s="16" t="s">
        <v>88</v>
      </c>
      <c r="AY368" s="302" t="s">
        <v>165</v>
      </c>
    </row>
    <row r="369" s="2" customFormat="1" ht="44.25" customHeight="1">
      <c r="A369" s="41"/>
      <c r="B369" s="42"/>
      <c r="C369" s="246" t="s">
        <v>458</v>
      </c>
      <c r="D369" s="246" t="s">
        <v>167</v>
      </c>
      <c r="E369" s="247" t="s">
        <v>459</v>
      </c>
      <c r="F369" s="248" t="s">
        <v>460</v>
      </c>
      <c r="G369" s="249" t="s">
        <v>170</v>
      </c>
      <c r="H369" s="250">
        <v>43.729999999999997</v>
      </c>
      <c r="I369" s="251"/>
      <c r="J369" s="252">
        <f>ROUND(I369*H369,2)</f>
        <v>0</v>
      </c>
      <c r="K369" s="253"/>
      <c r="L369" s="44"/>
      <c r="M369" s="254" t="s">
        <v>1</v>
      </c>
      <c r="N369" s="255" t="s">
        <v>45</v>
      </c>
      <c r="O369" s="94"/>
      <c r="P369" s="256">
        <f>O369*H369</f>
        <v>0</v>
      </c>
      <c r="Q369" s="256">
        <v>0</v>
      </c>
      <c r="R369" s="256">
        <f>Q369*H369</f>
        <v>0</v>
      </c>
      <c r="S369" s="256">
        <v>0.13100000000000001</v>
      </c>
      <c r="T369" s="257">
        <f>S369*H369</f>
        <v>5.7286299999999999</v>
      </c>
      <c r="U369" s="41"/>
      <c r="V369" s="41"/>
      <c r="W369" s="41"/>
      <c r="X369" s="41"/>
      <c r="Y369" s="41"/>
      <c r="Z369" s="41"/>
      <c r="AA369" s="41"/>
      <c r="AB369" s="41"/>
      <c r="AC369" s="41"/>
      <c r="AD369" s="41"/>
      <c r="AE369" s="41"/>
      <c r="AR369" s="258" t="s">
        <v>171</v>
      </c>
      <c r="AT369" s="258" t="s">
        <v>167</v>
      </c>
      <c r="AU369" s="258" t="s">
        <v>90</v>
      </c>
      <c r="AY369" s="18" t="s">
        <v>165</v>
      </c>
      <c r="BE369" s="146">
        <f>IF(N369="základní",J369,0)</f>
        <v>0</v>
      </c>
      <c r="BF369" s="146">
        <f>IF(N369="snížená",J369,0)</f>
        <v>0</v>
      </c>
      <c r="BG369" s="146">
        <f>IF(N369="zákl. přenesená",J369,0)</f>
        <v>0</v>
      </c>
      <c r="BH369" s="146">
        <f>IF(N369="sníž. přenesená",J369,0)</f>
        <v>0</v>
      </c>
      <c r="BI369" s="146">
        <f>IF(N369="nulová",J369,0)</f>
        <v>0</v>
      </c>
      <c r="BJ369" s="18" t="s">
        <v>88</v>
      </c>
      <c r="BK369" s="146">
        <f>ROUND(I369*H369,2)</f>
        <v>0</v>
      </c>
      <c r="BL369" s="18" t="s">
        <v>171</v>
      </c>
      <c r="BM369" s="258" t="s">
        <v>461</v>
      </c>
    </row>
    <row r="370" s="13" customFormat="1">
      <c r="A370" s="13"/>
      <c r="B370" s="259"/>
      <c r="C370" s="260"/>
      <c r="D370" s="261" t="s">
        <v>173</v>
      </c>
      <c r="E370" s="262" t="s">
        <v>1</v>
      </c>
      <c r="F370" s="263" t="s">
        <v>462</v>
      </c>
      <c r="G370" s="260"/>
      <c r="H370" s="262" t="s">
        <v>1</v>
      </c>
      <c r="I370" s="264"/>
      <c r="J370" s="260"/>
      <c r="K370" s="260"/>
      <c r="L370" s="265"/>
      <c r="M370" s="266"/>
      <c r="N370" s="267"/>
      <c r="O370" s="267"/>
      <c r="P370" s="267"/>
      <c r="Q370" s="267"/>
      <c r="R370" s="267"/>
      <c r="S370" s="267"/>
      <c r="T370" s="268"/>
      <c r="U370" s="13"/>
      <c r="V370" s="13"/>
      <c r="W370" s="13"/>
      <c r="X370" s="13"/>
      <c r="Y370" s="13"/>
      <c r="Z370" s="13"/>
      <c r="AA370" s="13"/>
      <c r="AB370" s="13"/>
      <c r="AC370" s="13"/>
      <c r="AD370" s="13"/>
      <c r="AE370" s="13"/>
      <c r="AT370" s="269" t="s">
        <v>173</v>
      </c>
      <c r="AU370" s="269" t="s">
        <v>90</v>
      </c>
      <c r="AV370" s="13" t="s">
        <v>88</v>
      </c>
      <c r="AW370" s="13" t="s">
        <v>32</v>
      </c>
      <c r="AX370" s="13" t="s">
        <v>80</v>
      </c>
      <c r="AY370" s="269" t="s">
        <v>165</v>
      </c>
    </row>
    <row r="371" s="14" customFormat="1">
      <c r="A371" s="14"/>
      <c r="B371" s="270"/>
      <c r="C371" s="271"/>
      <c r="D371" s="261" t="s">
        <v>173</v>
      </c>
      <c r="E371" s="272" t="s">
        <v>1</v>
      </c>
      <c r="F371" s="273" t="s">
        <v>463</v>
      </c>
      <c r="G371" s="271"/>
      <c r="H371" s="274">
        <v>43.729999999999997</v>
      </c>
      <c r="I371" s="275"/>
      <c r="J371" s="271"/>
      <c r="K371" s="271"/>
      <c r="L371" s="276"/>
      <c r="M371" s="277"/>
      <c r="N371" s="278"/>
      <c r="O371" s="278"/>
      <c r="P371" s="278"/>
      <c r="Q371" s="278"/>
      <c r="R371" s="278"/>
      <c r="S371" s="278"/>
      <c r="T371" s="279"/>
      <c r="U371" s="14"/>
      <c r="V371" s="14"/>
      <c r="W371" s="14"/>
      <c r="X371" s="14"/>
      <c r="Y371" s="14"/>
      <c r="Z371" s="14"/>
      <c r="AA371" s="14"/>
      <c r="AB371" s="14"/>
      <c r="AC371" s="14"/>
      <c r="AD371" s="14"/>
      <c r="AE371" s="14"/>
      <c r="AT371" s="280" t="s">
        <v>173</v>
      </c>
      <c r="AU371" s="280" t="s">
        <v>90</v>
      </c>
      <c r="AV371" s="14" t="s">
        <v>90</v>
      </c>
      <c r="AW371" s="14" t="s">
        <v>32</v>
      </c>
      <c r="AX371" s="14" t="s">
        <v>80</v>
      </c>
      <c r="AY371" s="280" t="s">
        <v>165</v>
      </c>
    </row>
    <row r="372" s="15" customFormat="1">
      <c r="A372" s="15"/>
      <c r="B372" s="281"/>
      <c r="C372" s="282"/>
      <c r="D372" s="261" t="s">
        <v>173</v>
      </c>
      <c r="E372" s="283" t="s">
        <v>1</v>
      </c>
      <c r="F372" s="284" t="s">
        <v>176</v>
      </c>
      <c r="G372" s="282"/>
      <c r="H372" s="285">
        <v>43.729999999999997</v>
      </c>
      <c r="I372" s="286"/>
      <c r="J372" s="282"/>
      <c r="K372" s="282"/>
      <c r="L372" s="287"/>
      <c r="M372" s="288"/>
      <c r="N372" s="289"/>
      <c r="O372" s="289"/>
      <c r="P372" s="289"/>
      <c r="Q372" s="289"/>
      <c r="R372" s="289"/>
      <c r="S372" s="289"/>
      <c r="T372" s="290"/>
      <c r="U372" s="15"/>
      <c r="V372" s="15"/>
      <c r="W372" s="15"/>
      <c r="X372" s="15"/>
      <c r="Y372" s="15"/>
      <c r="Z372" s="15"/>
      <c r="AA372" s="15"/>
      <c r="AB372" s="15"/>
      <c r="AC372" s="15"/>
      <c r="AD372" s="15"/>
      <c r="AE372" s="15"/>
      <c r="AT372" s="291" t="s">
        <v>173</v>
      </c>
      <c r="AU372" s="291" t="s">
        <v>90</v>
      </c>
      <c r="AV372" s="15" t="s">
        <v>177</v>
      </c>
      <c r="AW372" s="15" t="s">
        <v>32</v>
      </c>
      <c r="AX372" s="15" t="s">
        <v>80</v>
      </c>
      <c r="AY372" s="291" t="s">
        <v>165</v>
      </c>
    </row>
    <row r="373" s="16" customFormat="1">
      <c r="A373" s="16"/>
      <c r="B373" s="292"/>
      <c r="C373" s="293"/>
      <c r="D373" s="261" t="s">
        <v>173</v>
      </c>
      <c r="E373" s="294" t="s">
        <v>1</v>
      </c>
      <c r="F373" s="295" t="s">
        <v>178</v>
      </c>
      <c r="G373" s="293"/>
      <c r="H373" s="296">
        <v>43.729999999999997</v>
      </c>
      <c r="I373" s="297"/>
      <c r="J373" s="293"/>
      <c r="K373" s="293"/>
      <c r="L373" s="298"/>
      <c r="M373" s="299"/>
      <c r="N373" s="300"/>
      <c r="O373" s="300"/>
      <c r="P373" s="300"/>
      <c r="Q373" s="300"/>
      <c r="R373" s="300"/>
      <c r="S373" s="300"/>
      <c r="T373" s="301"/>
      <c r="U373" s="16"/>
      <c r="V373" s="16"/>
      <c r="W373" s="16"/>
      <c r="X373" s="16"/>
      <c r="Y373" s="16"/>
      <c r="Z373" s="16"/>
      <c r="AA373" s="16"/>
      <c r="AB373" s="16"/>
      <c r="AC373" s="16"/>
      <c r="AD373" s="16"/>
      <c r="AE373" s="16"/>
      <c r="AT373" s="302" t="s">
        <v>173</v>
      </c>
      <c r="AU373" s="302" t="s">
        <v>90</v>
      </c>
      <c r="AV373" s="16" t="s">
        <v>171</v>
      </c>
      <c r="AW373" s="16" t="s">
        <v>32</v>
      </c>
      <c r="AX373" s="16" t="s">
        <v>88</v>
      </c>
      <c r="AY373" s="302" t="s">
        <v>165</v>
      </c>
    </row>
    <row r="374" s="2" customFormat="1" ht="49.05" customHeight="1">
      <c r="A374" s="41"/>
      <c r="B374" s="42"/>
      <c r="C374" s="246" t="s">
        <v>464</v>
      </c>
      <c r="D374" s="246" t="s">
        <v>167</v>
      </c>
      <c r="E374" s="247" t="s">
        <v>465</v>
      </c>
      <c r="F374" s="248" t="s">
        <v>466</v>
      </c>
      <c r="G374" s="249" t="s">
        <v>188</v>
      </c>
      <c r="H374" s="250">
        <v>28.309999999999999</v>
      </c>
      <c r="I374" s="251"/>
      <c r="J374" s="252">
        <f>ROUND(I374*H374,2)</f>
        <v>0</v>
      </c>
      <c r="K374" s="253"/>
      <c r="L374" s="44"/>
      <c r="M374" s="254" t="s">
        <v>1</v>
      </c>
      <c r="N374" s="255" t="s">
        <v>45</v>
      </c>
      <c r="O374" s="94"/>
      <c r="P374" s="256">
        <f>O374*H374</f>
        <v>0</v>
      </c>
      <c r="Q374" s="256">
        <v>0</v>
      </c>
      <c r="R374" s="256">
        <f>Q374*H374</f>
        <v>0</v>
      </c>
      <c r="S374" s="256">
        <v>1.8</v>
      </c>
      <c r="T374" s="257">
        <f>S374*H374</f>
        <v>50.957999999999998</v>
      </c>
      <c r="U374" s="41"/>
      <c r="V374" s="41"/>
      <c r="W374" s="41"/>
      <c r="X374" s="41"/>
      <c r="Y374" s="41"/>
      <c r="Z374" s="41"/>
      <c r="AA374" s="41"/>
      <c r="AB374" s="41"/>
      <c r="AC374" s="41"/>
      <c r="AD374" s="41"/>
      <c r="AE374" s="41"/>
      <c r="AR374" s="258" t="s">
        <v>171</v>
      </c>
      <c r="AT374" s="258" t="s">
        <v>167</v>
      </c>
      <c r="AU374" s="258" t="s">
        <v>90</v>
      </c>
      <c r="AY374" s="18" t="s">
        <v>165</v>
      </c>
      <c r="BE374" s="146">
        <f>IF(N374="základní",J374,0)</f>
        <v>0</v>
      </c>
      <c r="BF374" s="146">
        <f>IF(N374="snížená",J374,0)</f>
        <v>0</v>
      </c>
      <c r="BG374" s="146">
        <f>IF(N374="zákl. přenesená",J374,0)</f>
        <v>0</v>
      </c>
      <c r="BH374" s="146">
        <f>IF(N374="sníž. přenesená",J374,0)</f>
        <v>0</v>
      </c>
      <c r="BI374" s="146">
        <f>IF(N374="nulová",J374,0)</f>
        <v>0</v>
      </c>
      <c r="BJ374" s="18" t="s">
        <v>88</v>
      </c>
      <c r="BK374" s="146">
        <f>ROUND(I374*H374,2)</f>
        <v>0</v>
      </c>
      <c r="BL374" s="18" t="s">
        <v>171</v>
      </c>
      <c r="BM374" s="258" t="s">
        <v>467</v>
      </c>
    </row>
    <row r="375" s="13" customFormat="1">
      <c r="A375" s="13"/>
      <c r="B375" s="259"/>
      <c r="C375" s="260"/>
      <c r="D375" s="261" t="s">
        <v>173</v>
      </c>
      <c r="E375" s="262" t="s">
        <v>1</v>
      </c>
      <c r="F375" s="263" t="s">
        <v>468</v>
      </c>
      <c r="G375" s="260"/>
      <c r="H375" s="262" t="s">
        <v>1</v>
      </c>
      <c r="I375" s="264"/>
      <c r="J375" s="260"/>
      <c r="K375" s="260"/>
      <c r="L375" s="265"/>
      <c r="M375" s="266"/>
      <c r="N375" s="267"/>
      <c r="O375" s="267"/>
      <c r="P375" s="267"/>
      <c r="Q375" s="267"/>
      <c r="R375" s="267"/>
      <c r="S375" s="267"/>
      <c r="T375" s="268"/>
      <c r="U375" s="13"/>
      <c r="V375" s="13"/>
      <c r="W375" s="13"/>
      <c r="X375" s="13"/>
      <c r="Y375" s="13"/>
      <c r="Z375" s="13"/>
      <c r="AA375" s="13"/>
      <c r="AB375" s="13"/>
      <c r="AC375" s="13"/>
      <c r="AD375" s="13"/>
      <c r="AE375" s="13"/>
      <c r="AT375" s="269" t="s">
        <v>173</v>
      </c>
      <c r="AU375" s="269" t="s">
        <v>90</v>
      </c>
      <c r="AV375" s="13" t="s">
        <v>88</v>
      </c>
      <c r="AW375" s="13" t="s">
        <v>32</v>
      </c>
      <c r="AX375" s="13" t="s">
        <v>80</v>
      </c>
      <c r="AY375" s="269" t="s">
        <v>165</v>
      </c>
    </row>
    <row r="376" s="14" customFormat="1">
      <c r="A376" s="14"/>
      <c r="B376" s="270"/>
      <c r="C376" s="271"/>
      <c r="D376" s="261" t="s">
        <v>173</v>
      </c>
      <c r="E376" s="272" t="s">
        <v>1</v>
      </c>
      <c r="F376" s="273" t="s">
        <v>469</v>
      </c>
      <c r="G376" s="271"/>
      <c r="H376" s="274">
        <v>28.309999999999999</v>
      </c>
      <c r="I376" s="275"/>
      <c r="J376" s="271"/>
      <c r="K376" s="271"/>
      <c r="L376" s="276"/>
      <c r="M376" s="277"/>
      <c r="N376" s="278"/>
      <c r="O376" s="278"/>
      <c r="P376" s="278"/>
      <c r="Q376" s="278"/>
      <c r="R376" s="278"/>
      <c r="S376" s="278"/>
      <c r="T376" s="279"/>
      <c r="U376" s="14"/>
      <c r="V376" s="14"/>
      <c r="W376" s="14"/>
      <c r="X376" s="14"/>
      <c r="Y376" s="14"/>
      <c r="Z376" s="14"/>
      <c r="AA376" s="14"/>
      <c r="AB376" s="14"/>
      <c r="AC376" s="14"/>
      <c r="AD376" s="14"/>
      <c r="AE376" s="14"/>
      <c r="AT376" s="280" t="s">
        <v>173</v>
      </c>
      <c r="AU376" s="280" t="s">
        <v>90</v>
      </c>
      <c r="AV376" s="14" t="s">
        <v>90</v>
      </c>
      <c r="AW376" s="14" t="s">
        <v>32</v>
      </c>
      <c r="AX376" s="14" t="s">
        <v>80</v>
      </c>
      <c r="AY376" s="280" t="s">
        <v>165</v>
      </c>
    </row>
    <row r="377" s="15" customFormat="1">
      <c r="A377" s="15"/>
      <c r="B377" s="281"/>
      <c r="C377" s="282"/>
      <c r="D377" s="261" t="s">
        <v>173</v>
      </c>
      <c r="E377" s="283" t="s">
        <v>1</v>
      </c>
      <c r="F377" s="284" t="s">
        <v>176</v>
      </c>
      <c r="G377" s="282"/>
      <c r="H377" s="285">
        <v>28.309999999999999</v>
      </c>
      <c r="I377" s="286"/>
      <c r="J377" s="282"/>
      <c r="K377" s="282"/>
      <c r="L377" s="287"/>
      <c r="M377" s="288"/>
      <c r="N377" s="289"/>
      <c r="O377" s="289"/>
      <c r="P377" s="289"/>
      <c r="Q377" s="289"/>
      <c r="R377" s="289"/>
      <c r="S377" s="289"/>
      <c r="T377" s="290"/>
      <c r="U377" s="15"/>
      <c r="V377" s="15"/>
      <c r="W377" s="15"/>
      <c r="X377" s="15"/>
      <c r="Y377" s="15"/>
      <c r="Z377" s="15"/>
      <c r="AA377" s="15"/>
      <c r="AB377" s="15"/>
      <c r="AC377" s="15"/>
      <c r="AD377" s="15"/>
      <c r="AE377" s="15"/>
      <c r="AT377" s="291" t="s">
        <v>173</v>
      </c>
      <c r="AU377" s="291" t="s">
        <v>90</v>
      </c>
      <c r="AV377" s="15" t="s">
        <v>177</v>
      </c>
      <c r="AW377" s="15" t="s">
        <v>32</v>
      </c>
      <c r="AX377" s="15" t="s">
        <v>80</v>
      </c>
      <c r="AY377" s="291" t="s">
        <v>165</v>
      </c>
    </row>
    <row r="378" s="16" customFormat="1">
      <c r="A378" s="16"/>
      <c r="B378" s="292"/>
      <c r="C378" s="293"/>
      <c r="D378" s="261" t="s">
        <v>173</v>
      </c>
      <c r="E378" s="294" t="s">
        <v>1</v>
      </c>
      <c r="F378" s="295" t="s">
        <v>178</v>
      </c>
      <c r="G378" s="293"/>
      <c r="H378" s="296">
        <v>28.309999999999999</v>
      </c>
      <c r="I378" s="297"/>
      <c r="J378" s="293"/>
      <c r="K378" s="293"/>
      <c r="L378" s="298"/>
      <c r="M378" s="299"/>
      <c r="N378" s="300"/>
      <c r="O378" s="300"/>
      <c r="P378" s="300"/>
      <c r="Q378" s="300"/>
      <c r="R378" s="300"/>
      <c r="S378" s="300"/>
      <c r="T378" s="301"/>
      <c r="U378" s="16"/>
      <c r="V378" s="16"/>
      <c r="W378" s="16"/>
      <c r="X378" s="16"/>
      <c r="Y378" s="16"/>
      <c r="Z378" s="16"/>
      <c r="AA378" s="16"/>
      <c r="AB378" s="16"/>
      <c r="AC378" s="16"/>
      <c r="AD378" s="16"/>
      <c r="AE378" s="16"/>
      <c r="AT378" s="302" t="s">
        <v>173</v>
      </c>
      <c r="AU378" s="302" t="s">
        <v>90</v>
      </c>
      <c r="AV378" s="16" t="s">
        <v>171</v>
      </c>
      <c r="AW378" s="16" t="s">
        <v>32</v>
      </c>
      <c r="AX378" s="16" t="s">
        <v>88</v>
      </c>
      <c r="AY378" s="302" t="s">
        <v>165</v>
      </c>
    </row>
    <row r="379" s="2" customFormat="1" ht="37.8" customHeight="1">
      <c r="A379" s="41"/>
      <c r="B379" s="42"/>
      <c r="C379" s="246" t="s">
        <v>470</v>
      </c>
      <c r="D379" s="246" t="s">
        <v>167</v>
      </c>
      <c r="E379" s="247" t="s">
        <v>471</v>
      </c>
      <c r="F379" s="248" t="s">
        <v>472</v>
      </c>
      <c r="G379" s="249" t="s">
        <v>188</v>
      </c>
      <c r="H379" s="250">
        <v>13.472</v>
      </c>
      <c r="I379" s="251"/>
      <c r="J379" s="252">
        <f>ROUND(I379*H379,2)</f>
        <v>0</v>
      </c>
      <c r="K379" s="253"/>
      <c r="L379" s="44"/>
      <c r="M379" s="254" t="s">
        <v>1</v>
      </c>
      <c r="N379" s="255" t="s">
        <v>45</v>
      </c>
      <c r="O379" s="94"/>
      <c r="P379" s="256">
        <f>O379*H379</f>
        <v>0</v>
      </c>
      <c r="Q379" s="256">
        <v>0</v>
      </c>
      <c r="R379" s="256">
        <f>Q379*H379</f>
        <v>0</v>
      </c>
      <c r="S379" s="256">
        <v>1.6000000000000001</v>
      </c>
      <c r="T379" s="257">
        <f>S379*H379</f>
        <v>21.555199999999999</v>
      </c>
      <c r="U379" s="41"/>
      <c r="V379" s="41"/>
      <c r="W379" s="41"/>
      <c r="X379" s="41"/>
      <c r="Y379" s="41"/>
      <c r="Z379" s="41"/>
      <c r="AA379" s="41"/>
      <c r="AB379" s="41"/>
      <c r="AC379" s="41"/>
      <c r="AD379" s="41"/>
      <c r="AE379" s="41"/>
      <c r="AR379" s="258" t="s">
        <v>171</v>
      </c>
      <c r="AT379" s="258" t="s">
        <v>167</v>
      </c>
      <c r="AU379" s="258" t="s">
        <v>90</v>
      </c>
      <c r="AY379" s="18" t="s">
        <v>165</v>
      </c>
      <c r="BE379" s="146">
        <f>IF(N379="základní",J379,0)</f>
        <v>0</v>
      </c>
      <c r="BF379" s="146">
        <f>IF(N379="snížená",J379,0)</f>
        <v>0</v>
      </c>
      <c r="BG379" s="146">
        <f>IF(N379="zákl. přenesená",J379,0)</f>
        <v>0</v>
      </c>
      <c r="BH379" s="146">
        <f>IF(N379="sníž. přenesená",J379,0)</f>
        <v>0</v>
      </c>
      <c r="BI379" s="146">
        <f>IF(N379="nulová",J379,0)</f>
        <v>0</v>
      </c>
      <c r="BJ379" s="18" t="s">
        <v>88</v>
      </c>
      <c r="BK379" s="146">
        <f>ROUND(I379*H379,2)</f>
        <v>0</v>
      </c>
      <c r="BL379" s="18" t="s">
        <v>171</v>
      </c>
      <c r="BM379" s="258" t="s">
        <v>473</v>
      </c>
    </row>
    <row r="380" s="13" customFormat="1">
      <c r="A380" s="13"/>
      <c r="B380" s="259"/>
      <c r="C380" s="260"/>
      <c r="D380" s="261" t="s">
        <v>173</v>
      </c>
      <c r="E380" s="262" t="s">
        <v>1</v>
      </c>
      <c r="F380" s="263" t="s">
        <v>474</v>
      </c>
      <c r="G380" s="260"/>
      <c r="H380" s="262" t="s">
        <v>1</v>
      </c>
      <c r="I380" s="264"/>
      <c r="J380" s="260"/>
      <c r="K380" s="260"/>
      <c r="L380" s="265"/>
      <c r="M380" s="266"/>
      <c r="N380" s="267"/>
      <c r="O380" s="267"/>
      <c r="P380" s="267"/>
      <c r="Q380" s="267"/>
      <c r="R380" s="267"/>
      <c r="S380" s="267"/>
      <c r="T380" s="268"/>
      <c r="U380" s="13"/>
      <c r="V380" s="13"/>
      <c r="W380" s="13"/>
      <c r="X380" s="13"/>
      <c r="Y380" s="13"/>
      <c r="Z380" s="13"/>
      <c r="AA380" s="13"/>
      <c r="AB380" s="13"/>
      <c r="AC380" s="13"/>
      <c r="AD380" s="13"/>
      <c r="AE380" s="13"/>
      <c r="AT380" s="269" t="s">
        <v>173</v>
      </c>
      <c r="AU380" s="269" t="s">
        <v>90</v>
      </c>
      <c r="AV380" s="13" t="s">
        <v>88</v>
      </c>
      <c r="AW380" s="13" t="s">
        <v>32</v>
      </c>
      <c r="AX380" s="13" t="s">
        <v>80</v>
      </c>
      <c r="AY380" s="269" t="s">
        <v>165</v>
      </c>
    </row>
    <row r="381" s="14" customFormat="1">
      <c r="A381" s="14"/>
      <c r="B381" s="270"/>
      <c r="C381" s="271"/>
      <c r="D381" s="261" t="s">
        <v>173</v>
      </c>
      <c r="E381" s="272" t="s">
        <v>1</v>
      </c>
      <c r="F381" s="273" t="s">
        <v>475</v>
      </c>
      <c r="G381" s="271"/>
      <c r="H381" s="274">
        <v>13.472</v>
      </c>
      <c r="I381" s="275"/>
      <c r="J381" s="271"/>
      <c r="K381" s="271"/>
      <c r="L381" s="276"/>
      <c r="M381" s="277"/>
      <c r="N381" s="278"/>
      <c r="O381" s="278"/>
      <c r="P381" s="278"/>
      <c r="Q381" s="278"/>
      <c r="R381" s="278"/>
      <c r="S381" s="278"/>
      <c r="T381" s="279"/>
      <c r="U381" s="14"/>
      <c r="V381" s="14"/>
      <c r="W381" s="14"/>
      <c r="X381" s="14"/>
      <c r="Y381" s="14"/>
      <c r="Z381" s="14"/>
      <c r="AA381" s="14"/>
      <c r="AB381" s="14"/>
      <c r="AC381" s="14"/>
      <c r="AD381" s="14"/>
      <c r="AE381" s="14"/>
      <c r="AT381" s="280" t="s">
        <v>173</v>
      </c>
      <c r="AU381" s="280" t="s">
        <v>90</v>
      </c>
      <c r="AV381" s="14" t="s">
        <v>90</v>
      </c>
      <c r="AW381" s="14" t="s">
        <v>32</v>
      </c>
      <c r="AX381" s="14" t="s">
        <v>80</v>
      </c>
      <c r="AY381" s="280" t="s">
        <v>165</v>
      </c>
    </row>
    <row r="382" s="15" customFormat="1">
      <c r="A382" s="15"/>
      <c r="B382" s="281"/>
      <c r="C382" s="282"/>
      <c r="D382" s="261" t="s">
        <v>173</v>
      </c>
      <c r="E382" s="283" t="s">
        <v>1</v>
      </c>
      <c r="F382" s="284" t="s">
        <v>176</v>
      </c>
      <c r="G382" s="282"/>
      <c r="H382" s="285">
        <v>13.472</v>
      </c>
      <c r="I382" s="286"/>
      <c r="J382" s="282"/>
      <c r="K382" s="282"/>
      <c r="L382" s="287"/>
      <c r="M382" s="288"/>
      <c r="N382" s="289"/>
      <c r="O382" s="289"/>
      <c r="P382" s="289"/>
      <c r="Q382" s="289"/>
      <c r="R382" s="289"/>
      <c r="S382" s="289"/>
      <c r="T382" s="290"/>
      <c r="U382" s="15"/>
      <c r="V382" s="15"/>
      <c r="W382" s="15"/>
      <c r="X382" s="15"/>
      <c r="Y382" s="15"/>
      <c r="Z382" s="15"/>
      <c r="AA382" s="15"/>
      <c r="AB382" s="15"/>
      <c r="AC382" s="15"/>
      <c r="AD382" s="15"/>
      <c r="AE382" s="15"/>
      <c r="AT382" s="291" t="s">
        <v>173</v>
      </c>
      <c r="AU382" s="291" t="s">
        <v>90</v>
      </c>
      <c r="AV382" s="15" t="s">
        <v>177</v>
      </c>
      <c r="AW382" s="15" t="s">
        <v>32</v>
      </c>
      <c r="AX382" s="15" t="s">
        <v>80</v>
      </c>
      <c r="AY382" s="291" t="s">
        <v>165</v>
      </c>
    </row>
    <row r="383" s="16" customFormat="1">
      <c r="A383" s="16"/>
      <c r="B383" s="292"/>
      <c r="C383" s="293"/>
      <c r="D383" s="261" t="s">
        <v>173</v>
      </c>
      <c r="E383" s="294" t="s">
        <v>1</v>
      </c>
      <c r="F383" s="295" t="s">
        <v>178</v>
      </c>
      <c r="G383" s="293"/>
      <c r="H383" s="296">
        <v>13.472</v>
      </c>
      <c r="I383" s="297"/>
      <c r="J383" s="293"/>
      <c r="K383" s="293"/>
      <c r="L383" s="298"/>
      <c r="M383" s="299"/>
      <c r="N383" s="300"/>
      <c r="O383" s="300"/>
      <c r="P383" s="300"/>
      <c r="Q383" s="300"/>
      <c r="R383" s="300"/>
      <c r="S383" s="300"/>
      <c r="T383" s="301"/>
      <c r="U383" s="16"/>
      <c r="V383" s="16"/>
      <c r="W383" s="16"/>
      <c r="X383" s="16"/>
      <c r="Y383" s="16"/>
      <c r="Z383" s="16"/>
      <c r="AA383" s="16"/>
      <c r="AB383" s="16"/>
      <c r="AC383" s="16"/>
      <c r="AD383" s="16"/>
      <c r="AE383" s="16"/>
      <c r="AT383" s="302" t="s">
        <v>173</v>
      </c>
      <c r="AU383" s="302" t="s">
        <v>90</v>
      </c>
      <c r="AV383" s="16" t="s">
        <v>171</v>
      </c>
      <c r="AW383" s="16" t="s">
        <v>32</v>
      </c>
      <c r="AX383" s="16" t="s">
        <v>88</v>
      </c>
      <c r="AY383" s="302" t="s">
        <v>165</v>
      </c>
    </row>
    <row r="384" s="2" customFormat="1" ht="24.15" customHeight="1">
      <c r="A384" s="41"/>
      <c r="B384" s="42"/>
      <c r="C384" s="246" t="s">
        <v>476</v>
      </c>
      <c r="D384" s="246" t="s">
        <v>167</v>
      </c>
      <c r="E384" s="247" t="s">
        <v>477</v>
      </c>
      <c r="F384" s="248" t="s">
        <v>478</v>
      </c>
      <c r="G384" s="249" t="s">
        <v>188</v>
      </c>
      <c r="H384" s="250">
        <v>28.98</v>
      </c>
      <c r="I384" s="251"/>
      <c r="J384" s="252">
        <f>ROUND(I384*H384,2)</f>
        <v>0</v>
      </c>
      <c r="K384" s="253"/>
      <c r="L384" s="44"/>
      <c r="M384" s="254" t="s">
        <v>1</v>
      </c>
      <c r="N384" s="255" t="s">
        <v>45</v>
      </c>
      <c r="O384" s="94"/>
      <c r="P384" s="256">
        <f>O384*H384</f>
        <v>0</v>
      </c>
      <c r="Q384" s="256">
        <v>0</v>
      </c>
      <c r="R384" s="256">
        <f>Q384*H384</f>
        <v>0</v>
      </c>
      <c r="S384" s="256">
        <v>1.6000000000000001</v>
      </c>
      <c r="T384" s="257">
        <f>S384*H384</f>
        <v>46.368000000000002</v>
      </c>
      <c r="U384" s="41"/>
      <c r="V384" s="41"/>
      <c r="W384" s="41"/>
      <c r="X384" s="41"/>
      <c r="Y384" s="41"/>
      <c r="Z384" s="41"/>
      <c r="AA384" s="41"/>
      <c r="AB384" s="41"/>
      <c r="AC384" s="41"/>
      <c r="AD384" s="41"/>
      <c r="AE384" s="41"/>
      <c r="AR384" s="258" t="s">
        <v>243</v>
      </c>
      <c r="AT384" s="258" t="s">
        <v>167</v>
      </c>
      <c r="AU384" s="258" t="s">
        <v>90</v>
      </c>
      <c r="AY384" s="18" t="s">
        <v>165</v>
      </c>
      <c r="BE384" s="146">
        <f>IF(N384="základní",J384,0)</f>
        <v>0</v>
      </c>
      <c r="BF384" s="146">
        <f>IF(N384="snížená",J384,0)</f>
        <v>0</v>
      </c>
      <c r="BG384" s="146">
        <f>IF(N384="zákl. přenesená",J384,0)</f>
        <v>0</v>
      </c>
      <c r="BH384" s="146">
        <f>IF(N384="sníž. přenesená",J384,0)</f>
        <v>0</v>
      </c>
      <c r="BI384" s="146">
        <f>IF(N384="nulová",J384,0)</f>
        <v>0</v>
      </c>
      <c r="BJ384" s="18" t="s">
        <v>88</v>
      </c>
      <c r="BK384" s="146">
        <f>ROUND(I384*H384,2)</f>
        <v>0</v>
      </c>
      <c r="BL384" s="18" t="s">
        <v>243</v>
      </c>
      <c r="BM384" s="258" t="s">
        <v>479</v>
      </c>
    </row>
    <row r="385" s="13" customFormat="1">
      <c r="A385" s="13"/>
      <c r="B385" s="259"/>
      <c r="C385" s="260"/>
      <c r="D385" s="261" t="s">
        <v>173</v>
      </c>
      <c r="E385" s="262" t="s">
        <v>1</v>
      </c>
      <c r="F385" s="263" t="s">
        <v>480</v>
      </c>
      <c r="G385" s="260"/>
      <c r="H385" s="262" t="s">
        <v>1</v>
      </c>
      <c r="I385" s="264"/>
      <c r="J385" s="260"/>
      <c r="K385" s="260"/>
      <c r="L385" s="265"/>
      <c r="M385" s="266"/>
      <c r="N385" s="267"/>
      <c r="O385" s="267"/>
      <c r="P385" s="267"/>
      <c r="Q385" s="267"/>
      <c r="R385" s="267"/>
      <c r="S385" s="267"/>
      <c r="T385" s="268"/>
      <c r="U385" s="13"/>
      <c r="V385" s="13"/>
      <c r="W385" s="13"/>
      <c r="X385" s="13"/>
      <c r="Y385" s="13"/>
      <c r="Z385" s="13"/>
      <c r="AA385" s="13"/>
      <c r="AB385" s="13"/>
      <c r="AC385" s="13"/>
      <c r="AD385" s="13"/>
      <c r="AE385" s="13"/>
      <c r="AT385" s="269" t="s">
        <v>173</v>
      </c>
      <c r="AU385" s="269" t="s">
        <v>90</v>
      </c>
      <c r="AV385" s="13" t="s">
        <v>88</v>
      </c>
      <c r="AW385" s="13" t="s">
        <v>32</v>
      </c>
      <c r="AX385" s="13" t="s">
        <v>80</v>
      </c>
      <c r="AY385" s="269" t="s">
        <v>165</v>
      </c>
    </row>
    <row r="386" s="14" customFormat="1">
      <c r="A386" s="14"/>
      <c r="B386" s="270"/>
      <c r="C386" s="271"/>
      <c r="D386" s="261" t="s">
        <v>173</v>
      </c>
      <c r="E386" s="272" t="s">
        <v>1</v>
      </c>
      <c r="F386" s="273" t="s">
        <v>481</v>
      </c>
      <c r="G386" s="271"/>
      <c r="H386" s="274">
        <v>28.98</v>
      </c>
      <c r="I386" s="275"/>
      <c r="J386" s="271"/>
      <c r="K386" s="271"/>
      <c r="L386" s="276"/>
      <c r="M386" s="277"/>
      <c r="N386" s="278"/>
      <c r="O386" s="278"/>
      <c r="P386" s="278"/>
      <c r="Q386" s="278"/>
      <c r="R386" s="278"/>
      <c r="S386" s="278"/>
      <c r="T386" s="279"/>
      <c r="U386" s="14"/>
      <c r="V386" s="14"/>
      <c r="W386" s="14"/>
      <c r="X386" s="14"/>
      <c r="Y386" s="14"/>
      <c r="Z386" s="14"/>
      <c r="AA386" s="14"/>
      <c r="AB386" s="14"/>
      <c r="AC386" s="14"/>
      <c r="AD386" s="14"/>
      <c r="AE386" s="14"/>
      <c r="AT386" s="280" t="s">
        <v>173</v>
      </c>
      <c r="AU386" s="280" t="s">
        <v>90</v>
      </c>
      <c r="AV386" s="14" t="s">
        <v>90</v>
      </c>
      <c r="AW386" s="14" t="s">
        <v>32</v>
      </c>
      <c r="AX386" s="14" t="s">
        <v>80</v>
      </c>
      <c r="AY386" s="280" t="s">
        <v>165</v>
      </c>
    </row>
    <row r="387" s="15" customFormat="1">
      <c r="A387" s="15"/>
      <c r="B387" s="281"/>
      <c r="C387" s="282"/>
      <c r="D387" s="261" t="s">
        <v>173</v>
      </c>
      <c r="E387" s="283" t="s">
        <v>1</v>
      </c>
      <c r="F387" s="284" t="s">
        <v>176</v>
      </c>
      <c r="G387" s="282"/>
      <c r="H387" s="285">
        <v>28.98</v>
      </c>
      <c r="I387" s="286"/>
      <c r="J387" s="282"/>
      <c r="K387" s="282"/>
      <c r="L387" s="287"/>
      <c r="M387" s="288"/>
      <c r="N387" s="289"/>
      <c r="O387" s="289"/>
      <c r="P387" s="289"/>
      <c r="Q387" s="289"/>
      <c r="R387" s="289"/>
      <c r="S387" s="289"/>
      <c r="T387" s="290"/>
      <c r="U387" s="15"/>
      <c r="V387" s="15"/>
      <c r="W387" s="15"/>
      <c r="X387" s="15"/>
      <c r="Y387" s="15"/>
      <c r="Z387" s="15"/>
      <c r="AA387" s="15"/>
      <c r="AB387" s="15"/>
      <c r="AC387" s="15"/>
      <c r="AD387" s="15"/>
      <c r="AE387" s="15"/>
      <c r="AT387" s="291" t="s">
        <v>173</v>
      </c>
      <c r="AU387" s="291" t="s">
        <v>90</v>
      </c>
      <c r="AV387" s="15" t="s">
        <v>177</v>
      </c>
      <c r="AW387" s="15" t="s">
        <v>32</v>
      </c>
      <c r="AX387" s="15" t="s">
        <v>80</v>
      </c>
      <c r="AY387" s="291" t="s">
        <v>165</v>
      </c>
    </row>
    <row r="388" s="16" customFormat="1">
      <c r="A388" s="16"/>
      <c r="B388" s="292"/>
      <c r="C388" s="293"/>
      <c r="D388" s="261" t="s">
        <v>173</v>
      </c>
      <c r="E388" s="294" t="s">
        <v>1</v>
      </c>
      <c r="F388" s="295" t="s">
        <v>178</v>
      </c>
      <c r="G388" s="293"/>
      <c r="H388" s="296">
        <v>28.98</v>
      </c>
      <c r="I388" s="297"/>
      <c r="J388" s="293"/>
      <c r="K388" s="293"/>
      <c r="L388" s="298"/>
      <c r="M388" s="299"/>
      <c r="N388" s="300"/>
      <c r="O388" s="300"/>
      <c r="P388" s="300"/>
      <c r="Q388" s="300"/>
      <c r="R388" s="300"/>
      <c r="S388" s="300"/>
      <c r="T388" s="301"/>
      <c r="U388" s="16"/>
      <c r="V388" s="16"/>
      <c r="W388" s="16"/>
      <c r="X388" s="16"/>
      <c r="Y388" s="16"/>
      <c r="Z388" s="16"/>
      <c r="AA388" s="16"/>
      <c r="AB388" s="16"/>
      <c r="AC388" s="16"/>
      <c r="AD388" s="16"/>
      <c r="AE388" s="16"/>
      <c r="AT388" s="302" t="s">
        <v>173</v>
      </c>
      <c r="AU388" s="302" t="s">
        <v>90</v>
      </c>
      <c r="AV388" s="16" t="s">
        <v>171</v>
      </c>
      <c r="AW388" s="16" t="s">
        <v>32</v>
      </c>
      <c r="AX388" s="16" t="s">
        <v>88</v>
      </c>
      <c r="AY388" s="302" t="s">
        <v>165</v>
      </c>
    </row>
    <row r="389" s="2" customFormat="1" ht="44.25" customHeight="1">
      <c r="A389" s="41"/>
      <c r="B389" s="42"/>
      <c r="C389" s="246" t="s">
        <v>482</v>
      </c>
      <c r="D389" s="246" t="s">
        <v>167</v>
      </c>
      <c r="E389" s="247" t="s">
        <v>483</v>
      </c>
      <c r="F389" s="248" t="s">
        <v>484</v>
      </c>
      <c r="G389" s="249" t="s">
        <v>170</v>
      </c>
      <c r="H389" s="250">
        <v>0.90000000000000002</v>
      </c>
      <c r="I389" s="251"/>
      <c r="J389" s="252">
        <f>ROUND(I389*H389,2)</f>
        <v>0</v>
      </c>
      <c r="K389" s="253"/>
      <c r="L389" s="44"/>
      <c r="M389" s="254" t="s">
        <v>1</v>
      </c>
      <c r="N389" s="255" t="s">
        <v>45</v>
      </c>
      <c r="O389" s="94"/>
      <c r="P389" s="256">
        <f>O389*H389</f>
        <v>0</v>
      </c>
      <c r="Q389" s="256">
        <v>0</v>
      </c>
      <c r="R389" s="256">
        <f>Q389*H389</f>
        <v>0</v>
      </c>
      <c r="S389" s="256">
        <v>0.048000000000000001</v>
      </c>
      <c r="T389" s="257">
        <f>S389*H389</f>
        <v>0.043200000000000002</v>
      </c>
      <c r="U389" s="41"/>
      <c r="V389" s="41"/>
      <c r="W389" s="41"/>
      <c r="X389" s="41"/>
      <c r="Y389" s="41"/>
      <c r="Z389" s="41"/>
      <c r="AA389" s="41"/>
      <c r="AB389" s="41"/>
      <c r="AC389" s="41"/>
      <c r="AD389" s="41"/>
      <c r="AE389" s="41"/>
      <c r="AR389" s="258" t="s">
        <v>171</v>
      </c>
      <c r="AT389" s="258" t="s">
        <v>167</v>
      </c>
      <c r="AU389" s="258" t="s">
        <v>90</v>
      </c>
      <c r="AY389" s="18" t="s">
        <v>165</v>
      </c>
      <c r="BE389" s="146">
        <f>IF(N389="základní",J389,0)</f>
        <v>0</v>
      </c>
      <c r="BF389" s="146">
        <f>IF(N389="snížená",J389,0)</f>
        <v>0</v>
      </c>
      <c r="BG389" s="146">
        <f>IF(N389="zákl. přenesená",J389,0)</f>
        <v>0</v>
      </c>
      <c r="BH389" s="146">
        <f>IF(N389="sníž. přenesená",J389,0)</f>
        <v>0</v>
      </c>
      <c r="BI389" s="146">
        <f>IF(N389="nulová",J389,0)</f>
        <v>0</v>
      </c>
      <c r="BJ389" s="18" t="s">
        <v>88</v>
      </c>
      <c r="BK389" s="146">
        <f>ROUND(I389*H389,2)</f>
        <v>0</v>
      </c>
      <c r="BL389" s="18" t="s">
        <v>171</v>
      </c>
      <c r="BM389" s="258" t="s">
        <v>485</v>
      </c>
    </row>
    <row r="390" s="13" customFormat="1">
      <c r="A390" s="13"/>
      <c r="B390" s="259"/>
      <c r="C390" s="260"/>
      <c r="D390" s="261" t="s">
        <v>173</v>
      </c>
      <c r="E390" s="262" t="s">
        <v>1</v>
      </c>
      <c r="F390" s="263" t="s">
        <v>486</v>
      </c>
      <c r="G390" s="260"/>
      <c r="H390" s="262" t="s">
        <v>1</v>
      </c>
      <c r="I390" s="264"/>
      <c r="J390" s="260"/>
      <c r="K390" s="260"/>
      <c r="L390" s="265"/>
      <c r="M390" s="266"/>
      <c r="N390" s="267"/>
      <c r="O390" s="267"/>
      <c r="P390" s="267"/>
      <c r="Q390" s="267"/>
      <c r="R390" s="267"/>
      <c r="S390" s="267"/>
      <c r="T390" s="268"/>
      <c r="U390" s="13"/>
      <c r="V390" s="13"/>
      <c r="W390" s="13"/>
      <c r="X390" s="13"/>
      <c r="Y390" s="13"/>
      <c r="Z390" s="13"/>
      <c r="AA390" s="13"/>
      <c r="AB390" s="13"/>
      <c r="AC390" s="13"/>
      <c r="AD390" s="13"/>
      <c r="AE390" s="13"/>
      <c r="AT390" s="269" t="s">
        <v>173</v>
      </c>
      <c r="AU390" s="269" t="s">
        <v>90</v>
      </c>
      <c r="AV390" s="13" t="s">
        <v>88</v>
      </c>
      <c r="AW390" s="13" t="s">
        <v>32</v>
      </c>
      <c r="AX390" s="13" t="s">
        <v>80</v>
      </c>
      <c r="AY390" s="269" t="s">
        <v>165</v>
      </c>
    </row>
    <row r="391" s="14" customFormat="1">
      <c r="A391" s="14"/>
      <c r="B391" s="270"/>
      <c r="C391" s="271"/>
      <c r="D391" s="261" t="s">
        <v>173</v>
      </c>
      <c r="E391" s="272" t="s">
        <v>1</v>
      </c>
      <c r="F391" s="273" t="s">
        <v>487</v>
      </c>
      <c r="G391" s="271"/>
      <c r="H391" s="274">
        <v>0.90000000000000002</v>
      </c>
      <c r="I391" s="275"/>
      <c r="J391" s="271"/>
      <c r="K391" s="271"/>
      <c r="L391" s="276"/>
      <c r="M391" s="277"/>
      <c r="N391" s="278"/>
      <c r="O391" s="278"/>
      <c r="P391" s="278"/>
      <c r="Q391" s="278"/>
      <c r="R391" s="278"/>
      <c r="S391" s="278"/>
      <c r="T391" s="279"/>
      <c r="U391" s="14"/>
      <c r="V391" s="14"/>
      <c r="W391" s="14"/>
      <c r="X391" s="14"/>
      <c r="Y391" s="14"/>
      <c r="Z391" s="14"/>
      <c r="AA391" s="14"/>
      <c r="AB391" s="14"/>
      <c r="AC391" s="14"/>
      <c r="AD391" s="14"/>
      <c r="AE391" s="14"/>
      <c r="AT391" s="280" t="s">
        <v>173</v>
      </c>
      <c r="AU391" s="280" t="s">
        <v>90</v>
      </c>
      <c r="AV391" s="14" t="s">
        <v>90</v>
      </c>
      <c r="AW391" s="14" t="s">
        <v>32</v>
      </c>
      <c r="AX391" s="14" t="s">
        <v>80</v>
      </c>
      <c r="AY391" s="280" t="s">
        <v>165</v>
      </c>
    </row>
    <row r="392" s="15" customFormat="1">
      <c r="A392" s="15"/>
      <c r="B392" s="281"/>
      <c r="C392" s="282"/>
      <c r="D392" s="261" t="s">
        <v>173</v>
      </c>
      <c r="E392" s="283" t="s">
        <v>1</v>
      </c>
      <c r="F392" s="284" t="s">
        <v>176</v>
      </c>
      <c r="G392" s="282"/>
      <c r="H392" s="285">
        <v>0.90000000000000002</v>
      </c>
      <c r="I392" s="286"/>
      <c r="J392" s="282"/>
      <c r="K392" s="282"/>
      <c r="L392" s="287"/>
      <c r="M392" s="288"/>
      <c r="N392" s="289"/>
      <c r="O392" s="289"/>
      <c r="P392" s="289"/>
      <c r="Q392" s="289"/>
      <c r="R392" s="289"/>
      <c r="S392" s="289"/>
      <c r="T392" s="290"/>
      <c r="U392" s="15"/>
      <c r="V392" s="15"/>
      <c r="W392" s="15"/>
      <c r="X392" s="15"/>
      <c r="Y392" s="15"/>
      <c r="Z392" s="15"/>
      <c r="AA392" s="15"/>
      <c r="AB392" s="15"/>
      <c r="AC392" s="15"/>
      <c r="AD392" s="15"/>
      <c r="AE392" s="15"/>
      <c r="AT392" s="291" t="s">
        <v>173</v>
      </c>
      <c r="AU392" s="291" t="s">
        <v>90</v>
      </c>
      <c r="AV392" s="15" t="s">
        <v>177</v>
      </c>
      <c r="AW392" s="15" t="s">
        <v>32</v>
      </c>
      <c r="AX392" s="15" t="s">
        <v>80</v>
      </c>
      <c r="AY392" s="291" t="s">
        <v>165</v>
      </c>
    </row>
    <row r="393" s="16" customFormat="1">
      <c r="A393" s="16"/>
      <c r="B393" s="292"/>
      <c r="C393" s="293"/>
      <c r="D393" s="261" t="s">
        <v>173</v>
      </c>
      <c r="E393" s="294" t="s">
        <v>1</v>
      </c>
      <c r="F393" s="295" t="s">
        <v>178</v>
      </c>
      <c r="G393" s="293"/>
      <c r="H393" s="296">
        <v>0.90000000000000002</v>
      </c>
      <c r="I393" s="297"/>
      <c r="J393" s="293"/>
      <c r="K393" s="293"/>
      <c r="L393" s="298"/>
      <c r="M393" s="299"/>
      <c r="N393" s="300"/>
      <c r="O393" s="300"/>
      <c r="P393" s="300"/>
      <c r="Q393" s="300"/>
      <c r="R393" s="300"/>
      <c r="S393" s="300"/>
      <c r="T393" s="301"/>
      <c r="U393" s="16"/>
      <c r="V393" s="16"/>
      <c r="W393" s="16"/>
      <c r="X393" s="16"/>
      <c r="Y393" s="16"/>
      <c r="Z393" s="16"/>
      <c r="AA393" s="16"/>
      <c r="AB393" s="16"/>
      <c r="AC393" s="16"/>
      <c r="AD393" s="16"/>
      <c r="AE393" s="16"/>
      <c r="AT393" s="302" t="s">
        <v>173</v>
      </c>
      <c r="AU393" s="302" t="s">
        <v>90</v>
      </c>
      <c r="AV393" s="16" t="s">
        <v>171</v>
      </c>
      <c r="AW393" s="16" t="s">
        <v>32</v>
      </c>
      <c r="AX393" s="16" t="s">
        <v>88</v>
      </c>
      <c r="AY393" s="302" t="s">
        <v>165</v>
      </c>
    </row>
    <row r="394" s="2" customFormat="1" ht="44.25" customHeight="1">
      <c r="A394" s="41"/>
      <c r="B394" s="42"/>
      <c r="C394" s="246" t="s">
        <v>488</v>
      </c>
      <c r="D394" s="246" t="s">
        <v>167</v>
      </c>
      <c r="E394" s="247" t="s">
        <v>489</v>
      </c>
      <c r="F394" s="248" t="s">
        <v>490</v>
      </c>
      <c r="G394" s="249" t="s">
        <v>170</v>
      </c>
      <c r="H394" s="250">
        <v>18.899999999999999</v>
      </c>
      <c r="I394" s="251"/>
      <c r="J394" s="252">
        <f>ROUND(I394*H394,2)</f>
        <v>0</v>
      </c>
      <c r="K394" s="253"/>
      <c r="L394" s="44"/>
      <c r="M394" s="254" t="s">
        <v>1</v>
      </c>
      <c r="N394" s="255" t="s">
        <v>45</v>
      </c>
      <c r="O394" s="94"/>
      <c r="P394" s="256">
        <f>O394*H394</f>
        <v>0</v>
      </c>
      <c r="Q394" s="256">
        <v>0</v>
      </c>
      <c r="R394" s="256">
        <f>Q394*H394</f>
        <v>0</v>
      </c>
      <c r="S394" s="256">
        <v>0.034000000000000002</v>
      </c>
      <c r="T394" s="257">
        <f>S394*H394</f>
        <v>0.64259999999999995</v>
      </c>
      <c r="U394" s="41"/>
      <c r="V394" s="41"/>
      <c r="W394" s="41"/>
      <c r="X394" s="41"/>
      <c r="Y394" s="41"/>
      <c r="Z394" s="41"/>
      <c r="AA394" s="41"/>
      <c r="AB394" s="41"/>
      <c r="AC394" s="41"/>
      <c r="AD394" s="41"/>
      <c r="AE394" s="41"/>
      <c r="AR394" s="258" t="s">
        <v>171</v>
      </c>
      <c r="AT394" s="258" t="s">
        <v>167</v>
      </c>
      <c r="AU394" s="258" t="s">
        <v>90</v>
      </c>
      <c r="AY394" s="18" t="s">
        <v>165</v>
      </c>
      <c r="BE394" s="146">
        <f>IF(N394="základní",J394,0)</f>
        <v>0</v>
      </c>
      <c r="BF394" s="146">
        <f>IF(N394="snížená",J394,0)</f>
        <v>0</v>
      </c>
      <c r="BG394" s="146">
        <f>IF(N394="zákl. přenesená",J394,0)</f>
        <v>0</v>
      </c>
      <c r="BH394" s="146">
        <f>IF(N394="sníž. přenesená",J394,0)</f>
        <v>0</v>
      </c>
      <c r="BI394" s="146">
        <f>IF(N394="nulová",J394,0)</f>
        <v>0</v>
      </c>
      <c r="BJ394" s="18" t="s">
        <v>88</v>
      </c>
      <c r="BK394" s="146">
        <f>ROUND(I394*H394,2)</f>
        <v>0</v>
      </c>
      <c r="BL394" s="18" t="s">
        <v>171</v>
      </c>
      <c r="BM394" s="258" t="s">
        <v>491</v>
      </c>
    </row>
    <row r="395" s="13" customFormat="1">
      <c r="A395" s="13"/>
      <c r="B395" s="259"/>
      <c r="C395" s="260"/>
      <c r="D395" s="261" t="s">
        <v>173</v>
      </c>
      <c r="E395" s="262" t="s">
        <v>1</v>
      </c>
      <c r="F395" s="263" t="s">
        <v>486</v>
      </c>
      <c r="G395" s="260"/>
      <c r="H395" s="262" t="s">
        <v>1</v>
      </c>
      <c r="I395" s="264"/>
      <c r="J395" s="260"/>
      <c r="K395" s="260"/>
      <c r="L395" s="265"/>
      <c r="M395" s="266"/>
      <c r="N395" s="267"/>
      <c r="O395" s="267"/>
      <c r="P395" s="267"/>
      <c r="Q395" s="267"/>
      <c r="R395" s="267"/>
      <c r="S395" s="267"/>
      <c r="T395" s="268"/>
      <c r="U395" s="13"/>
      <c r="V395" s="13"/>
      <c r="W395" s="13"/>
      <c r="X395" s="13"/>
      <c r="Y395" s="13"/>
      <c r="Z395" s="13"/>
      <c r="AA395" s="13"/>
      <c r="AB395" s="13"/>
      <c r="AC395" s="13"/>
      <c r="AD395" s="13"/>
      <c r="AE395" s="13"/>
      <c r="AT395" s="269" t="s">
        <v>173</v>
      </c>
      <c r="AU395" s="269" t="s">
        <v>90</v>
      </c>
      <c r="AV395" s="13" t="s">
        <v>88</v>
      </c>
      <c r="AW395" s="13" t="s">
        <v>32</v>
      </c>
      <c r="AX395" s="13" t="s">
        <v>80</v>
      </c>
      <c r="AY395" s="269" t="s">
        <v>165</v>
      </c>
    </row>
    <row r="396" s="14" customFormat="1">
      <c r="A396" s="14"/>
      <c r="B396" s="270"/>
      <c r="C396" s="271"/>
      <c r="D396" s="261" t="s">
        <v>173</v>
      </c>
      <c r="E396" s="272" t="s">
        <v>1</v>
      </c>
      <c r="F396" s="273" t="s">
        <v>492</v>
      </c>
      <c r="G396" s="271"/>
      <c r="H396" s="274">
        <v>13.5</v>
      </c>
      <c r="I396" s="275"/>
      <c r="J396" s="271"/>
      <c r="K396" s="271"/>
      <c r="L396" s="276"/>
      <c r="M396" s="277"/>
      <c r="N396" s="278"/>
      <c r="O396" s="278"/>
      <c r="P396" s="278"/>
      <c r="Q396" s="278"/>
      <c r="R396" s="278"/>
      <c r="S396" s="278"/>
      <c r="T396" s="279"/>
      <c r="U396" s="14"/>
      <c r="V396" s="14"/>
      <c r="W396" s="14"/>
      <c r="X396" s="14"/>
      <c r="Y396" s="14"/>
      <c r="Z396" s="14"/>
      <c r="AA396" s="14"/>
      <c r="AB396" s="14"/>
      <c r="AC396" s="14"/>
      <c r="AD396" s="14"/>
      <c r="AE396" s="14"/>
      <c r="AT396" s="280" t="s">
        <v>173</v>
      </c>
      <c r="AU396" s="280" t="s">
        <v>90</v>
      </c>
      <c r="AV396" s="14" t="s">
        <v>90</v>
      </c>
      <c r="AW396" s="14" t="s">
        <v>32</v>
      </c>
      <c r="AX396" s="14" t="s">
        <v>80</v>
      </c>
      <c r="AY396" s="280" t="s">
        <v>165</v>
      </c>
    </row>
    <row r="397" s="14" customFormat="1">
      <c r="A397" s="14"/>
      <c r="B397" s="270"/>
      <c r="C397" s="271"/>
      <c r="D397" s="261" t="s">
        <v>173</v>
      </c>
      <c r="E397" s="272" t="s">
        <v>1</v>
      </c>
      <c r="F397" s="273" t="s">
        <v>493</v>
      </c>
      <c r="G397" s="271"/>
      <c r="H397" s="274">
        <v>5.4000000000000004</v>
      </c>
      <c r="I397" s="275"/>
      <c r="J397" s="271"/>
      <c r="K397" s="271"/>
      <c r="L397" s="276"/>
      <c r="M397" s="277"/>
      <c r="N397" s="278"/>
      <c r="O397" s="278"/>
      <c r="P397" s="278"/>
      <c r="Q397" s="278"/>
      <c r="R397" s="278"/>
      <c r="S397" s="278"/>
      <c r="T397" s="279"/>
      <c r="U397" s="14"/>
      <c r="V397" s="14"/>
      <c r="W397" s="14"/>
      <c r="X397" s="14"/>
      <c r="Y397" s="14"/>
      <c r="Z397" s="14"/>
      <c r="AA397" s="14"/>
      <c r="AB397" s="14"/>
      <c r="AC397" s="14"/>
      <c r="AD397" s="14"/>
      <c r="AE397" s="14"/>
      <c r="AT397" s="280" t="s">
        <v>173</v>
      </c>
      <c r="AU397" s="280" t="s">
        <v>90</v>
      </c>
      <c r="AV397" s="14" t="s">
        <v>90</v>
      </c>
      <c r="AW397" s="14" t="s">
        <v>32</v>
      </c>
      <c r="AX397" s="14" t="s">
        <v>80</v>
      </c>
      <c r="AY397" s="280" t="s">
        <v>165</v>
      </c>
    </row>
    <row r="398" s="15" customFormat="1">
      <c r="A398" s="15"/>
      <c r="B398" s="281"/>
      <c r="C398" s="282"/>
      <c r="D398" s="261" t="s">
        <v>173</v>
      </c>
      <c r="E398" s="283" t="s">
        <v>1</v>
      </c>
      <c r="F398" s="284" t="s">
        <v>176</v>
      </c>
      <c r="G398" s="282"/>
      <c r="H398" s="285">
        <v>18.899999999999999</v>
      </c>
      <c r="I398" s="286"/>
      <c r="J398" s="282"/>
      <c r="K398" s="282"/>
      <c r="L398" s="287"/>
      <c r="M398" s="288"/>
      <c r="N398" s="289"/>
      <c r="O398" s="289"/>
      <c r="P398" s="289"/>
      <c r="Q398" s="289"/>
      <c r="R398" s="289"/>
      <c r="S398" s="289"/>
      <c r="T398" s="290"/>
      <c r="U398" s="15"/>
      <c r="V398" s="15"/>
      <c r="W398" s="15"/>
      <c r="X398" s="15"/>
      <c r="Y398" s="15"/>
      <c r="Z398" s="15"/>
      <c r="AA398" s="15"/>
      <c r="AB398" s="15"/>
      <c r="AC398" s="15"/>
      <c r="AD398" s="15"/>
      <c r="AE398" s="15"/>
      <c r="AT398" s="291" t="s">
        <v>173</v>
      </c>
      <c r="AU398" s="291" t="s">
        <v>90</v>
      </c>
      <c r="AV398" s="15" t="s">
        <v>177</v>
      </c>
      <c r="AW398" s="15" t="s">
        <v>32</v>
      </c>
      <c r="AX398" s="15" t="s">
        <v>80</v>
      </c>
      <c r="AY398" s="291" t="s">
        <v>165</v>
      </c>
    </row>
    <row r="399" s="16" customFormat="1">
      <c r="A399" s="16"/>
      <c r="B399" s="292"/>
      <c r="C399" s="293"/>
      <c r="D399" s="261" t="s">
        <v>173</v>
      </c>
      <c r="E399" s="294" t="s">
        <v>1</v>
      </c>
      <c r="F399" s="295" t="s">
        <v>178</v>
      </c>
      <c r="G399" s="293"/>
      <c r="H399" s="296">
        <v>18.899999999999999</v>
      </c>
      <c r="I399" s="297"/>
      <c r="J399" s="293"/>
      <c r="K399" s="293"/>
      <c r="L399" s="298"/>
      <c r="M399" s="299"/>
      <c r="N399" s="300"/>
      <c r="O399" s="300"/>
      <c r="P399" s="300"/>
      <c r="Q399" s="300"/>
      <c r="R399" s="300"/>
      <c r="S399" s="300"/>
      <c r="T399" s="301"/>
      <c r="U399" s="16"/>
      <c r="V399" s="16"/>
      <c r="W399" s="16"/>
      <c r="X399" s="16"/>
      <c r="Y399" s="16"/>
      <c r="Z399" s="16"/>
      <c r="AA399" s="16"/>
      <c r="AB399" s="16"/>
      <c r="AC399" s="16"/>
      <c r="AD399" s="16"/>
      <c r="AE399" s="16"/>
      <c r="AT399" s="302" t="s">
        <v>173</v>
      </c>
      <c r="AU399" s="302" t="s">
        <v>90</v>
      </c>
      <c r="AV399" s="16" t="s">
        <v>171</v>
      </c>
      <c r="AW399" s="16" t="s">
        <v>32</v>
      </c>
      <c r="AX399" s="16" t="s">
        <v>88</v>
      </c>
      <c r="AY399" s="302" t="s">
        <v>165</v>
      </c>
    </row>
    <row r="400" s="2" customFormat="1" ht="37.8" customHeight="1">
      <c r="A400" s="41"/>
      <c r="B400" s="42"/>
      <c r="C400" s="246" t="s">
        <v>494</v>
      </c>
      <c r="D400" s="246" t="s">
        <v>167</v>
      </c>
      <c r="E400" s="247" t="s">
        <v>495</v>
      </c>
      <c r="F400" s="248" t="s">
        <v>496</v>
      </c>
      <c r="G400" s="249" t="s">
        <v>170</v>
      </c>
      <c r="H400" s="250">
        <v>4.2119999999999997</v>
      </c>
      <c r="I400" s="251"/>
      <c r="J400" s="252">
        <f>ROUND(I400*H400,2)</f>
        <v>0</v>
      </c>
      <c r="K400" s="253"/>
      <c r="L400" s="44"/>
      <c r="M400" s="254" t="s">
        <v>1</v>
      </c>
      <c r="N400" s="255" t="s">
        <v>45</v>
      </c>
      <c r="O400" s="94"/>
      <c r="P400" s="256">
        <f>O400*H400</f>
        <v>0</v>
      </c>
      <c r="Q400" s="256">
        <v>0</v>
      </c>
      <c r="R400" s="256">
        <f>Q400*H400</f>
        <v>0</v>
      </c>
      <c r="S400" s="256">
        <v>0.087999999999999995</v>
      </c>
      <c r="T400" s="257">
        <f>S400*H400</f>
        <v>0.37065599999999993</v>
      </c>
      <c r="U400" s="41"/>
      <c r="V400" s="41"/>
      <c r="W400" s="41"/>
      <c r="X400" s="41"/>
      <c r="Y400" s="41"/>
      <c r="Z400" s="41"/>
      <c r="AA400" s="41"/>
      <c r="AB400" s="41"/>
      <c r="AC400" s="41"/>
      <c r="AD400" s="41"/>
      <c r="AE400" s="41"/>
      <c r="AR400" s="258" t="s">
        <v>171</v>
      </c>
      <c r="AT400" s="258" t="s">
        <v>167</v>
      </c>
      <c r="AU400" s="258" t="s">
        <v>90</v>
      </c>
      <c r="AY400" s="18" t="s">
        <v>165</v>
      </c>
      <c r="BE400" s="146">
        <f>IF(N400="základní",J400,0)</f>
        <v>0</v>
      </c>
      <c r="BF400" s="146">
        <f>IF(N400="snížená",J400,0)</f>
        <v>0</v>
      </c>
      <c r="BG400" s="146">
        <f>IF(N400="zákl. přenesená",J400,0)</f>
        <v>0</v>
      </c>
      <c r="BH400" s="146">
        <f>IF(N400="sníž. přenesená",J400,0)</f>
        <v>0</v>
      </c>
      <c r="BI400" s="146">
        <f>IF(N400="nulová",J400,0)</f>
        <v>0</v>
      </c>
      <c r="BJ400" s="18" t="s">
        <v>88</v>
      </c>
      <c r="BK400" s="146">
        <f>ROUND(I400*H400,2)</f>
        <v>0</v>
      </c>
      <c r="BL400" s="18" t="s">
        <v>171</v>
      </c>
      <c r="BM400" s="258" t="s">
        <v>497</v>
      </c>
    </row>
    <row r="401" s="13" customFormat="1">
      <c r="A401" s="13"/>
      <c r="B401" s="259"/>
      <c r="C401" s="260"/>
      <c r="D401" s="261" t="s">
        <v>173</v>
      </c>
      <c r="E401" s="262" t="s">
        <v>1</v>
      </c>
      <c r="F401" s="263" t="s">
        <v>498</v>
      </c>
      <c r="G401" s="260"/>
      <c r="H401" s="262" t="s">
        <v>1</v>
      </c>
      <c r="I401" s="264"/>
      <c r="J401" s="260"/>
      <c r="K401" s="260"/>
      <c r="L401" s="265"/>
      <c r="M401" s="266"/>
      <c r="N401" s="267"/>
      <c r="O401" s="267"/>
      <c r="P401" s="267"/>
      <c r="Q401" s="267"/>
      <c r="R401" s="267"/>
      <c r="S401" s="267"/>
      <c r="T401" s="268"/>
      <c r="U401" s="13"/>
      <c r="V401" s="13"/>
      <c r="W401" s="13"/>
      <c r="X401" s="13"/>
      <c r="Y401" s="13"/>
      <c r="Z401" s="13"/>
      <c r="AA401" s="13"/>
      <c r="AB401" s="13"/>
      <c r="AC401" s="13"/>
      <c r="AD401" s="13"/>
      <c r="AE401" s="13"/>
      <c r="AT401" s="269" t="s">
        <v>173</v>
      </c>
      <c r="AU401" s="269" t="s">
        <v>90</v>
      </c>
      <c r="AV401" s="13" t="s">
        <v>88</v>
      </c>
      <c r="AW401" s="13" t="s">
        <v>32</v>
      </c>
      <c r="AX401" s="13" t="s">
        <v>80</v>
      </c>
      <c r="AY401" s="269" t="s">
        <v>165</v>
      </c>
    </row>
    <row r="402" s="14" customFormat="1">
      <c r="A402" s="14"/>
      <c r="B402" s="270"/>
      <c r="C402" s="271"/>
      <c r="D402" s="261" t="s">
        <v>173</v>
      </c>
      <c r="E402" s="272" t="s">
        <v>1</v>
      </c>
      <c r="F402" s="273" t="s">
        <v>499</v>
      </c>
      <c r="G402" s="271"/>
      <c r="H402" s="274">
        <v>4.2119999999999997</v>
      </c>
      <c r="I402" s="275"/>
      <c r="J402" s="271"/>
      <c r="K402" s="271"/>
      <c r="L402" s="276"/>
      <c r="M402" s="277"/>
      <c r="N402" s="278"/>
      <c r="O402" s="278"/>
      <c r="P402" s="278"/>
      <c r="Q402" s="278"/>
      <c r="R402" s="278"/>
      <c r="S402" s="278"/>
      <c r="T402" s="279"/>
      <c r="U402" s="14"/>
      <c r="V402" s="14"/>
      <c r="W402" s="14"/>
      <c r="X402" s="14"/>
      <c r="Y402" s="14"/>
      <c r="Z402" s="14"/>
      <c r="AA402" s="14"/>
      <c r="AB402" s="14"/>
      <c r="AC402" s="14"/>
      <c r="AD402" s="14"/>
      <c r="AE402" s="14"/>
      <c r="AT402" s="280" t="s">
        <v>173</v>
      </c>
      <c r="AU402" s="280" t="s">
        <v>90</v>
      </c>
      <c r="AV402" s="14" t="s">
        <v>90</v>
      </c>
      <c r="AW402" s="14" t="s">
        <v>32</v>
      </c>
      <c r="AX402" s="14" t="s">
        <v>80</v>
      </c>
      <c r="AY402" s="280" t="s">
        <v>165</v>
      </c>
    </row>
    <row r="403" s="15" customFormat="1">
      <c r="A403" s="15"/>
      <c r="B403" s="281"/>
      <c r="C403" s="282"/>
      <c r="D403" s="261" t="s">
        <v>173</v>
      </c>
      <c r="E403" s="283" t="s">
        <v>1</v>
      </c>
      <c r="F403" s="284" t="s">
        <v>176</v>
      </c>
      <c r="G403" s="282"/>
      <c r="H403" s="285">
        <v>4.2119999999999997</v>
      </c>
      <c r="I403" s="286"/>
      <c r="J403" s="282"/>
      <c r="K403" s="282"/>
      <c r="L403" s="287"/>
      <c r="M403" s="288"/>
      <c r="N403" s="289"/>
      <c r="O403" s="289"/>
      <c r="P403" s="289"/>
      <c r="Q403" s="289"/>
      <c r="R403" s="289"/>
      <c r="S403" s="289"/>
      <c r="T403" s="290"/>
      <c r="U403" s="15"/>
      <c r="V403" s="15"/>
      <c r="W403" s="15"/>
      <c r="X403" s="15"/>
      <c r="Y403" s="15"/>
      <c r="Z403" s="15"/>
      <c r="AA403" s="15"/>
      <c r="AB403" s="15"/>
      <c r="AC403" s="15"/>
      <c r="AD403" s="15"/>
      <c r="AE403" s="15"/>
      <c r="AT403" s="291" t="s">
        <v>173</v>
      </c>
      <c r="AU403" s="291" t="s">
        <v>90</v>
      </c>
      <c r="AV403" s="15" t="s">
        <v>177</v>
      </c>
      <c r="AW403" s="15" t="s">
        <v>32</v>
      </c>
      <c r="AX403" s="15" t="s">
        <v>80</v>
      </c>
      <c r="AY403" s="291" t="s">
        <v>165</v>
      </c>
    </row>
    <row r="404" s="16" customFormat="1">
      <c r="A404" s="16"/>
      <c r="B404" s="292"/>
      <c r="C404" s="293"/>
      <c r="D404" s="261" t="s">
        <v>173</v>
      </c>
      <c r="E404" s="294" t="s">
        <v>1</v>
      </c>
      <c r="F404" s="295" t="s">
        <v>178</v>
      </c>
      <c r="G404" s="293"/>
      <c r="H404" s="296">
        <v>4.2119999999999997</v>
      </c>
      <c r="I404" s="297"/>
      <c r="J404" s="293"/>
      <c r="K404" s="293"/>
      <c r="L404" s="298"/>
      <c r="M404" s="299"/>
      <c r="N404" s="300"/>
      <c r="O404" s="300"/>
      <c r="P404" s="300"/>
      <c r="Q404" s="300"/>
      <c r="R404" s="300"/>
      <c r="S404" s="300"/>
      <c r="T404" s="301"/>
      <c r="U404" s="16"/>
      <c r="V404" s="16"/>
      <c r="W404" s="16"/>
      <c r="X404" s="16"/>
      <c r="Y404" s="16"/>
      <c r="Z404" s="16"/>
      <c r="AA404" s="16"/>
      <c r="AB404" s="16"/>
      <c r="AC404" s="16"/>
      <c r="AD404" s="16"/>
      <c r="AE404" s="16"/>
      <c r="AT404" s="302" t="s">
        <v>173</v>
      </c>
      <c r="AU404" s="302" t="s">
        <v>90</v>
      </c>
      <c r="AV404" s="16" t="s">
        <v>171</v>
      </c>
      <c r="AW404" s="16" t="s">
        <v>32</v>
      </c>
      <c r="AX404" s="16" t="s">
        <v>88</v>
      </c>
      <c r="AY404" s="302" t="s">
        <v>165</v>
      </c>
    </row>
    <row r="405" s="2" customFormat="1" ht="37.8" customHeight="1">
      <c r="A405" s="41"/>
      <c r="B405" s="42"/>
      <c r="C405" s="246" t="s">
        <v>500</v>
      </c>
      <c r="D405" s="246" t="s">
        <v>167</v>
      </c>
      <c r="E405" s="247" t="s">
        <v>501</v>
      </c>
      <c r="F405" s="248" t="s">
        <v>502</v>
      </c>
      <c r="G405" s="249" t="s">
        <v>306</v>
      </c>
      <c r="H405" s="250">
        <v>7.5999999999999996</v>
      </c>
      <c r="I405" s="251"/>
      <c r="J405" s="252">
        <f>ROUND(I405*H405,2)</f>
        <v>0</v>
      </c>
      <c r="K405" s="253"/>
      <c r="L405" s="44"/>
      <c r="M405" s="254" t="s">
        <v>1</v>
      </c>
      <c r="N405" s="255" t="s">
        <v>45</v>
      </c>
      <c r="O405" s="94"/>
      <c r="P405" s="256">
        <f>O405*H405</f>
        <v>0</v>
      </c>
      <c r="Q405" s="256">
        <v>0</v>
      </c>
      <c r="R405" s="256">
        <f>Q405*H405</f>
        <v>0</v>
      </c>
      <c r="S405" s="256">
        <v>0.02</v>
      </c>
      <c r="T405" s="257">
        <f>S405*H405</f>
        <v>0.152</v>
      </c>
      <c r="U405" s="41"/>
      <c r="V405" s="41"/>
      <c r="W405" s="41"/>
      <c r="X405" s="41"/>
      <c r="Y405" s="41"/>
      <c r="Z405" s="41"/>
      <c r="AA405" s="41"/>
      <c r="AB405" s="41"/>
      <c r="AC405" s="41"/>
      <c r="AD405" s="41"/>
      <c r="AE405" s="41"/>
      <c r="AR405" s="258" t="s">
        <v>171</v>
      </c>
      <c r="AT405" s="258" t="s">
        <v>167</v>
      </c>
      <c r="AU405" s="258" t="s">
        <v>90</v>
      </c>
      <c r="AY405" s="18" t="s">
        <v>165</v>
      </c>
      <c r="BE405" s="146">
        <f>IF(N405="základní",J405,0)</f>
        <v>0</v>
      </c>
      <c r="BF405" s="146">
        <f>IF(N405="snížená",J405,0)</f>
        <v>0</v>
      </c>
      <c r="BG405" s="146">
        <f>IF(N405="zákl. přenesená",J405,0)</f>
        <v>0</v>
      </c>
      <c r="BH405" s="146">
        <f>IF(N405="sníž. přenesená",J405,0)</f>
        <v>0</v>
      </c>
      <c r="BI405" s="146">
        <f>IF(N405="nulová",J405,0)</f>
        <v>0</v>
      </c>
      <c r="BJ405" s="18" t="s">
        <v>88</v>
      </c>
      <c r="BK405" s="146">
        <f>ROUND(I405*H405,2)</f>
        <v>0</v>
      </c>
      <c r="BL405" s="18" t="s">
        <v>171</v>
      </c>
      <c r="BM405" s="258" t="s">
        <v>503</v>
      </c>
    </row>
    <row r="406" s="13" customFormat="1">
      <c r="A406" s="13"/>
      <c r="B406" s="259"/>
      <c r="C406" s="260"/>
      <c r="D406" s="261" t="s">
        <v>173</v>
      </c>
      <c r="E406" s="262" t="s">
        <v>1</v>
      </c>
      <c r="F406" s="263" t="s">
        <v>504</v>
      </c>
      <c r="G406" s="260"/>
      <c r="H406" s="262" t="s">
        <v>1</v>
      </c>
      <c r="I406" s="264"/>
      <c r="J406" s="260"/>
      <c r="K406" s="260"/>
      <c r="L406" s="265"/>
      <c r="M406" s="266"/>
      <c r="N406" s="267"/>
      <c r="O406" s="267"/>
      <c r="P406" s="267"/>
      <c r="Q406" s="267"/>
      <c r="R406" s="267"/>
      <c r="S406" s="267"/>
      <c r="T406" s="268"/>
      <c r="U406" s="13"/>
      <c r="V406" s="13"/>
      <c r="W406" s="13"/>
      <c r="X406" s="13"/>
      <c r="Y406" s="13"/>
      <c r="Z406" s="13"/>
      <c r="AA406" s="13"/>
      <c r="AB406" s="13"/>
      <c r="AC406" s="13"/>
      <c r="AD406" s="13"/>
      <c r="AE406" s="13"/>
      <c r="AT406" s="269" t="s">
        <v>173</v>
      </c>
      <c r="AU406" s="269" t="s">
        <v>90</v>
      </c>
      <c r="AV406" s="13" t="s">
        <v>88</v>
      </c>
      <c r="AW406" s="13" t="s">
        <v>32</v>
      </c>
      <c r="AX406" s="13" t="s">
        <v>80</v>
      </c>
      <c r="AY406" s="269" t="s">
        <v>165</v>
      </c>
    </row>
    <row r="407" s="13" customFormat="1">
      <c r="A407" s="13"/>
      <c r="B407" s="259"/>
      <c r="C407" s="260"/>
      <c r="D407" s="261" t="s">
        <v>173</v>
      </c>
      <c r="E407" s="262" t="s">
        <v>1</v>
      </c>
      <c r="F407" s="263" t="s">
        <v>505</v>
      </c>
      <c r="G407" s="260"/>
      <c r="H407" s="262" t="s">
        <v>1</v>
      </c>
      <c r="I407" s="264"/>
      <c r="J407" s="260"/>
      <c r="K407" s="260"/>
      <c r="L407" s="265"/>
      <c r="M407" s="266"/>
      <c r="N407" s="267"/>
      <c r="O407" s="267"/>
      <c r="P407" s="267"/>
      <c r="Q407" s="267"/>
      <c r="R407" s="267"/>
      <c r="S407" s="267"/>
      <c r="T407" s="268"/>
      <c r="U407" s="13"/>
      <c r="V407" s="13"/>
      <c r="W407" s="13"/>
      <c r="X407" s="13"/>
      <c r="Y407" s="13"/>
      <c r="Z407" s="13"/>
      <c r="AA407" s="13"/>
      <c r="AB407" s="13"/>
      <c r="AC407" s="13"/>
      <c r="AD407" s="13"/>
      <c r="AE407" s="13"/>
      <c r="AT407" s="269" t="s">
        <v>173</v>
      </c>
      <c r="AU407" s="269" t="s">
        <v>90</v>
      </c>
      <c r="AV407" s="13" t="s">
        <v>88</v>
      </c>
      <c r="AW407" s="13" t="s">
        <v>32</v>
      </c>
      <c r="AX407" s="13" t="s">
        <v>80</v>
      </c>
      <c r="AY407" s="269" t="s">
        <v>165</v>
      </c>
    </row>
    <row r="408" s="14" customFormat="1">
      <c r="A408" s="14"/>
      <c r="B408" s="270"/>
      <c r="C408" s="271"/>
      <c r="D408" s="261" t="s">
        <v>173</v>
      </c>
      <c r="E408" s="272" t="s">
        <v>1</v>
      </c>
      <c r="F408" s="273" t="s">
        <v>506</v>
      </c>
      <c r="G408" s="271"/>
      <c r="H408" s="274">
        <v>2</v>
      </c>
      <c r="I408" s="275"/>
      <c r="J408" s="271"/>
      <c r="K408" s="271"/>
      <c r="L408" s="276"/>
      <c r="M408" s="277"/>
      <c r="N408" s="278"/>
      <c r="O408" s="278"/>
      <c r="P408" s="278"/>
      <c r="Q408" s="278"/>
      <c r="R408" s="278"/>
      <c r="S408" s="278"/>
      <c r="T408" s="279"/>
      <c r="U408" s="14"/>
      <c r="V408" s="14"/>
      <c r="W408" s="14"/>
      <c r="X408" s="14"/>
      <c r="Y408" s="14"/>
      <c r="Z408" s="14"/>
      <c r="AA408" s="14"/>
      <c r="AB408" s="14"/>
      <c r="AC408" s="14"/>
      <c r="AD408" s="14"/>
      <c r="AE408" s="14"/>
      <c r="AT408" s="280" t="s">
        <v>173</v>
      </c>
      <c r="AU408" s="280" t="s">
        <v>90</v>
      </c>
      <c r="AV408" s="14" t="s">
        <v>90</v>
      </c>
      <c r="AW408" s="14" t="s">
        <v>32</v>
      </c>
      <c r="AX408" s="14" t="s">
        <v>80</v>
      </c>
      <c r="AY408" s="280" t="s">
        <v>165</v>
      </c>
    </row>
    <row r="409" s="13" customFormat="1">
      <c r="A409" s="13"/>
      <c r="B409" s="259"/>
      <c r="C409" s="260"/>
      <c r="D409" s="261" t="s">
        <v>173</v>
      </c>
      <c r="E409" s="262" t="s">
        <v>1</v>
      </c>
      <c r="F409" s="263" t="s">
        <v>507</v>
      </c>
      <c r="G409" s="260"/>
      <c r="H409" s="262" t="s">
        <v>1</v>
      </c>
      <c r="I409" s="264"/>
      <c r="J409" s="260"/>
      <c r="K409" s="260"/>
      <c r="L409" s="265"/>
      <c r="M409" s="266"/>
      <c r="N409" s="267"/>
      <c r="O409" s="267"/>
      <c r="P409" s="267"/>
      <c r="Q409" s="267"/>
      <c r="R409" s="267"/>
      <c r="S409" s="267"/>
      <c r="T409" s="268"/>
      <c r="U409" s="13"/>
      <c r="V409" s="13"/>
      <c r="W409" s="13"/>
      <c r="X409" s="13"/>
      <c r="Y409" s="13"/>
      <c r="Z409" s="13"/>
      <c r="AA409" s="13"/>
      <c r="AB409" s="13"/>
      <c r="AC409" s="13"/>
      <c r="AD409" s="13"/>
      <c r="AE409" s="13"/>
      <c r="AT409" s="269" t="s">
        <v>173</v>
      </c>
      <c r="AU409" s="269" t="s">
        <v>90</v>
      </c>
      <c r="AV409" s="13" t="s">
        <v>88</v>
      </c>
      <c r="AW409" s="13" t="s">
        <v>32</v>
      </c>
      <c r="AX409" s="13" t="s">
        <v>80</v>
      </c>
      <c r="AY409" s="269" t="s">
        <v>165</v>
      </c>
    </row>
    <row r="410" s="14" customFormat="1">
      <c r="A410" s="14"/>
      <c r="B410" s="270"/>
      <c r="C410" s="271"/>
      <c r="D410" s="261" t="s">
        <v>173</v>
      </c>
      <c r="E410" s="272" t="s">
        <v>1</v>
      </c>
      <c r="F410" s="273" t="s">
        <v>508</v>
      </c>
      <c r="G410" s="271"/>
      <c r="H410" s="274">
        <v>5.5999999999999996</v>
      </c>
      <c r="I410" s="275"/>
      <c r="J410" s="271"/>
      <c r="K410" s="271"/>
      <c r="L410" s="276"/>
      <c r="M410" s="277"/>
      <c r="N410" s="278"/>
      <c r="O410" s="278"/>
      <c r="P410" s="278"/>
      <c r="Q410" s="278"/>
      <c r="R410" s="278"/>
      <c r="S410" s="278"/>
      <c r="T410" s="279"/>
      <c r="U410" s="14"/>
      <c r="V410" s="14"/>
      <c r="W410" s="14"/>
      <c r="X410" s="14"/>
      <c r="Y410" s="14"/>
      <c r="Z410" s="14"/>
      <c r="AA410" s="14"/>
      <c r="AB410" s="14"/>
      <c r="AC410" s="14"/>
      <c r="AD410" s="14"/>
      <c r="AE410" s="14"/>
      <c r="AT410" s="280" t="s">
        <v>173</v>
      </c>
      <c r="AU410" s="280" t="s">
        <v>90</v>
      </c>
      <c r="AV410" s="14" t="s">
        <v>90</v>
      </c>
      <c r="AW410" s="14" t="s">
        <v>32</v>
      </c>
      <c r="AX410" s="14" t="s">
        <v>80</v>
      </c>
      <c r="AY410" s="280" t="s">
        <v>165</v>
      </c>
    </row>
    <row r="411" s="15" customFormat="1">
      <c r="A411" s="15"/>
      <c r="B411" s="281"/>
      <c r="C411" s="282"/>
      <c r="D411" s="261" t="s">
        <v>173</v>
      </c>
      <c r="E411" s="283" t="s">
        <v>1</v>
      </c>
      <c r="F411" s="284" t="s">
        <v>176</v>
      </c>
      <c r="G411" s="282"/>
      <c r="H411" s="285">
        <v>7.5999999999999996</v>
      </c>
      <c r="I411" s="286"/>
      <c r="J411" s="282"/>
      <c r="K411" s="282"/>
      <c r="L411" s="287"/>
      <c r="M411" s="288"/>
      <c r="N411" s="289"/>
      <c r="O411" s="289"/>
      <c r="P411" s="289"/>
      <c r="Q411" s="289"/>
      <c r="R411" s="289"/>
      <c r="S411" s="289"/>
      <c r="T411" s="290"/>
      <c r="U411" s="15"/>
      <c r="V411" s="15"/>
      <c r="W411" s="15"/>
      <c r="X411" s="15"/>
      <c r="Y411" s="15"/>
      <c r="Z411" s="15"/>
      <c r="AA411" s="15"/>
      <c r="AB411" s="15"/>
      <c r="AC411" s="15"/>
      <c r="AD411" s="15"/>
      <c r="AE411" s="15"/>
      <c r="AT411" s="291" t="s">
        <v>173</v>
      </c>
      <c r="AU411" s="291" t="s">
        <v>90</v>
      </c>
      <c r="AV411" s="15" t="s">
        <v>177</v>
      </c>
      <c r="AW411" s="15" t="s">
        <v>32</v>
      </c>
      <c r="AX411" s="15" t="s">
        <v>80</v>
      </c>
      <c r="AY411" s="291" t="s">
        <v>165</v>
      </c>
    </row>
    <row r="412" s="16" customFormat="1">
      <c r="A412" s="16"/>
      <c r="B412" s="292"/>
      <c r="C412" s="293"/>
      <c r="D412" s="261" t="s">
        <v>173</v>
      </c>
      <c r="E412" s="294" t="s">
        <v>1</v>
      </c>
      <c r="F412" s="295" t="s">
        <v>178</v>
      </c>
      <c r="G412" s="293"/>
      <c r="H412" s="296">
        <v>7.5999999999999996</v>
      </c>
      <c r="I412" s="297"/>
      <c r="J412" s="293"/>
      <c r="K412" s="293"/>
      <c r="L412" s="298"/>
      <c r="M412" s="299"/>
      <c r="N412" s="300"/>
      <c r="O412" s="300"/>
      <c r="P412" s="300"/>
      <c r="Q412" s="300"/>
      <c r="R412" s="300"/>
      <c r="S412" s="300"/>
      <c r="T412" s="301"/>
      <c r="U412" s="16"/>
      <c r="V412" s="16"/>
      <c r="W412" s="16"/>
      <c r="X412" s="16"/>
      <c r="Y412" s="16"/>
      <c r="Z412" s="16"/>
      <c r="AA412" s="16"/>
      <c r="AB412" s="16"/>
      <c r="AC412" s="16"/>
      <c r="AD412" s="16"/>
      <c r="AE412" s="16"/>
      <c r="AT412" s="302" t="s">
        <v>173</v>
      </c>
      <c r="AU412" s="302" t="s">
        <v>90</v>
      </c>
      <c r="AV412" s="16" t="s">
        <v>171</v>
      </c>
      <c r="AW412" s="16" t="s">
        <v>32</v>
      </c>
      <c r="AX412" s="16" t="s">
        <v>88</v>
      </c>
      <c r="AY412" s="302" t="s">
        <v>165</v>
      </c>
    </row>
    <row r="413" s="2" customFormat="1" ht="37.8" customHeight="1">
      <c r="A413" s="41"/>
      <c r="B413" s="42"/>
      <c r="C413" s="246" t="s">
        <v>509</v>
      </c>
      <c r="D413" s="246" t="s">
        <v>167</v>
      </c>
      <c r="E413" s="247" t="s">
        <v>510</v>
      </c>
      <c r="F413" s="248" t="s">
        <v>511</v>
      </c>
      <c r="G413" s="249" t="s">
        <v>170</v>
      </c>
      <c r="H413" s="250">
        <v>82.742000000000004</v>
      </c>
      <c r="I413" s="251"/>
      <c r="J413" s="252">
        <f>ROUND(I413*H413,2)</f>
        <v>0</v>
      </c>
      <c r="K413" s="253"/>
      <c r="L413" s="44"/>
      <c r="M413" s="254" t="s">
        <v>1</v>
      </c>
      <c r="N413" s="255" t="s">
        <v>45</v>
      </c>
      <c r="O413" s="94"/>
      <c r="P413" s="256">
        <f>O413*H413</f>
        <v>0</v>
      </c>
      <c r="Q413" s="256">
        <v>0</v>
      </c>
      <c r="R413" s="256">
        <f>Q413*H413</f>
        <v>0</v>
      </c>
      <c r="S413" s="256">
        <v>0.045999999999999999</v>
      </c>
      <c r="T413" s="257">
        <f>S413*H413</f>
        <v>3.8061320000000003</v>
      </c>
      <c r="U413" s="41"/>
      <c r="V413" s="41"/>
      <c r="W413" s="41"/>
      <c r="X413" s="41"/>
      <c r="Y413" s="41"/>
      <c r="Z413" s="41"/>
      <c r="AA413" s="41"/>
      <c r="AB413" s="41"/>
      <c r="AC413" s="41"/>
      <c r="AD413" s="41"/>
      <c r="AE413" s="41"/>
      <c r="AR413" s="258" t="s">
        <v>171</v>
      </c>
      <c r="AT413" s="258" t="s">
        <v>167</v>
      </c>
      <c r="AU413" s="258" t="s">
        <v>90</v>
      </c>
      <c r="AY413" s="18" t="s">
        <v>165</v>
      </c>
      <c r="BE413" s="146">
        <f>IF(N413="základní",J413,0)</f>
        <v>0</v>
      </c>
      <c r="BF413" s="146">
        <f>IF(N413="snížená",J413,0)</f>
        <v>0</v>
      </c>
      <c r="BG413" s="146">
        <f>IF(N413="zákl. přenesená",J413,0)</f>
        <v>0</v>
      </c>
      <c r="BH413" s="146">
        <f>IF(N413="sníž. přenesená",J413,0)</f>
        <v>0</v>
      </c>
      <c r="BI413" s="146">
        <f>IF(N413="nulová",J413,0)</f>
        <v>0</v>
      </c>
      <c r="BJ413" s="18" t="s">
        <v>88</v>
      </c>
      <c r="BK413" s="146">
        <f>ROUND(I413*H413,2)</f>
        <v>0</v>
      </c>
      <c r="BL413" s="18" t="s">
        <v>171</v>
      </c>
      <c r="BM413" s="258" t="s">
        <v>512</v>
      </c>
    </row>
    <row r="414" s="13" customFormat="1">
      <c r="A414" s="13"/>
      <c r="B414" s="259"/>
      <c r="C414" s="260"/>
      <c r="D414" s="261" t="s">
        <v>173</v>
      </c>
      <c r="E414" s="262" t="s">
        <v>1</v>
      </c>
      <c r="F414" s="263" t="s">
        <v>513</v>
      </c>
      <c r="G414" s="260"/>
      <c r="H414" s="262" t="s">
        <v>1</v>
      </c>
      <c r="I414" s="264"/>
      <c r="J414" s="260"/>
      <c r="K414" s="260"/>
      <c r="L414" s="265"/>
      <c r="M414" s="266"/>
      <c r="N414" s="267"/>
      <c r="O414" s="267"/>
      <c r="P414" s="267"/>
      <c r="Q414" s="267"/>
      <c r="R414" s="267"/>
      <c r="S414" s="267"/>
      <c r="T414" s="268"/>
      <c r="U414" s="13"/>
      <c r="V414" s="13"/>
      <c r="W414" s="13"/>
      <c r="X414" s="13"/>
      <c r="Y414" s="13"/>
      <c r="Z414" s="13"/>
      <c r="AA414" s="13"/>
      <c r="AB414" s="13"/>
      <c r="AC414" s="13"/>
      <c r="AD414" s="13"/>
      <c r="AE414" s="13"/>
      <c r="AT414" s="269" t="s">
        <v>173</v>
      </c>
      <c r="AU414" s="269" t="s">
        <v>90</v>
      </c>
      <c r="AV414" s="13" t="s">
        <v>88</v>
      </c>
      <c r="AW414" s="13" t="s">
        <v>32</v>
      </c>
      <c r="AX414" s="13" t="s">
        <v>80</v>
      </c>
      <c r="AY414" s="269" t="s">
        <v>165</v>
      </c>
    </row>
    <row r="415" s="14" customFormat="1">
      <c r="A415" s="14"/>
      <c r="B415" s="270"/>
      <c r="C415" s="271"/>
      <c r="D415" s="261" t="s">
        <v>173</v>
      </c>
      <c r="E415" s="272" t="s">
        <v>1</v>
      </c>
      <c r="F415" s="273" t="s">
        <v>514</v>
      </c>
      <c r="G415" s="271"/>
      <c r="H415" s="274">
        <v>94.891999999999996</v>
      </c>
      <c r="I415" s="275"/>
      <c r="J415" s="271"/>
      <c r="K415" s="271"/>
      <c r="L415" s="276"/>
      <c r="M415" s="277"/>
      <c r="N415" s="278"/>
      <c r="O415" s="278"/>
      <c r="P415" s="278"/>
      <c r="Q415" s="278"/>
      <c r="R415" s="278"/>
      <c r="S415" s="278"/>
      <c r="T415" s="279"/>
      <c r="U415" s="14"/>
      <c r="V415" s="14"/>
      <c r="W415" s="14"/>
      <c r="X415" s="14"/>
      <c r="Y415" s="14"/>
      <c r="Z415" s="14"/>
      <c r="AA415" s="14"/>
      <c r="AB415" s="14"/>
      <c r="AC415" s="14"/>
      <c r="AD415" s="14"/>
      <c r="AE415" s="14"/>
      <c r="AT415" s="280" t="s">
        <v>173</v>
      </c>
      <c r="AU415" s="280" t="s">
        <v>90</v>
      </c>
      <c r="AV415" s="14" t="s">
        <v>90</v>
      </c>
      <c r="AW415" s="14" t="s">
        <v>32</v>
      </c>
      <c r="AX415" s="14" t="s">
        <v>80</v>
      </c>
      <c r="AY415" s="280" t="s">
        <v>165</v>
      </c>
    </row>
    <row r="416" s="13" customFormat="1">
      <c r="A416" s="13"/>
      <c r="B416" s="259"/>
      <c r="C416" s="260"/>
      <c r="D416" s="261" t="s">
        <v>173</v>
      </c>
      <c r="E416" s="262" t="s">
        <v>1</v>
      </c>
      <c r="F416" s="263" t="s">
        <v>515</v>
      </c>
      <c r="G416" s="260"/>
      <c r="H416" s="262" t="s">
        <v>1</v>
      </c>
      <c r="I416" s="264"/>
      <c r="J416" s="260"/>
      <c r="K416" s="260"/>
      <c r="L416" s="265"/>
      <c r="M416" s="266"/>
      <c r="N416" s="267"/>
      <c r="O416" s="267"/>
      <c r="P416" s="267"/>
      <c r="Q416" s="267"/>
      <c r="R416" s="267"/>
      <c r="S416" s="267"/>
      <c r="T416" s="268"/>
      <c r="U416" s="13"/>
      <c r="V416" s="13"/>
      <c r="W416" s="13"/>
      <c r="X416" s="13"/>
      <c r="Y416" s="13"/>
      <c r="Z416" s="13"/>
      <c r="AA416" s="13"/>
      <c r="AB416" s="13"/>
      <c r="AC416" s="13"/>
      <c r="AD416" s="13"/>
      <c r="AE416" s="13"/>
      <c r="AT416" s="269" t="s">
        <v>173</v>
      </c>
      <c r="AU416" s="269" t="s">
        <v>90</v>
      </c>
      <c r="AV416" s="13" t="s">
        <v>88</v>
      </c>
      <c r="AW416" s="13" t="s">
        <v>32</v>
      </c>
      <c r="AX416" s="13" t="s">
        <v>80</v>
      </c>
      <c r="AY416" s="269" t="s">
        <v>165</v>
      </c>
    </row>
    <row r="417" s="14" customFormat="1">
      <c r="A417" s="14"/>
      <c r="B417" s="270"/>
      <c r="C417" s="271"/>
      <c r="D417" s="261" t="s">
        <v>173</v>
      </c>
      <c r="E417" s="272" t="s">
        <v>1</v>
      </c>
      <c r="F417" s="273" t="s">
        <v>516</v>
      </c>
      <c r="G417" s="271"/>
      <c r="H417" s="274">
        <v>-12.15</v>
      </c>
      <c r="I417" s="275"/>
      <c r="J417" s="271"/>
      <c r="K417" s="271"/>
      <c r="L417" s="276"/>
      <c r="M417" s="277"/>
      <c r="N417" s="278"/>
      <c r="O417" s="278"/>
      <c r="P417" s="278"/>
      <c r="Q417" s="278"/>
      <c r="R417" s="278"/>
      <c r="S417" s="278"/>
      <c r="T417" s="279"/>
      <c r="U417" s="14"/>
      <c r="V417" s="14"/>
      <c r="W417" s="14"/>
      <c r="X417" s="14"/>
      <c r="Y417" s="14"/>
      <c r="Z417" s="14"/>
      <c r="AA417" s="14"/>
      <c r="AB417" s="14"/>
      <c r="AC417" s="14"/>
      <c r="AD417" s="14"/>
      <c r="AE417" s="14"/>
      <c r="AT417" s="280" t="s">
        <v>173</v>
      </c>
      <c r="AU417" s="280" t="s">
        <v>90</v>
      </c>
      <c r="AV417" s="14" t="s">
        <v>90</v>
      </c>
      <c r="AW417" s="14" t="s">
        <v>32</v>
      </c>
      <c r="AX417" s="14" t="s">
        <v>80</v>
      </c>
      <c r="AY417" s="280" t="s">
        <v>165</v>
      </c>
    </row>
    <row r="418" s="15" customFormat="1">
      <c r="A418" s="15"/>
      <c r="B418" s="281"/>
      <c r="C418" s="282"/>
      <c r="D418" s="261" t="s">
        <v>173</v>
      </c>
      <c r="E418" s="283" t="s">
        <v>1</v>
      </c>
      <c r="F418" s="284" t="s">
        <v>176</v>
      </c>
      <c r="G418" s="282"/>
      <c r="H418" s="285">
        <v>82.742000000000004</v>
      </c>
      <c r="I418" s="286"/>
      <c r="J418" s="282"/>
      <c r="K418" s="282"/>
      <c r="L418" s="287"/>
      <c r="M418" s="288"/>
      <c r="N418" s="289"/>
      <c r="O418" s="289"/>
      <c r="P418" s="289"/>
      <c r="Q418" s="289"/>
      <c r="R418" s="289"/>
      <c r="S418" s="289"/>
      <c r="T418" s="290"/>
      <c r="U418" s="15"/>
      <c r="V418" s="15"/>
      <c r="W418" s="15"/>
      <c r="X418" s="15"/>
      <c r="Y418" s="15"/>
      <c r="Z418" s="15"/>
      <c r="AA418" s="15"/>
      <c r="AB418" s="15"/>
      <c r="AC418" s="15"/>
      <c r="AD418" s="15"/>
      <c r="AE418" s="15"/>
      <c r="AT418" s="291" t="s">
        <v>173</v>
      </c>
      <c r="AU418" s="291" t="s">
        <v>90</v>
      </c>
      <c r="AV418" s="15" t="s">
        <v>177</v>
      </c>
      <c r="AW418" s="15" t="s">
        <v>32</v>
      </c>
      <c r="AX418" s="15" t="s">
        <v>80</v>
      </c>
      <c r="AY418" s="291" t="s">
        <v>165</v>
      </c>
    </row>
    <row r="419" s="16" customFormat="1">
      <c r="A419" s="16"/>
      <c r="B419" s="292"/>
      <c r="C419" s="293"/>
      <c r="D419" s="261" t="s">
        <v>173</v>
      </c>
      <c r="E419" s="294" t="s">
        <v>1</v>
      </c>
      <c r="F419" s="295" t="s">
        <v>178</v>
      </c>
      <c r="G419" s="293"/>
      <c r="H419" s="296">
        <v>82.742000000000004</v>
      </c>
      <c r="I419" s="297"/>
      <c r="J419" s="293"/>
      <c r="K419" s="293"/>
      <c r="L419" s="298"/>
      <c r="M419" s="299"/>
      <c r="N419" s="300"/>
      <c r="O419" s="300"/>
      <c r="P419" s="300"/>
      <c r="Q419" s="300"/>
      <c r="R419" s="300"/>
      <c r="S419" s="300"/>
      <c r="T419" s="301"/>
      <c r="U419" s="16"/>
      <c r="V419" s="16"/>
      <c r="W419" s="16"/>
      <c r="X419" s="16"/>
      <c r="Y419" s="16"/>
      <c r="Z419" s="16"/>
      <c r="AA419" s="16"/>
      <c r="AB419" s="16"/>
      <c r="AC419" s="16"/>
      <c r="AD419" s="16"/>
      <c r="AE419" s="16"/>
      <c r="AT419" s="302" t="s">
        <v>173</v>
      </c>
      <c r="AU419" s="302" t="s">
        <v>90</v>
      </c>
      <c r="AV419" s="16" t="s">
        <v>171</v>
      </c>
      <c r="AW419" s="16" t="s">
        <v>32</v>
      </c>
      <c r="AX419" s="16" t="s">
        <v>88</v>
      </c>
      <c r="AY419" s="302" t="s">
        <v>165</v>
      </c>
    </row>
    <row r="420" s="2" customFormat="1" ht="44.25" customHeight="1">
      <c r="A420" s="41"/>
      <c r="B420" s="42"/>
      <c r="C420" s="246" t="s">
        <v>517</v>
      </c>
      <c r="D420" s="246" t="s">
        <v>167</v>
      </c>
      <c r="E420" s="247" t="s">
        <v>518</v>
      </c>
      <c r="F420" s="248" t="s">
        <v>519</v>
      </c>
      <c r="G420" s="249" t="s">
        <v>170</v>
      </c>
      <c r="H420" s="250">
        <v>92.878</v>
      </c>
      <c r="I420" s="251"/>
      <c r="J420" s="252">
        <f>ROUND(I420*H420,2)</f>
        <v>0</v>
      </c>
      <c r="K420" s="253"/>
      <c r="L420" s="44"/>
      <c r="M420" s="254" t="s">
        <v>1</v>
      </c>
      <c r="N420" s="255" t="s">
        <v>45</v>
      </c>
      <c r="O420" s="94"/>
      <c r="P420" s="256">
        <f>O420*H420</f>
        <v>0</v>
      </c>
      <c r="Q420" s="256">
        <v>0</v>
      </c>
      <c r="R420" s="256">
        <f>Q420*H420</f>
        <v>0</v>
      </c>
      <c r="S420" s="256">
        <v>0.058999999999999997</v>
      </c>
      <c r="T420" s="257">
        <f>S420*H420</f>
        <v>5.4798019999999994</v>
      </c>
      <c r="U420" s="41"/>
      <c r="V420" s="41"/>
      <c r="W420" s="41"/>
      <c r="X420" s="41"/>
      <c r="Y420" s="41"/>
      <c r="Z420" s="41"/>
      <c r="AA420" s="41"/>
      <c r="AB420" s="41"/>
      <c r="AC420" s="41"/>
      <c r="AD420" s="41"/>
      <c r="AE420" s="41"/>
      <c r="AR420" s="258" t="s">
        <v>171</v>
      </c>
      <c r="AT420" s="258" t="s">
        <v>167</v>
      </c>
      <c r="AU420" s="258" t="s">
        <v>90</v>
      </c>
      <c r="AY420" s="18" t="s">
        <v>165</v>
      </c>
      <c r="BE420" s="146">
        <f>IF(N420="základní",J420,0)</f>
        <v>0</v>
      </c>
      <c r="BF420" s="146">
        <f>IF(N420="snížená",J420,0)</f>
        <v>0</v>
      </c>
      <c r="BG420" s="146">
        <f>IF(N420="zákl. přenesená",J420,0)</f>
        <v>0</v>
      </c>
      <c r="BH420" s="146">
        <f>IF(N420="sníž. přenesená",J420,0)</f>
        <v>0</v>
      </c>
      <c r="BI420" s="146">
        <f>IF(N420="nulová",J420,0)</f>
        <v>0</v>
      </c>
      <c r="BJ420" s="18" t="s">
        <v>88</v>
      </c>
      <c r="BK420" s="146">
        <f>ROUND(I420*H420,2)</f>
        <v>0</v>
      </c>
      <c r="BL420" s="18" t="s">
        <v>171</v>
      </c>
      <c r="BM420" s="258" t="s">
        <v>520</v>
      </c>
    </row>
    <row r="421" s="13" customFormat="1">
      <c r="A421" s="13"/>
      <c r="B421" s="259"/>
      <c r="C421" s="260"/>
      <c r="D421" s="261" t="s">
        <v>173</v>
      </c>
      <c r="E421" s="262" t="s">
        <v>1</v>
      </c>
      <c r="F421" s="263" t="s">
        <v>521</v>
      </c>
      <c r="G421" s="260"/>
      <c r="H421" s="262" t="s">
        <v>1</v>
      </c>
      <c r="I421" s="264"/>
      <c r="J421" s="260"/>
      <c r="K421" s="260"/>
      <c r="L421" s="265"/>
      <c r="M421" s="266"/>
      <c r="N421" s="267"/>
      <c r="O421" s="267"/>
      <c r="P421" s="267"/>
      <c r="Q421" s="267"/>
      <c r="R421" s="267"/>
      <c r="S421" s="267"/>
      <c r="T421" s="268"/>
      <c r="U421" s="13"/>
      <c r="V421" s="13"/>
      <c r="W421" s="13"/>
      <c r="X421" s="13"/>
      <c r="Y421" s="13"/>
      <c r="Z421" s="13"/>
      <c r="AA421" s="13"/>
      <c r="AB421" s="13"/>
      <c r="AC421" s="13"/>
      <c r="AD421" s="13"/>
      <c r="AE421" s="13"/>
      <c r="AT421" s="269" t="s">
        <v>173</v>
      </c>
      <c r="AU421" s="269" t="s">
        <v>90</v>
      </c>
      <c r="AV421" s="13" t="s">
        <v>88</v>
      </c>
      <c r="AW421" s="13" t="s">
        <v>32</v>
      </c>
      <c r="AX421" s="13" t="s">
        <v>80</v>
      </c>
      <c r="AY421" s="269" t="s">
        <v>165</v>
      </c>
    </row>
    <row r="422" s="14" customFormat="1">
      <c r="A422" s="14"/>
      <c r="B422" s="270"/>
      <c r="C422" s="271"/>
      <c r="D422" s="261" t="s">
        <v>173</v>
      </c>
      <c r="E422" s="272" t="s">
        <v>1</v>
      </c>
      <c r="F422" s="273" t="s">
        <v>522</v>
      </c>
      <c r="G422" s="271"/>
      <c r="H422" s="274">
        <v>105.02800000000001</v>
      </c>
      <c r="I422" s="275"/>
      <c r="J422" s="271"/>
      <c r="K422" s="271"/>
      <c r="L422" s="276"/>
      <c r="M422" s="277"/>
      <c r="N422" s="278"/>
      <c r="O422" s="278"/>
      <c r="P422" s="278"/>
      <c r="Q422" s="278"/>
      <c r="R422" s="278"/>
      <c r="S422" s="278"/>
      <c r="T422" s="279"/>
      <c r="U422" s="14"/>
      <c r="V422" s="14"/>
      <c r="W422" s="14"/>
      <c r="X422" s="14"/>
      <c r="Y422" s="14"/>
      <c r="Z422" s="14"/>
      <c r="AA422" s="14"/>
      <c r="AB422" s="14"/>
      <c r="AC422" s="14"/>
      <c r="AD422" s="14"/>
      <c r="AE422" s="14"/>
      <c r="AT422" s="280" t="s">
        <v>173</v>
      </c>
      <c r="AU422" s="280" t="s">
        <v>90</v>
      </c>
      <c r="AV422" s="14" t="s">
        <v>90</v>
      </c>
      <c r="AW422" s="14" t="s">
        <v>32</v>
      </c>
      <c r="AX422" s="14" t="s">
        <v>80</v>
      </c>
      <c r="AY422" s="280" t="s">
        <v>165</v>
      </c>
    </row>
    <row r="423" s="13" customFormat="1">
      <c r="A423" s="13"/>
      <c r="B423" s="259"/>
      <c r="C423" s="260"/>
      <c r="D423" s="261" t="s">
        <v>173</v>
      </c>
      <c r="E423" s="262" t="s">
        <v>1</v>
      </c>
      <c r="F423" s="263" t="s">
        <v>515</v>
      </c>
      <c r="G423" s="260"/>
      <c r="H423" s="262" t="s">
        <v>1</v>
      </c>
      <c r="I423" s="264"/>
      <c r="J423" s="260"/>
      <c r="K423" s="260"/>
      <c r="L423" s="265"/>
      <c r="M423" s="266"/>
      <c r="N423" s="267"/>
      <c r="O423" s="267"/>
      <c r="P423" s="267"/>
      <c r="Q423" s="267"/>
      <c r="R423" s="267"/>
      <c r="S423" s="267"/>
      <c r="T423" s="268"/>
      <c r="U423" s="13"/>
      <c r="V423" s="13"/>
      <c r="W423" s="13"/>
      <c r="X423" s="13"/>
      <c r="Y423" s="13"/>
      <c r="Z423" s="13"/>
      <c r="AA423" s="13"/>
      <c r="AB423" s="13"/>
      <c r="AC423" s="13"/>
      <c r="AD423" s="13"/>
      <c r="AE423" s="13"/>
      <c r="AT423" s="269" t="s">
        <v>173</v>
      </c>
      <c r="AU423" s="269" t="s">
        <v>90</v>
      </c>
      <c r="AV423" s="13" t="s">
        <v>88</v>
      </c>
      <c r="AW423" s="13" t="s">
        <v>32</v>
      </c>
      <c r="AX423" s="13" t="s">
        <v>80</v>
      </c>
      <c r="AY423" s="269" t="s">
        <v>165</v>
      </c>
    </row>
    <row r="424" s="14" customFormat="1">
      <c r="A424" s="14"/>
      <c r="B424" s="270"/>
      <c r="C424" s="271"/>
      <c r="D424" s="261" t="s">
        <v>173</v>
      </c>
      <c r="E424" s="272" t="s">
        <v>1</v>
      </c>
      <c r="F424" s="273" t="s">
        <v>516</v>
      </c>
      <c r="G424" s="271"/>
      <c r="H424" s="274">
        <v>-12.15</v>
      </c>
      <c r="I424" s="275"/>
      <c r="J424" s="271"/>
      <c r="K424" s="271"/>
      <c r="L424" s="276"/>
      <c r="M424" s="277"/>
      <c r="N424" s="278"/>
      <c r="O424" s="278"/>
      <c r="P424" s="278"/>
      <c r="Q424" s="278"/>
      <c r="R424" s="278"/>
      <c r="S424" s="278"/>
      <c r="T424" s="279"/>
      <c r="U424" s="14"/>
      <c r="V424" s="14"/>
      <c r="W424" s="14"/>
      <c r="X424" s="14"/>
      <c r="Y424" s="14"/>
      <c r="Z424" s="14"/>
      <c r="AA424" s="14"/>
      <c r="AB424" s="14"/>
      <c r="AC424" s="14"/>
      <c r="AD424" s="14"/>
      <c r="AE424" s="14"/>
      <c r="AT424" s="280" t="s">
        <v>173</v>
      </c>
      <c r="AU424" s="280" t="s">
        <v>90</v>
      </c>
      <c r="AV424" s="14" t="s">
        <v>90</v>
      </c>
      <c r="AW424" s="14" t="s">
        <v>32</v>
      </c>
      <c r="AX424" s="14" t="s">
        <v>80</v>
      </c>
      <c r="AY424" s="280" t="s">
        <v>165</v>
      </c>
    </row>
    <row r="425" s="15" customFormat="1">
      <c r="A425" s="15"/>
      <c r="B425" s="281"/>
      <c r="C425" s="282"/>
      <c r="D425" s="261" t="s">
        <v>173</v>
      </c>
      <c r="E425" s="283" t="s">
        <v>1</v>
      </c>
      <c r="F425" s="284" t="s">
        <v>176</v>
      </c>
      <c r="G425" s="282"/>
      <c r="H425" s="285">
        <v>92.878</v>
      </c>
      <c r="I425" s="286"/>
      <c r="J425" s="282"/>
      <c r="K425" s="282"/>
      <c r="L425" s="287"/>
      <c r="M425" s="288"/>
      <c r="N425" s="289"/>
      <c r="O425" s="289"/>
      <c r="P425" s="289"/>
      <c r="Q425" s="289"/>
      <c r="R425" s="289"/>
      <c r="S425" s="289"/>
      <c r="T425" s="290"/>
      <c r="U425" s="15"/>
      <c r="V425" s="15"/>
      <c r="W425" s="15"/>
      <c r="X425" s="15"/>
      <c r="Y425" s="15"/>
      <c r="Z425" s="15"/>
      <c r="AA425" s="15"/>
      <c r="AB425" s="15"/>
      <c r="AC425" s="15"/>
      <c r="AD425" s="15"/>
      <c r="AE425" s="15"/>
      <c r="AT425" s="291" t="s">
        <v>173</v>
      </c>
      <c r="AU425" s="291" t="s">
        <v>90</v>
      </c>
      <c r="AV425" s="15" t="s">
        <v>177</v>
      </c>
      <c r="AW425" s="15" t="s">
        <v>32</v>
      </c>
      <c r="AX425" s="15" t="s">
        <v>80</v>
      </c>
      <c r="AY425" s="291" t="s">
        <v>165</v>
      </c>
    </row>
    <row r="426" s="16" customFormat="1">
      <c r="A426" s="16"/>
      <c r="B426" s="292"/>
      <c r="C426" s="293"/>
      <c r="D426" s="261" t="s">
        <v>173</v>
      </c>
      <c r="E426" s="294" t="s">
        <v>1</v>
      </c>
      <c r="F426" s="295" t="s">
        <v>178</v>
      </c>
      <c r="G426" s="293"/>
      <c r="H426" s="296">
        <v>92.878</v>
      </c>
      <c r="I426" s="297"/>
      <c r="J426" s="293"/>
      <c r="K426" s="293"/>
      <c r="L426" s="298"/>
      <c r="M426" s="299"/>
      <c r="N426" s="300"/>
      <c r="O426" s="300"/>
      <c r="P426" s="300"/>
      <c r="Q426" s="300"/>
      <c r="R426" s="300"/>
      <c r="S426" s="300"/>
      <c r="T426" s="301"/>
      <c r="U426" s="16"/>
      <c r="V426" s="16"/>
      <c r="W426" s="16"/>
      <c r="X426" s="16"/>
      <c r="Y426" s="16"/>
      <c r="Z426" s="16"/>
      <c r="AA426" s="16"/>
      <c r="AB426" s="16"/>
      <c r="AC426" s="16"/>
      <c r="AD426" s="16"/>
      <c r="AE426" s="16"/>
      <c r="AT426" s="302" t="s">
        <v>173</v>
      </c>
      <c r="AU426" s="302" t="s">
        <v>90</v>
      </c>
      <c r="AV426" s="16" t="s">
        <v>171</v>
      </c>
      <c r="AW426" s="16" t="s">
        <v>32</v>
      </c>
      <c r="AX426" s="16" t="s">
        <v>88</v>
      </c>
      <c r="AY426" s="302" t="s">
        <v>165</v>
      </c>
    </row>
    <row r="427" s="2" customFormat="1" ht="24.15" customHeight="1">
      <c r="A427" s="41"/>
      <c r="B427" s="42"/>
      <c r="C427" s="246" t="s">
        <v>523</v>
      </c>
      <c r="D427" s="246" t="s">
        <v>167</v>
      </c>
      <c r="E427" s="247" t="s">
        <v>524</v>
      </c>
      <c r="F427" s="248" t="s">
        <v>525</v>
      </c>
      <c r="G427" s="249" t="s">
        <v>170</v>
      </c>
      <c r="H427" s="250">
        <v>12.799</v>
      </c>
      <c r="I427" s="251"/>
      <c r="J427" s="252">
        <f>ROUND(I427*H427,2)</f>
        <v>0</v>
      </c>
      <c r="K427" s="253"/>
      <c r="L427" s="44"/>
      <c r="M427" s="254" t="s">
        <v>1</v>
      </c>
      <c r="N427" s="255" t="s">
        <v>45</v>
      </c>
      <c r="O427" s="94"/>
      <c r="P427" s="256">
        <f>O427*H427</f>
        <v>0</v>
      </c>
      <c r="Q427" s="256">
        <v>0</v>
      </c>
      <c r="R427" s="256">
        <f>Q427*H427</f>
        <v>0</v>
      </c>
      <c r="S427" s="256">
        <v>0</v>
      </c>
      <c r="T427" s="257">
        <f>S427*H427</f>
        <v>0</v>
      </c>
      <c r="U427" s="41"/>
      <c r="V427" s="41"/>
      <c r="W427" s="41"/>
      <c r="X427" s="41"/>
      <c r="Y427" s="41"/>
      <c r="Z427" s="41"/>
      <c r="AA427" s="41"/>
      <c r="AB427" s="41"/>
      <c r="AC427" s="41"/>
      <c r="AD427" s="41"/>
      <c r="AE427" s="41"/>
      <c r="AR427" s="258" t="s">
        <v>171</v>
      </c>
      <c r="AT427" s="258" t="s">
        <v>167</v>
      </c>
      <c r="AU427" s="258" t="s">
        <v>90</v>
      </c>
      <c r="AY427" s="18" t="s">
        <v>165</v>
      </c>
      <c r="BE427" s="146">
        <f>IF(N427="základní",J427,0)</f>
        <v>0</v>
      </c>
      <c r="BF427" s="146">
        <f>IF(N427="snížená",J427,0)</f>
        <v>0</v>
      </c>
      <c r="BG427" s="146">
        <f>IF(N427="zákl. přenesená",J427,0)</f>
        <v>0</v>
      </c>
      <c r="BH427" s="146">
        <f>IF(N427="sníž. přenesená",J427,0)</f>
        <v>0</v>
      </c>
      <c r="BI427" s="146">
        <f>IF(N427="nulová",J427,0)</f>
        <v>0</v>
      </c>
      <c r="BJ427" s="18" t="s">
        <v>88</v>
      </c>
      <c r="BK427" s="146">
        <f>ROUND(I427*H427,2)</f>
        <v>0</v>
      </c>
      <c r="BL427" s="18" t="s">
        <v>171</v>
      </c>
      <c r="BM427" s="258" t="s">
        <v>526</v>
      </c>
    </row>
    <row r="428" s="13" customFormat="1">
      <c r="A428" s="13"/>
      <c r="B428" s="259"/>
      <c r="C428" s="260"/>
      <c r="D428" s="261" t="s">
        <v>173</v>
      </c>
      <c r="E428" s="262" t="s">
        <v>1</v>
      </c>
      <c r="F428" s="263" t="s">
        <v>527</v>
      </c>
      <c r="G428" s="260"/>
      <c r="H428" s="262" t="s">
        <v>1</v>
      </c>
      <c r="I428" s="264"/>
      <c r="J428" s="260"/>
      <c r="K428" s="260"/>
      <c r="L428" s="265"/>
      <c r="M428" s="266"/>
      <c r="N428" s="267"/>
      <c r="O428" s="267"/>
      <c r="P428" s="267"/>
      <c r="Q428" s="267"/>
      <c r="R428" s="267"/>
      <c r="S428" s="267"/>
      <c r="T428" s="268"/>
      <c r="U428" s="13"/>
      <c r="V428" s="13"/>
      <c r="W428" s="13"/>
      <c r="X428" s="13"/>
      <c r="Y428" s="13"/>
      <c r="Z428" s="13"/>
      <c r="AA428" s="13"/>
      <c r="AB428" s="13"/>
      <c r="AC428" s="13"/>
      <c r="AD428" s="13"/>
      <c r="AE428" s="13"/>
      <c r="AT428" s="269" t="s">
        <v>173</v>
      </c>
      <c r="AU428" s="269" t="s">
        <v>90</v>
      </c>
      <c r="AV428" s="13" t="s">
        <v>88</v>
      </c>
      <c r="AW428" s="13" t="s">
        <v>32</v>
      </c>
      <c r="AX428" s="13" t="s">
        <v>80</v>
      </c>
      <c r="AY428" s="269" t="s">
        <v>165</v>
      </c>
    </row>
    <row r="429" s="14" customFormat="1">
      <c r="A429" s="14"/>
      <c r="B429" s="270"/>
      <c r="C429" s="271"/>
      <c r="D429" s="261" t="s">
        <v>173</v>
      </c>
      <c r="E429" s="272" t="s">
        <v>1</v>
      </c>
      <c r="F429" s="273" t="s">
        <v>528</v>
      </c>
      <c r="G429" s="271"/>
      <c r="H429" s="274">
        <v>11.795</v>
      </c>
      <c r="I429" s="275"/>
      <c r="J429" s="271"/>
      <c r="K429" s="271"/>
      <c r="L429" s="276"/>
      <c r="M429" s="277"/>
      <c r="N429" s="278"/>
      <c r="O429" s="278"/>
      <c r="P429" s="278"/>
      <c r="Q429" s="278"/>
      <c r="R429" s="278"/>
      <c r="S429" s="278"/>
      <c r="T429" s="279"/>
      <c r="U429" s="14"/>
      <c r="V429" s="14"/>
      <c r="W429" s="14"/>
      <c r="X429" s="14"/>
      <c r="Y429" s="14"/>
      <c r="Z429" s="14"/>
      <c r="AA429" s="14"/>
      <c r="AB429" s="14"/>
      <c r="AC429" s="14"/>
      <c r="AD429" s="14"/>
      <c r="AE429" s="14"/>
      <c r="AT429" s="280" t="s">
        <v>173</v>
      </c>
      <c r="AU429" s="280" t="s">
        <v>90</v>
      </c>
      <c r="AV429" s="14" t="s">
        <v>90</v>
      </c>
      <c r="AW429" s="14" t="s">
        <v>32</v>
      </c>
      <c r="AX429" s="14" t="s">
        <v>80</v>
      </c>
      <c r="AY429" s="280" t="s">
        <v>165</v>
      </c>
    </row>
    <row r="430" s="14" customFormat="1">
      <c r="A430" s="14"/>
      <c r="B430" s="270"/>
      <c r="C430" s="271"/>
      <c r="D430" s="261" t="s">
        <v>173</v>
      </c>
      <c r="E430" s="272" t="s">
        <v>1</v>
      </c>
      <c r="F430" s="273" t="s">
        <v>529</v>
      </c>
      <c r="G430" s="271"/>
      <c r="H430" s="274">
        <v>1.004</v>
      </c>
      <c r="I430" s="275"/>
      <c r="J430" s="271"/>
      <c r="K430" s="271"/>
      <c r="L430" s="276"/>
      <c r="M430" s="277"/>
      <c r="N430" s="278"/>
      <c r="O430" s="278"/>
      <c r="P430" s="278"/>
      <c r="Q430" s="278"/>
      <c r="R430" s="278"/>
      <c r="S430" s="278"/>
      <c r="T430" s="279"/>
      <c r="U430" s="14"/>
      <c r="V430" s="14"/>
      <c r="W430" s="14"/>
      <c r="X430" s="14"/>
      <c r="Y430" s="14"/>
      <c r="Z430" s="14"/>
      <c r="AA430" s="14"/>
      <c r="AB430" s="14"/>
      <c r="AC430" s="14"/>
      <c r="AD430" s="14"/>
      <c r="AE430" s="14"/>
      <c r="AT430" s="280" t="s">
        <v>173</v>
      </c>
      <c r="AU430" s="280" t="s">
        <v>90</v>
      </c>
      <c r="AV430" s="14" t="s">
        <v>90</v>
      </c>
      <c r="AW430" s="14" t="s">
        <v>32</v>
      </c>
      <c r="AX430" s="14" t="s">
        <v>80</v>
      </c>
      <c r="AY430" s="280" t="s">
        <v>165</v>
      </c>
    </row>
    <row r="431" s="15" customFormat="1">
      <c r="A431" s="15"/>
      <c r="B431" s="281"/>
      <c r="C431" s="282"/>
      <c r="D431" s="261" t="s">
        <v>173</v>
      </c>
      <c r="E431" s="283" t="s">
        <v>1</v>
      </c>
      <c r="F431" s="284" t="s">
        <v>176</v>
      </c>
      <c r="G431" s="282"/>
      <c r="H431" s="285">
        <v>12.799</v>
      </c>
      <c r="I431" s="286"/>
      <c r="J431" s="282"/>
      <c r="K431" s="282"/>
      <c r="L431" s="287"/>
      <c r="M431" s="288"/>
      <c r="N431" s="289"/>
      <c r="O431" s="289"/>
      <c r="P431" s="289"/>
      <c r="Q431" s="289"/>
      <c r="R431" s="289"/>
      <c r="S431" s="289"/>
      <c r="T431" s="290"/>
      <c r="U431" s="15"/>
      <c r="V431" s="15"/>
      <c r="W431" s="15"/>
      <c r="X431" s="15"/>
      <c r="Y431" s="15"/>
      <c r="Z431" s="15"/>
      <c r="AA431" s="15"/>
      <c r="AB431" s="15"/>
      <c r="AC431" s="15"/>
      <c r="AD431" s="15"/>
      <c r="AE431" s="15"/>
      <c r="AT431" s="291" t="s">
        <v>173</v>
      </c>
      <c r="AU431" s="291" t="s">
        <v>90</v>
      </c>
      <c r="AV431" s="15" t="s">
        <v>177</v>
      </c>
      <c r="AW431" s="15" t="s">
        <v>32</v>
      </c>
      <c r="AX431" s="15" t="s">
        <v>80</v>
      </c>
      <c r="AY431" s="291" t="s">
        <v>165</v>
      </c>
    </row>
    <row r="432" s="16" customFormat="1">
      <c r="A432" s="16"/>
      <c r="B432" s="292"/>
      <c r="C432" s="293"/>
      <c r="D432" s="261" t="s">
        <v>173</v>
      </c>
      <c r="E432" s="294" t="s">
        <v>1</v>
      </c>
      <c r="F432" s="295" t="s">
        <v>178</v>
      </c>
      <c r="G432" s="293"/>
      <c r="H432" s="296">
        <v>12.799</v>
      </c>
      <c r="I432" s="297"/>
      <c r="J432" s="293"/>
      <c r="K432" s="293"/>
      <c r="L432" s="298"/>
      <c r="M432" s="299"/>
      <c r="N432" s="300"/>
      <c r="O432" s="300"/>
      <c r="P432" s="300"/>
      <c r="Q432" s="300"/>
      <c r="R432" s="300"/>
      <c r="S432" s="300"/>
      <c r="T432" s="301"/>
      <c r="U432" s="16"/>
      <c r="V432" s="16"/>
      <c r="W432" s="16"/>
      <c r="X432" s="16"/>
      <c r="Y432" s="16"/>
      <c r="Z432" s="16"/>
      <c r="AA432" s="16"/>
      <c r="AB432" s="16"/>
      <c r="AC432" s="16"/>
      <c r="AD432" s="16"/>
      <c r="AE432" s="16"/>
      <c r="AT432" s="302" t="s">
        <v>173</v>
      </c>
      <c r="AU432" s="302" t="s">
        <v>90</v>
      </c>
      <c r="AV432" s="16" t="s">
        <v>171</v>
      </c>
      <c r="AW432" s="16" t="s">
        <v>32</v>
      </c>
      <c r="AX432" s="16" t="s">
        <v>88</v>
      </c>
      <c r="AY432" s="302" t="s">
        <v>165</v>
      </c>
    </row>
    <row r="433" s="12" customFormat="1" ht="22.8" customHeight="1">
      <c r="A433" s="12"/>
      <c r="B433" s="230"/>
      <c r="C433" s="231"/>
      <c r="D433" s="232" t="s">
        <v>79</v>
      </c>
      <c r="E433" s="244" t="s">
        <v>530</v>
      </c>
      <c r="F433" s="244" t="s">
        <v>531</v>
      </c>
      <c r="G433" s="231"/>
      <c r="H433" s="231"/>
      <c r="I433" s="234"/>
      <c r="J433" s="245">
        <f>BK433</f>
        <v>0</v>
      </c>
      <c r="K433" s="231"/>
      <c r="L433" s="236"/>
      <c r="M433" s="237"/>
      <c r="N433" s="238"/>
      <c r="O433" s="238"/>
      <c r="P433" s="239">
        <f>SUM(P434:P438)</f>
        <v>0</v>
      </c>
      <c r="Q433" s="238"/>
      <c r="R433" s="239">
        <f>SUM(R434:R438)</f>
        <v>0</v>
      </c>
      <c r="S433" s="238"/>
      <c r="T433" s="240">
        <f>SUM(T434:T438)</f>
        <v>0</v>
      </c>
      <c r="U433" s="12"/>
      <c r="V433" s="12"/>
      <c r="W433" s="12"/>
      <c r="X433" s="12"/>
      <c r="Y433" s="12"/>
      <c r="Z433" s="12"/>
      <c r="AA433" s="12"/>
      <c r="AB433" s="12"/>
      <c r="AC433" s="12"/>
      <c r="AD433" s="12"/>
      <c r="AE433" s="12"/>
      <c r="AR433" s="241" t="s">
        <v>88</v>
      </c>
      <c r="AT433" s="242" t="s">
        <v>79</v>
      </c>
      <c r="AU433" s="242" t="s">
        <v>88</v>
      </c>
      <c r="AY433" s="241" t="s">
        <v>165</v>
      </c>
      <c r="BK433" s="243">
        <f>SUM(BK434:BK438)</f>
        <v>0</v>
      </c>
    </row>
    <row r="434" s="2" customFormat="1" ht="33" customHeight="1">
      <c r="A434" s="41"/>
      <c r="B434" s="42"/>
      <c r="C434" s="246" t="s">
        <v>532</v>
      </c>
      <c r="D434" s="246" t="s">
        <v>167</v>
      </c>
      <c r="E434" s="247" t="s">
        <v>533</v>
      </c>
      <c r="F434" s="248" t="s">
        <v>534</v>
      </c>
      <c r="G434" s="249" t="s">
        <v>250</v>
      </c>
      <c r="H434" s="250">
        <v>136.34100000000001</v>
      </c>
      <c r="I434" s="251"/>
      <c r="J434" s="252">
        <f>ROUND(I434*H434,2)</f>
        <v>0</v>
      </c>
      <c r="K434" s="253"/>
      <c r="L434" s="44"/>
      <c r="M434" s="254" t="s">
        <v>1</v>
      </c>
      <c r="N434" s="255" t="s">
        <v>45</v>
      </c>
      <c r="O434" s="94"/>
      <c r="P434" s="256">
        <f>O434*H434</f>
        <v>0</v>
      </c>
      <c r="Q434" s="256">
        <v>0</v>
      </c>
      <c r="R434" s="256">
        <f>Q434*H434</f>
        <v>0</v>
      </c>
      <c r="S434" s="256">
        <v>0</v>
      </c>
      <c r="T434" s="257">
        <f>S434*H434</f>
        <v>0</v>
      </c>
      <c r="U434" s="41"/>
      <c r="V434" s="41"/>
      <c r="W434" s="41"/>
      <c r="X434" s="41"/>
      <c r="Y434" s="41"/>
      <c r="Z434" s="41"/>
      <c r="AA434" s="41"/>
      <c r="AB434" s="41"/>
      <c r="AC434" s="41"/>
      <c r="AD434" s="41"/>
      <c r="AE434" s="41"/>
      <c r="AR434" s="258" t="s">
        <v>171</v>
      </c>
      <c r="AT434" s="258" t="s">
        <v>167</v>
      </c>
      <c r="AU434" s="258" t="s">
        <v>90</v>
      </c>
      <c r="AY434" s="18" t="s">
        <v>165</v>
      </c>
      <c r="BE434" s="146">
        <f>IF(N434="základní",J434,0)</f>
        <v>0</v>
      </c>
      <c r="BF434" s="146">
        <f>IF(N434="snížená",J434,0)</f>
        <v>0</v>
      </c>
      <c r="BG434" s="146">
        <f>IF(N434="zákl. přenesená",J434,0)</f>
        <v>0</v>
      </c>
      <c r="BH434" s="146">
        <f>IF(N434="sníž. přenesená",J434,0)</f>
        <v>0</v>
      </c>
      <c r="BI434" s="146">
        <f>IF(N434="nulová",J434,0)</f>
        <v>0</v>
      </c>
      <c r="BJ434" s="18" t="s">
        <v>88</v>
      </c>
      <c r="BK434" s="146">
        <f>ROUND(I434*H434,2)</f>
        <v>0</v>
      </c>
      <c r="BL434" s="18" t="s">
        <v>171</v>
      </c>
      <c r="BM434" s="258" t="s">
        <v>535</v>
      </c>
    </row>
    <row r="435" s="2" customFormat="1" ht="44.25" customHeight="1">
      <c r="A435" s="41"/>
      <c r="B435" s="42"/>
      <c r="C435" s="246" t="s">
        <v>536</v>
      </c>
      <c r="D435" s="246" t="s">
        <v>167</v>
      </c>
      <c r="E435" s="247" t="s">
        <v>537</v>
      </c>
      <c r="F435" s="248" t="s">
        <v>538</v>
      </c>
      <c r="G435" s="249" t="s">
        <v>250</v>
      </c>
      <c r="H435" s="250">
        <v>1093.22</v>
      </c>
      <c r="I435" s="251"/>
      <c r="J435" s="252">
        <f>ROUND(I435*H435,2)</f>
        <v>0</v>
      </c>
      <c r="K435" s="253"/>
      <c r="L435" s="44"/>
      <c r="M435" s="254" t="s">
        <v>1</v>
      </c>
      <c r="N435" s="255" t="s">
        <v>45</v>
      </c>
      <c r="O435" s="94"/>
      <c r="P435" s="256">
        <f>O435*H435</f>
        <v>0</v>
      </c>
      <c r="Q435" s="256">
        <v>0</v>
      </c>
      <c r="R435" s="256">
        <f>Q435*H435</f>
        <v>0</v>
      </c>
      <c r="S435" s="256">
        <v>0</v>
      </c>
      <c r="T435" s="257">
        <f>S435*H435</f>
        <v>0</v>
      </c>
      <c r="U435" s="41"/>
      <c r="V435" s="41"/>
      <c r="W435" s="41"/>
      <c r="X435" s="41"/>
      <c r="Y435" s="41"/>
      <c r="Z435" s="41"/>
      <c r="AA435" s="41"/>
      <c r="AB435" s="41"/>
      <c r="AC435" s="41"/>
      <c r="AD435" s="41"/>
      <c r="AE435" s="41"/>
      <c r="AR435" s="258" t="s">
        <v>171</v>
      </c>
      <c r="AT435" s="258" t="s">
        <v>167</v>
      </c>
      <c r="AU435" s="258" t="s">
        <v>90</v>
      </c>
      <c r="AY435" s="18" t="s">
        <v>165</v>
      </c>
      <c r="BE435" s="146">
        <f>IF(N435="základní",J435,0)</f>
        <v>0</v>
      </c>
      <c r="BF435" s="146">
        <f>IF(N435="snížená",J435,0)</f>
        <v>0</v>
      </c>
      <c r="BG435" s="146">
        <f>IF(N435="zákl. přenesená",J435,0)</f>
        <v>0</v>
      </c>
      <c r="BH435" s="146">
        <f>IF(N435="sníž. přenesená",J435,0)</f>
        <v>0</v>
      </c>
      <c r="BI435" s="146">
        <f>IF(N435="nulová",J435,0)</f>
        <v>0</v>
      </c>
      <c r="BJ435" s="18" t="s">
        <v>88</v>
      </c>
      <c r="BK435" s="146">
        <f>ROUND(I435*H435,2)</f>
        <v>0</v>
      </c>
      <c r="BL435" s="18" t="s">
        <v>171</v>
      </c>
      <c r="BM435" s="258" t="s">
        <v>539</v>
      </c>
    </row>
    <row r="436" s="14" customFormat="1">
      <c r="A436" s="14"/>
      <c r="B436" s="270"/>
      <c r="C436" s="271"/>
      <c r="D436" s="261" t="s">
        <v>173</v>
      </c>
      <c r="E436" s="272" t="s">
        <v>1</v>
      </c>
      <c r="F436" s="273" t="s">
        <v>540</v>
      </c>
      <c r="G436" s="271"/>
      <c r="H436" s="274">
        <v>1093.22</v>
      </c>
      <c r="I436" s="275"/>
      <c r="J436" s="271"/>
      <c r="K436" s="271"/>
      <c r="L436" s="276"/>
      <c r="M436" s="277"/>
      <c r="N436" s="278"/>
      <c r="O436" s="278"/>
      <c r="P436" s="278"/>
      <c r="Q436" s="278"/>
      <c r="R436" s="278"/>
      <c r="S436" s="278"/>
      <c r="T436" s="279"/>
      <c r="U436" s="14"/>
      <c r="V436" s="14"/>
      <c r="W436" s="14"/>
      <c r="X436" s="14"/>
      <c r="Y436" s="14"/>
      <c r="Z436" s="14"/>
      <c r="AA436" s="14"/>
      <c r="AB436" s="14"/>
      <c r="AC436" s="14"/>
      <c r="AD436" s="14"/>
      <c r="AE436" s="14"/>
      <c r="AT436" s="280" t="s">
        <v>173</v>
      </c>
      <c r="AU436" s="280" t="s">
        <v>90</v>
      </c>
      <c r="AV436" s="14" t="s">
        <v>90</v>
      </c>
      <c r="AW436" s="14" t="s">
        <v>32</v>
      </c>
      <c r="AX436" s="14" t="s">
        <v>88</v>
      </c>
      <c r="AY436" s="280" t="s">
        <v>165</v>
      </c>
    </row>
    <row r="437" s="2" customFormat="1" ht="55.5" customHeight="1">
      <c r="A437" s="41"/>
      <c r="B437" s="42"/>
      <c r="C437" s="246" t="s">
        <v>541</v>
      </c>
      <c r="D437" s="246" t="s">
        <v>167</v>
      </c>
      <c r="E437" s="247" t="s">
        <v>542</v>
      </c>
      <c r="F437" s="248" t="s">
        <v>543</v>
      </c>
      <c r="G437" s="249" t="s">
        <v>250</v>
      </c>
      <c r="H437" s="250">
        <v>135.374</v>
      </c>
      <c r="I437" s="251"/>
      <c r="J437" s="252">
        <f>ROUND(I437*H437,2)</f>
        <v>0</v>
      </c>
      <c r="K437" s="253"/>
      <c r="L437" s="44"/>
      <c r="M437" s="254" t="s">
        <v>1</v>
      </c>
      <c r="N437" s="255" t="s">
        <v>45</v>
      </c>
      <c r="O437" s="94"/>
      <c r="P437" s="256">
        <f>O437*H437</f>
        <v>0</v>
      </c>
      <c r="Q437" s="256">
        <v>0</v>
      </c>
      <c r="R437" s="256">
        <f>Q437*H437</f>
        <v>0</v>
      </c>
      <c r="S437" s="256">
        <v>0</v>
      </c>
      <c r="T437" s="257">
        <f>S437*H437</f>
        <v>0</v>
      </c>
      <c r="U437" s="41"/>
      <c r="V437" s="41"/>
      <c r="W437" s="41"/>
      <c r="X437" s="41"/>
      <c r="Y437" s="41"/>
      <c r="Z437" s="41"/>
      <c r="AA437" s="41"/>
      <c r="AB437" s="41"/>
      <c r="AC437" s="41"/>
      <c r="AD437" s="41"/>
      <c r="AE437" s="41"/>
      <c r="AR437" s="258" t="s">
        <v>171</v>
      </c>
      <c r="AT437" s="258" t="s">
        <v>167</v>
      </c>
      <c r="AU437" s="258" t="s">
        <v>90</v>
      </c>
      <c r="AY437" s="18" t="s">
        <v>165</v>
      </c>
      <c r="BE437" s="146">
        <f>IF(N437="základní",J437,0)</f>
        <v>0</v>
      </c>
      <c r="BF437" s="146">
        <f>IF(N437="snížená",J437,0)</f>
        <v>0</v>
      </c>
      <c r="BG437" s="146">
        <f>IF(N437="zákl. přenesená",J437,0)</f>
        <v>0</v>
      </c>
      <c r="BH437" s="146">
        <f>IF(N437="sníž. přenesená",J437,0)</f>
        <v>0</v>
      </c>
      <c r="BI437" s="146">
        <f>IF(N437="nulová",J437,0)</f>
        <v>0</v>
      </c>
      <c r="BJ437" s="18" t="s">
        <v>88</v>
      </c>
      <c r="BK437" s="146">
        <f>ROUND(I437*H437,2)</f>
        <v>0</v>
      </c>
      <c r="BL437" s="18" t="s">
        <v>171</v>
      </c>
      <c r="BM437" s="258" t="s">
        <v>544</v>
      </c>
    </row>
    <row r="438" s="2" customFormat="1" ht="44.25" customHeight="1">
      <c r="A438" s="41"/>
      <c r="B438" s="42"/>
      <c r="C438" s="246" t="s">
        <v>545</v>
      </c>
      <c r="D438" s="246" t="s">
        <v>167</v>
      </c>
      <c r="E438" s="247" t="s">
        <v>546</v>
      </c>
      <c r="F438" s="248" t="s">
        <v>547</v>
      </c>
      <c r="G438" s="249" t="s">
        <v>250</v>
      </c>
      <c r="H438" s="250">
        <v>0.96599999999999997</v>
      </c>
      <c r="I438" s="251"/>
      <c r="J438" s="252">
        <f>ROUND(I438*H438,2)</f>
        <v>0</v>
      </c>
      <c r="K438" s="253"/>
      <c r="L438" s="44"/>
      <c r="M438" s="254" t="s">
        <v>1</v>
      </c>
      <c r="N438" s="255" t="s">
        <v>45</v>
      </c>
      <c r="O438" s="94"/>
      <c r="P438" s="256">
        <f>O438*H438</f>
        <v>0</v>
      </c>
      <c r="Q438" s="256">
        <v>0</v>
      </c>
      <c r="R438" s="256">
        <f>Q438*H438</f>
        <v>0</v>
      </c>
      <c r="S438" s="256">
        <v>0</v>
      </c>
      <c r="T438" s="257">
        <f>S438*H438</f>
        <v>0</v>
      </c>
      <c r="U438" s="41"/>
      <c r="V438" s="41"/>
      <c r="W438" s="41"/>
      <c r="X438" s="41"/>
      <c r="Y438" s="41"/>
      <c r="Z438" s="41"/>
      <c r="AA438" s="41"/>
      <c r="AB438" s="41"/>
      <c r="AC438" s="41"/>
      <c r="AD438" s="41"/>
      <c r="AE438" s="41"/>
      <c r="AR438" s="258" t="s">
        <v>171</v>
      </c>
      <c r="AT438" s="258" t="s">
        <v>167</v>
      </c>
      <c r="AU438" s="258" t="s">
        <v>90</v>
      </c>
      <c r="AY438" s="18" t="s">
        <v>165</v>
      </c>
      <c r="BE438" s="146">
        <f>IF(N438="základní",J438,0)</f>
        <v>0</v>
      </c>
      <c r="BF438" s="146">
        <f>IF(N438="snížená",J438,0)</f>
        <v>0</v>
      </c>
      <c r="BG438" s="146">
        <f>IF(N438="zákl. přenesená",J438,0)</f>
        <v>0</v>
      </c>
      <c r="BH438" s="146">
        <f>IF(N438="sníž. přenesená",J438,0)</f>
        <v>0</v>
      </c>
      <c r="BI438" s="146">
        <f>IF(N438="nulová",J438,0)</f>
        <v>0</v>
      </c>
      <c r="BJ438" s="18" t="s">
        <v>88</v>
      </c>
      <c r="BK438" s="146">
        <f>ROUND(I438*H438,2)</f>
        <v>0</v>
      </c>
      <c r="BL438" s="18" t="s">
        <v>171</v>
      </c>
      <c r="BM438" s="258" t="s">
        <v>548</v>
      </c>
    </row>
    <row r="439" s="12" customFormat="1" ht="22.8" customHeight="1">
      <c r="A439" s="12"/>
      <c r="B439" s="230"/>
      <c r="C439" s="231"/>
      <c r="D439" s="232" t="s">
        <v>79</v>
      </c>
      <c r="E439" s="244" t="s">
        <v>549</v>
      </c>
      <c r="F439" s="244" t="s">
        <v>550</v>
      </c>
      <c r="G439" s="231"/>
      <c r="H439" s="231"/>
      <c r="I439" s="234"/>
      <c r="J439" s="245">
        <f>BK439</f>
        <v>0</v>
      </c>
      <c r="K439" s="231"/>
      <c r="L439" s="236"/>
      <c r="M439" s="237"/>
      <c r="N439" s="238"/>
      <c r="O439" s="238"/>
      <c r="P439" s="239">
        <f>P440</f>
        <v>0</v>
      </c>
      <c r="Q439" s="238"/>
      <c r="R439" s="239">
        <f>R440</f>
        <v>0</v>
      </c>
      <c r="S439" s="238"/>
      <c r="T439" s="240">
        <f>T440</f>
        <v>0</v>
      </c>
      <c r="U439" s="12"/>
      <c r="V439" s="12"/>
      <c r="W439" s="12"/>
      <c r="X439" s="12"/>
      <c r="Y439" s="12"/>
      <c r="Z439" s="12"/>
      <c r="AA439" s="12"/>
      <c r="AB439" s="12"/>
      <c r="AC439" s="12"/>
      <c r="AD439" s="12"/>
      <c r="AE439" s="12"/>
      <c r="AR439" s="241" t="s">
        <v>88</v>
      </c>
      <c r="AT439" s="242" t="s">
        <v>79</v>
      </c>
      <c r="AU439" s="242" t="s">
        <v>88</v>
      </c>
      <c r="AY439" s="241" t="s">
        <v>165</v>
      </c>
      <c r="BK439" s="243">
        <f>BK440</f>
        <v>0</v>
      </c>
    </row>
    <row r="440" s="2" customFormat="1" ht="55.5" customHeight="1">
      <c r="A440" s="41"/>
      <c r="B440" s="42"/>
      <c r="C440" s="246" t="s">
        <v>551</v>
      </c>
      <c r="D440" s="246" t="s">
        <v>167</v>
      </c>
      <c r="E440" s="247" t="s">
        <v>552</v>
      </c>
      <c r="F440" s="248" t="s">
        <v>553</v>
      </c>
      <c r="G440" s="249" t="s">
        <v>250</v>
      </c>
      <c r="H440" s="250">
        <v>233.61000000000001</v>
      </c>
      <c r="I440" s="251"/>
      <c r="J440" s="252">
        <f>ROUND(I440*H440,2)</f>
        <v>0</v>
      </c>
      <c r="K440" s="253"/>
      <c r="L440" s="44"/>
      <c r="M440" s="254" t="s">
        <v>1</v>
      </c>
      <c r="N440" s="255" t="s">
        <v>45</v>
      </c>
      <c r="O440" s="94"/>
      <c r="P440" s="256">
        <f>O440*H440</f>
        <v>0</v>
      </c>
      <c r="Q440" s="256">
        <v>0</v>
      </c>
      <c r="R440" s="256">
        <f>Q440*H440</f>
        <v>0</v>
      </c>
      <c r="S440" s="256">
        <v>0</v>
      </c>
      <c r="T440" s="257">
        <f>S440*H440</f>
        <v>0</v>
      </c>
      <c r="U440" s="41"/>
      <c r="V440" s="41"/>
      <c r="W440" s="41"/>
      <c r="X440" s="41"/>
      <c r="Y440" s="41"/>
      <c r="Z440" s="41"/>
      <c r="AA440" s="41"/>
      <c r="AB440" s="41"/>
      <c r="AC440" s="41"/>
      <c r="AD440" s="41"/>
      <c r="AE440" s="41"/>
      <c r="AR440" s="258" t="s">
        <v>171</v>
      </c>
      <c r="AT440" s="258" t="s">
        <v>167</v>
      </c>
      <c r="AU440" s="258" t="s">
        <v>90</v>
      </c>
      <c r="AY440" s="18" t="s">
        <v>165</v>
      </c>
      <c r="BE440" s="146">
        <f>IF(N440="základní",J440,0)</f>
        <v>0</v>
      </c>
      <c r="BF440" s="146">
        <f>IF(N440="snížená",J440,0)</f>
        <v>0</v>
      </c>
      <c r="BG440" s="146">
        <f>IF(N440="zákl. přenesená",J440,0)</f>
        <v>0</v>
      </c>
      <c r="BH440" s="146">
        <f>IF(N440="sníž. přenesená",J440,0)</f>
        <v>0</v>
      </c>
      <c r="BI440" s="146">
        <f>IF(N440="nulová",J440,0)</f>
        <v>0</v>
      </c>
      <c r="BJ440" s="18" t="s">
        <v>88</v>
      </c>
      <c r="BK440" s="146">
        <f>ROUND(I440*H440,2)</f>
        <v>0</v>
      </c>
      <c r="BL440" s="18" t="s">
        <v>171</v>
      </c>
      <c r="BM440" s="258" t="s">
        <v>554</v>
      </c>
    </row>
    <row r="441" s="12" customFormat="1" ht="25.92" customHeight="1">
      <c r="A441" s="12"/>
      <c r="B441" s="230"/>
      <c r="C441" s="231"/>
      <c r="D441" s="232" t="s">
        <v>79</v>
      </c>
      <c r="E441" s="233" t="s">
        <v>555</v>
      </c>
      <c r="F441" s="233" t="s">
        <v>556</v>
      </c>
      <c r="G441" s="231"/>
      <c r="H441" s="231"/>
      <c r="I441" s="234"/>
      <c r="J441" s="235">
        <f>BK441</f>
        <v>0</v>
      </c>
      <c r="K441" s="231"/>
      <c r="L441" s="236"/>
      <c r="M441" s="237"/>
      <c r="N441" s="238"/>
      <c r="O441" s="238"/>
      <c r="P441" s="239">
        <f>P442+P454+P460+P462+P465+P478+P485+P497+P503+P505+P511</f>
        <v>0</v>
      </c>
      <c r="Q441" s="238"/>
      <c r="R441" s="239">
        <f>R442+R454+R460+R462+R465+R478+R485+R497+R503+R505+R511</f>
        <v>6.9183458900000003</v>
      </c>
      <c r="S441" s="238"/>
      <c r="T441" s="240">
        <f>T442+T454+T460+T462+T465+T478+T485+T497+T503+T505+T511</f>
        <v>0.96634999999999993</v>
      </c>
      <c r="U441" s="12"/>
      <c r="V441" s="12"/>
      <c r="W441" s="12"/>
      <c r="X441" s="12"/>
      <c r="Y441" s="12"/>
      <c r="Z441" s="12"/>
      <c r="AA441" s="12"/>
      <c r="AB441" s="12"/>
      <c r="AC441" s="12"/>
      <c r="AD441" s="12"/>
      <c r="AE441" s="12"/>
      <c r="AR441" s="241" t="s">
        <v>90</v>
      </c>
      <c r="AT441" s="242" t="s">
        <v>79</v>
      </c>
      <c r="AU441" s="242" t="s">
        <v>80</v>
      </c>
      <c r="AY441" s="241" t="s">
        <v>165</v>
      </c>
      <c r="BK441" s="243">
        <f>BK442+BK454+BK460+BK462+BK465+BK478+BK485+BK497+BK503+BK505+BK511</f>
        <v>0</v>
      </c>
    </row>
    <row r="442" s="12" customFormat="1" ht="22.8" customHeight="1">
      <c r="A442" s="12"/>
      <c r="B442" s="230"/>
      <c r="C442" s="231"/>
      <c r="D442" s="232" t="s">
        <v>79</v>
      </c>
      <c r="E442" s="244" t="s">
        <v>557</v>
      </c>
      <c r="F442" s="244" t="s">
        <v>558</v>
      </c>
      <c r="G442" s="231"/>
      <c r="H442" s="231"/>
      <c r="I442" s="234"/>
      <c r="J442" s="245">
        <f>BK442</f>
        <v>0</v>
      </c>
      <c r="K442" s="231"/>
      <c r="L442" s="236"/>
      <c r="M442" s="237"/>
      <c r="N442" s="238"/>
      <c r="O442" s="238"/>
      <c r="P442" s="239">
        <f>SUM(P443:P453)</f>
        <v>0</v>
      </c>
      <c r="Q442" s="238"/>
      <c r="R442" s="239">
        <f>SUM(R443:R453)</f>
        <v>1.0524456</v>
      </c>
      <c r="S442" s="238"/>
      <c r="T442" s="240">
        <f>SUM(T443:T453)</f>
        <v>0</v>
      </c>
      <c r="U442" s="12"/>
      <c r="V442" s="12"/>
      <c r="W442" s="12"/>
      <c r="X442" s="12"/>
      <c r="Y442" s="12"/>
      <c r="Z442" s="12"/>
      <c r="AA442" s="12"/>
      <c r="AB442" s="12"/>
      <c r="AC442" s="12"/>
      <c r="AD442" s="12"/>
      <c r="AE442" s="12"/>
      <c r="AR442" s="241" t="s">
        <v>90</v>
      </c>
      <c r="AT442" s="242" t="s">
        <v>79</v>
      </c>
      <c r="AU442" s="242" t="s">
        <v>88</v>
      </c>
      <c r="AY442" s="241" t="s">
        <v>165</v>
      </c>
      <c r="BK442" s="243">
        <f>SUM(BK443:BK453)</f>
        <v>0</v>
      </c>
    </row>
    <row r="443" s="2" customFormat="1" ht="37.8" customHeight="1">
      <c r="A443" s="41"/>
      <c r="B443" s="42"/>
      <c r="C443" s="246" t="s">
        <v>559</v>
      </c>
      <c r="D443" s="246" t="s">
        <v>167</v>
      </c>
      <c r="E443" s="247" t="s">
        <v>560</v>
      </c>
      <c r="F443" s="248" t="s">
        <v>561</v>
      </c>
      <c r="G443" s="249" t="s">
        <v>170</v>
      </c>
      <c r="H443" s="250">
        <v>167.22999999999999</v>
      </c>
      <c r="I443" s="251"/>
      <c r="J443" s="252">
        <f>ROUND(I443*H443,2)</f>
        <v>0</v>
      </c>
      <c r="K443" s="253"/>
      <c r="L443" s="44"/>
      <c r="M443" s="254" t="s">
        <v>1</v>
      </c>
      <c r="N443" s="255" t="s">
        <v>45</v>
      </c>
      <c r="O443" s="94"/>
      <c r="P443" s="256">
        <f>O443*H443</f>
        <v>0</v>
      </c>
      <c r="Q443" s="256">
        <v>0</v>
      </c>
      <c r="R443" s="256">
        <f>Q443*H443</f>
        <v>0</v>
      </c>
      <c r="S443" s="256">
        <v>0</v>
      </c>
      <c r="T443" s="257">
        <f>S443*H443</f>
        <v>0</v>
      </c>
      <c r="U443" s="41"/>
      <c r="V443" s="41"/>
      <c r="W443" s="41"/>
      <c r="X443" s="41"/>
      <c r="Y443" s="41"/>
      <c r="Z443" s="41"/>
      <c r="AA443" s="41"/>
      <c r="AB443" s="41"/>
      <c r="AC443" s="41"/>
      <c r="AD443" s="41"/>
      <c r="AE443" s="41"/>
      <c r="AR443" s="258" t="s">
        <v>243</v>
      </c>
      <c r="AT443" s="258" t="s">
        <v>167</v>
      </c>
      <c r="AU443" s="258" t="s">
        <v>90</v>
      </c>
      <c r="AY443" s="18" t="s">
        <v>165</v>
      </c>
      <c r="BE443" s="146">
        <f>IF(N443="základní",J443,0)</f>
        <v>0</v>
      </c>
      <c r="BF443" s="146">
        <f>IF(N443="snížená",J443,0)</f>
        <v>0</v>
      </c>
      <c r="BG443" s="146">
        <f>IF(N443="zákl. přenesená",J443,0)</f>
        <v>0</v>
      </c>
      <c r="BH443" s="146">
        <f>IF(N443="sníž. přenesená",J443,0)</f>
        <v>0</v>
      </c>
      <c r="BI443" s="146">
        <f>IF(N443="nulová",J443,0)</f>
        <v>0</v>
      </c>
      <c r="BJ443" s="18" t="s">
        <v>88</v>
      </c>
      <c r="BK443" s="146">
        <f>ROUND(I443*H443,2)</f>
        <v>0</v>
      </c>
      <c r="BL443" s="18" t="s">
        <v>243</v>
      </c>
      <c r="BM443" s="258" t="s">
        <v>562</v>
      </c>
    </row>
    <row r="444" s="13" customFormat="1">
      <c r="A444" s="13"/>
      <c r="B444" s="259"/>
      <c r="C444" s="260"/>
      <c r="D444" s="261" t="s">
        <v>173</v>
      </c>
      <c r="E444" s="262" t="s">
        <v>1</v>
      </c>
      <c r="F444" s="263" t="s">
        <v>563</v>
      </c>
      <c r="G444" s="260"/>
      <c r="H444" s="262" t="s">
        <v>1</v>
      </c>
      <c r="I444" s="264"/>
      <c r="J444" s="260"/>
      <c r="K444" s="260"/>
      <c r="L444" s="265"/>
      <c r="M444" s="266"/>
      <c r="N444" s="267"/>
      <c r="O444" s="267"/>
      <c r="P444" s="267"/>
      <c r="Q444" s="267"/>
      <c r="R444" s="267"/>
      <c r="S444" s="267"/>
      <c r="T444" s="268"/>
      <c r="U444" s="13"/>
      <c r="V444" s="13"/>
      <c r="W444" s="13"/>
      <c r="X444" s="13"/>
      <c r="Y444" s="13"/>
      <c r="Z444" s="13"/>
      <c r="AA444" s="13"/>
      <c r="AB444" s="13"/>
      <c r="AC444" s="13"/>
      <c r="AD444" s="13"/>
      <c r="AE444" s="13"/>
      <c r="AT444" s="269" t="s">
        <v>173</v>
      </c>
      <c r="AU444" s="269" t="s">
        <v>90</v>
      </c>
      <c r="AV444" s="13" t="s">
        <v>88</v>
      </c>
      <c r="AW444" s="13" t="s">
        <v>32</v>
      </c>
      <c r="AX444" s="13" t="s">
        <v>80</v>
      </c>
      <c r="AY444" s="269" t="s">
        <v>165</v>
      </c>
    </row>
    <row r="445" s="14" customFormat="1">
      <c r="A445" s="14"/>
      <c r="B445" s="270"/>
      <c r="C445" s="271"/>
      <c r="D445" s="261" t="s">
        <v>173</v>
      </c>
      <c r="E445" s="272" t="s">
        <v>1</v>
      </c>
      <c r="F445" s="273" t="s">
        <v>564</v>
      </c>
      <c r="G445" s="271"/>
      <c r="H445" s="274">
        <v>167.22999999999999</v>
      </c>
      <c r="I445" s="275"/>
      <c r="J445" s="271"/>
      <c r="K445" s="271"/>
      <c r="L445" s="276"/>
      <c r="M445" s="277"/>
      <c r="N445" s="278"/>
      <c r="O445" s="278"/>
      <c r="P445" s="278"/>
      <c r="Q445" s="278"/>
      <c r="R445" s="278"/>
      <c r="S445" s="278"/>
      <c r="T445" s="279"/>
      <c r="U445" s="14"/>
      <c r="V445" s="14"/>
      <c r="W445" s="14"/>
      <c r="X445" s="14"/>
      <c r="Y445" s="14"/>
      <c r="Z445" s="14"/>
      <c r="AA445" s="14"/>
      <c r="AB445" s="14"/>
      <c r="AC445" s="14"/>
      <c r="AD445" s="14"/>
      <c r="AE445" s="14"/>
      <c r="AT445" s="280" t="s">
        <v>173</v>
      </c>
      <c r="AU445" s="280" t="s">
        <v>90</v>
      </c>
      <c r="AV445" s="14" t="s">
        <v>90</v>
      </c>
      <c r="AW445" s="14" t="s">
        <v>32</v>
      </c>
      <c r="AX445" s="14" t="s">
        <v>80</v>
      </c>
      <c r="AY445" s="280" t="s">
        <v>165</v>
      </c>
    </row>
    <row r="446" s="15" customFormat="1">
      <c r="A446" s="15"/>
      <c r="B446" s="281"/>
      <c r="C446" s="282"/>
      <c r="D446" s="261" t="s">
        <v>173</v>
      </c>
      <c r="E446" s="283" t="s">
        <v>1</v>
      </c>
      <c r="F446" s="284" t="s">
        <v>176</v>
      </c>
      <c r="G446" s="282"/>
      <c r="H446" s="285">
        <v>167.22999999999999</v>
      </c>
      <c r="I446" s="286"/>
      <c r="J446" s="282"/>
      <c r="K446" s="282"/>
      <c r="L446" s="287"/>
      <c r="M446" s="288"/>
      <c r="N446" s="289"/>
      <c r="O446" s="289"/>
      <c r="P446" s="289"/>
      <c r="Q446" s="289"/>
      <c r="R446" s="289"/>
      <c r="S446" s="289"/>
      <c r="T446" s="290"/>
      <c r="U446" s="15"/>
      <c r="V446" s="15"/>
      <c r="W446" s="15"/>
      <c r="X446" s="15"/>
      <c r="Y446" s="15"/>
      <c r="Z446" s="15"/>
      <c r="AA446" s="15"/>
      <c r="AB446" s="15"/>
      <c r="AC446" s="15"/>
      <c r="AD446" s="15"/>
      <c r="AE446" s="15"/>
      <c r="AT446" s="291" t="s">
        <v>173</v>
      </c>
      <c r="AU446" s="291" t="s">
        <v>90</v>
      </c>
      <c r="AV446" s="15" t="s">
        <v>177</v>
      </c>
      <c r="AW446" s="15" t="s">
        <v>32</v>
      </c>
      <c r="AX446" s="15" t="s">
        <v>80</v>
      </c>
      <c r="AY446" s="291" t="s">
        <v>165</v>
      </c>
    </row>
    <row r="447" s="16" customFormat="1">
      <c r="A447" s="16"/>
      <c r="B447" s="292"/>
      <c r="C447" s="293"/>
      <c r="D447" s="261" t="s">
        <v>173</v>
      </c>
      <c r="E447" s="294" t="s">
        <v>1</v>
      </c>
      <c r="F447" s="295" t="s">
        <v>178</v>
      </c>
      <c r="G447" s="293"/>
      <c r="H447" s="296">
        <v>167.22999999999999</v>
      </c>
      <c r="I447" s="297"/>
      <c r="J447" s="293"/>
      <c r="K447" s="293"/>
      <c r="L447" s="298"/>
      <c r="M447" s="299"/>
      <c r="N447" s="300"/>
      <c r="O447" s="300"/>
      <c r="P447" s="300"/>
      <c r="Q447" s="300"/>
      <c r="R447" s="300"/>
      <c r="S447" s="300"/>
      <c r="T447" s="301"/>
      <c r="U447" s="16"/>
      <c r="V447" s="16"/>
      <c r="W447" s="16"/>
      <c r="X447" s="16"/>
      <c r="Y447" s="16"/>
      <c r="Z447" s="16"/>
      <c r="AA447" s="16"/>
      <c r="AB447" s="16"/>
      <c r="AC447" s="16"/>
      <c r="AD447" s="16"/>
      <c r="AE447" s="16"/>
      <c r="AT447" s="302" t="s">
        <v>173</v>
      </c>
      <c r="AU447" s="302" t="s">
        <v>90</v>
      </c>
      <c r="AV447" s="16" t="s">
        <v>171</v>
      </c>
      <c r="AW447" s="16" t="s">
        <v>32</v>
      </c>
      <c r="AX447" s="16" t="s">
        <v>88</v>
      </c>
      <c r="AY447" s="302" t="s">
        <v>165</v>
      </c>
    </row>
    <row r="448" s="2" customFormat="1" ht="16.5" customHeight="1">
      <c r="A448" s="41"/>
      <c r="B448" s="42"/>
      <c r="C448" s="303" t="s">
        <v>565</v>
      </c>
      <c r="D448" s="303" t="s">
        <v>566</v>
      </c>
      <c r="E448" s="304" t="s">
        <v>567</v>
      </c>
      <c r="F448" s="305" t="s">
        <v>568</v>
      </c>
      <c r="G448" s="306" t="s">
        <v>250</v>
      </c>
      <c r="H448" s="307">
        <v>0.050000000000000003</v>
      </c>
      <c r="I448" s="308"/>
      <c r="J448" s="309">
        <f>ROUND(I448*H448,2)</f>
        <v>0</v>
      </c>
      <c r="K448" s="310"/>
      <c r="L448" s="311"/>
      <c r="M448" s="312" t="s">
        <v>1</v>
      </c>
      <c r="N448" s="313" t="s">
        <v>45</v>
      </c>
      <c r="O448" s="94"/>
      <c r="P448" s="256">
        <f>O448*H448</f>
        <v>0</v>
      </c>
      <c r="Q448" s="256">
        <v>1</v>
      </c>
      <c r="R448" s="256">
        <f>Q448*H448</f>
        <v>0.050000000000000003</v>
      </c>
      <c r="S448" s="256">
        <v>0</v>
      </c>
      <c r="T448" s="257">
        <f>S448*H448</f>
        <v>0</v>
      </c>
      <c r="U448" s="41"/>
      <c r="V448" s="41"/>
      <c r="W448" s="41"/>
      <c r="X448" s="41"/>
      <c r="Y448" s="41"/>
      <c r="Z448" s="41"/>
      <c r="AA448" s="41"/>
      <c r="AB448" s="41"/>
      <c r="AC448" s="41"/>
      <c r="AD448" s="41"/>
      <c r="AE448" s="41"/>
      <c r="AR448" s="258" t="s">
        <v>338</v>
      </c>
      <c r="AT448" s="258" t="s">
        <v>566</v>
      </c>
      <c r="AU448" s="258" t="s">
        <v>90</v>
      </c>
      <c r="AY448" s="18" t="s">
        <v>165</v>
      </c>
      <c r="BE448" s="146">
        <f>IF(N448="základní",J448,0)</f>
        <v>0</v>
      </c>
      <c r="BF448" s="146">
        <f>IF(N448="snížená",J448,0)</f>
        <v>0</v>
      </c>
      <c r="BG448" s="146">
        <f>IF(N448="zákl. přenesená",J448,0)</f>
        <v>0</v>
      </c>
      <c r="BH448" s="146">
        <f>IF(N448="sníž. přenesená",J448,0)</f>
        <v>0</v>
      </c>
      <c r="BI448" s="146">
        <f>IF(N448="nulová",J448,0)</f>
        <v>0</v>
      </c>
      <c r="BJ448" s="18" t="s">
        <v>88</v>
      </c>
      <c r="BK448" s="146">
        <f>ROUND(I448*H448,2)</f>
        <v>0</v>
      </c>
      <c r="BL448" s="18" t="s">
        <v>243</v>
      </c>
      <c r="BM448" s="258" t="s">
        <v>569</v>
      </c>
    </row>
    <row r="449" s="14" customFormat="1">
      <c r="A449" s="14"/>
      <c r="B449" s="270"/>
      <c r="C449" s="271"/>
      <c r="D449" s="261" t="s">
        <v>173</v>
      </c>
      <c r="E449" s="271"/>
      <c r="F449" s="273" t="s">
        <v>570</v>
      </c>
      <c r="G449" s="271"/>
      <c r="H449" s="274">
        <v>0.050000000000000003</v>
      </c>
      <c r="I449" s="275"/>
      <c r="J449" s="271"/>
      <c r="K449" s="271"/>
      <c r="L449" s="276"/>
      <c r="M449" s="277"/>
      <c r="N449" s="278"/>
      <c r="O449" s="278"/>
      <c r="P449" s="278"/>
      <c r="Q449" s="278"/>
      <c r="R449" s="278"/>
      <c r="S449" s="278"/>
      <c r="T449" s="279"/>
      <c r="U449" s="14"/>
      <c r="V449" s="14"/>
      <c r="W449" s="14"/>
      <c r="X449" s="14"/>
      <c r="Y449" s="14"/>
      <c r="Z449" s="14"/>
      <c r="AA449" s="14"/>
      <c r="AB449" s="14"/>
      <c r="AC449" s="14"/>
      <c r="AD449" s="14"/>
      <c r="AE449" s="14"/>
      <c r="AT449" s="280" t="s">
        <v>173</v>
      </c>
      <c r="AU449" s="280" t="s">
        <v>90</v>
      </c>
      <c r="AV449" s="14" t="s">
        <v>90</v>
      </c>
      <c r="AW449" s="14" t="s">
        <v>4</v>
      </c>
      <c r="AX449" s="14" t="s">
        <v>88</v>
      </c>
      <c r="AY449" s="280" t="s">
        <v>165</v>
      </c>
    </row>
    <row r="450" s="2" customFormat="1" ht="24.15" customHeight="1">
      <c r="A450" s="41"/>
      <c r="B450" s="42"/>
      <c r="C450" s="246" t="s">
        <v>571</v>
      </c>
      <c r="D450" s="246" t="s">
        <v>167</v>
      </c>
      <c r="E450" s="247" t="s">
        <v>572</v>
      </c>
      <c r="F450" s="248" t="s">
        <v>573</v>
      </c>
      <c r="G450" s="249" t="s">
        <v>170</v>
      </c>
      <c r="H450" s="250">
        <v>167.22999999999999</v>
      </c>
      <c r="I450" s="251"/>
      <c r="J450" s="252">
        <f>ROUND(I450*H450,2)</f>
        <v>0</v>
      </c>
      <c r="K450" s="253"/>
      <c r="L450" s="44"/>
      <c r="M450" s="254" t="s">
        <v>1</v>
      </c>
      <c r="N450" s="255" t="s">
        <v>45</v>
      </c>
      <c r="O450" s="94"/>
      <c r="P450" s="256">
        <f>O450*H450</f>
        <v>0</v>
      </c>
      <c r="Q450" s="256">
        <v>0.00040000000000000002</v>
      </c>
      <c r="R450" s="256">
        <f>Q450*H450</f>
        <v>0.066891999999999993</v>
      </c>
      <c r="S450" s="256">
        <v>0</v>
      </c>
      <c r="T450" s="257">
        <f>S450*H450</f>
        <v>0</v>
      </c>
      <c r="U450" s="41"/>
      <c r="V450" s="41"/>
      <c r="W450" s="41"/>
      <c r="X450" s="41"/>
      <c r="Y450" s="41"/>
      <c r="Z450" s="41"/>
      <c r="AA450" s="41"/>
      <c r="AB450" s="41"/>
      <c r="AC450" s="41"/>
      <c r="AD450" s="41"/>
      <c r="AE450" s="41"/>
      <c r="AR450" s="258" t="s">
        <v>243</v>
      </c>
      <c r="AT450" s="258" t="s">
        <v>167</v>
      </c>
      <c r="AU450" s="258" t="s">
        <v>90</v>
      </c>
      <c r="AY450" s="18" t="s">
        <v>165</v>
      </c>
      <c r="BE450" s="146">
        <f>IF(N450="základní",J450,0)</f>
        <v>0</v>
      </c>
      <c r="BF450" s="146">
        <f>IF(N450="snížená",J450,0)</f>
        <v>0</v>
      </c>
      <c r="BG450" s="146">
        <f>IF(N450="zákl. přenesená",J450,0)</f>
        <v>0</v>
      </c>
      <c r="BH450" s="146">
        <f>IF(N450="sníž. přenesená",J450,0)</f>
        <v>0</v>
      </c>
      <c r="BI450" s="146">
        <f>IF(N450="nulová",J450,0)</f>
        <v>0</v>
      </c>
      <c r="BJ450" s="18" t="s">
        <v>88</v>
      </c>
      <c r="BK450" s="146">
        <f>ROUND(I450*H450,2)</f>
        <v>0</v>
      </c>
      <c r="BL450" s="18" t="s">
        <v>243</v>
      </c>
      <c r="BM450" s="258" t="s">
        <v>574</v>
      </c>
    </row>
    <row r="451" s="2" customFormat="1" ht="37.8" customHeight="1">
      <c r="A451" s="41"/>
      <c r="B451" s="42"/>
      <c r="C451" s="303" t="s">
        <v>575</v>
      </c>
      <c r="D451" s="303" t="s">
        <v>566</v>
      </c>
      <c r="E451" s="304" t="s">
        <v>576</v>
      </c>
      <c r="F451" s="305" t="s">
        <v>577</v>
      </c>
      <c r="G451" s="306" t="s">
        <v>170</v>
      </c>
      <c r="H451" s="307">
        <v>194.90700000000001</v>
      </c>
      <c r="I451" s="308"/>
      <c r="J451" s="309">
        <f>ROUND(I451*H451,2)</f>
        <v>0</v>
      </c>
      <c r="K451" s="310"/>
      <c r="L451" s="311"/>
      <c r="M451" s="312" t="s">
        <v>1</v>
      </c>
      <c r="N451" s="313" t="s">
        <v>45</v>
      </c>
      <c r="O451" s="94"/>
      <c r="P451" s="256">
        <f>O451*H451</f>
        <v>0</v>
      </c>
      <c r="Q451" s="256">
        <v>0.0047999999999999996</v>
      </c>
      <c r="R451" s="256">
        <f>Q451*H451</f>
        <v>0.93555359999999999</v>
      </c>
      <c r="S451" s="256">
        <v>0</v>
      </c>
      <c r="T451" s="257">
        <f>S451*H451</f>
        <v>0</v>
      </c>
      <c r="U451" s="41"/>
      <c r="V451" s="41"/>
      <c r="W451" s="41"/>
      <c r="X451" s="41"/>
      <c r="Y451" s="41"/>
      <c r="Z451" s="41"/>
      <c r="AA451" s="41"/>
      <c r="AB451" s="41"/>
      <c r="AC451" s="41"/>
      <c r="AD451" s="41"/>
      <c r="AE451" s="41"/>
      <c r="AR451" s="258" t="s">
        <v>338</v>
      </c>
      <c r="AT451" s="258" t="s">
        <v>566</v>
      </c>
      <c r="AU451" s="258" t="s">
        <v>90</v>
      </c>
      <c r="AY451" s="18" t="s">
        <v>165</v>
      </c>
      <c r="BE451" s="146">
        <f>IF(N451="základní",J451,0)</f>
        <v>0</v>
      </c>
      <c r="BF451" s="146">
        <f>IF(N451="snížená",J451,0)</f>
        <v>0</v>
      </c>
      <c r="BG451" s="146">
        <f>IF(N451="zákl. přenesená",J451,0)</f>
        <v>0</v>
      </c>
      <c r="BH451" s="146">
        <f>IF(N451="sníž. přenesená",J451,0)</f>
        <v>0</v>
      </c>
      <c r="BI451" s="146">
        <f>IF(N451="nulová",J451,0)</f>
        <v>0</v>
      </c>
      <c r="BJ451" s="18" t="s">
        <v>88</v>
      </c>
      <c r="BK451" s="146">
        <f>ROUND(I451*H451,2)</f>
        <v>0</v>
      </c>
      <c r="BL451" s="18" t="s">
        <v>243</v>
      </c>
      <c r="BM451" s="258" t="s">
        <v>578</v>
      </c>
    </row>
    <row r="452" s="14" customFormat="1">
      <c r="A452" s="14"/>
      <c r="B452" s="270"/>
      <c r="C452" s="271"/>
      <c r="D452" s="261" t="s">
        <v>173</v>
      </c>
      <c r="E452" s="271"/>
      <c r="F452" s="273" t="s">
        <v>579</v>
      </c>
      <c r="G452" s="271"/>
      <c r="H452" s="274">
        <v>194.90700000000001</v>
      </c>
      <c r="I452" s="275"/>
      <c r="J452" s="271"/>
      <c r="K452" s="271"/>
      <c r="L452" s="276"/>
      <c r="M452" s="277"/>
      <c r="N452" s="278"/>
      <c r="O452" s="278"/>
      <c r="P452" s="278"/>
      <c r="Q452" s="278"/>
      <c r="R452" s="278"/>
      <c r="S452" s="278"/>
      <c r="T452" s="279"/>
      <c r="U452" s="14"/>
      <c r="V452" s="14"/>
      <c r="W452" s="14"/>
      <c r="X452" s="14"/>
      <c r="Y452" s="14"/>
      <c r="Z452" s="14"/>
      <c r="AA452" s="14"/>
      <c r="AB452" s="14"/>
      <c r="AC452" s="14"/>
      <c r="AD452" s="14"/>
      <c r="AE452" s="14"/>
      <c r="AT452" s="280" t="s">
        <v>173</v>
      </c>
      <c r="AU452" s="280" t="s">
        <v>90</v>
      </c>
      <c r="AV452" s="14" t="s">
        <v>90</v>
      </c>
      <c r="AW452" s="14" t="s">
        <v>4</v>
      </c>
      <c r="AX452" s="14" t="s">
        <v>88</v>
      </c>
      <c r="AY452" s="280" t="s">
        <v>165</v>
      </c>
    </row>
    <row r="453" s="2" customFormat="1" ht="49.05" customHeight="1">
      <c r="A453" s="41"/>
      <c r="B453" s="42"/>
      <c r="C453" s="246" t="s">
        <v>580</v>
      </c>
      <c r="D453" s="246" t="s">
        <v>167</v>
      </c>
      <c r="E453" s="247" t="s">
        <v>581</v>
      </c>
      <c r="F453" s="248" t="s">
        <v>582</v>
      </c>
      <c r="G453" s="249" t="s">
        <v>583</v>
      </c>
      <c r="H453" s="314"/>
      <c r="I453" s="251"/>
      <c r="J453" s="252">
        <f>ROUND(I453*H453,2)</f>
        <v>0</v>
      </c>
      <c r="K453" s="253"/>
      <c r="L453" s="44"/>
      <c r="M453" s="254" t="s">
        <v>1</v>
      </c>
      <c r="N453" s="255" t="s">
        <v>45</v>
      </c>
      <c r="O453" s="94"/>
      <c r="P453" s="256">
        <f>O453*H453</f>
        <v>0</v>
      </c>
      <c r="Q453" s="256">
        <v>0</v>
      </c>
      <c r="R453" s="256">
        <f>Q453*H453</f>
        <v>0</v>
      </c>
      <c r="S453" s="256">
        <v>0</v>
      </c>
      <c r="T453" s="257">
        <f>S453*H453</f>
        <v>0</v>
      </c>
      <c r="U453" s="41"/>
      <c r="V453" s="41"/>
      <c r="W453" s="41"/>
      <c r="X453" s="41"/>
      <c r="Y453" s="41"/>
      <c r="Z453" s="41"/>
      <c r="AA453" s="41"/>
      <c r="AB453" s="41"/>
      <c r="AC453" s="41"/>
      <c r="AD453" s="41"/>
      <c r="AE453" s="41"/>
      <c r="AR453" s="258" t="s">
        <v>243</v>
      </c>
      <c r="AT453" s="258" t="s">
        <v>167</v>
      </c>
      <c r="AU453" s="258" t="s">
        <v>90</v>
      </c>
      <c r="AY453" s="18" t="s">
        <v>165</v>
      </c>
      <c r="BE453" s="146">
        <f>IF(N453="základní",J453,0)</f>
        <v>0</v>
      </c>
      <c r="BF453" s="146">
        <f>IF(N453="snížená",J453,0)</f>
        <v>0</v>
      </c>
      <c r="BG453" s="146">
        <f>IF(N453="zákl. přenesená",J453,0)</f>
        <v>0</v>
      </c>
      <c r="BH453" s="146">
        <f>IF(N453="sníž. přenesená",J453,0)</f>
        <v>0</v>
      </c>
      <c r="BI453" s="146">
        <f>IF(N453="nulová",J453,0)</f>
        <v>0</v>
      </c>
      <c r="BJ453" s="18" t="s">
        <v>88</v>
      </c>
      <c r="BK453" s="146">
        <f>ROUND(I453*H453,2)</f>
        <v>0</v>
      </c>
      <c r="BL453" s="18" t="s">
        <v>243</v>
      </c>
      <c r="BM453" s="258" t="s">
        <v>584</v>
      </c>
    </row>
    <row r="454" s="12" customFormat="1" ht="22.8" customHeight="1">
      <c r="A454" s="12"/>
      <c r="B454" s="230"/>
      <c r="C454" s="231"/>
      <c r="D454" s="232" t="s">
        <v>79</v>
      </c>
      <c r="E454" s="244" t="s">
        <v>585</v>
      </c>
      <c r="F454" s="244" t="s">
        <v>586</v>
      </c>
      <c r="G454" s="231"/>
      <c r="H454" s="231"/>
      <c r="I454" s="234"/>
      <c r="J454" s="245">
        <f>BK454</f>
        <v>0</v>
      </c>
      <c r="K454" s="231"/>
      <c r="L454" s="236"/>
      <c r="M454" s="237"/>
      <c r="N454" s="238"/>
      <c r="O454" s="238"/>
      <c r="P454" s="239">
        <f>SUM(P455:P459)</f>
        <v>0</v>
      </c>
      <c r="Q454" s="238"/>
      <c r="R454" s="239">
        <f>SUM(R455:R459)</f>
        <v>0</v>
      </c>
      <c r="S454" s="238"/>
      <c r="T454" s="240">
        <f>SUM(T455:T459)</f>
        <v>0.96634999999999993</v>
      </c>
      <c r="U454" s="12"/>
      <c r="V454" s="12"/>
      <c r="W454" s="12"/>
      <c r="X454" s="12"/>
      <c r="Y454" s="12"/>
      <c r="Z454" s="12"/>
      <c r="AA454" s="12"/>
      <c r="AB454" s="12"/>
      <c r="AC454" s="12"/>
      <c r="AD454" s="12"/>
      <c r="AE454" s="12"/>
      <c r="AR454" s="241" t="s">
        <v>90</v>
      </c>
      <c r="AT454" s="242" t="s">
        <v>79</v>
      </c>
      <c r="AU454" s="242" t="s">
        <v>88</v>
      </c>
      <c r="AY454" s="241" t="s">
        <v>165</v>
      </c>
      <c r="BK454" s="243">
        <f>SUM(BK455:BK459)</f>
        <v>0</v>
      </c>
    </row>
    <row r="455" s="2" customFormat="1" ht="33" customHeight="1">
      <c r="A455" s="41"/>
      <c r="B455" s="42"/>
      <c r="C455" s="246" t="s">
        <v>587</v>
      </c>
      <c r="D455" s="246" t="s">
        <v>167</v>
      </c>
      <c r="E455" s="247" t="s">
        <v>588</v>
      </c>
      <c r="F455" s="248" t="s">
        <v>589</v>
      </c>
      <c r="G455" s="249" t="s">
        <v>170</v>
      </c>
      <c r="H455" s="250">
        <v>87.849999999999994</v>
      </c>
      <c r="I455" s="251"/>
      <c r="J455" s="252">
        <f>ROUND(I455*H455,2)</f>
        <v>0</v>
      </c>
      <c r="K455" s="253"/>
      <c r="L455" s="44"/>
      <c r="M455" s="254" t="s">
        <v>1</v>
      </c>
      <c r="N455" s="255" t="s">
        <v>45</v>
      </c>
      <c r="O455" s="94"/>
      <c r="P455" s="256">
        <f>O455*H455</f>
        <v>0</v>
      </c>
      <c r="Q455" s="256">
        <v>0</v>
      </c>
      <c r="R455" s="256">
        <f>Q455*H455</f>
        <v>0</v>
      </c>
      <c r="S455" s="256">
        <v>0.010999999999999999</v>
      </c>
      <c r="T455" s="257">
        <f>S455*H455</f>
        <v>0.96634999999999993</v>
      </c>
      <c r="U455" s="41"/>
      <c r="V455" s="41"/>
      <c r="W455" s="41"/>
      <c r="X455" s="41"/>
      <c r="Y455" s="41"/>
      <c r="Z455" s="41"/>
      <c r="AA455" s="41"/>
      <c r="AB455" s="41"/>
      <c r="AC455" s="41"/>
      <c r="AD455" s="41"/>
      <c r="AE455" s="41"/>
      <c r="AR455" s="258" t="s">
        <v>243</v>
      </c>
      <c r="AT455" s="258" t="s">
        <v>167</v>
      </c>
      <c r="AU455" s="258" t="s">
        <v>90</v>
      </c>
      <c r="AY455" s="18" t="s">
        <v>165</v>
      </c>
      <c r="BE455" s="146">
        <f>IF(N455="základní",J455,0)</f>
        <v>0</v>
      </c>
      <c r="BF455" s="146">
        <f>IF(N455="snížená",J455,0)</f>
        <v>0</v>
      </c>
      <c r="BG455" s="146">
        <f>IF(N455="zákl. přenesená",J455,0)</f>
        <v>0</v>
      </c>
      <c r="BH455" s="146">
        <f>IF(N455="sníž. přenesená",J455,0)</f>
        <v>0</v>
      </c>
      <c r="BI455" s="146">
        <f>IF(N455="nulová",J455,0)</f>
        <v>0</v>
      </c>
      <c r="BJ455" s="18" t="s">
        <v>88</v>
      </c>
      <c r="BK455" s="146">
        <f>ROUND(I455*H455,2)</f>
        <v>0</v>
      </c>
      <c r="BL455" s="18" t="s">
        <v>243</v>
      </c>
      <c r="BM455" s="258" t="s">
        <v>590</v>
      </c>
    </row>
    <row r="456" s="13" customFormat="1">
      <c r="A456" s="13"/>
      <c r="B456" s="259"/>
      <c r="C456" s="260"/>
      <c r="D456" s="261" t="s">
        <v>173</v>
      </c>
      <c r="E456" s="262" t="s">
        <v>1</v>
      </c>
      <c r="F456" s="263" t="s">
        <v>591</v>
      </c>
      <c r="G456" s="260"/>
      <c r="H456" s="262" t="s">
        <v>1</v>
      </c>
      <c r="I456" s="264"/>
      <c r="J456" s="260"/>
      <c r="K456" s="260"/>
      <c r="L456" s="265"/>
      <c r="M456" s="266"/>
      <c r="N456" s="267"/>
      <c r="O456" s="267"/>
      <c r="P456" s="267"/>
      <c r="Q456" s="267"/>
      <c r="R456" s="267"/>
      <c r="S456" s="267"/>
      <c r="T456" s="268"/>
      <c r="U456" s="13"/>
      <c r="V456" s="13"/>
      <c r="W456" s="13"/>
      <c r="X456" s="13"/>
      <c r="Y456" s="13"/>
      <c r="Z456" s="13"/>
      <c r="AA456" s="13"/>
      <c r="AB456" s="13"/>
      <c r="AC456" s="13"/>
      <c r="AD456" s="13"/>
      <c r="AE456" s="13"/>
      <c r="AT456" s="269" t="s">
        <v>173</v>
      </c>
      <c r="AU456" s="269" t="s">
        <v>90</v>
      </c>
      <c r="AV456" s="13" t="s">
        <v>88</v>
      </c>
      <c r="AW456" s="13" t="s">
        <v>32</v>
      </c>
      <c r="AX456" s="13" t="s">
        <v>80</v>
      </c>
      <c r="AY456" s="269" t="s">
        <v>165</v>
      </c>
    </row>
    <row r="457" s="14" customFormat="1">
      <c r="A457" s="14"/>
      <c r="B457" s="270"/>
      <c r="C457" s="271"/>
      <c r="D457" s="261" t="s">
        <v>173</v>
      </c>
      <c r="E457" s="272" t="s">
        <v>1</v>
      </c>
      <c r="F457" s="273" t="s">
        <v>592</v>
      </c>
      <c r="G457" s="271"/>
      <c r="H457" s="274">
        <v>87.849999999999994</v>
      </c>
      <c r="I457" s="275"/>
      <c r="J457" s="271"/>
      <c r="K457" s="271"/>
      <c r="L457" s="276"/>
      <c r="M457" s="277"/>
      <c r="N457" s="278"/>
      <c r="O457" s="278"/>
      <c r="P457" s="278"/>
      <c r="Q457" s="278"/>
      <c r="R457" s="278"/>
      <c r="S457" s="278"/>
      <c r="T457" s="279"/>
      <c r="U457" s="14"/>
      <c r="V457" s="14"/>
      <c r="W457" s="14"/>
      <c r="X457" s="14"/>
      <c r="Y457" s="14"/>
      <c r="Z457" s="14"/>
      <c r="AA457" s="14"/>
      <c r="AB457" s="14"/>
      <c r="AC457" s="14"/>
      <c r="AD457" s="14"/>
      <c r="AE457" s="14"/>
      <c r="AT457" s="280" t="s">
        <v>173</v>
      </c>
      <c r="AU457" s="280" t="s">
        <v>90</v>
      </c>
      <c r="AV457" s="14" t="s">
        <v>90</v>
      </c>
      <c r="AW457" s="14" t="s">
        <v>32</v>
      </c>
      <c r="AX457" s="14" t="s">
        <v>80</v>
      </c>
      <c r="AY457" s="280" t="s">
        <v>165</v>
      </c>
    </row>
    <row r="458" s="15" customFormat="1">
      <c r="A458" s="15"/>
      <c r="B458" s="281"/>
      <c r="C458" s="282"/>
      <c r="D458" s="261" t="s">
        <v>173</v>
      </c>
      <c r="E458" s="283" t="s">
        <v>1</v>
      </c>
      <c r="F458" s="284" t="s">
        <v>176</v>
      </c>
      <c r="G458" s="282"/>
      <c r="H458" s="285">
        <v>87.849999999999994</v>
      </c>
      <c r="I458" s="286"/>
      <c r="J458" s="282"/>
      <c r="K458" s="282"/>
      <c r="L458" s="287"/>
      <c r="M458" s="288"/>
      <c r="N458" s="289"/>
      <c r="O458" s="289"/>
      <c r="P458" s="289"/>
      <c r="Q458" s="289"/>
      <c r="R458" s="289"/>
      <c r="S458" s="289"/>
      <c r="T458" s="290"/>
      <c r="U458" s="15"/>
      <c r="V458" s="15"/>
      <c r="W458" s="15"/>
      <c r="X458" s="15"/>
      <c r="Y458" s="15"/>
      <c r="Z458" s="15"/>
      <c r="AA458" s="15"/>
      <c r="AB458" s="15"/>
      <c r="AC458" s="15"/>
      <c r="AD458" s="15"/>
      <c r="AE458" s="15"/>
      <c r="AT458" s="291" t="s">
        <v>173</v>
      </c>
      <c r="AU458" s="291" t="s">
        <v>90</v>
      </c>
      <c r="AV458" s="15" t="s">
        <v>177</v>
      </c>
      <c r="AW458" s="15" t="s">
        <v>32</v>
      </c>
      <c r="AX458" s="15" t="s">
        <v>80</v>
      </c>
      <c r="AY458" s="291" t="s">
        <v>165</v>
      </c>
    </row>
    <row r="459" s="16" customFormat="1">
      <c r="A459" s="16"/>
      <c r="B459" s="292"/>
      <c r="C459" s="293"/>
      <c r="D459" s="261" t="s">
        <v>173</v>
      </c>
      <c r="E459" s="294" t="s">
        <v>1</v>
      </c>
      <c r="F459" s="295" t="s">
        <v>178</v>
      </c>
      <c r="G459" s="293"/>
      <c r="H459" s="296">
        <v>87.849999999999994</v>
      </c>
      <c r="I459" s="297"/>
      <c r="J459" s="293"/>
      <c r="K459" s="293"/>
      <c r="L459" s="298"/>
      <c r="M459" s="299"/>
      <c r="N459" s="300"/>
      <c r="O459" s="300"/>
      <c r="P459" s="300"/>
      <c r="Q459" s="300"/>
      <c r="R459" s="300"/>
      <c r="S459" s="300"/>
      <c r="T459" s="301"/>
      <c r="U459" s="16"/>
      <c r="V459" s="16"/>
      <c r="W459" s="16"/>
      <c r="X459" s="16"/>
      <c r="Y459" s="16"/>
      <c r="Z459" s="16"/>
      <c r="AA459" s="16"/>
      <c r="AB459" s="16"/>
      <c r="AC459" s="16"/>
      <c r="AD459" s="16"/>
      <c r="AE459" s="16"/>
      <c r="AT459" s="302" t="s">
        <v>173</v>
      </c>
      <c r="AU459" s="302" t="s">
        <v>90</v>
      </c>
      <c r="AV459" s="16" t="s">
        <v>171</v>
      </c>
      <c r="AW459" s="16" t="s">
        <v>32</v>
      </c>
      <c r="AX459" s="16" t="s">
        <v>88</v>
      </c>
      <c r="AY459" s="302" t="s">
        <v>165</v>
      </c>
    </row>
    <row r="460" s="12" customFormat="1" ht="22.8" customHeight="1">
      <c r="A460" s="12"/>
      <c r="B460" s="230"/>
      <c r="C460" s="231"/>
      <c r="D460" s="232" t="s">
        <v>79</v>
      </c>
      <c r="E460" s="244" t="s">
        <v>593</v>
      </c>
      <c r="F460" s="244" t="s">
        <v>594</v>
      </c>
      <c r="G460" s="231"/>
      <c r="H460" s="231"/>
      <c r="I460" s="234"/>
      <c r="J460" s="245">
        <f>BK460</f>
        <v>0</v>
      </c>
      <c r="K460" s="231"/>
      <c r="L460" s="236"/>
      <c r="M460" s="237"/>
      <c r="N460" s="238"/>
      <c r="O460" s="238"/>
      <c r="P460" s="239">
        <f>P461</f>
        <v>0</v>
      </c>
      <c r="Q460" s="238"/>
      <c r="R460" s="239">
        <f>R461</f>
        <v>0</v>
      </c>
      <c r="S460" s="238"/>
      <c r="T460" s="240">
        <f>T461</f>
        <v>0</v>
      </c>
      <c r="U460" s="12"/>
      <c r="V460" s="12"/>
      <c r="W460" s="12"/>
      <c r="X460" s="12"/>
      <c r="Y460" s="12"/>
      <c r="Z460" s="12"/>
      <c r="AA460" s="12"/>
      <c r="AB460" s="12"/>
      <c r="AC460" s="12"/>
      <c r="AD460" s="12"/>
      <c r="AE460" s="12"/>
      <c r="AR460" s="241" t="s">
        <v>90</v>
      </c>
      <c r="AT460" s="242" t="s">
        <v>79</v>
      </c>
      <c r="AU460" s="242" t="s">
        <v>88</v>
      </c>
      <c r="AY460" s="241" t="s">
        <v>165</v>
      </c>
      <c r="BK460" s="243">
        <f>BK461</f>
        <v>0</v>
      </c>
    </row>
    <row r="461" s="2" customFormat="1" ht="16.5" customHeight="1">
      <c r="A461" s="41"/>
      <c r="B461" s="42"/>
      <c r="C461" s="246" t="s">
        <v>595</v>
      </c>
      <c r="D461" s="246" t="s">
        <v>167</v>
      </c>
      <c r="E461" s="247" t="s">
        <v>596</v>
      </c>
      <c r="F461" s="248" t="s">
        <v>597</v>
      </c>
      <c r="G461" s="249" t="s">
        <v>598</v>
      </c>
      <c r="H461" s="250">
        <v>1</v>
      </c>
      <c r="I461" s="251"/>
      <c r="J461" s="252">
        <f>ROUND(I461*H461,2)</f>
        <v>0</v>
      </c>
      <c r="K461" s="253"/>
      <c r="L461" s="44"/>
      <c r="M461" s="254" t="s">
        <v>1</v>
      </c>
      <c r="N461" s="255" t="s">
        <v>45</v>
      </c>
      <c r="O461" s="94"/>
      <c r="P461" s="256">
        <f>O461*H461</f>
        <v>0</v>
      </c>
      <c r="Q461" s="256">
        <v>0</v>
      </c>
      <c r="R461" s="256">
        <f>Q461*H461</f>
        <v>0</v>
      </c>
      <c r="S461" s="256">
        <v>0</v>
      </c>
      <c r="T461" s="257">
        <f>S461*H461</f>
        <v>0</v>
      </c>
      <c r="U461" s="41"/>
      <c r="V461" s="41"/>
      <c r="W461" s="41"/>
      <c r="X461" s="41"/>
      <c r="Y461" s="41"/>
      <c r="Z461" s="41"/>
      <c r="AA461" s="41"/>
      <c r="AB461" s="41"/>
      <c r="AC461" s="41"/>
      <c r="AD461" s="41"/>
      <c r="AE461" s="41"/>
      <c r="AR461" s="258" t="s">
        <v>243</v>
      </c>
      <c r="AT461" s="258" t="s">
        <v>167</v>
      </c>
      <c r="AU461" s="258" t="s">
        <v>90</v>
      </c>
      <c r="AY461" s="18" t="s">
        <v>165</v>
      </c>
      <c r="BE461" s="146">
        <f>IF(N461="základní",J461,0)</f>
        <v>0</v>
      </c>
      <c r="BF461" s="146">
        <f>IF(N461="snížená",J461,0)</f>
        <v>0</v>
      </c>
      <c r="BG461" s="146">
        <f>IF(N461="zákl. přenesená",J461,0)</f>
        <v>0</v>
      </c>
      <c r="BH461" s="146">
        <f>IF(N461="sníž. přenesená",J461,0)</f>
        <v>0</v>
      </c>
      <c r="BI461" s="146">
        <f>IF(N461="nulová",J461,0)</f>
        <v>0</v>
      </c>
      <c r="BJ461" s="18" t="s">
        <v>88</v>
      </c>
      <c r="BK461" s="146">
        <f>ROUND(I461*H461,2)</f>
        <v>0</v>
      </c>
      <c r="BL461" s="18" t="s">
        <v>243</v>
      </c>
      <c r="BM461" s="258" t="s">
        <v>599</v>
      </c>
    </row>
    <row r="462" s="12" customFormat="1" ht="22.8" customHeight="1">
      <c r="A462" s="12"/>
      <c r="B462" s="230"/>
      <c r="C462" s="231"/>
      <c r="D462" s="232" t="s">
        <v>79</v>
      </c>
      <c r="E462" s="244" t="s">
        <v>600</v>
      </c>
      <c r="F462" s="244" t="s">
        <v>601</v>
      </c>
      <c r="G462" s="231"/>
      <c r="H462" s="231"/>
      <c r="I462" s="234"/>
      <c r="J462" s="245">
        <f>BK462</f>
        <v>0</v>
      </c>
      <c r="K462" s="231"/>
      <c r="L462" s="236"/>
      <c r="M462" s="237"/>
      <c r="N462" s="238"/>
      <c r="O462" s="238"/>
      <c r="P462" s="239">
        <f>SUM(P463:P464)</f>
        <v>0</v>
      </c>
      <c r="Q462" s="238"/>
      <c r="R462" s="239">
        <f>SUM(R463:R464)</f>
        <v>0.0030800000000000003</v>
      </c>
      <c r="S462" s="238"/>
      <c r="T462" s="240">
        <f>SUM(T463:T464)</f>
        <v>0</v>
      </c>
      <c r="U462" s="12"/>
      <c r="V462" s="12"/>
      <c r="W462" s="12"/>
      <c r="X462" s="12"/>
      <c r="Y462" s="12"/>
      <c r="Z462" s="12"/>
      <c r="AA462" s="12"/>
      <c r="AB462" s="12"/>
      <c r="AC462" s="12"/>
      <c r="AD462" s="12"/>
      <c r="AE462" s="12"/>
      <c r="AR462" s="241" t="s">
        <v>90</v>
      </c>
      <c r="AT462" s="242" t="s">
        <v>79</v>
      </c>
      <c r="AU462" s="242" t="s">
        <v>88</v>
      </c>
      <c r="AY462" s="241" t="s">
        <v>165</v>
      </c>
      <c r="BK462" s="243">
        <f>SUM(BK463:BK464)</f>
        <v>0</v>
      </c>
    </row>
    <row r="463" s="2" customFormat="1" ht="24.15" customHeight="1">
      <c r="A463" s="41"/>
      <c r="B463" s="42"/>
      <c r="C463" s="246" t="s">
        <v>602</v>
      </c>
      <c r="D463" s="246" t="s">
        <v>167</v>
      </c>
      <c r="E463" s="247" t="s">
        <v>603</v>
      </c>
      <c r="F463" s="248" t="s">
        <v>604</v>
      </c>
      <c r="G463" s="249" t="s">
        <v>181</v>
      </c>
      <c r="H463" s="250">
        <v>7</v>
      </c>
      <c r="I463" s="251"/>
      <c r="J463" s="252">
        <f>ROUND(I463*H463,2)</f>
        <v>0</v>
      </c>
      <c r="K463" s="253"/>
      <c r="L463" s="44"/>
      <c r="M463" s="254" t="s">
        <v>1</v>
      </c>
      <c r="N463" s="255" t="s">
        <v>45</v>
      </c>
      <c r="O463" s="94"/>
      <c r="P463" s="256">
        <f>O463*H463</f>
        <v>0</v>
      </c>
      <c r="Q463" s="256">
        <v>0</v>
      </c>
      <c r="R463" s="256">
        <f>Q463*H463</f>
        <v>0</v>
      </c>
      <c r="S463" s="256">
        <v>0</v>
      </c>
      <c r="T463" s="257">
        <f>S463*H463</f>
        <v>0</v>
      </c>
      <c r="U463" s="41"/>
      <c r="V463" s="41"/>
      <c r="W463" s="41"/>
      <c r="X463" s="41"/>
      <c r="Y463" s="41"/>
      <c r="Z463" s="41"/>
      <c r="AA463" s="41"/>
      <c r="AB463" s="41"/>
      <c r="AC463" s="41"/>
      <c r="AD463" s="41"/>
      <c r="AE463" s="41"/>
      <c r="AR463" s="258" t="s">
        <v>243</v>
      </c>
      <c r="AT463" s="258" t="s">
        <v>167</v>
      </c>
      <c r="AU463" s="258" t="s">
        <v>90</v>
      </c>
      <c r="AY463" s="18" t="s">
        <v>165</v>
      </c>
      <c r="BE463" s="146">
        <f>IF(N463="základní",J463,0)</f>
        <v>0</v>
      </c>
      <c r="BF463" s="146">
        <f>IF(N463="snížená",J463,0)</f>
        <v>0</v>
      </c>
      <c r="BG463" s="146">
        <f>IF(N463="zákl. přenesená",J463,0)</f>
        <v>0</v>
      </c>
      <c r="BH463" s="146">
        <f>IF(N463="sníž. přenesená",J463,0)</f>
        <v>0</v>
      </c>
      <c r="BI463" s="146">
        <f>IF(N463="nulová",J463,0)</f>
        <v>0</v>
      </c>
      <c r="BJ463" s="18" t="s">
        <v>88</v>
      </c>
      <c r="BK463" s="146">
        <f>ROUND(I463*H463,2)</f>
        <v>0</v>
      </c>
      <c r="BL463" s="18" t="s">
        <v>243</v>
      </c>
      <c r="BM463" s="258" t="s">
        <v>605</v>
      </c>
    </row>
    <row r="464" s="2" customFormat="1" ht="24.15" customHeight="1">
      <c r="A464" s="41"/>
      <c r="B464" s="42"/>
      <c r="C464" s="303" t="s">
        <v>606</v>
      </c>
      <c r="D464" s="303" t="s">
        <v>566</v>
      </c>
      <c r="E464" s="304" t="s">
        <v>607</v>
      </c>
      <c r="F464" s="305" t="s">
        <v>608</v>
      </c>
      <c r="G464" s="306" t="s">
        <v>181</v>
      </c>
      <c r="H464" s="307">
        <v>7</v>
      </c>
      <c r="I464" s="308"/>
      <c r="J464" s="309">
        <f>ROUND(I464*H464,2)</f>
        <v>0</v>
      </c>
      <c r="K464" s="310"/>
      <c r="L464" s="311"/>
      <c r="M464" s="312" t="s">
        <v>1</v>
      </c>
      <c r="N464" s="313" t="s">
        <v>45</v>
      </c>
      <c r="O464" s="94"/>
      <c r="P464" s="256">
        <f>O464*H464</f>
        <v>0</v>
      </c>
      <c r="Q464" s="256">
        <v>0.00044000000000000002</v>
      </c>
      <c r="R464" s="256">
        <f>Q464*H464</f>
        <v>0.0030800000000000003</v>
      </c>
      <c r="S464" s="256">
        <v>0</v>
      </c>
      <c r="T464" s="257">
        <f>S464*H464</f>
        <v>0</v>
      </c>
      <c r="U464" s="41"/>
      <c r="V464" s="41"/>
      <c r="W464" s="41"/>
      <c r="X464" s="41"/>
      <c r="Y464" s="41"/>
      <c r="Z464" s="41"/>
      <c r="AA464" s="41"/>
      <c r="AB464" s="41"/>
      <c r="AC464" s="41"/>
      <c r="AD464" s="41"/>
      <c r="AE464" s="41"/>
      <c r="AR464" s="258" t="s">
        <v>338</v>
      </c>
      <c r="AT464" s="258" t="s">
        <v>566</v>
      </c>
      <c r="AU464" s="258" t="s">
        <v>90</v>
      </c>
      <c r="AY464" s="18" t="s">
        <v>165</v>
      </c>
      <c r="BE464" s="146">
        <f>IF(N464="základní",J464,0)</f>
        <v>0</v>
      </c>
      <c r="BF464" s="146">
        <f>IF(N464="snížená",J464,0)</f>
        <v>0</v>
      </c>
      <c r="BG464" s="146">
        <f>IF(N464="zákl. přenesená",J464,0)</f>
        <v>0</v>
      </c>
      <c r="BH464" s="146">
        <f>IF(N464="sníž. přenesená",J464,0)</f>
        <v>0</v>
      </c>
      <c r="BI464" s="146">
        <f>IF(N464="nulová",J464,0)</f>
        <v>0</v>
      </c>
      <c r="BJ464" s="18" t="s">
        <v>88</v>
      </c>
      <c r="BK464" s="146">
        <f>ROUND(I464*H464,2)</f>
        <v>0</v>
      </c>
      <c r="BL464" s="18" t="s">
        <v>243</v>
      </c>
      <c r="BM464" s="258" t="s">
        <v>609</v>
      </c>
    </row>
    <row r="465" s="12" customFormat="1" ht="22.8" customHeight="1">
      <c r="A465" s="12"/>
      <c r="B465" s="230"/>
      <c r="C465" s="231"/>
      <c r="D465" s="232" t="s">
        <v>79</v>
      </c>
      <c r="E465" s="244" t="s">
        <v>610</v>
      </c>
      <c r="F465" s="244" t="s">
        <v>611</v>
      </c>
      <c r="G465" s="231"/>
      <c r="H465" s="231"/>
      <c r="I465" s="234"/>
      <c r="J465" s="245">
        <f>BK465</f>
        <v>0</v>
      </c>
      <c r="K465" s="231"/>
      <c r="L465" s="236"/>
      <c r="M465" s="237"/>
      <c r="N465" s="238"/>
      <c r="O465" s="238"/>
      <c r="P465" s="239">
        <f>SUM(P466:P477)</f>
        <v>0</v>
      </c>
      <c r="Q465" s="238"/>
      <c r="R465" s="239">
        <f>SUM(R466:R477)</f>
        <v>3.5161981900000003</v>
      </c>
      <c r="S465" s="238"/>
      <c r="T465" s="240">
        <f>SUM(T466:T477)</f>
        <v>0</v>
      </c>
      <c r="U465" s="12"/>
      <c r="V465" s="12"/>
      <c r="W465" s="12"/>
      <c r="X465" s="12"/>
      <c r="Y465" s="12"/>
      <c r="Z465" s="12"/>
      <c r="AA465" s="12"/>
      <c r="AB465" s="12"/>
      <c r="AC465" s="12"/>
      <c r="AD465" s="12"/>
      <c r="AE465" s="12"/>
      <c r="AR465" s="241" t="s">
        <v>90</v>
      </c>
      <c r="AT465" s="242" t="s">
        <v>79</v>
      </c>
      <c r="AU465" s="242" t="s">
        <v>88</v>
      </c>
      <c r="AY465" s="241" t="s">
        <v>165</v>
      </c>
      <c r="BK465" s="243">
        <f>SUM(BK466:BK477)</f>
        <v>0</v>
      </c>
    </row>
    <row r="466" s="2" customFormat="1" ht="44.25" customHeight="1">
      <c r="A466" s="41"/>
      <c r="B466" s="42"/>
      <c r="C466" s="246" t="s">
        <v>612</v>
      </c>
      <c r="D466" s="246" t="s">
        <v>167</v>
      </c>
      <c r="E466" s="247" t="s">
        <v>613</v>
      </c>
      <c r="F466" s="248" t="s">
        <v>614</v>
      </c>
      <c r="G466" s="249" t="s">
        <v>170</v>
      </c>
      <c r="H466" s="250">
        <v>211.87700000000001</v>
      </c>
      <c r="I466" s="251"/>
      <c r="J466" s="252">
        <f>ROUND(I466*H466,2)</f>
        <v>0</v>
      </c>
      <c r="K466" s="253"/>
      <c r="L466" s="44"/>
      <c r="M466" s="254" t="s">
        <v>1</v>
      </c>
      <c r="N466" s="255" t="s">
        <v>45</v>
      </c>
      <c r="O466" s="94"/>
      <c r="P466" s="256">
        <f>O466*H466</f>
        <v>0</v>
      </c>
      <c r="Q466" s="256">
        <v>0</v>
      </c>
      <c r="R466" s="256">
        <f>Q466*H466</f>
        <v>0</v>
      </c>
      <c r="S466" s="256">
        <v>0</v>
      </c>
      <c r="T466" s="257">
        <f>S466*H466</f>
        <v>0</v>
      </c>
      <c r="U466" s="41"/>
      <c r="V466" s="41"/>
      <c r="W466" s="41"/>
      <c r="X466" s="41"/>
      <c r="Y466" s="41"/>
      <c r="Z466" s="41"/>
      <c r="AA466" s="41"/>
      <c r="AB466" s="41"/>
      <c r="AC466" s="41"/>
      <c r="AD466" s="41"/>
      <c r="AE466" s="41"/>
      <c r="AR466" s="258" t="s">
        <v>243</v>
      </c>
      <c r="AT466" s="258" t="s">
        <v>167</v>
      </c>
      <c r="AU466" s="258" t="s">
        <v>90</v>
      </c>
      <c r="AY466" s="18" t="s">
        <v>165</v>
      </c>
      <c r="BE466" s="146">
        <f>IF(N466="základní",J466,0)</f>
        <v>0</v>
      </c>
      <c r="BF466" s="146">
        <f>IF(N466="snížená",J466,0)</f>
        <v>0</v>
      </c>
      <c r="BG466" s="146">
        <f>IF(N466="zákl. přenesená",J466,0)</f>
        <v>0</v>
      </c>
      <c r="BH466" s="146">
        <f>IF(N466="sníž. přenesená",J466,0)</f>
        <v>0</v>
      </c>
      <c r="BI466" s="146">
        <f>IF(N466="nulová",J466,0)</f>
        <v>0</v>
      </c>
      <c r="BJ466" s="18" t="s">
        <v>88</v>
      </c>
      <c r="BK466" s="146">
        <f>ROUND(I466*H466,2)</f>
        <v>0</v>
      </c>
      <c r="BL466" s="18" t="s">
        <v>243</v>
      </c>
      <c r="BM466" s="258" t="s">
        <v>615</v>
      </c>
    </row>
    <row r="467" s="13" customFormat="1">
      <c r="A467" s="13"/>
      <c r="B467" s="259"/>
      <c r="C467" s="260"/>
      <c r="D467" s="261" t="s">
        <v>173</v>
      </c>
      <c r="E467" s="262" t="s">
        <v>1</v>
      </c>
      <c r="F467" s="263" t="s">
        <v>616</v>
      </c>
      <c r="G467" s="260"/>
      <c r="H467" s="262" t="s">
        <v>1</v>
      </c>
      <c r="I467" s="264"/>
      <c r="J467" s="260"/>
      <c r="K467" s="260"/>
      <c r="L467" s="265"/>
      <c r="M467" s="266"/>
      <c r="N467" s="267"/>
      <c r="O467" s="267"/>
      <c r="P467" s="267"/>
      <c r="Q467" s="267"/>
      <c r="R467" s="267"/>
      <c r="S467" s="267"/>
      <c r="T467" s="268"/>
      <c r="U467" s="13"/>
      <c r="V467" s="13"/>
      <c r="W467" s="13"/>
      <c r="X467" s="13"/>
      <c r="Y467" s="13"/>
      <c r="Z467" s="13"/>
      <c r="AA467" s="13"/>
      <c r="AB467" s="13"/>
      <c r="AC467" s="13"/>
      <c r="AD467" s="13"/>
      <c r="AE467" s="13"/>
      <c r="AT467" s="269" t="s">
        <v>173</v>
      </c>
      <c r="AU467" s="269" t="s">
        <v>90</v>
      </c>
      <c r="AV467" s="13" t="s">
        <v>88</v>
      </c>
      <c r="AW467" s="13" t="s">
        <v>32</v>
      </c>
      <c r="AX467" s="13" t="s">
        <v>80</v>
      </c>
      <c r="AY467" s="269" t="s">
        <v>165</v>
      </c>
    </row>
    <row r="468" s="14" customFormat="1">
      <c r="A468" s="14"/>
      <c r="B468" s="270"/>
      <c r="C468" s="271"/>
      <c r="D468" s="261" t="s">
        <v>173</v>
      </c>
      <c r="E468" s="272" t="s">
        <v>1</v>
      </c>
      <c r="F468" s="273" t="s">
        <v>617</v>
      </c>
      <c r="G468" s="271"/>
      <c r="H468" s="274">
        <v>211.87700000000001</v>
      </c>
      <c r="I468" s="275"/>
      <c r="J468" s="271"/>
      <c r="K468" s="271"/>
      <c r="L468" s="276"/>
      <c r="M468" s="277"/>
      <c r="N468" s="278"/>
      <c r="O468" s="278"/>
      <c r="P468" s="278"/>
      <c r="Q468" s="278"/>
      <c r="R468" s="278"/>
      <c r="S468" s="278"/>
      <c r="T468" s="279"/>
      <c r="U468" s="14"/>
      <c r="V468" s="14"/>
      <c r="W468" s="14"/>
      <c r="X468" s="14"/>
      <c r="Y468" s="14"/>
      <c r="Z468" s="14"/>
      <c r="AA468" s="14"/>
      <c r="AB468" s="14"/>
      <c r="AC468" s="14"/>
      <c r="AD468" s="14"/>
      <c r="AE468" s="14"/>
      <c r="AT468" s="280" t="s">
        <v>173</v>
      </c>
      <c r="AU468" s="280" t="s">
        <v>90</v>
      </c>
      <c r="AV468" s="14" t="s">
        <v>90</v>
      </c>
      <c r="AW468" s="14" t="s">
        <v>32</v>
      </c>
      <c r="AX468" s="14" t="s">
        <v>80</v>
      </c>
      <c r="AY468" s="280" t="s">
        <v>165</v>
      </c>
    </row>
    <row r="469" s="15" customFormat="1">
      <c r="A469" s="15"/>
      <c r="B469" s="281"/>
      <c r="C469" s="282"/>
      <c r="D469" s="261" t="s">
        <v>173</v>
      </c>
      <c r="E469" s="283" t="s">
        <v>1</v>
      </c>
      <c r="F469" s="284" t="s">
        <v>176</v>
      </c>
      <c r="G469" s="282"/>
      <c r="H469" s="285">
        <v>211.87700000000001</v>
      </c>
      <c r="I469" s="286"/>
      <c r="J469" s="282"/>
      <c r="K469" s="282"/>
      <c r="L469" s="287"/>
      <c r="M469" s="288"/>
      <c r="N469" s="289"/>
      <c r="O469" s="289"/>
      <c r="P469" s="289"/>
      <c r="Q469" s="289"/>
      <c r="R469" s="289"/>
      <c r="S469" s="289"/>
      <c r="T469" s="290"/>
      <c r="U469" s="15"/>
      <c r="V469" s="15"/>
      <c r="W469" s="15"/>
      <c r="X469" s="15"/>
      <c r="Y469" s="15"/>
      <c r="Z469" s="15"/>
      <c r="AA469" s="15"/>
      <c r="AB469" s="15"/>
      <c r="AC469" s="15"/>
      <c r="AD469" s="15"/>
      <c r="AE469" s="15"/>
      <c r="AT469" s="291" t="s">
        <v>173</v>
      </c>
      <c r="AU469" s="291" t="s">
        <v>90</v>
      </c>
      <c r="AV469" s="15" t="s">
        <v>177</v>
      </c>
      <c r="AW469" s="15" t="s">
        <v>32</v>
      </c>
      <c r="AX469" s="15" t="s">
        <v>80</v>
      </c>
      <c r="AY469" s="291" t="s">
        <v>165</v>
      </c>
    </row>
    <row r="470" s="16" customFormat="1">
      <c r="A470" s="16"/>
      <c r="B470" s="292"/>
      <c r="C470" s="293"/>
      <c r="D470" s="261" t="s">
        <v>173</v>
      </c>
      <c r="E470" s="294" t="s">
        <v>1</v>
      </c>
      <c r="F470" s="295" t="s">
        <v>178</v>
      </c>
      <c r="G470" s="293"/>
      <c r="H470" s="296">
        <v>211.87700000000001</v>
      </c>
      <c r="I470" s="297"/>
      <c r="J470" s="293"/>
      <c r="K470" s="293"/>
      <c r="L470" s="298"/>
      <c r="M470" s="299"/>
      <c r="N470" s="300"/>
      <c r="O470" s="300"/>
      <c r="P470" s="300"/>
      <c r="Q470" s="300"/>
      <c r="R470" s="300"/>
      <c r="S470" s="300"/>
      <c r="T470" s="301"/>
      <c r="U470" s="16"/>
      <c r="V470" s="16"/>
      <c r="W470" s="16"/>
      <c r="X470" s="16"/>
      <c r="Y470" s="16"/>
      <c r="Z470" s="16"/>
      <c r="AA470" s="16"/>
      <c r="AB470" s="16"/>
      <c r="AC470" s="16"/>
      <c r="AD470" s="16"/>
      <c r="AE470" s="16"/>
      <c r="AT470" s="302" t="s">
        <v>173</v>
      </c>
      <c r="AU470" s="302" t="s">
        <v>90</v>
      </c>
      <c r="AV470" s="16" t="s">
        <v>171</v>
      </c>
      <c r="AW470" s="16" t="s">
        <v>32</v>
      </c>
      <c r="AX470" s="16" t="s">
        <v>88</v>
      </c>
      <c r="AY470" s="302" t="s">
        <v>165</v>
      </c>
    </row>
    <row r="471" s="2" customFormat="1" ht="24.15" customHeight="1">
      <c r="A471" s="41"/>
      <c r="B471" s="42"/>
      <c r="C471" s="303" t="s">
        <v>618</v>
      </c>
      <c r="D471" s="303" t="s">
        <v>566</v>
      </c>
      <c r="E471" s="304" t="s">
        <v>619</v>
      </c>
      <c r="F471" s="305" t="s">
        <v>620</v>
      </c>
      <c r="G471" s="306" t="s">
        <v>170</v>
      </c>
      <c r="H471" s="307">
        <v>233.065</v>
      </c>
      <c r="I471" s="308"/>
      <c r="J471" s="309">
        <f>ROUND(I471*H471,2)</f>
        <v>0</v>
      </c>
      <c r="K471" s="310"/>
      <c r="L471" s="311"/>
      <c r="M471" s="312" t="s">
        <v>1</v>
      </c>
      <c r="N471" s="313" t="s">
        <v>45</v>
      </c>
      <c r="O471" s="94"/>
      <c r="P471" s="256">
        <f>O471*H471</f>
        <v>0</v>
      </c>
      <c r="Q471" s="256">
        <v>0.014630000000000001</v>
      </c>
      <c r="R471" s="256">
        <f>Q471*H471</f>
        <v>3.4097409500000002</v>
      </c>
      <c r="S471" s="256">
        <v>0</v>
      </c>
      <c r="T471" s="257">
        <f>S471*H471</f>
        <v>0</v>
      </c>
      <c r="U471" s="41"/>
      <c r="V471" s="41"/>
      <c r="W471" s="41"/>
      <c r="X471" s="41"/>
      <c r="Y471" s="41"/>
      <c r="Z471" s="41"/>
      <c r="AA471" s="41"/>
      <c r="AB471" s="41"/>
      <c r="AC471" s="41"/>
      <c r="AD471" s="41"/>
      <c r="AE471" s="41"/>
      <c r="AR471" s="258" t="s">
        <v>338</v>
      </c>
      <c r="AT471" s="258" t="s">
        <v>566</v>
      </c>
      <c r="AU471" s="258" t="s">
        <v>90</v>
      </c>
      <c r="AY471" s="18" t="s">
        <v>165</v>
      </c>
      <c r="BE471" s="146">
        <f>IF(N471="základní",J471,0)</f>
        <v>0</v>
      </c>
      <c r="BF471" s="146">
        <f>IF(N471="snížená",J471,0)</f>
        <v>0</v>
      </c>
      <c r="BG471" s="146">
        <f>IF(N471="zákl. přenesená",J471,0)</f>
        <v>0</v>
      </c>
      <c r="BH471" s="146">
        <f>IF(N471="sníž. přenesená",J471,0)</f>
        <v>0</v>
      </c>
      <c r="BI471" s="146">
        <f>IF(N471="nulová",J471,0)</f>
        <v>0</v>
      </c>
      <c r="BJ471" s="18" t="s">
        <v>88</v>
      </c>
      <c r="BK471" s="146">
        <f>ROUND(I471*H471,2)</f>
        <v>0</v>
      </c>
      <c r="BL471" s="18" t="s">
        <v>243</v>
      </c>
      <c r="BM471" s="258" t="s">
        <v>621</v>
      </c>
    </row>
    <row r="472" s="14" customFormat="1">
      <c r="A472" s="14"/>
      <c r="B472" s="270"/>
      <c r="C472" s="271"/>
      <c r="D472" s="261" t="s">
        <v>173</v>
      </c>
      <c r="E472" s="271"/>
      <c r="F472" s="273" t="s">
        <v>622</v>
      </c>
      <c r="G472" s="271"/>
      <c r="H472" s="274">
        <v>233.065</v>
      </c>
      <c r="I472" s="275"/>
      <c r="J472" s="271"/>
      <c r="K472" s="271"/>
      <c r="L472" s="276"/>
      <c r="M472" s="277"/>
      <c r="N472" s="278"/>
      <c r="O472" s="278"/>
      <c r="P472" s="278"/>
      <c r="Q472" s="278"/>
      <c r="R472" s="278"/>
      <c r="S472" s="278"/>
      <c r="T472" s="279"/>
      <c r="U472" s="14"/>
      <c r="V472" s="14"/>
      <c r="W472" s="14"/>
      <c r="X472" s="14"/>
      <c r="Y472" s="14"/>
      <c r="Z472" s="14"/>
      <c r="AA472" s="14"/>
      <c r="AB472" s="14"/>
      <c r="AC472" s="14"/>
      <c r="AD472" s="14"/>
      <c r="AE472" s="14"/>
      <c r="AT472" s="280" t="s">
        <v>173</v>
      </c>
      <c r="AU472" s="280" t="s">
        <v>90</v>
      </c>
      <c r="AV472" s="14" t="s">
        <v>90</v>
      </c>
      <c r="AW472" s="14" t="s">
        <v>4</v>
      </c>
      <c r="AX472" s="14" t="s">
        <v>88</v>
      </c>
      <c r="AY472" s="280" t="s">
        <v>165</v>
      </c>
    </row>
    <row r="473" s="2" customFormat="1" ht="37.8" customHeight="1">
      <c r="A473" s="41"/>
      <c r="B473" s="42"/>
      <c r="C473" s="246" t="s">
        <v>623</v>
      </c>
      <c r="D473" s="246" t="s">
        <v>167</v>
      </c>
      <c r="E473" s="247" t="s">
        <v>624</v>
      </c>
      <c r="F473" s="248" t="s">
        <v>625</v>
      </c>
      <c r="G473" s="249" t="s">
        <v>188</v>
      </c>
      <c r="H473" s="250">
        <v>4.6609999999999996</v>
      </c>
      <c r="I473" s="251"/>
      <c r="J473" s="252">
        <f>ROUND(I473*H473,2)</f>
        <v>0</v>
      </c>
      <c r="K473" s="253"/>
      <c r="L473" s="44"/>
      <c r="M473" s="254" t="s">
        <v>1</v>
      </c>
      <c r="N473" s="255" t="s">
        <v>45</v>
      </c>
      <c r="O473" s="94"/>
      <c r="P473" s="256">
        <f>O473*H473</f>
        <v>0</v>
      </c>
      <c r="Q473" s="256">
        <v>0.022839999999999999</v>
      </c>
      <c r="R473" s="256">
        <f>Q473*H473</f>
        <v>0.10645723999999998</v>
      </c>
      <c r="S473" s="256">
        <v>0</v>
      </c>
      <c r="T473" s="257">
        <f>S473*H473</f>
        <v>0</v>
      </c>
      <c r="U473" s="41"/>
      <c r="V473" s="41"/>
      <c r="W473" s="41"/>
      <c r="X473" s="41"/>
      <c r="Y473" s="41"/>
      <c r="Z473" s="41"/>
      <c r="AA473" s="41"/>
      <c r="AB473" s="41"/>
      <c r="AC473" s="41"/>
      <c r="AD473" s="41"/>
      <c r="AE473" s="41"/>
      <c r="AR473" s="258" t="s">
        <v>243</v>
      </c>
      <c r="AT473" s="258" t="s">
        <v>167</v>
      </c>
      <c r="AU473" s="258" t="s">
        <v>90</v>
      </c>
      <c r="AY473" s="18" t="s">
        <v>165</v>
      </c>
      <c r="BE473" s="146">
        <f>IF(N473="základní",J473,0)</f>
        <v>0</v>
      </c>
      <c r="BF473" s="146">
        <f>IF(N473="snížená",J473,0)</f>
        <v>0</v>
      </c>
      <c r="BG473" s="146">
        <f>IF(N473="zákl. přenesená",J473,0)</f>
        <v>0</v>
      </c>
      <c r="BH473" s="146">
        <f>IF(N473="sníž. přenesená",J473,0)</f>
        <v>0</v>
      </c>
      <c r="BI473" s="146">
        <f>IF(N473="nulová",J473,0)</f>
        <v>0</v>
      </c>
      <c r="BJ473" s="18" t="s">
        <v>88</v>
      </c>
      <c r="BK473" s="146">
        <f>ROUND(I473*H473,2)</f>
        <v>0</v>
      </c>
      <c r="BL473" s="18" t="s">
        <v>243</v>
      </c>
      <c r="BM473" s="258" t="s">
        <v>626</v>
      </c>
    </row>
    <row r="474" s="14" customFormat="1">
      <c r="A474" s="14"/>
      <c r="B474" s="270"/>
      <c r="C474" s="271"/>
      <c r="D474" s="261" t="s">
        <v>173</v>
      </c>
      <c r="E474" s="272" t="s">
        <v>1</v>
      </c>
      <c r="F474" s="273" t="s">
        <v>627</v>
      </c>
      <c r="G474" s="271"/>
      <c r="H474" s="274">
        <v>4.6609999999999996</v>
      </c>
      <c r="I474" s="275"/>
      <c r="J474" s="271"/>
      <c r="K474" s="271"/>
      <c r="L474" s="276"/>
      <c r="M474" s="277"/>
      <c r="N474" s="278"/>
      <c r="O474" s="278"/>
      <c r="P474" s="278"/>
      <c r="Q474" s="278"/>
      <c r="R474" s="278"/>
      <c r="S474" s="278"/>
      <c r="T474" s="279"/>
      <c r="U474" s="14"/>
      <c r="V474" s="14"/>
      <c r="W474" s="14"/>
      <c r="X474" s="14"/>
      <c r="Y474" s="14"/>
      <c r="Z474" s="14"/>
      <c r="AA474" s="14"/>
      <c r="AB474" s="14"/>
      <c r="AC474" s="14"/>
      <c r="AD474" s="14"/>
      <c r="AE474" s="14"/>
      <c r="AT474" s="280" t="s">
        <v>173</v>
      </c>
      <c r="AU474" s="280" t="s">
        <v>90</v>
      </c>
      <c r="AV474" s="14" t="s">
        <v>90</v>
      </c>
      <c r="AW474" s="14" t="s">
        <v>32</v>
      </c>
      <c r="AX474" s="14" t="s">
        <v>80</v>
      </c>
      <c r="AY474" s="280" t="s">
        <v>165</v>
      </c>
    </row>
    <row r="475" s="15" customFormat="1">
      <c r="A475" s="15"/>
      <c r="B475" s="281"/>
      <c r="C475" s="282"/>
      <c r="D475" s="261" t="s">
        <v>173</v>
      </c>
      <c r="E475" s="283" t="s">
        <v>1</v>
      </c>
      <c r="F475" s="284" t="s">
        <v>176</v>
      </c>
      <c r="G475" s="282"/>
      <c r="H475" s="285">
        <v>4.6609999999999996</v>
      </c>
      <c r="I475" s="286"/>
      <c r="J475" s="282"/>
      <c r="K475" s="282"/>
      <c r="L475" s="287"/>
      <c r="M475" s="288"/>
      <c r="N475" s="289"/>
      <c r="O475" s="289"/>
      <c r="P475" s="289"/>
      <c r="Q475" s="289"/>
      <c r="R475" s="289"/>
      <c r="S475" s="289"/>
      <c r="T475" s="290"/>
      <c r="U475" s="15"/>
      <c r="V475" s="15"/>
      <c r="W475" s="15"/>
      <c r="X475" s="15"/>
      <c r="Y475" s="15"/>
      <c r="Z475" s="15"/>
      <c r="AA475" s="15"/>
      <c r="AB475" s="15"/>
      <c r="AC475" s="15"/>
      <c r="AD475" s="15"/>
      <c r="AE475" s="15"/>
      <c r="AT475" s="291" t="s">
        <v>173</v>
      </c>
      <c r="AU475" s="291" t="s">
        <v>90</v>
      </c>
      <c r="AV475" s="15" t="s">
        <v>177</v>
      </c>
      <c r="AW475" s="15" t="s">
        <v>32</v>
      </c>
      <c r="AX475" s="15" t="s">
        <v>80</v>
      </c>
      <c r="AY475" s="291" t="s">
        <v>165</v>
      </c>
    </row>
    <row r="476" s="16" customFormat="1">
      <c r="A476" s="16"/>
      <c r="B476" s="292"/>
      <c r="C476" s="293"/>
      <c r="D476" s="261" t="s">
        <v>173</v>
      </c>
      <c r="E476" s="294" t="s">
        <v>1</v>
      </c>
      <c r="F476" s="295" t="s">
        <v>178</v>
      </c>
      <c r="G476" s="293"/>
      <c r="H476" s="296">
        <v>4.6609999999999996</v>
      </c>
      <c r="I476" s="297"/>
      <c r="J476" s="293"/>
      <c r="K476" s="293"/>
      <c r="L476" s="298"/>
      <c r="M476" s="299"/>
      <c r="N476" s="300"/>
      <c r="O476" s="300"/>
      <c r="P476" s="300"/>
      <c r="Q476" s="300"/>
      <c r="R476" s="300"/>
      <c r="S476" s="300"/>
      <c r="T476" s="301"/>
      <c r="U476" s="16"/>
      <c r="V476" s="16"/>
      <c r="W476" s="16"/>
      <c r="X476" s="16"/>
      <c r="Y476" s="16"/>
      <c r="Z476" s="16"/>
      <c r="AA476" s="16"/>
      <c r="AB476" s="16"/>
      <c r="AC476" s="16"/>
      <c r="AD476" s="16"/>
      <c r="AE476" s="16"/>
      <c r="AT476" s="302" t="s">
        <v>173</v>
      </c>
      <c r="AU476" s="302" t="s">
        <v>90</v>
      </c>
      <c r="AV476" s="16" t="s">
        <v>171</v>
      </c>
      <c r="AW476" s="16" t="s">
        <v>32</v>
      </c>
      <c r="AX476" s="16" t="s">
        <v>88</v>
      </c>
      <c r="AY476" s="302" t="s">
        <v>165</v>
      </c>
    </row>
    <row r="477" s="2" customFormat="1" ht="49.05" customHeight="1">
      <c r="A477" s="41"/>
      <c r="B477" s="42"/>
      <c r="C477" s="246" t="s">
        <v>628</v>
      </c>
      <c r="D477" s="246" t="s">
        <v>167</v>
      </c>
      <c r="E477" s="247" t="s">
        <v>629</v>
      </c>
      <c r="F477" s="248" t="s">
        <v>630</v>
      </c>
      <c r="G477" s="249" t="s">
        <v>250</v>
      </c>
      <c r="H477" s="250">
        <v>3.516</v>
      </c>
      <c r="I477" s="251"/>
      <c r="J477" s="252">
        <f>ROUND(I477*H477,2)</f>
        <v>0</v>
      </c>
      <c r="K477" s="253"/>
      <c r="L477" s="44"/>
      <c r="M477" s="254" t="s">
        <v>1</v>
      </c>
      <c r="N477" s="255" t="s">
        <v>45</v>
      </c>
      <c r="O477" s="94"/>
      <c r="P477" s="256">
        <f>O477*H477</f>
        <v>0</v>
      </c>
      <c r="Q477" s="256">
        <v>0</v>
      </c>
      <c r="R477" s="256">
        <f>Q477*H477</f>
        <v>0</v>
      </c>
      <c r="S477" s="256">
        <v>0</v>
      </c>
      <c r="T477" s="257">
        <f>S477*H477</f>
        <v>0</v>
      </c>
      <c r="U477" s="41"/>
      <c r="V477" s="41"/>
      <c r="W477" s="41"/>
      <c r="X477" s="41"/>
      <c r="Y477" s="41"/>
      <c r="Z477" s="41"/>
      <c r="AA477" s="41"/>
      <c r="AB477" s="41"/>
      <c r="AC477" s="41"/>
      <c r="AD477" s="41"/>
      <c r="AE477" s="41"/>
      <c r="AR477" s="258" t="s">
        <v>243</v>
      </c>
      <c r="AT477" s="258" t="s">
        <v>167</v>
      </c>
      <c r="AU477" s="258" t="s">
        <v>90</v>
      </c>
      <c r="AY477" s="18" t="s">
        <v>165</v>
      </c>
      <c r="BE477" s="146">
        <f>IF(N477="základní",J477,0)</f>
        <v>0</v>
      </c>
      <c r="BF477" s="146">
        <f>IF(N477="snížená",J477,0)</f>
        <v>0</v>
      </c>
      <c r="BG477" s="146">
        <f>IF(N477="zákl. přenesená",J477,0)</f>
        <v>0</v>
      </c>
      <c r="BH477" s="146">
        <f>IF(N477="sníž. přenesená",J477,0)</f>
        <v>0</v>
      </c>
      <c r="BI477" s="146">
        <f>IF(N477="nulová",J477,0)</f>
        <v>0</v>
      </c>
      <c r="BJ477" s="18" t="s">
        <v>88</v>
      </c>
      <c r="BK477" s="146">
        <f>ROUND(I477*H477,2)</f>
        <v>0</v>
      </c>
      <c r="BL477" s="18" t="s">
        <v>243</v>
      </c>
      <c r="BM477" s="258" t="s">
        <v>631</v>
      </c>
    </row>
    <row r="478" s="12" customFormat="1" ht="22.8" customHeight="1">
      <c r="A478" s="12"/>
      <c r="B478" s="230"/>
      <c r="C478" s="231"/>
      <c r="D478" s="232" t="s">
        <v>79</v>
      </c>
      <c r="E478" s="244" t="s">
        <v>632</v>
      </c>
      <c r="F478" s="244" t="s">
        <v>633</v>
      </c>
      <c r="G478" s="231"/>
      <c r="H478" s="231"/>
      <c r="I478" s="234"/>
      <c r="J478" s="245">
        <f>BK478</f>
        <v>0</v>
      </c>
      <c r="K478" s="231"/>
      <c r="L478" s="236"/>
      <c r="M478" s="237"/>
      <c r="N478" s="238"/>
      <c r="O478" s="238"/>
      <c r="P478" s="239">
        <f>SUM(P479:P484)</f>
        <v>0</v>
      </c>
      <c r="Q478" s="238"/>
      <c r="R478" s="239">
        <f>SUM(R479:R484)</f>
        <v>0</v>
      </c>
      <c r="S478" s="238"/>
      <c r="T478" s="240">
        <f>SUM(T479:T484)</f>
        <v>0</v>
      </c>
      <c r="U478" s="12"/>
      <c r="V478" s="12"/>
      <c r="W478" s="12"/>
      <c r="X478" s="12"/>
      <c r="Y478" s="12"/>
      <c r="Z478" s="12"/>
      <c r="AA478" s="12"/>
      <c r="AB478" s="12"/>
      <c r="AC478" s="12"/>
      <c r="AD478" s="12"/>
      <c r="AE478" s="12"/>
      <c r="AR478" s="241" t="s">
        <v>90</v>
      </c>
      <c r="AT478" s="242" t="s">
        <v>79</v>
      </c>
      <c r="AU478" s="242" t="s">
        <v>88</v>
      </c>
      <c r="AY478" s="241" t="s">
        <v>165</v>
      </c>
      <c r="BK478" s="243">
        <f>SUM(BK479:BK484)</f>
        <v>0</v>
      </c>
    </row>
    <row r="479" s="2" customFormat="1" ht="33" customHeight="1">
      <c r="A479" s="41"/>
      <c r="B479" s="42"/>
      <c r="C479" s="246" t="s">
        <v>634</v>
      </c>
      <c r="D479" s="246" t="s">
        <v>167</v>
      </c>
      <c r="E479" s="247" t="s">
        <v>635</v>
      </c>
      <c r="F479" s="248" t="s">
        <v>636</v>
      </c>
      <c r="G479" s="249" t="s">
        <v>598</v>
      </c>
      <c r="H479" s="250">
        <v>1</v>
      </c>
      <c r="I479" s="251"/>
      <c r="J479" s="252">
        <f>ROUND(I479*H479,2)</f>
        <v>0</v>
      </c>
      <c r="K479" s="253"/>
      <c r="L479" s="44"/>
      <c r="M479" s="254" t="s">
        <v>1</v>
      </c>
      <c r="N479" s="255" t="s">
        <v>45</v>
      </c>
      <c r="O479" s="94"/>
      <c r="P479" s="256">
        <f>O479*H479</f>
        <v>0</v>
      </c>
      <c r="Q479" s="256">
        <v>0</v>
      </c>
      <c r="R479" s="256">
        <f>Q479*H479</f>
        <v>0</v>
      </c>
      <c r="S479" s="256">
        <v>0</v>
      </c>
      <c r="T479" s="257">
        <f>S479*H479</f>
        <v>0</v>
      </c>
      <c r="U479" s="41"/>
      <c r="V479" s="41"/>
      <c r="W479" s="41"/>
      <c r="X479" s="41"/>
      <c r="Y479" s="41"/>
      <c r="Z479" s="41"/>
      <c r="AA479" s="41"/>
      <c r="AB479" s="41"/>
      <c r="AC479" s="41"/>
      <c r="AD479" s="41"/>
      <c r="AE479" s="41"/>
      <c r="AR479" s="258" t="s">
        <v>243</v>
      </c>
      <c r="AT479" s="258" t="s">
        <v>167</v>
      </c>
      <c r="AU479" s="258" t="s">
        <v>90</v>
      </c>
      <c r="AY479" s="18" t="s">
        <v>165</v>
      </c>
      <c r="BE479" s="146">
        <f>IF(N479="základní",J479,0)</f>
        <v>0</v>
      </c>
      <c r="BF479" s="146">
        <f>IF(N479="snížená",J479,0)</f>
        <v>0</v>
      </c>
      <c r="BG479" s="146">
        <f>IF(N479="zákl. přenesená",J479,0)</f>
        <v>0</v>
      </c>
      <c r="BH479" s="146">
        <f>IF(N479="sníž. přenesená",J479,0)</f>
        <v>0</v>
      </c>
      <c r="BI479" s="146">
        <f>IF(N479="nulová",J479,0)</f>
        <v>0</v>
      </c>
      <c r="BJ479" s="18" t="s">
        <v>88</v>
      </c>
      <c r="BK479" s="146">
        <f>ROUND(I479*H479,2)</f>
        <v>0</v>
      </c>
      <c r="BL479" s="18" t="s">
        <v>243</v>
      </c>
      <c r="BM479" s="258" t="s">
        <v>637</v>
      </c>
    </row>
    <row r="480" s="13" customFormat="1">
      <c r="A480" s="13"/>
      <c r="B480" s="259"/>
      <c r="C480" s="260"/>
      <c r="D480" s="261" t="s">
        <v>173</v>
      </c>
      <c r="E480" s="262" t="s">
        <v>1</v>
      </c>
      <c r="F480" s="263" t="s">
        <v>638</v>
      </c>
      <c r="G480" s="260"/>
      <c r="H480" s="262" t="s">
        <v>1</v>
      </c>
      <c r="I480" s="264"/>
      <c r="J480" s="260"/>
      <c r="K480" s="260"/>
      <c r="L480" s="265"/>
      <c r="M480" s="266"/>
      <c r="N480" s="267"/>
      <c r="O480" s="267"/>
      <c r="P480" s="267"/>
      <c r="Q480" s="267"/>
      <c r="R480" s="267"/>
      <c r="S480" s="267"/>
      <c r="T480" s="268"/>
      <c r="U480" s="13"/>
      <c r="V480" s="13"/>
      <c r="W480" s="13"/>
      <c r="X480" s="13"/>
      <c r="Y480" s="13"/>
      <c r="Z480" s="13"/>
      <c r="AA480" s="13"/>
      <c r="AB480" s="13"/>
      <c r="AC480" s="13"/>
      <c r="AD480" s="13"/>
      <c r="AE480" s="13"/>
      <c r="AT480" s="269" t="s">
        <v>173</v>
      </c>
      <c r="AU480" s="269" t="s">
        <v>90</v>
      </c>
      <c r="AV480" s="13" t="s">
        <v>88</v>
      </c>
      <c r="AW480" s="13" t="s">
        <v>32</v>
      </c>
      <c r="AX480" s="13" t="s">
        <v>80</v>
      </c>
      <c r="AY480" s="269" t="s">
        <v>165</v>
      </c>
    </row>
    <row r="481" s="14" customFormat="1">
      <c r="A481" s="14"/>
      <c r="B481" s="270"/>
      <c r="C481" s="271"/>
      <c r="D481" s="261" t="s">
        <v>173</v>
      </c>
      <c r="E481" s="272" t="s">
        <v>1</v>
      </c>
      <c r="F481" s="273" t="s">
        <v>639</v>
      </c>
      <c r="G481" s="271"/>
      <c r="H481" s="274">
        <v>1</v>
      </c>
      <c r="I481" s="275"/>
      <c r="J481" s="271"/>
      <c r="K481" s="271"/>
      <c r="L481" s="276"/>
      <c r="M481" s="277"/>
      <c r="N481" s="278"/>
      <c r="O481" s="278"/>
      <c r="P481" s="278"/>
      <c r="Q481" s="278"/>
      <c r="R481" s="278"/>
      <c r="S481" s="278"/>
      <c r="T481" s="279"/>
      <c r="U481" s="14"/>
      <c r="V481" s="14"/>
      <c r="W481" s="14"/>
      <c r="X481" s="14"/>
      <c r="Y481" s="14"/>
      <c r="Z481" s="14"/>
      <c r="AA481" s="14"/>
      <c r="AB481" s="14"/>
      <c r="AC481" s="14"/>
      <c r="AD481" s="14"/>
      <c r="AE481" s="14"/>
      <c r="AT481" s="280" t="s">
        <v>173</v>
      </c>
      <c r="AU481" s="280" t="s">
        <v>90</v>
      </c>
      <c r="AV481" s="14" t="s">
        <v>90</v>
      </c>
      <c r="AW481" s="14" t="s">
        <v>32</v>
      </c>
      <c r="AX481" s="14" t="s">
        <v>80</v>
      </c>
      <c r="AY481" s="280" t="s">
        <v>165</v>
      </c>
    </row>
    <row r="482" s="15" customFormat="1">
      <c r="A482" s="15"/>
      <c r="B482" s="281"/>
      <c r="C482" s="282"/>
      <c r="D482" s="261" t="s">
        <v>173</v>
      </c>
      <c r="E482" s="283" t="s">
        <v>1</v>
      </c>
      <c r="F482" s="284" t="s">
        <v>176</v>
      </c>
      <c r="G482" s="282"/>
      <c r="H482" s="285">
        <v>1</v>
      </c>
      <c r="I482" s="286"/>
      <c r="J482" s="282"/>
      <c r="K482" s="282"/>
      <c r="L482" s="287"/>
      <c r="M482" s="288"/>
      <c r="N482" s="289"/>
      <c r="O482" s="289"/>
      <c r="P482" s="289"/>
      <c r="Q482" s="289"/>
      <c r="R482" s="289"/>
      <c r="S482" s="289"/>
      <c r="T482" s="290"/>
      <c r="U482" s="15"/>
      <c r="V482" s="15"/>
      <c r="W482" s="15"/>
      <c r="X482" s="15"/>
      <c r="Y482" s="15"/>
      <c r="Z482" s="15"/>
      <c r="AA482" s="15"/>
      <c r="AB482" s="15"/>
      <c r="AC482" s="15"/>
      <c r="AD482" s="15"/>
      <c r="AE482" s="15"/>
      <c r="AT482" s="291" t="s">
        <v>173</v>
      </c>
      <c r="AU482" s="291" t="s">
        <v>90</v>
      </c>
      <c r="AV482" s="15" t="s">
        <v>177</v>
      </c>
      <c r="AW482" s="15" t="s">
        <v>32</v>
      </c>
      <c r="AX482" s="15" t="s">
        <v>80</v>
      </c>
      <c r="AY482" s="291" t="s">
        <v>165</v>
      </c>
    </row>
    <row r="483" s="16" customFormat="1">
      <c r="A483" s="16"/>
      <c r="B483" s="292"/>
      <c r="C483" s="293"/>
      <c r="D483" s="261" t="s">
        <v>173</v>
      </c>
      <c r="E483" s="294" t="s">
        <v>1</v>
      </c>
      <c r="F483" s="295" t="s">
        <v>178</v>
      </c>
      <c r="G483" s="293"/>
      <c r="H483" s="296">
        <v>1</v>
      </c>
      <c r="I483" s="297"/>
      <c r="J483" s="293"/>
      <c r="K483" s="293"/>
      <c r="L483" s="298"/>
      <c r="M483" s="299"/>
      <c r="N483" s="300"/>
      <c r="O483" s="300"/>
      <c r="P483" s="300"/>
      <c r="Q483" s="300"/>
      <c r="R483" s="300"/>
      <c r="S483" s="300"/>
      <c r="T483" s="301"/>
      <c r="U483" s="16"/>
      <c r="V483" s="16"/>
      <c r="W483" s="16"/>
      <c r="X483" s="16"/>
      <c r="Y483" s="16"/>
      <c r="Z483" s="16"/>
      <c r="AA483" s="16"/>
      <c r="AB483" s="16"/>
      <c r="AC483" s="16"/>
      <c r="AD483" s="16"/>
      <c r="AE483" s="16"/>
      <c r="AT483" s="302" t="s">
        <v>173</v>
      </c>
      <c r="AU483" s="302" t="s">
        <v>90</v>
      </c>
      <c r="AV483" s="16" t="s">
        <v>171</v>
      </c>
      <c r="AW483" s="16" t="s">
        <v>32</v>
      </c>
      <c r="AX483" s="16" t="s">
        <v>88</v>
      </c>
      <c r="AY483" s="302" t="s">
        <v>165</v>
      </c>
    </row>
    <row r="484" s="2" customFormat="1" ht="37.8" customHeight="1">
      <c r="A484" s="41"/>
      <c r="B484" s="42"/>
      <c r="C484" s="246" t="s">
        <v>640</v>
      </c>
      <c r="D484" s="246" t="s">
        <v>167</v>
      </c>
      <c r="E484" s="247" t="s">
        <v>641</v>
      </c>
      <c r="F484" s="248" t="s">
        <v>642</v>
      </c>
      <c r="G484" s="249" t="s">
        <v>583</v>
      </c>
      <c r="H484" s="314"/>
      <c r="I484" s="251"/>
      <c r="J484" s="252">
        <f>ROUND(I484*H484,2)</f>
        <v>0</v>
      </c>
      <c r="K484" s="253"/>
      <c r="L484" s="44"/>
      <c r="M484" s="254" t="s">
        <v>1</v>
      </c>
      <c r="N484" s="255" t="s">
        <v>45</v>
      </c>
      <c r="O484" s="94"/>
      <c r="P484" s="256">
        <f>O484*H484</f>
        <v>0</v>
      </c>
      <c r="Q484" s="256">
        <v>0</v>
      </c>
      <c r="R484" s="256">
        <f>Q484*H484</f>
        <v>0</v>
      </c>
      <c r="S484" s="256">
        <v>0</v>
      </c>
      <c r="T484" s="257">
        <f>S484*H484</f>
        <v>0</v>
      </c>
      <c r="U484" s="41"/>
      <c r="V484" s="41"/>
      <c r="W484" s="41"/>
      <c r="X484" s="41"/>
      <c r="Y484" s="41"/>
      <c r="Z484" s="41"/>
      <c r="AA484" s="41"/>
      <c r="AB484" s="41"/>
      <c r="AC484" s="41"/>
      <c r="AD484" s="41"/>
      <c r="AE484" s="41"/>
      <c r="AR484" s="258" t="s">
        <v>243</v>
      </c>
      <c r="AT484" s="258" t="s">
        <v>167</v>
      </c>
      <c r="AU484" s="258" t="s">
        <v>90</v>
      </c>
      <c r="AY484" s="18" t="s">
        <v>165</v>
      </c>
      <c r="BE484" s="146">
        <f>IF(N484="základní",J484,0)</f>
        <v>0</v>
      </c>
      <c r="BF484" s="146">
        <f>IF(N484="snížená",J484,0)</f>
        <v>0</v>
      </c>
      <c r="BG484" s="146">
        <f>IF(N484="zákl. přenesená",J484,0)</f>
        <v>0</v>
      </c>
      <c r="BH484" s="146">
        <f>IF(N484="sníž. přenesená",J484,0)</f>
        <v>0</v>
      </c>
      <c r="BI484" s="146">
        <f>IF(N484="nulová",J484,0)</f>
        <v>0</v>
      </c>
      <c r="BJ484" s="18" t="s">
        <v>88</v>
      </c>
      <c r="BK484" s="146">
        <f>ROUND(I484*H484,2)</f>
        <v>0</v>
      </c>
      <c r="BL484" s="18" t="s">
        <v>243</v>
      </c>
      <c r="BM484" s="258" t="s">
        <v>643</v>
      </c>
    </row>
    <row r="485" s="12" customFormat="1" ht="22.8" customHeight="1">
      <c r="A485" s="12"/>
      <c r="B485" s="230"/>
      <c r="C485" s="231"/>
      <c r="D485" s="232" t="s">
        <v>79</v>
      </c>
      <c r="E485" s="244" t="s">
        <v>644</v>
      </c>
      <c r="F485" s="244" t="s">
        <v>645</v>
      </c>
      <c r="G485" s="231"/>
      <c r="H485" s="231"/>
      <c r="I485" s="234"/>
      <c r="J485" s="245">
        <f>BK485</f>
        <v>0</v>
      </c>
      <c r="K485" s="231"/>
      <c r="L485" s="236"/>
      <c r="M485" s="237"/>
      <c r="N485" s="238"/>
      <c r="O485" s="238"/>
      <c r="P485" s="239">
        <f>SUM(P486:P496)</f>
        <v>0</v>
      </c>
      <c r="Q485" s="238"/>
      <c r="R485" s="239">
        <f>SUM(R486:R496)</f>
        <v>1.8377716</v>
      </c>
      <c r="S485" s="238"/>
      <c r="T485" s="240">
        <f>SUM(T486:T496)</f>
        <v>0</v>
      </c>
      <c r="U485" s="12"/>
      <c r="V485" s="12"/>
      <c r="W485" s="12"/>
      <c r="X485" s="12"/>
      <c r="Y485" s="12"/>
      <c r="Z485" s="12"/>
      <c r="AA485" s="12"/>
      <c r="AB485" s="12"/>
      <c r="AC485" s="12"/>
      <c r="AD485" s="12"/>
      <c r="AE485" s="12"/>
      <c r="AR485" s="241" t="s">
        <v>90</v>
      </c>
      <c r="AT485" s="242" t="s">
        <v>79</v>
      </c>
      <c r="AU485" s="242" t="s">
        <v>88</v>
      </c>
      <c r="AY485" s="241" t="s">
        <v>165</v>
      </c>
      <c r="BK485" s="243">
        <f>SUM(BK486:BK496)</f>
        <v>0</v>
      </c>
    </row>
    <row r="486" s="2" customFormat="1" ht="21.75" customHeight="1">
      <c r="A486" s="41"/>
      <c r="B486" s="42"/>
      <c r="C486" s="246" t="s">
        <v>646</v>
      </c>
      <c r="D486" s="246" t="s">
        <v>167</v>
      </c>
      <c r="E486" s="247" t="s">
        <v>647</v>
      </c>
      <c r="F486" s="248" t="s">
        <v>648</v>
      </c>
      <c r="G486" s="249" t="s">
        <v>170</v>
      </c>
      <c r="H486" s="250">
        <v>211.87700000000001</v>
      </c>
      <c r="I486" s="251"/>
      <c r="J486" s="252">
        <f>ROUND(I486*H486,2)</f>
        <v>0</v>
      </c>
      <c r="K486" s="253"/>
      <c r="L486" s="44"/>
      <c r="M486" s="254" t="s">
        <v>1</v>
      </c>
      <c r="N486" s="255" t="s">
        <v>45</v>
      </c>
      <c r="O486" s="94"/>
      <c r="P486" s="256">
        <f>O486*H486</f>
        <v>0</v>
      </c>
      <c r="Q486" s="256">
        <v>0</v>
      </c>
      <c r="R486" s="256">
        <f>Q486*H486</f>
        <v>0</v>
      </c>
      <c r="S486" s="256">
        <v>0</v>
      </c>
      <c r="T486" s="257">
        <f>S486*H486</f>
        <v>0</v>
      </c>
      <c r="U486" s="41"/>
      <c r="V486" s="41"/>
      <c r="W486" s="41"/>
      <c r="X486" s="41"/>
      <c r="Y486" s="41"/>
      <c r="Z486" s="41"/>
      <c r="AA486" s="41"/>
      <c r="AB486" s="41"/>
      <c r="AC486" s="41"/>
      <c r="AD486" s="41"/>
      <c r="AE486" s="41"/>
      <c r="AR486" s="258" t="s">
        <v>243</v>
      </c>
      <c r="AT486" s="258" t="s">
        <v>167</v>
      </c>
      <c r="AU486" s="258" t="s">
        <v>90</v>
      </c>
      <c r="AY486" s="18" t="s">
        <v>165</v>
      </c>
      <c r="BE486" s="146">
        <f>IF(N486="základní",J486,0)</f>
        <v>0</v>
      </c>
      <c r="BF486" s="146">
        <f>IF(N486="snížená",J486,0)</f>
        <v>0</v>
      </c>
      <c r="BG486" s="146">
        <f>IF(N486="zákl. přenesená",J486,0)</f>
        <v>0</v>
      </c>
      <c r="BH486" s="146">
        <f>IF(N486="sníž. přenesená",J486,0)</f>
        <v>0</v>
      </c>
      <c r="BI486" s="146">
        <f>IF(N486="nulová",J486,0)</f>
        <v>0</v>
      </c>
      <c r="BJ486" s="18" t="s">
        <v>88</v>
      </c>
      <c r="BK486" s="146">
        <f>ROUND(I486*H486,2)</f>
        <v>0</v>
      </c>
      <c r="BL486" s="18" t="s">
        <v>243</v>
      </c>
      <c r="BM486" s="258" t="s">
        <v>649</v>
      </c>
    </row>
    <row r="487" s="2" customFormat="1" ht="33" customHeight="1">
      <c r="A487" s="41"/>
      <c r="B487" s="42"/>
      <c r="C487" s="303" t="s">
        <v>650</v>
      </c>
      <c r="D487" s="303" t="s">
        <v>566</v>
      </c>
      <c r="E487" s="304" t="s">
        <v>651</v>
      </c>
      <c r="F487" s="305" t="s">
        <v>652</v>
      </c>
      <c r="G487" s="306" t="s">
        <v>170</v>
      </c>
      <c r="H487" s="307">
        <v>243.65899999999999</v>
      </c>
      <c r="I487" s="308"/>
      <c r="J487" s="309">
        <f>ROUND(I487*H487,2)</f>
        <v>0</v>
      </c>
      <c r="K487" s="310"/>
      <c r="L487" s="311"/>
      <c r="M487" s="312" t="s">
        <v>1</v>
      </c>
      <c r="N487" s="313" t="s">
        <v>45</v>
      </c>
      <c r="O487" s="94"/>
      <c r="P487" s="256">
        <f>O487*H487</f>
        <v>0</v>
      </c>
      <c r="Q487" s="256">
        <v>0.00050000000000000001</v>
      </c>
      <c r="R487" s="256">
        <f>Q487*H487</f>
        <v>0.12182949999999999</v>
      </c>
      <c r="S487" s="256">
        <v>0</v>
      </c>
      <c r="T487" s="257">
        <f>S487*H487</f>
        <v>0</v>
      </c>
      <c r="U487" s="41"/>
      <c r="V487" s="41"/>
      <c r="W487" s="41"/>
      <c r="X487" s="41"/>
      <c r="Y487" s="41"/>
      <c r="Z487" s="41"/>
      <c r="AA487" s="41"/>
      <c r="AB487" s="41"/>
      <c r="AC487" s="41"/>
      <c r="AD487" s="41"/>
      <c r="AE487" s="41"/>
      <c r="AR487" s="258" t="s">
        <v>338</v>
      </c>
      <c r="AT487" s="258" t="s">
        <v>566</v>
      </c>
      <c r="AU487" s="258" t="s">
        <v>90</v>
      </c>
      <c r="AY487" s="18" t="s">
        <v>165</v>
      </c>
      <c r="BE487" s="146">
        <f>IF(N487="základní",J487,0)</f>
        <v>0</v>
      </c>
      <c r="BF487" s="146">
        <f>IF(N487="snížená",J487,0)</f>
        <v>0</v>
      </c>
      <c r="BG487" s="146">
        <f>IF(N487="zákl. přenesená",J487,0)</f>
        <v>0</v>
      </c>
      <c r="BH487" s="146">
        <f>IF(N487="sníž. přenesená",J487,0)</f>
        <v>0</v>
      </c>
      <c r="BI487" s="146">
        <f>IF(N487="nulová",J487,0)</f>
        <v>0</v>
      </c>
      <c r="BJ487" s="18" t="s">
        <v>88</v>
      </c>
      <c r="BK487" s="146">
        <f>ROUND(I487*H487,2)</f>
        <v>0</v>
      </c>
      <c r="BL487" s="18" t="s">
        <v>243</v>
      </c>
      <c r="BM487" s="258" t="s">
        <v>653</v>
      </c>
    </row>
    <row r="488" s="14" customFormat="1">
      <c r="A488" s="14"/>
      <c r="B488" s="270"/>
      <c r="C488" s="271"/>
      <c r="D488" s="261" t="s">
        <v>173</v>
      </c>
      <c r="E488" s="271"/>
      <c r="F488" s="273" t="s">
        <v>654</v>
      </c>
      <c r="G488" s="271"/>
      <c r="H488" s="274">
        <v>243.65899999999999</v>
      </c>
      <c r="I488" s="275"/>
      <c r="J488" s="271"/>
      <c r="K488" s="271"/>
      <c r="L488" s="276"/>
      <c r="M488" s="277"/>
      <c r="N488" s="278"/>
      <c r="O488" s="278"/>
      <c r="P488" s="278"/>
      <c r="Q488" s="278"/>
      <c r="R488" s="278"/>
      <c r="S488" s="278"/>
      <c r="T488" s="279"/>
      <c r="U488" s="14"/>
      <c r="V488" s="14"/>
      <c r="W488" s="14"/>
      <c r="X488" s="14"/>
      <c r="Y488" s="14"/>
      <c r="Z488" s="14"/>
      <c r="AA488" s="14"/>
      <c r="AB488" s="14"/>
      <c r="AC488" s="14"/>
      <c r="AD488" s="14"/>
      <c r="AE488" s="14"/>
      <c r="AT488" s="280" t="s">
        <v>173</v>
      </c>
      <c r="AU488" s="280" t="s">
        <v>90</v>
      </c>
      <c r="AV488" s="14" t="s">
        <v>90</v>
      </c>
      <c r="AW488" s="14" t="s">
        <v>4</v>
      </c>
      <c r="AX488" s="14" t="s">
        <v>88</v>
      </c>
      <c r="AY488" s="280" t="s">
        <v>165</v>
      </c>
    </row>
    <row r="489" s="2" customFormat="1" ht="16.5" customHeight="1">
      <c r="A489" s="41"/>
      <c r="B489" s="42"/>
      <c r="C489" s="246" t="s">
        <v>655</v>
      </c>
      <c r="D489" s="246" t="s">
        <v>167</v>
      </c>
      <c r="E489" s="247" t="s">
        <v>656</v>
      </c>
      <c r="F489" s="248" t="s">
        <v>657</v>
      </c>
      <c r="G489" s="249" t="s">
        <v>306</v>
      </c>
      <c r="H489" s="250">
        <v>34</v>
      </c>
      <c r="I489" s="251"/>
      <c r="J489" s="252">
        <f>ROUND(I489*H489,2)</f>
        <v>0</v>
      </c>
      <c r="K489" s="253"/>
      <c r="L489" s="44"/>
      <c r="M489" s="254" t="s">
        <v>1</v>
      </c>
      <c r="N489" s="255" t="s">
        <v>45</v>
      </c>
      <c r="O489" s="94"/>
      <c r="P489" s="256">
        <f>O489*H489</f>
        <v>0</v>
      </c>
      <c r="Q489" s="256">
        <v>0.00182</v>
      </c>
      <c r="R489" s="256">
        <f>Q489*H489</f>
        <v>0.061879999999999998</v>
      </c>
      <c r="S489" s="256">
        <v>0</v>
      </c>
      <c r="T489" s="257">
        <f>S489*H489</f>
        <v>0</v>
      </c>
      <c r="U489" s="41"/>
      <c r="V489" s="41"/>
      <c r="W489" s="41"/>
      <c r="X489" s="41"/>
      <c r="Y489" s="41"/>
      <c r="Z489" s="41"/>
      <c r="AA489" s="41"/>
      <c r="AB489" s="41"/>
      <c r="AC489" s="41"/>
      <c r="AD489" s="41"/>
      <c r="AE489" s="41"/>
      <c r="AR489" s="258" t="s">
        <v>243</v>
      </c>
      <c r="AT489" s="258" t="s">
        <v>167</v>
      </c>
      <c r="AU489" s="258" t="s">
        <v>90</v>
      </c>
      <c r="AY489" s="18" t="s">
        <v>165</v>
      </c>
      <c r="BE489" s="146">
        <f>IF(N489="základní",J489,0)</f>
        <v>0</v>
      </c>
      <c r="BF489" s="146">
        <f>IF(N489="snížená",J489,0)</f>
        <v>0</v>
      </c>
      <c r="BG489" s="146">
        <f>IF(N489="zákl. přenesená",J489,0)</f>
        <v>0</v>
      </c>
      <c r="BH489" s="146">
        <f>IF(N489="sníž. přenesená",J489,0)</f>
        <v>0</v>
      </c>
      <c r="BI489" s="146">
        <f>IF(N489="nulová",J489,0)</f>
        <v>0</v>
      </c>
      <c r="BJ489" s="18" t="s">
        <v>88</v>
      </c>
      <c r="BK489" s="146">
        <f>ROUND(I489*H489,2)</f>
        <v>0</v>
      </c>
      <c r="BL489" s="18" t="s">
        <v>243</v>
      </c>
      <c r="BM489" s="258" t="s">
        <v>658</v>
      </c>
    </row>
    <row r="490" s="2" customFormat="1" ht="24.15" customHeight="1">
      <c r="A490" s="41"/>
      <c r="B490" s="42"/>
      <c r="C490" s="246" t="s">
        <v>659</v>
      </c>
      <c r="D490" s="246" t="s">
        <v>167</v>
      </c>
      <c r="E490" s="247" t="s">
        <v>660</v>
      </c>
      <c r="F490" s="248" t="s">
        <v>661</v>
      </c>
      <c r="G490" s="249" t="s">
        <v>170</v>
      </c>
      <c r="H490" s="250">
        <v>211.87700000000001</v>
      </c>
      <c r="I490" s="251"/>
      <c r="J490" s="252">
        <f>ROUND(I490*H490,2)</f>
        <v>0</v>
      </c>
      <c r="K490" s="253"/>
      <c r="L490" s="44"/>
      <c r="M490" s="254" t="s">
        <v>1</v>
      </c>
      <c r="N490" s="255" t="s">
        <v>45</v>
      </c>
      <c r="O490" s="94"/>
      <c r="P490" s="256">
        <f>O490*H490</f>
        <v>0</v>
      </c>
      <c r="Q490" s="256">
        <v>0.0066</v>
      </c>
      <c r="R490" s="256">
        <f>Q490*H490</f>
        <v>1.3983882000000001</v>
      </c>
      <c r="S490" s="256">
        <v>0</v>
      </c>
      <c r="T490" s="257">
        <f>S490*H490</f>
        <v>0</v>
      </c>
      <c r="U490" s="41"/>
      <c r="V490" s="41"/>
      <c r="W490" s="41"/>
      <c r="X490" s="41"/>
      <c r="Y490" s="41"/>
      <c r="Z490" s="41"/>
      <c r="AA490" s="41"/>
      <c r="AB490" s="41"/>
      <c r="AC490" s="41"/>
      <c r="AD490" s="41"/>
      <c r="AE490" s="41"/>
      <c r="AR490" s="258" t="s">
        <v>243</v>
      </c>
      <c r="AT490" s="258" t="s">
        <v>167</v>
      </c>
      <c r="AU490" s="258" t="s">
        <v>90</v>
      </c>
      <c r="AY490" s="18" t="s">
        <v>165</v>
      </c>
      <c r="BE490" s="146">
        <f>IF(N490="základní",J490,0)</f>
        <v>0</v>
      </c>
      <c r="BF490" s="146">
        <f>IF(N490="snížená",J490,0)</f>
        <v>0</v>
      </c>
      <c r="BG490" s="146">
        <f>IF(N490="zákl. přenesená",J490,0)</f>
        <v>0</v>
      </c>
      <c r="BH490" s="146">
        <f>IF(N490="sníž. přenesená",J490,0)</f>
        <v>0</v>
      </c>
      <c r="BI490" s="146">
        <f>IF(N490="nulová",J490,0)</f>
        <v>0</v>
      </c>
      <c r="BJ490" s="18" t="s">
        <v>88</v>
      </c>
      <c r="BK490" s="146">
        <f>ROUND(I490*H490,2)</f>
        <v>0</v>
      </c>
      <c r="BL490" s="18" t="s">
        <v>243</v>
      </c>
      <c r="BM490" s="258" t="s">
        <v>662</v>
      </c>
    </row>
    <row r="491" s="2" customFormat="1" ht="33" customHeight="1">
      <c r="A491" s="41"/>
      <c r="B491" s="42"/>
      <c r="C491" s="246" t="s">
        <v>663</v>
      </c>
      <c r="D491" s="246" t="s">
        <v>167</v>
      </c>
      <c r="E491" s="247" t="s">
        <v>664</v>
      </c>
      <c r="F491" s="248" t="s">
        <v>665</v>
      </c>
      <c r="G491" s="249" t="s">
        <v>306</v>
      </c>
      <c r="H491" s="250">
        <v>16.995000000000001</v>
      </c>
      <c r="I491" s="251"/>
      <c r="J491" s="252">
        <f>ROUND(I491*H491,2)</f>
        <v>0</v>
      </c>
      <c r="K491" s="253"/>
      <c r="L491" s="44"/>
      <c r="M491" s="254" t="s">
        <v>1</v>
      </c>
      <c r="N491" s="255" t="s">
        <v>45</v>
      </c>
      <c r="O491" s="94"/>
      <c r="P491" s="256">
        <f>O491*H491</f>
        <v>0</v>
      </c>
      <c r="Q491" s="256">
        <v>0.0042599999999999999</v>
      </c>
      <c r="R491" s="256">
        <f>Q491*H491</f>
        <v>0.072398699999999996</v>
      </c>
      <c r="S491" s="256">
        <v>0</v>
      </c>
      <c r="T491" s="257">
        <f>S491*H491</f>
        <v>0</v>
      </c>
      <c r="U491" s="41"/>
      <c r="V491" s="41"/>
      <c r="W491" s="41"/>
      <c r="X491" s="41"/>
      <c r="Y491" s="41"/>
      <c r="Z491" s="41"/>
      <c r="AA491" s="41"/>
      <c r="AB491" s="41"/>
      <c r="AC491" s="41"/>
      <c r="AD491" s="41"/>
      <c r="AE491" s="41"/>
      <c r="AR491" s="258" t="s">
        <v>243</v>
      </c>
      <c r="AT491" s="258" t="s">
        <v>167</v>
      </c>
      <c r="AU491" s="258" t="s">
        <v>90</v>
      </c>
      <c r="AY491" s="18" t="s">
        <v>165</v>
      </c>
      <c r="BE491" s="146">
        <f>IF(N491="základní",J491,0)</f>
        <v>0</v>
      </c>
      <c r="BF491" s="146">
        <f>IF(N491="snížená",J491,0)</f>
        <v>0</v>
      </c>
      <c r="BG491" s="146">
        <f>IF(N491="zákl. přenesená",J491,0)</f>
        <v>0</v>
      </c>
      <c r="BH491" s="146">
        <f>IF(N491="sníž. přenesená",J491,0)</f>
        <v>0</v>
      </c>
      <c r="BI491" s="146">
        <f>IF(N491="nulová",J491,0)</f>
        <v>0</v>
      </c>
      <c r="BJ491" s="18" t="s">
        <v>88</v>
      </c>
      <c r="BK491" s="146">
        <f>ROUND(I491*H491,2)</f>
        <v>0</v>
      </c>
      <c r="BL491" s="18" t="s">
        <v>243</v>
      </c>
      <c r="BM491" s="258" t="s">
        <v>666</v>
      </c>
    </row>
    <row r="492" s="2" customFormat="1" ht="24.15" customHeight="1">
      <c r="A492" s="41"/>
      <c r="B492" s="42"/>
      <c r="C492" s="246" t="s">
        <v>667</v>
      </c>
      <c r="D492" s="246" t="s">
        <v>167</v>
      </c>
      <c r="E492" s="247" t="s">
        <v>668</v>
      </c>
      <c r="F492" s="248" t="s">
        <v>669</v>
      </c>
      <c r="G492" s="249" t="s">
        <v>306</v>
      </c>
      <c r="H492" s="250">
        <v>23.640000000000001</v>
      </c>
      <c r="I492" s="251"/>
      <c r="J492" s="252">
        <f>ROUND(I492*H492,2)</f>
        <v>0</v>
      </c>
      <c r="K492" s="253"/>
      <c r="L492" s="44"/>
      <c r="M492" s="254" t="s">
        <v>1</v>
      </c>
      <c r="N492" s="255" t="s">
        <v>45</v>
      </c>
      <c r="O492" s="94"/>
      <c r="P492" s="256">
        <f>O492*H492</f>
        <v>0</v>
      </c>
      <c r="Q492" s="256">
        <v>0.0021800000000000001</v>
      </c>
      <c r="R492" s="256">
        <f>Q492*H492</f>
        <v>0.051535200000000003</v>
      </c>
      <c r="S492" s="256">
        <v>0</v>
      </c>
      <c r="T492" s="257">
        <f>S492*H492</f>
        <v>0</v>
      </c>
      <c r="U492" s="41"/>
      <c r="V492" s="41"/>
      <c r="W492" s="41"/>
      <c r="X492" s="41"/>
      <c r="Y492" s="41"/>
      <c r="Z492" s="41"/>
      <c r="AA492" s="41"/>
      <c r="AB492" s="41"/>
      <c r="AC492" s="41"/>
      <c r="AD492" s="41"/>
      <c r="AE492" s="41"/>
      <c r="AR492" s="258" t="s">
        <v>243</v>
      </c>
      <c r="AT492" s="258" t="s">
        <v>167</v>
      </c>
      <c r="AU492" s="258" t="s">
        <v>90</v>
      </c>
      <c r="AY492" s="18" t="s">
        <v>165</v>
      </c>
      <c r="BE492" s="146">
        <f>IF(N492="základní",J492,0)</f>
        <v>0</v>
      </c>
      <c r="BF492" s="146">
        <f>IF(N492="snížená",J492,0)</f>
        <v>0</v>
      </c>
      <c r="BG492" s="146">
        <f>IF(N492="zákl. přenesená",J492,0)</f>
        <v>0</v>
      </c>
      <c r="BH492" s="146">
        <f>IF(N492="sníž. přenesená",J492,0)</f>
        <v>0</v>
      </c>
      <c r="BI492" s="146">
        <f>IF(N492="nulová",J492,0)</f>
        <v>0</v>
      </c>
      <c r="BJ492" s="18" t="s">
        <v>88</v>
      </c>
      <c r="BK492" s="146">
        <f>ROUND(I492*H492,2)</f>
        <v>0</v>
      </c>
      <c r="BL492" s="18" t="s">
        <v>243</v>
      </c>
      <c r="BM492" s="258" t="s">
        <v>670</v>
      </c>
    </row>
    <row r="493" s="2" customFormat="1" ht="24.15" customHeight="1">
      <c r="A493" s="41"/>
      <c r="B493" s="42"/>
      <c r="C493" s="246" t="s">
        <v>671</v>
      </c>
      <c r="D493" s="246" t="s">
        <v>167</v>
      </c>
      <c r="E493" s="247" t="s">
        <v>672</v>
      </c>
      <c r="F493" s="248" t="s">
        <v>673</v>
      </c>
      <c r="G493" s="249" t="s">
        <v>306</v>
      </c>
      <c r="H493" s="250">
        <v>4.7999999999999998</v>
      </c>
      <c r="I493" s="251"/>
      <c r="J493" s="252">
        <f>ROUND(I493*H493,2)</f>
        <v>0</v>
      </c>
      <c r="K493" s="253"/>
      <c r="L493" s="44"/>
      <c r="M493" s="254" t="s">
        <v>1</v>
      </c>
      <c r="N493" s="255" t="s">
        <v>45</v>
      </c>
      <c r="O493" s="94"/>
      <c r="P493" s="256">
        <f>O493*H493</f>
        <v>0</v>
      </c>
      <c r="Q493" s="256">
        <v>0.0029499999999999999</v>
      </c>
      <c r="R493" s="256">
        <f>Q493*H493</f>
        <v>0.014159999999999999</v>
      </c>
      <c r="S493" s="256">
        <v>0</v>
      </c>
      <c r="T493" s="257">
        <f>S493*H493</f>
        <v>0</v>
      </c>
      <c r="U493" s="41"/>
      <c r="V493" s="41"/>
      <c r="W493" s="41"/>
      <c r="X493" s="41"/>
      <c r="Y493" s="41"/>
      <c r="Z493" s="41"/>
      <c r="AA493" s="41"/>
      <c r="AB493" s="41"/>
      <c r="AC493" s="41"/>
      <c r="AD493" s="41"/>
      <c r="AE493" s="41"/>
      <c r="AR493" s="258" t="s">
        <v>243</v>
      </c>
      <c r="AT493" s="258" t="s">
        <v>167</v>
      </c>
      <c r="AU493" s="258" t="s">
        <v>90</v>
      </c>
      <c r="AY493" s="18" t="s">
        <v>165</v>
      </c>
      <c r="BE493" s="146">
        <f>IF(N493="základní",J493,0)</f>
        <v>0</v>
      </c>
      <c r="BF493" s="146">
        <f>IF(N493="snížená",J493,0)</f>
        <v>0</v>
      </c>
      <c r="BG493" s="146">
        <f>IF(N493="zákl. přenesená",J493,0)</f>
        <v>0</v>
      </c>
      <c r="BH493" s="146">
        <f>IF(N493="sníž. přenesená",J493,0)</f>
        <v>0</v>
      </c>
      <c r="BI493" s="146">
        <f>IF(N493="nulová",J493,0)</f>
        <v>0</v>
      </c>
      <c r="BJ493" s="18" t="s">
        <v>88</v>
      </c>
      <c r="BK493" s="146">
        <f>ROUND(I493*H493,2)</f>
        <v>0</v>
      </c>
      <c r="BL493" s="18" t="s">
        <v>243</v>
      </c>
      <c r="BM493" s="258" t="s">
        <v>674</v>
      </c>
    </row>
    <row r="494" s="2" customFormat="1" ht="16.5" customHeight="1">
      <c r="A494" s="41"/>
      <c r="B494" s="42"/>
      <c r="C494" s="246" t="s">
        <v>675</v>
      </c>
      <c r="D494" s="246" t="s">
        <v>167</v>
      </c>
      <c r="E494" s="247" t="s">
        <v>676</v>
      </c>
      <c r="F494" s="248" t="s">
        <v>677</v>
      </c>
      <c r="G494" s="249" t="s">
        <v>306</v>
      </c>
      <c r="H494" s="250">
        <v>34</v>
      </c>
      <c r="I494" s="251"/>
      <c r="J494" s="252">
        <f>ROUND(I494*H494,2)</f>
        <v>0</v>
      </c>
      <c r="K494" s="253"/>
      <c r="L494" s="44"/>
      <c r="M494" s="254" t="s">
        <v>1</v>
      </c>
      <c r="N494" s="255" t="s">
        <v>45</v>
      </c>
      <c r="O494" s="94"/>
      <c r="P494" s="256">
        <f>O494*H494</f>
        <v>0</v>
      </c>
      <c r="Q494" s="256">
        <v>0.0027399999999999998</v>
      </c>
      <c r="R494" s="256">
        <f>Q494*H494</f>
        <v>0.093159999999999993</v>
      </c>
      <c r="S494" s="256">
        <v>0</v>
      </c>
      <c r="T494" s="257">
        <f>S494*H494</f>
        <v>0</v>
      </c>
      <c r="U494" s="41"/>
      <c r="V494" s="41"/>
      <c r="W494" s="41"/>
      <c r="X494" s="41"/>
      <c r="Y494" s="41"/>
      <c r="Z494" s="41"/>
      <c r="AA494" s="41"/>
      <c r="AB494" s="41"/>
      <c r="AC494" s="41"/>
      <c r="AD494" s="41"/>
      <c r="AE494" s="41"/>
      <c r="AR494" s="258" t="s">
        <v>243</v>
      </c>
      <c r="AT494" s="258" t="s">
        <v>167</v>
      </c>
      <c r="AU494" s="258" t="s">
        <v>90</v>
      </c>
      <c r="AY494" s="18" t="s">
        <v>165</v>
      </c>
      <c r="BE494" s="146">
        <f>IF(N494="základní",J494,0)</f>
        <v>0</v>
      </c>
      <c r="BF494" s="146">
        <f>IF(N494="snížená",J494,0)</f>
        <v>0</v>
      </c>
      <c r="BG494" s="146">
        <f>IF(N494="zákl. přenesená",J494,0)</f>
        <v>0</v>
      </c>
      <c r="BH494" s="146">
        <f>IF(N494="sníž. přenesená",J494,0)</f>
        <v>0</v>
      </c>
      <c r="BI494" s="146">
        <f>IF(N494="nulová",J494,0)</f>
        <v>0</v>
      </c>
      <c r="BJ494" s="18" t="s">
        <v>88</v>
      </c>
      <c r="BK494" s="146">
        <f>ROUND(I494*H494,2)</f>
        <v>0</v>
      </c>
      <c r="BL494" s="18" t="s">
        <v>243</v>
      </c>
      <c r="BM494" s="258" t="s">
        <v>678</v>
      </c>
    </row>
    <row r="495" s="2" customFormat="1" ht="37.8" customHeight="1">
      <c r="A495" s="41"/>
      <c r="B495" s="42"/>
      <c r="C495" s="246" t="s">
        <v>679</v>
      </c>
      <c r="D495" s="246" t="s">
        <v>167</v>
      </c>
      <c r="E495" s="247" t="s">
        <v>680</v>
      </c>
      <c r="F495" s="248" t="s">
        <v>681</v>
      </c>
      <c r="G495" s="249" t="s">
        <v>306</v>
      </c>
      <c r="H495" s="250">
        <v>22</v>
      </c>
      <c r="I495" s="251"/>
      <c r="J495" s="252">
        <f>ROUND(I495*H495,2)</f>
        <v>0</v>
      </c>
      <c r="K495" s="253"/>
      <c r="L495" s="44"/>
      <c r="M495" s="254" t="s">
        <v>1</v>
      </c>
      <c r="N495" s="255" t="s">
        <v>45</v>
      </c>
      <c r="O495" s="94"/>
      <c r="P495" s="256">
        <f>O495*H495</f>
        <v>0</v>
      </c>
      <c r="Q495" s="256">
        <v>0.0011100000000000001</v>
      </c>
      <c r="R495" s="256">
        <f>Q495*H495</f>
        <v>0.024420000000000001</v>
      </c>
      <c r="S495" s="256">
        <v>0</v>
      </c>
      <c r="T495" s="257">
        <f>S495*H495</f>
        <v>0</v>
      </c>
      <c r="U495" s="41"/>
      <c r="V495" s="41"/>
      <c r="W495" s="41"/>
      <c r="X495" s="41"/>
      <c r="Y495" s="41"/>
      <c r="Z495" s="41"/>
      <c r="AA495" s="41"/>
      <c r="AB495" s="41"/>
      <c r="AC495" s="41"/>
      <c r="AD495" s="41"/>
      <c r="AE495" s="41"/>
      <c r="AR495" s="258" t="s">
        <v>243</v>
      </c>
      <c r="AT495" s="258" t="s">
        <v>167</v>
      </c>
      <c r="AU495" s="258" t="s">
        <v>90</v>
      </c>
      <c r="AY495" s="18" t="s">
        <v>165</v>
      </c>
      <c r="BE495" s="146">
        <f>IF(N495="základní",J495,0)</f>
        <v>0</v>
      </c>
      <c r="BF495" s="146">
        <f>IF(N495="snížená",J495,0)</f>
        <v>0</v>
      </c>
      <c r="BG495" s="146">
        <f>IF(N495="zákl. přenesená",J495,0)</f>
        <v>0</v>
      </c>
      <c r="BH495" s="146">
        <f>IF(N495="sníž. přenesená",J495,0)</f>
        <v>0</v>
      </c>
      <c r="BI495" s="146">
        <f>IF(N495="nulová",J495,0)</f>
        <v>0</v>
      </c>
      <c r="BJ495" s="18" t="s">
        <v>88</v>
      </c>
      <c r="BK495" s="146">
        <f>ROUND(I495*H495,2)</f>
        <v>0</v>
      </c>
      <c r="BL495" s="18" t="s">
        <v>243</v>
      </c>
      <c r="BM495" s="258" t="s">
        <v>682</v>
      </c>
    </row>
    <row r="496" s="2" customFormat="1" ht="49.05" customHeight="1">
      <c r="A496" s="41"/>
      <c r="B496" s="42"/>
      <c r="C496" s="246" t="s">
        <v>683</v>
      </c>
      <c r="D496" s="246" t="s">
        <v>167</v>
      </c>
      <c r="E496" s="247" t="s">
        <v>684</v>
      </c>
      <c r="F496" s="248" t="s">
        <v>685</v>
      </c>
      <c r="G496" s="249" t="s">
        <v>250</v>
      </c>
      <c r="H496" s="250">
        <v>1.8380000000000001</v>
      </c>
      <c r="I496" s="251"/>
      <c r="J496" s="252">
        <f>ROUND(I496*H496,2)</f>
        <v>0</v>
      </c>
      <c r="K496" s="253"/>
      <c r="L496" s="44"/>
      <c r="M496" s="254" t="s">
        <v>1</v>
      </c>
      <c r="N496" s="255" t="s">
        <v>45</v>
      </c>
      <c r="O496" s="94"/>
      <c r="P496" s="256">
        <f>O496*H496</f>
        <v>0</v>
      </c>
      <c r="Q496" s="256">
        <v>0</v>
      </c>
      <c r="R496" s="256">
        <f>Q496*H496</f>
        <v>0</v>
      </c>
      <c r="S496" s="256">
        <v>0</v>
      </c>
      <c r="T496" s="257">
        <f>S496*H496</f>
        <v>0</v>
      </c>
      <c r="U496" s="41"/>
      <c r="V496" s="41"/>
      <c r="W496" s="41"/>
      <c r="X496" s="41"/>
      <c r="Y496" s="41"/>
      <c r="Z496" s="41"/>
      <c r="AA496" s="41"/>
      <c r="AB496" s="41"/>
      <c r="AC496" s="41"/>
      <c r="AD496" s="41"/>
      <c r="AE496" s="41"/>
      <c r="AR496" s="258" t="s">
        <v>243</v>
      </c>
      <c r="AT496" s="258" t="s">
        <v>167</v>
      </c>
      <c r="AU496" s="258" t="s">
        <v>90</v>
      </c>
      <c r="AY496" s="18" t="s">
        <v>165</v>
      </c>
      <c r="BE496" s="146">
        <f>IF(N496="základní",J496,0)</f>
        <v>0</v>
      </c>
      <c r="BF496" s="146">
        <f>IF(N496="snížená",J496,0)</f>
        <v>0</v>
      </c>
      <c r="BG496" s="146">
        <f>IF(N496="zákl. přenesená",J496,0)</f>
        <v>0</v>
      </c>
      <c r="BH496" s="146">
        <f>IF(N496="sníž. přenesená",J496,0)</f>
        <v>0</v>
      </c>
      <c r="BI496" s="146">
        <f>IF(N496="nulová",J496,0)</f>
        <v>0</v>
      </c>
      <c r="BJ496" s="18" t="s">
        <v>88</v>
      </c>
      <c r="BK496" s="146">
        <f>ROUND(I496*H496,2)</f>
        <v>0</v>
      </c>
      <c r="BL496" s="18" t="s">
        <v>243</v>
      </c>
      <c r="BM496" s="258" t="s">
        <v>686</v>
      </c>
    </row>
    <row r="497" s="12" customFormat="1" ht="22.8" customHeight="1">
      <c r="A497" s="12"/>
      <c r="B497" s="230"/>
      <c r="C497" s="231"/>
      <c r="D497" s="232" t="s">
        <v>79</v>
      </c>
      <c r="E497" s="244" t="s">
        <v>687</v>
      </c>
      <c r="F497" s="244" t="s">
        <v>688</v>
      </c>
      <c r="G497" s="231"/>
      <c r="H497" s="231"/>
      <c r="I497" s="234"/>
      <c r="J497" s="245">
        <f>BK497</f>
        <v>0</v>
      </c>
      <c r="K497" s="231"/>
      <c r="L497" s="236"/>
      <c r="M497" s="237"/>
      <c r="N497" s="238"/>
      <c r="O497" s="238"/>
      <c r="P497" s="239">
        <f>SUM(P498:P502)</f>
        <v>0</v>
      </c>
      <c r="Q497" s="238"/>
      <c r="R497" s="239">
        <f>SUM(R498:R502)</f>
        <v>0.1320992</v>
      </c>
      <c r="S497" s="238"/>
      <c r="T497" s="240">
        <f>SUM(T498:T502)</f>
        <v>0</v>
      </c>
      <c r="U497" s="12"/>
      <c r="V497" s="12"/>
      <c r="W497" s="12"/>
      <c r="X497" s="12"/>
      <c r="Y497" s="12"/>
      <c r="Z497" s="12"/>
      <c r="AA497" s="12"/>
      <c r="AB497" s="12"/>
      <c r="AC497" s="12"/>
      <c r="AD497" s="12"/>
      <c r="AE497" s="12"/>
      <c r="AR497" s="241" t="s">
        <v>90</v>
      </c>
      <c r="AT497" s="242" t="s">
        <v>79</v>
      </c>
      <c r="AU497" s="242" t="s">
        <v>88</v>
      </c>
      <c r="AY497" s="241" t="s">
        <v>165</v>
      </c>
      <c r="BK497" s="243">
        <f>SUM(BK498:BK502)</f>
        <v>0</v>
      </c>
    </row>
    <row r="498" s="2" customFormat="1" ht="24.15" customHeight="1">
      <c r="A498" s="41"/>
      <c r="B498" s="42"/>
      <c r="C498" s="246" t="s">
        <v>689</v>
      </c>
      <c r="D498" s="246" t="s">
        <v>167</v>
      </c>
      <c r="E498" s="247" t="s">
        <v>690</v>
      </c>
      <c r="F498" s="248" t="s">
        <v>691</v>
      </c>
      <c r="G498" s="249" t="s">
        <v>181</v>
      </c>
      <c r="H498" s="250">
        <v>4</v>
      </c>
      <c r="I498" s="251"/>
      <c r="J498" s="252">
        <f>ROUND(I498*H498,2)</f>
        <v>0</v>
      </c>
      <c r="K498" s="253"/>
      <c r="L498" s="44"/>
      <c r="M498" s="254" t="s">
        <v>1</v>
      </c>
      <c r="N498" s="255" t="s">
        <v>45</v>
      </c>
      <c r="O498" s="94"/>
      <c r="P498" s="256">
        <f>O498*H498</f>
        <v>0</v>
      </c>
      <c r="Q498" s="256">
        <v>0.00025999999999999998</v>
      </c>
      <c r="R498" s="256">
        <f>Q498*H498</f>
        <v>0.0010399999999999999</v>
      </c>
      <c r="S498" s="256">
        <v>0</v>
      </c>
      <c r="T498" s="257">
        <f>S498*H498</f>
        <v>0</v>
      </c>
      <c r="U498" s="41"/>
      <c r="V498" s="41"/>
      <c r="W498" s="41"/>
      <c r="X498" s="41"/>
      <c r="Y498" s="41"/>
      <c r="Z498" s="41"/>
      <c r="AA498" s="41"/>
      <c r="AB498" s="41"/>
      <c r="AC498" s="41"/>
      <c r="AD498" s="41"/>
      <c r="AE498" s="41"/>
      <c r="AR498" s="258" t="s">
        <v>243</v>
      </c>
      <c r="AT498" s="258" t="s">
        <v>167</v>
      </c>
      <c r="AU498" s="258" t="s">
        <v>90</v>
      </c>
      <c r="AY498" s="18" t="s">
        <v>165</v>
      </c>
      <c r="BE498" s="146">
        <f>IF(N498="základní",J498,0)</f>
        <v>0</v>
      </c>
      <c r="BF498" s="146">
        <f>IF(N498="snížená",J498,0)</f>
        <v>0</v>
      </c>
      <c r="BG498" s="146">
        <f>IF(N498="zákl. přenesená",J498,0)</f>
        <v>0</v>
      </c>
      <c r="BH498" s="146">
        <f>IF(N498="sníž. přenesená",J498,0)</f>
        <v>0</v>
      </c>
      <c r="BI498" s="146">
        <f>IF(N498="nulová",J498,0)</f>
        <v>0</v>
      </c>
      <c r="BJ498" s="18" t="s">
        <v>88</v>
      </c>
      <c r="BK498" s="146">
        <f>ROUND(I498*H498,2)</f>
        <v>0</v>
      </c>
      <c r="BL498" s="18" t="s">
        <v>243</v>
      </c>
      <c r="BM498" s="258" t="s">
        <v>692</v>
      </c>
    </row>
    <row r="499" s="2" customFormat="1" ht="24.15" customHeight="1">
      <c r="A499" s="41"/>
      <c r="B499" s="42"/>
      <c r="C499" s="303" t="s">
        <v>693</v>
      </c>
      <c r="D499" s="303" t="s">
        <v>566</v>
      </c>
      <c r="E499" s="304" t="s">
        <v>694</v>
      </c>
      <c r="F499" s="305" t="s">
        <v>695</v>
      </c>
      <c r="G499" s="306" t="s">
        <v>170</v>
      </c>
      <c r="H499" s="307">
        <v>3.3599999999999999</v>
      </c>
      <c r="I499" s="308"/>
      <c r="J499" s="309">
        <f>ROUND(I499*H499,2)</f>
        <v>0</v>
      </c>
      <c r="K499" s="310"/>
      <c r="L499" s="311"/>
      <c r="M499" s="312" t="s">
        <v>1</v>
      </c>
      <c r="N499" s="313" t="s">
        <v>45</v>
      </c>
      <c r="O499" s="94"/>
      <c r="P499" s="256">
        <f>O499*H499</f>
        <v>0</v>
      </c>
      <c r="Q499" s="256">
        <v>0.034720000000000001</v>
      </c>
      <c r="R499" s="256">
        <f>Q499*H499</f>
        <v>0.11665920000000001</v>
      </c>
      <c r="S499" s="256">
        <v>0</v>
      </c>
      <c r="T499" s="257">
        <f>S499*H499</f>
        <v>0</v>
      </c>
      <c r="U499" s="41"/>
      <c r="V499" s="41"/>
      <c r="W499" s="41"/>
      <c r="X499" s="41"/>
      <c r="Y499" s="41"/>
      <c r="Z499" s="41"/>
      <c r="AA499" s="41"/>
      <c r="AB499" s="41"/>
      <c r="AC499" s="41"/>
      <c r="AD499" s="41"/>
      <c r="AE499" s="41"/>
      <c r="AR499" s="258" t="s">
        <v>338</v>
      </c>
      <c r="AT499" s="258" t="s">
        <v>566</v>
      </c>
      <c r="AU499" s="258" t="s">
        <v>90</v>
      </c>
      <c r="AY499" s="18" t="s">
        <v>165</v>
      </c>
      <c r="BE499" s="146">
        <f>IF(N499="základní",J499,0)</f>
        <v>0</v>
      </c>
      <c r="BF499" s="146">
        <f>IF(N499="snížená",J499,0)</f>
        <v>0</v>
      </c>
      <c r="BG499" s="146">
        <f>IF(N499="zákl. přenesená",J499,0)</f>
        <v>0</v>
      </c>
      <c r="BH499" s="146">
        <f>IF(N499="sníž. přenesená",J499,0)</f>
        <v>0</v>
      </c>
      <c r="BI499" s="146">
        <f>IF(N499="nulová",J499,0)</f>
        <v>0</v>
      </c>
      <c r="BJ499" s="18" t="s">
        <v>88</v>
      </c>
      <c r="BK499" s="146">
        <f>ROUND(I499*H499,2)</f>
        <v>0</v>
      </c>
      <c r="BL499" s="18" t="s">
        <v>243</v>
      </c>
      <c r="BM499" s="258" t="s">
        <v>696</v>
      </c>
    </row>
    <row r="500" s="2" customFormat="1" ht="33" customHeight="1">
      <c r="A500" s="41"/>
      <c r="B500" s="42"/>
      <c r="C500" s="246" t="s">
        <v>697</v>
      </c>
      <c r="D500" s="246" t="s">
        <v>167</v>
      </c>
      <c r="E500" s="247" t="s">
        <v>698</v>
      </c>
      <c r="F500" s="248" t="s">
        <v>699</v>
      </c>
      <c r="G500" s="249" t="s">
        <v>306</v>
      </c>
      <c r="H500" s="250">
        <v>4.7999999999999998</v>
      </c>
      <c r="I500" s="251"/>
      <c r="J500" s="252">
        <f>ROUND(I500*H500,2)</f>
        <v>0</v>
      </c>
      <c r="K500" s="253"/>
      <c r="L500" s="44"/>
      <c r="M500" s="254" t="s">
        <v>1</v>
      </c>
      <c r="N500" s="255" t="s">
        <v>45</v>
      </c>
      <c r="O500" s="94"/>
      <c r="P500" s="256">
        <f>O500*H500</f>
        <v>0</v>
      </c>
      <c r="Q500" s="256">
        <v>0</v>
      </c>
      <c r="R500" s="256">
        <f>Q500*H500</f>
        <v>0</v>
      </c>
      <c r="S500" s="256">
        <v>0</v>
      </c>
      <c r="T500" s="257">
        <f>S500*H500</f>
        <v>0</v>
      </c>
      <c r="U500" s="41"/>
      <c r="V500" s="41"/>
      <c r="W500" s="41"/>
      <c r="X500" s="41"/>
      <c r="Y500" s="41"/>
      <c r="Z500" s="41"/>
      <c r="AA500" s="41"/>
      <c r="AB500" s="41"/>
      <c r="AC500" s="41"/>
      <c r="AD500" s="41"/>
      <c r="AE500" s="41"/>
      <c r="AR500" s="258" t="s">
        <v>243</v>
      </c>
      <c r="AT500" s="258" t="s">
        <v>167</v>
      </c>
      <c r="AU500" s="258" t="s">
        <v>90</v>
      </c>
      <c r="AY500" s="18" t="s">
        <v>165</v>
      </c>
      <c r="BE500" s="146">
        <f>IF(N500="základní",J500,0)</f>
        <v>0</v>
      </c>
      <c r="BF500" s="146">
        <f>IF(N500="snížená",J500,0)</f>
        <v>0</v>
      </c>
      <c r="BG500" s="146">
        <f>IF(N500="zákl. přenesená",J500,0)</f>
        <v>0</v>
      </c>
      <c r="BH500" s="146">
        <f>IF(N500="sníž. přenesená",J500,0)</f>
        <v>0</v>
      </c>
      <c r="BI500" s="146">
        <f>IF(N500="nulová",J500,0)</f>
        <v>0</v>
      </c>
      <c r="BJ500" s="18" t="s">
        <v>88</v>
      </c>
      <c r="BK500" s="146">
        <f>ROUND(I500*H500,2)</f>
        <v>0</v>
      </c>
      <c r="BL500" s="18" t="s">
        <v>243</v>
      </c>
      <c r="BM500" s="258" t="s">
        <v>700</v>
      </c>
    </row>
    <row r="501" s="2" customFormat="1" ht="24.15" customHeight="1">
      <c r="A501" s="41"/>
      <c r="B501" s="42"/>
      <c r="C501" s="303" t="s">
        <v>701</v>
      </c>
      <c r="D501" s="303" t="s">
        <v>566</v>
      </c>
      <c r="E501" s="304" t="s">
        <v>702</v>
      </c>
      <c r="F501" s="305" t="s">
        <v>703</v>
      </c>
      <c r="G501" s="306" t="s">
        <v>306</v>
      </c>
      <c r="H501" s="307">
        <v>4.7999999999999998</v>
      </c>
      <c r="I501" s="308"/>
      <c r="J501" s="309">
        <f>ROUND(I501*H501,2)</f>
        <v>0</v>
      </c>
      <c r="K501" s="310"/>
      <c r="L501" s="311"/>
      <c r="M501" s="312" t="s">
        <v>1</v>
      </c>
      <c r="N501" s="313" t="s">
        <v>45</v>
      </c>
      <c r="O501" s="94"/>
      <c r="P501" s="256">
        <f>O501*H501</f>
        <v>0</v>
      </c>
      <c r="Q501" s="256">
        <v>0.0030000000000000001</v>
      </c>
      <c r="R501" s="256">
        <f>Q501*H501</f>
        <v>0.0144</v>
      </c>
      <c r="S501" s="256">
        <v>0</v>
      </c>
      <c r="T501" s="257">
        <f>S501*H501</f>
        <v>0</v>
      </c>
      <c r="U501" s="41"/>
      <c r="V501" s="41"/>
      <c r="W501" s="41"/>
      <c r="X501" s="41"/>
      <c r="Y501" s="41"/>
      <c r="Z501" s="41"/>
      <c r="AA501" s="41"/>
      <c r="AB501" s="41"/>
      <c r="AC501" s="41"/>
      <c r="AD501" s="41"/>
      <c r="AE501" s="41"/>
      <c r="AR501" s="258" t="s">
        <v>338</v>
      </c>
      <c r="AT501" s="258" t="s">
        <v>566</v>
      </c>
      <c r="AU501" s="258" t="s">
        <v>90</v>
      </c>
      <c r="AY501" s="18" t="s">
        <v>165</v>
      </c>
      <c r="BE501" s="146">
        <f>IF(N501="základní",J501,0)</f>
        <v>0</v>
      </c>
      <c r="BF501" s="146">
        <f>IF(N501="snížená",J501,0)</f>
        <v>0</v>
      </c>
      <c r="BG501" s="146">
        <f>IF(N501="zákl. přenesená",J501,0)</f>
        <v>0</v>
      </c>
      <c r="BH501" s="146">
        <f>IF(N501="sníž. přenesená",J501,0)</f>
        <v>0</v>
      </c>
      <c r="BI501" s="146">
        <f>IF(N501="nulová",J501,0)</f>
        <v>0</v>
      </c>
      <c r="BJ501" s="18" t="s">
        <v>88</v>
      </c>
      <c r="BK501" s="146">
        <f>ROUND(I501*H501,2)</f>
        <v>0</v>
      </c>
      <c r="BL501" s="18" t="s">
        <v>243</v>
      </c>
      <c r="BM501" s="258" t="s">
        <v>704</v>
      </c>
    </row>
    <row r="502" s="2" customFormat="1" ht="49.05" customHeight="1">
      <c r="A502" s="41"/>
      <c r="B502" s="42"/>
      <c r="C502" s="246" t="s">
        <v>705</v>
      </c>
      <c r="D502" s="246" t="s">
        <v>167</v>
      </c>
      <c r="E502" s="247" t="s">
        <v>706</v>
      </c>
      <c r="F502" s="248" t="s">
        <v>707</v>
      </c>
      <c r="G502" s="249" t="s">
        <v>250</v>
      </c>
      <c r="H502" s="250">
        <v>0.13200000000000001</v>
      </c>
      <c r="I502" s="251"/>
      <c r="J502" s="252">
        <f>ROUND(I502*H502,2)</f>
        <v>0</v>
      </c>
      <c r="K502" s="253"/>
      <c r="L502" s="44"/>
      <c r="M502" s="254" t="s">
        <v>1</v>
      </c>
      <c r="N502" s="255" t="s">
        <v>45</v>
      </c>
      <c r="O502" s="94"/>
      <c r="P502" s="256">
        <f>O502*H502</f>
        <v>0</v>
      </c>
      <c r="Q502" s="256">
        <v>0</v>
      </c>
      <c r="R502" s="256">
        <f>Q502*H502</f>
        <v>0</v>
      </c>
      <c r="S502" s="256">
        <v>0</v>
      </c>
      <c r="T502" s="257">
        <f>S502*H502</f>
        <v>0</v>
      </c>
      <c r="U502" s="41"/>
      <c r="V502" s="41"/>
      <c r="W502" s="41"/>
      <c r="X502" s="41"/>
      <c r="Y502" s="41"/>
      <c r="Z502" s="41"/>
      <c r="AA502" s="41"/>
      <c r="AB502" s="41"/>
      <c r="AC502" s="41"/>
      <c r="AD502" s="41"/>
      <c r="AE502" s="41"/>
      <c r="AR502" s="258" t="s">
        <v>243</v>
      </c>
      <c r="AT502" s="258" t="s">
        <v>167</v>
      </c>
      <c r="AU502" s="258" t="s">
        <v>90</v>
      </c>
      <c r="AY502" s="18" t="s">
        <v>165</v>
      </c>
      <c r="BE502" s="146">
        <f>IF(N502="základní",J502,0)</f>
        <v>0</v>
      </c>
      <c r="BF502" s="146">
        <f>IF(N502="snížená",J502,0)</f>
        <v>0</v>
      </c>
      <c r="BG502" s="146">
        <f>IF(N502="zákl. přenesená",J502,0)</f>
        <v>0</v>
      </c>
      <c r="BH502" s="146">
        <f>IF(N502="sníž. přenesená",J502,0)</f>
        <v>0</v>
      </c>
      <c r="BI502" s="146">
        <f>IF(N502="nulová",J502,0)</f>
        <v>0</v>
      </c>
      <c r="BJ502" s="18" t="s">
        <v>88</v>
      </c>
      <c r="BK502" s="146">
        <f>ROUND(I502*H502,2)</f>
        <v>0</v>
      </c>
      <c r="BL502" s="18" t="s">
        <v>243</v>
      </c>
      <c r="BM502" s="258" t="s">
        <v>708</v>
      </c>
    </row>
    <row r="503" s="12" customFormat="1" ht="22.8" customHeight="1">
      <c r="A503" s="12"/>
      <c r="B503" s="230"/>
      <c r="C503" s="231"/>
      <c r="D503" s="232" t="s">
        <v>79</v>
      </c>
      <c r="E503" s="244" t="s">
        <v>709</v>
      </c>
      <c r="F503" s="244" t="s">
        <v>710</v>
      </c>
      <c r="G503" s="231"/>
      <c r="H503" s="231"/>
      <c r="I503" s="234"/>
      <c r="J503" s="245">
        <f>BK503</f>
        <v>0</v>
      </c>
      <c r="K503" s="231"/>
      <c r="L503" s="236"/>
      <c r="M503" s="237"/>
      <c r="N503" s="238"/>
      <c r="O503" s="238"/>
      <c r="P503" s="239">
        <f>P504</f>
        <v>0</v>
      </c>
      <c r="Q503" s="238"/>
      <c r="R503" s="239">
        <f>R504</f>
        <v>0</v>
      </c>
      <c r="S503" s="238"/>
      <c r="T503" s="240">
        <f>T504</f>
        <v>0</v>
      </c>
      <c r="U503" s="12"/>
      <c r="V503" s="12"/>
      <c r="W503" s="12"/>
      <c r="X503" s="12"/>
      <c r="Y503" s="12"/>
      <c r="Z503" s="12"/>
      <c r="AA503" s="12"/>
      <c r="AB503" s="12"/>
      <c r="AC503" s="12"/>
      <c r="AD503" s="12"/>
      <c r="AE503" s="12"/>
      <c r="AR503" s="241" t="s">
        <v>90</v>
      </c>
      <c r="AT503" s="242" t="s">
        <v>79</v>
      </c>
      <c r="AU503" s="242" t="s">
        <v>88</v>
      </c>
      <c r="AY503" s="241" t="s">
        <v>165</v>
      </c>
      <c r="BK503" s="243">
        <f>BK504</f>
        <v>0</v>
      </c>
    </row>
    <row r="504" s="2" customFormat="1" ht="24.15" customHeight="1">
      <c r="A504" s="41"/>
      <c r="B504" s="42"/>
      <c r="C504" s="246" t="s">
        <v>711</v>
      </c>
      <c r="D504" s="246" t="s">
        <v>167</v>
      </c>
      <c r="E504" s="247" t="s">
        <v>712</v>
      </c>
      <c r="F504" s="248" t="s">
        <v>713</v>
      </c>
      <c r="G504" s="249" t="s">
        <v>181</v>
      </c>
      <c r="H504" s="250">
        <v>2</v>
      </c>
      <c r="I504" s="251"/>
      <c r="J504" s="252">
        <f>ROUND(I504*H504,2)</f>
        <v>0</v>
      </c>
      <c r="K504" s="253"/>
      <c r="L504" s="44"/>
      <c r="M504" s="254" t="s">
        <v>1</v>
      </c>
      <c r="N504" s="255" t="s">
        <v>45</v>
      </c>
      <c r="O504" s="94"/>
      <c r="P504" s="256">
        <f>O504*H504</f>
        <v>0</v>
      </c>
      <c r="Q504" s="256">
        <v>0</v>
      </c>
      <c r="R504" s="256">
        <f>Q504*H504</f>
        <v>0</v>
      </c>
      <c r="S504" s="256">
        <v>0</v>
      </c>
      <c r="T504" s="257">
        <f>S504*H504</f>
        <v>0</v>
      </c>
      <c r="U504" s="41"/>
      <c r="V504" s="41"/>
      <c r="W504" s="41"/>
      <c r="X504" s="41"/>
      <c r="Y504" s="41"/>
      <c r="Z504" s="41"/>
      <c r="AA504" s="41"/>
      <c r="AB504" s="41"/>
      <c r="AC504" s="41"/>
      <c r="AD504" s="41"/>
      <c r="AE504" s="41"/>
      <c r="AR504" s="258" t="s">
        <v>243</v>
      </c>
      <c r="AT504" s="258" t="s">
        <v>167</v>
      </c>
      <c r="AU504" s="258" t="s">
        <v>90</v>
      </c>
      <c r="AY504" s="18" t="s">
        <v>165</v>
      </c>
      <c r="BE504" s="146">
        <f>IF(N504="základní",J504,0)</f>
        <v>0</v>
      </c>
      <c r="BF504" s="146">
        <f>IF(N504="snížená",J504,0)</f>
        <v>0</v>
      </c>
      <c r="BG504" s="146">
        <f>IF(N504="zákl. přenesená",J504,0)</f>
        <v>0</v>
      </c>
      <c r="BH504" s="146">
        <f>IF(N504="sníž. přenesená",J504,0)</f>
        <v>0</v>
      </c>
      <c r="BI504" s="146">
        <f>IF(N504="nulová",J504,0)</f>
        <v>0</v>
      </c>
      <c r="BJ504" s="18" t="s">
        <v>88</v>
      </c>
      <c r="BK504" s="146">
        <f>ROUND(I504*H504,2)</f>
        <v>0</v>
      </c>
      <c r="BL504" s="18" t="s">
        <v>243</v>
      </c>
      <c r="BM504" s="258" t="s">
        <v>714</v>
      </c>
    </row>
    <row r="505" s="12" customFormat="1" ht="22.8" customHeight="1">
      <c r="A505" s="12"/>
      <c r="B505" s="230"/>
      <c r="C505" s="231"/>
      <c r="D505" s="232" t="s">
        <v>79</v>
      </c>
      <c r="E505" s="244" t="s">
        <v>715</v>
      </c>
      <c r="F505" s="244" t="s">
        <v>716</v>
      </c>
      <c r="G505" s="231"/>
      <c r="H505" s="231"/>
      <c r="I505" s="234"/>
      <c r="J505" s="245">
        <f>BK505</f>
        <v>0</v>
      </c>
      <c r="K505" s="231"/>
      <c r="L505" s="236"/>
      <c r="M505" s="237"/>
      <c r="N505" s="238"/>
      <c r="O505" s="238"/>
      <c r="P505" s="239">
        <f>SUM(P506:P510)</f>
        <v>0</v>
      </c>
      <c r="Q505" s="238"/>
      <c r="R505" s="239">
        <f>SUM(R506:R510)</f>
        <v>0.27138780000000001</v>
      </c>
      <c r="S505" s="238"/>
      <c r="T505" s="240">
        <f>SUM(T506:T510)</f>
        <v>0</v>
      </c>
      <c r="U505" s="12"/>
      <c r="V505" s="12"/>
      <c r="W505" s="12"/>
      <c r="X505" s="12"/>
      <c r="Y505" s="12"/>
      <c r="Z505" s="12"/>
      <c r="AA505" s="12"/>
      <c r="AB505" s="12"/>
      <c r="AC505" s="12"/>
      <c r="AD505" s="12"/>
      <c r="AE505" s="12"/>
      <c r="AR505" s="241" t="s">
        <v>90</v>
      </c>
      <c r="AT505" s="242" t="s">
        <v>79</v>
      </c>
      <c r="AU505" s="242" t="s">
        <v>88</v>
      </c>
      <c r="AY505" s="241" t="s">
        <v>165</v>
      </c>
      <c r="BK505" s="243">
        <f>SUM(BK506:BK510)</f>
        <v>0</v>
      </c>
    </row>
    <row r="506" s="2" customFormat="1" ht="24.15" customHeight="1">
      <c r="A506" s="41"/>
      <c r="B506" s="42"/>
      <c r="C506" s="246" t="s">
        <v>717</v>
      </c>
      <c r="D506" s="246" t="s">
        <v>167</v>
      </c>
      <c r="E506" s="247" t="s">
        <v>718</v>
      </c>
      <c r="F506" s="248" t="s">
        <v>719</v>
      </c>
      <c r="G506" s="249" t="s">
        <v>170</v>
      </c>
      <c r="H506" s="250">
        <v>251.285</v>
      </c>
      <c r="I506" s="251"/>
      <c r="J506" s="252">
        <f>ROUND(I506*H506,2)</f>
        <v>0</v>
      </c>
      <c r="K506" s="253"/>
      <c r="L506" s="44"/>
      <c r="M506" s="254" t="s">
        <v>1</v>
      </c>
      <c r="N506" s="255" t="s">
        <v>45</v>
      </c>
      <c r="O506" s="94"/>
      <c r="P506" s="256">
        <f>O506*H506</f>
        <v>0</v>
      </c>
      <c r="Q506" s="256">
        <v>0</v>
      </c>
      <c r="R506" s="256">
        <f>Q506*H506</f>
        <v>0</v>
      </c>
      <c r="S506" s="256">
        <v>0</v>
      </c>
      <c r="T506" s="257">
        <f>S506*H506</f>
        <v>0</v>
      </c>
      <c r="U506" s="41"/>
      <c r="V506" s="41"/>
      <c r="W506" s="41"/>
      <c r="X506" s="41"/>
      <c r="Y506" s="41"/>
      <c r="Z506" s="41"/>
      <c r="AA506" s="41"/>
      <c r="AB506" s="41"/>
      <c r="AC506" s="41"/>
      <c r="AD506" s="41"/>
      <c r="AE506" s="41"/>
      <c r="AR506" s="258" t="s">
        <v>243</v>
      </c>
      <c r="AT506" s="258" t="s">
        <v>167</v>
      </c>
      <c r="AU506" s="258" t="s">
        <v>90</v>
      </c>
      <c r="AY506" s="18" t="s">
        <v>165</v>
      </c>
      <c r="BE506" s="146">
        <f>IF(N506="základní",J506,0)</f>
        <v>0</v>
      </c>
      <c r="BF506" s="146">
        <f>IF(N506="snížená",J506,0)</f>
        <v>0</v>
      </c>
      <c r="BG506" s="146">
        <f>IF(N506="zákl. přenesená",J506,0)</f>
        <v>0</v>
      </c>
      <c r="BH506" s="146">
        <f>IF(N506="sníž. přenesená",J506,0)</f>
        <v>0</v>
      </c>
      <c r="BI506" s="146">
        <f>IF(N506="nulová",J506,0)</f>
        <v>0</v>
      </c>
      <c r="BJ506" s="18" t="s">
        <v>88</v>
      </c>
      <c r="BK506" s="146">
        <f>ROUND(I506*H506,2)</f>
        <v>0</v>
      </c>
      <c r="BL506" s="18" t="s">
        <v>243</v>
      </c>
      <c r="BM506" s="258" t="s">
        <v>720</v>
      </c>
    </row>
    <row r="507" s="2" customFormat="1" ht="37.8" customHeight="1">
      <c r="A507" s="41"/>
      <c r="B507" s="42"/>
      <c r="C507" s="246" t="s">
        <v>721</v>
      </c>
      <c r="D507" s="246" t="s">
        <v>167</v>
      </c>
      <c r="E507" s="247" t="s">
        <v>722</v>
      </c>
      <c r="F507" s="248" t="s">
        <v>723</v>
      </c>
      <c r="G507" s="249" t="s">
        <v>170</v>
      </c>
      <c r="H507" s="250">
        <v>251.285</v>
      </c>
      <c r="I507" s="251"/>
      <c r="J507" s="252">
        <f>ROUND(I507*H507,2)</f>
        <v>0</v>
      </c>
      <c r="K507" s="253"/>
      <c r="L507" s="44"/>
      <c r="M507" s="254" t="s">
        <v>1</v>
      </c>
      <c r="N507" s="255" t="s">
        <v>45</v>
      </c>
      <c r="O507" s="94"/>
      <c r="P507" s="256">
        <f>O507*H507</f>
        <v>0</v>
      </c>
      <c r="Q507" s="256">
        <v>0.00010000000000000001</v>
      </c>
      <c r="R507" s="256">
        <f>Q507*H507</f>
        <v>0.025128500000000002</v>
      </c>
      <c r="S507" s="256">
        <v>0</v>
      </c>
      <c r="T507" s="257">
        <f>S507*H507</f>
        <v>0</v>
      </c>
      <c r="U507" s="41"/>
      <c r="V507" s="41"/>
      <c r="W507" s="41"/>
      <c r="X507" s="41"/>
      <c r="Y507" s="41"/>
      <c r="Z507" s="41"/>
      <c r="AA507" s="41"/>
      <c r="AB507" s="41"/>
      <c r="AC507" s="41"/>
      <c r="AD507" s="41"/>
      <c r="AE507" s="41"/>
      <c r="AR507" s="258" t="s">
        <v>243</v>
      </c>
      <c r="AT507" s="258" t="s">
        <v>167</v>
      </c>
      <c r="AU507" s="258" t="s">
        <v>90</v>
      </c>
      <c r="AY507" s="18" t="s">
        <v>165</v>
      </c>
      <c r="BE507" s="146">
        <f>IF(N507="základní",J507,0)</f>
        <v>0</v>
      </c>
      <c r="BF507" s="146">
        <f>IF(N507="snížená",J507,0)</f>
        <v>0</v>
      </c>
      <c r="BG507" s="146">
        <f>IF(N507="zákl. přenesená",J507,0)</f>
        <v>0</v>
      </c>
      <c r="BH507" s="146">
        <f>IF(N507="sníž. přenesená",J507,0)</f>
        <v>0</v>
      </c>
      <c r="BI507" s="146">
        <f>IF(N507="nulová",J507,0)</f>
        <v>0</v>
      </c>
      <c r="BJ507" s="18" t="s">
        <v>88</v>
      </c>
      <c r="BK507" s="146">
        <f>ROUND(I507*H507,2)</f>
        <v>0</v>
      </c>
      <c r="BL507" s="18" t="s">
        <v>243</v>
      </c>
      <c r="BM507" s="258" t="s">
        <v>724</v>
      </c>
    </row>
    <row r="508" s="2" customFormat="1" ht="24.15" customHeight="1">
      <c r="A508" s="41"/>
      <c r="B508" s="42"/>
      <c r="C508" s="246" t="s">
        <v>725</v>
      </c>
      <c r="D508" s="246" t="s">
        <v>167</v>
      </c>
      <c r="E508" s="247" t="s">
        <v>726</v>
      </c>
      <c r="F508" s="248" t="s">
        <v>727</v>
      </c>
      <c r="G508" s="249" t="s">
        <v>170</v>
      </c>
      <c r="H508" s="250">
        <v>251.285</v>
      </c>
      <c r="I508" s="251"/>
      <c r="J508" s="252">
        <f>ROUND(I508*H508,2)</f>
        <v>0</v>
      </c>
      <c r="K508" s="253"/>
      <c r="L508" s="44"/>
      <c r="M508" s="254" t="s">
        <v>1</v>
      </c>
      <c r="N508" s="255" t="s">
        <v>45</v>
      </c>
      <c r="O508" s="94"/>
      <c r="P508" s="256">
        <f>O508*H508</f>
        <v>0</v>
      </c>
      <c r="Q508" s="256">
        <v>0.00059999999999999995</v>
      </c>
      <c r="R508" s="256">
        <f>Q508*H508</f>
        <v>0.15077099999999999</v>
      </c>
      <c r="S508" s="256">
        <v>0</v>
      </c>
      <c r="T508" s="257">
        <f>S508*H508</f>
        <v>0</v>
      </c>
      <c r="U508" s="41"/>
      <c r="V508" s="41"/>
      <c r="W508" s="41"/>
      <c r="X508" s="41"/>
      <c r="Y508" s="41"/>
      <c r="Z508" s="41"/>
      <c r="AA508" s="41"/>
      <c r="AB508" s="41"/>
      <c r="AC508" s="41"/>
      <c r="AD508" s="41"/>
      <c r="AE508" s="41"/>
      <c r="AR508" s="258" t="s">
        <v>243</v>
      </c>
      <c r="AT508" s="258" t="s">
        <v>167</v>
      </c>
      <c r="AU508" s="258" t="s">
        <v>90</v>
      </c>
      <c r="AY508" s="18" t="s">
        <v>165</v>
      </c>
      <c r="BE508" s="146">
        <f>IF(N508="základní",J508,0)</f>
        <v>0</v>
      </c>
      <c r="BF508" s="146">
        <f>IF(N508="snížená",J508,0)</f>
        <v>0</v>
      </c>
      <c r="BG508" s="146">
        <f>IF(N508="zákl. přenesená",J508,0)</f>
        <v>0</v>
      </c>
      <c r="BH508" s="146">
        <f>IF(N508="sníž. přenesená",J508,0)</f>
        <v>0</v>
      </c>
      <c r="BI508" s="146">
        <f>IF(N508="nulová",J508,0)</f>
        <v>0</v>
      </c>
      <c r="BJ508" s="18" t="s">
        <v>88</v>
      </c>
      <c r="BK508" s="146">
        <f>ROUND(I508*H508,2)</f>
        <v>0</v>
      </c>
      <c r="BL508" s="18" t="s">
        <v>243</v>
      </c>
      <c r="BM508" s="258" t="s">
        <v>728</v>
      </c>
    </row>
    <row r="509" s="2" customFormat="1" ht="44.25" customHeight="1">
      <c r="A509" s="41"/>
      <c r="B509" s="42"/>
      <c r="C509" s="246" t="s">
        <v>729</v>
      </c>
      <c r="D509" s="246" t="s">
        <v>167</v>
      </c>
      <c r="E509" s="247" t="s">
        <v>730</v>
      </c>
      <c r="F509" s="248" t="s">
        <v>731</v>
      </c>
      <c r="G509" s="249" t="s">
        <v>170</v>
      </c>
      <c r="H509" s="250">
        <v>251.285</v>
      </c>
      <c r="I509" s="251"/>
      <c r="J509" s="252">
        <f>ROUND(I509*H509,2)</f>
        <v>0</v>
      </c>
      <c r="K509" s="253"/>
      <c r="L509" s="44"/>
      <c r="M509" s="254" t="s">
        <v>1</v>
      </c>
      <c r="N509" s="255" t="s">
        <v>45</v>
      </c>
      <c r="O509" s="94"/>
      <c r="P509" s="256">
        <f>O509*H509</f>
        <v>0</v>
      </c>
      <c r="Q509" s="256">
        <v>0.00036000000000000002</v>
      </c>
      <c r="R509" s="256">
        <f>Q509*H509</f>
        <v>0.090462600000000004</v>
      </c>
      <c r="S509" s="256">
        <v>0</v>
      </c>
      <c r="T509" s="257">
        <f>S509*H509</f>
        <v>0</v>
      </c>
      <c r="U509" s="41"/>
      <c r="V509" s="41"/>
      <c r="W509" s="41"/>
      <c r="X509" s="41"/>
      <c r="Y509" s="41"/>
      <c r="Z509" s="41"/>
      <c r="AA509" s="41"/>
      <c r="AB509" s="41"/>
      <c r="AC509" s="41"/>
      <c r="AD509" s="41"/>
      <c r="AE509" s="41"/>
      <c r="AR509" s="258" t="s">
        <v>243</v>
      </c>
      <c r="AT509" s="258" t="s">
        <v>167</v>
      </c>
      <c r="AU509" s="258" t="s">
        <v>90</v>
      </c>
      <c r="AY509" s="18" t="s">
        <v>165</v>
      </c>
      <c r="BE509" s="146">
        <f>IF(N509="základní",J509,0)</f>
        <v>0</v>
      </c>
      <c r="BF509" s="146">
        <f>IF(N509="snížená",J509,0)</f>
        <v>0</v>
      </c>
      <c r="BG509" s="146">
        <f>IF(N509="zákl. přenesená",J509,0)</f>
        <v>0</v>
      </c>
      <c r="BH509" s="146">
        <f>IF(N509="sníž. přenesená",J509,0)</f>
        <v>0</v>
      </c>
      <c r="BI509" s="146">
        <f>IF(N509="nulová",J509,0)</f>
        <v>0</v>
      </c>
      <c r="BJ509" s="18" t="s">
        <v>88</v>
      </c>
      <c r="BK509" s="146">
        <f>ROUND(I509*H509,2)</f>
        <v>0</v>
      </c>
      <c r="BL509" s="18" t="s">
        <v>243</v>
      </c>
      <c r="BM509" s="258" t="s">
        <v>732</v>
      </c>
    </row>
    <row r="510" s="2" customFormat="1" ht="37.8" customHeight="1">
      <c r="A510" s="41"/>
      <c r="B510" s="42"/>
      <c r="C510" s="246" t="s">
        <v>733</v>
      </c>
      <c r="D510" s="246" t="s">
        <v>167</v>
      </c>
      <c r="E510" s="247" t="s">
        <v>734</v>
      </c>
      <c r="F510" s="248" t="s">
        <v>735</v>
      </c>
      <c r="G510" s="249" t="s">
        <v>170</v>
      </c>
      <c r="H510" s="250">
        <v>251.285</v>
      </c>
      <c r="I510" s="251"/>
      <c r="J510" s="252">
        <f>ROUND(I510*H510,2)</f>
        <v>0</v>
      </c>
      <c r="K510" s="253"/>
      <c r="L510" s="44"/>
      <c r="M510" s="254" t="s">
        <v>1</v>
      </c>
      <c r="N510" s="255" t="s">
        <v>45</v>
      </c>
      <c r="O510" s="94"/>
      <c r="P510" s="256">
        <f>O510*H510</f>
        <v>0</v>
      </c>
      <c r="Q510" s="256">
        <v>2.0000000000000002E-05</v>
      </c>
      <c r="R510" s="256">
        <f>Q510*H510</f>
        <v>0.0050257000000000001</v>
      </c>
      <c r="S510" s="256">
        <v>0</v>
      </c>
      <c r="T510" s="257">
        <f>S510*H510</f>
        <v>0</v>
      </c>
      <c r="U510" s="41"/>
      <c r="V510" s="41"/>
      <c r="W510" s="41"/>
      <c r="X510" s="41"/>
      <c r="Y510" s="41"/>
      <c r="Z510" s="41"/>
      <c r="AA510" s="41"/>
      <c r="AB510" s="41"/>
      <c r="AC510" s="41"/>
      <c r="AD510" s="41"/>
      <c r="AE510" s="41"/>
      <c r="AR510" s="258" t="s">
        <v>243</v>
      </c>
      <c r="AT510" s="258" t="s">
        <v>167</v>
      </c>
      <c r="AU510" s="258" t="s">
        <v>90</v>
      </c>
      <c r="AY510" s="18" t="s">
        <v>165</v>
      </c>
      <c r="BE510" s="146">
        <f>IF(N510="základní",J510,0)</f>
        <v>0</v>
      </c>
      <c r="BF510" s="146">
        <f>IF(N510="snížená",J510,0)</f>
        <v>0</v>
      </c>
      <c r="BG510" s="146">
        <f>IF(N510="zákl. přenesená",J510,0)</f>
        <v>0</v>
      </c>
      <c r="BH510" s="146">
        <f>IF(N510="sníž. přenesená",J510,0)</f>
        <v>0</v>
      </c>
      <c r="BI510" s="146">
        <f>IF(N510="nulová",J510,0)</f>
        <v>0</v>
      </c>
      <c r="BJ510" s="18" t="s">
        <v>88</v>
      </c>
      <c r="BK510" s="146">
        <f>ROUND(I510*H510,2)</f>
        <v>0</v>
      </c>
      <c r="BL510" s="18" t="s">
        <v>243</v>
      </c>
      <c r="BM510" s="258" t="s">
        <v>736</v>
      </c>
    </row>
    <row r="511" s="12" customFormat="1" ht="22.8" customHeight="1">
      <c r="A511" s="12"/>
      <c r="B511" s="230"/>
      <c r="C511" s="231"/>
      <c r="D511" s="232" t="s">
        <v>79</v>
      </c>
      <c r="E511" s="244" t="s">
        <v>737</v>
      </c>
      <c r="F511" s="244" t="s">
        <v>738</v>
      </c>
      <c r="G511" s="231"/>
      <c r="H511" s="231"/>
      <c r="I511" s="234"/>
      <c r="J511" s="245">
        <f>BK511</f>
        <v>0</v>
      </c>
      <c r="K511" s="231"/>
      <c r="L511" s="236"/>
      <c r="M511" s="237"/>
      <c r="N511" s="238"/>
      <c r="O511" s="238"/>
      <c r="P511" s="239">
        <f>SUM(P512:P514)</f>
        <v>0</v>
      </c>
      <c r="Q511" s="238"/>
      <c r="R511" s="239">
        <f>SUM(R512:R514)</f>
        <v>0.1053635</v>
      </c>
      <c r="S511" s="238"/>
      <c r="T511" s="240">
        <f>SUM(T512:T514)</f>
        <v>0</v>
      </c>
      <c r="U511" s="12"/>
      <c r="V511" s="12"/>
      <c r="W511" s="12"/>
      <c r="X511" s="12"/>
      <c r="Y511" s="12"/>
      <c r="Z511" s="12"/>
      <c r="AA511" s="12"/>
      <c r="AB511" s="12"/>
      <c r="AC511" s="12"/>
      <c r="AD511" s="12"/>
      <c r="AE511" s="12"/>
      <c r="AR511" s="241" t="s">
        <v>90</v>
      </c>
      <c r="AT511" s="242" t="s">
        <v>79</v>
      </c>
      <c r="AU511" s="242" t="s">
        <v>88</v>
      </c>
      <c r="AY511" s="241" t="s">
        <v>165</v>
      </c>
      <c r="BK511" s="243">
        <f>SUM(BK512:BK514)</f>
        <v>0</v>
      </c>
    </row>
    <row r="512" s="2" customFormat="1" ht="24.15" customHeight="1">
      <c r="A512" s="41"/>
      <c r="B512" s="42"/>
      <c r="C512" s="246" t="s">
        <v>739</v>
      </c>
      <c r="D512" s="246" t="s">
        <v>167</v>
      </c>
      <c r="E512" s="247" t="s">
        <v>740</v>
      </c>
      <c r="F512" s="248" t="s">
        <v>741</v>
      </c>
      <c r="G512" s="249" t="s">
        <v>170</v>
      </c>
      <c r="H512" s="250">
        <v>210.727</v>
      </c>
      <c r="I512" s="251"/>
      <c r="J512" s="252">
        <f>ROUND(I512*H512,2)</f>
        <v>0</v>
      </c>
      <c r="K512" s="253"/>
      <c r="L512" s="44"/>
      <c r="M512" s="254" t="s">
        <v>1</v>
      </c>
      <c r="N512" s="255" t="s">
        <v>45</v>
      </c>
      <c r="O512" s="94"/>
      <c r="P512" s="256">
        <f>O512*H512</f>
        <v>0</v>
      </c>
      <c r="Q512" s="256">
        <v>0</v>
      </c>
      <c r="R512" s="256">
        <f>Q512*H512</f>
        <v>0</v>
      </c>
      <c r="S512" s="256">
        <v>0</v>
      </c>
      <c r="T512" s="257">
        <f>S512*H512</f>
        <v>0</v>
      </c>
      <c r="U512" s="41"/>
      <c r="V512" s="41"/>
      <c r="W512" s="41"/>
      <c r="X512" s="41"/>
      <c r="Y512" s="41"/>
      <c r="Z512" s="41"/>
      <c r="AA512" s="41"/>
      <c r="AB512" s="41"/>
      <c r="AC512" s="41"/>
      <c r="AD512" s="41"/>
      <c r="AE512" s="41"/>
      <c r="AR512" s="258" t="s">
        <v>243</v>
      </c>
      <c r="AT512" s="258" t="s">
        <v>167</v>
      </c>
      <c r="AU512" s="258" t="s">
        <v>90</v>
      </c>
      <c r="AY512" s="18" t="s">
        <v>165</v>
      </c>
      <c r="BE512" s="146">
        <f>IF(N512="základní",J512,0)</f>
        <v>0</v>
      </c>
      <c r="BF512" s="146">
        <f>IF(N512="snížená",J512,0)</f>
        <v>0</v>
      </c>
      <c r="BG512" s="146">
        <f>IF(N512="zákl. přenesená",J512,0)</f>
        <v>0</v>
      </c>
      <c r="BH512" s="146">
        <f>IF(N512="sníž. přenesená",J512,0)</f>
        <v>0</v>
      </c>
      <c r="BI512" s="146">
        <f>IF(N512="nulová",J512,0)</f>
        <v>0</v>
      </c>
      <c r="BJ512" s="18" t="s">
        <v>88</v>
      </c>
      <c r="BK512" s="146">
        <f>ROUND(I512*H512,2)</f>
        <v>0</v>
      </c>
      <c r="BL512" s="18" t="s">
        <v>243</v>
      </c>
      <c r="BM512" s="258" t="s">
        <v>742</v>
      </c>
    </row>
    <row r="513" s="2" customFormat="1" ht="33" customHeight="1">
      <c r="A513" s="41"/>
      <c r="B513" s="42"/>
      <c r="C513" s="246" t="s">
        <v>743</v>
      </c>
      <c r="D513" s="246" t="s">
        <v>167</v>
      </c>
      <c r="E513" s="247" t="s">
        <v>744</v>
      </c>
      <c r="F513" s="248" t="s">
        <v>745</v>
      </c>
      <c r="G513" s="249" t="s">
        <v>170</v>
      </c>
      <c r="H513" s="250">
        <v>210.727</v>
      </c>
      <c r="I513" s="251"/>
      <c r="J513" s="252">
        <f>ROUND(I513*H513,2)</f>
        <v>0</v>
      </c>
      <c r="K513" s="253"/>
      <c r="L513" s="44"/>
      <c r="M513" s="254" t="s">
        <v>1</v>
      </c>
      <c r="N513" s="255" t="s">
        <v>45</v>
      </c>
      <c r="O513" s="94"/>
      <c r="P513" s="256">
        <f>O513*H513</f>
        <v>0</v>
      </c>
      <c r="Q513" s="256">
        <v>0.00021000000000000001</v>
      </c>
      <c r="R513" s="256">
        <f>Q513*H513</f>
        <v>0.044252670000000001</v>
      </c>
      <c r="S513" s="256">
        <v>0</v>
      </c>
      <c r="T513" s="257">
        <f>S513*H513</f>
        <v>0</v>
      </c>
      <c r="U513" s="41"/>
      <c r="V513" s="41"/>
      <c r="W513" s="41"/>
      <c r="X513" s="41"/>
      <c r="Y513" s="41"/>
      <c r="Z513" s="41"/>
      <c r="AA513" s="41"/>
      <c r="AB513" s="41"/>
      <c r="AC513" s="41"/>
      <c r="AD513" s="41"/>
      <c r="AE513" s="41"/>
      <c r="AR513" s="258" t="s">
        <v>243</v>
      </c>
      <c r="AT513" s="258" t="s">
        <v>167</v>
      </c>
      <c r="AU513" s="258" t="s">
        <v>90</v>
      </c>
      <c r="AY513" s="18" t="s">
        <v>165</v>
      </c>
      <c r="BE513" s="146">
        <f>IF(N513="základní",J513,0)</f>
        <v>0</v>
      </c>
      <c r="BF513" s="146">
        <f>IF(N513="snížená",J513,0)</f>
        <v>0</v>
      </c>
      <c r="BG513" s="146">
        <f>IF(N513="zákl. přenesená",J513,0)</f>
        <v>0</v>
      </c>
      <c r="BH513" s="146">
        <f>IF(N513="sníž. přenesená",J513,0)</f>
        <v>0</v>
      </c>
      <c r="BI513" s="146">
        <f>IF(N513="nulová",J513,0)</f>
        <v>0</v>
      </c>
      <c r="BJ513" s="18" t="s">
        <v>88</v>
      </c>
      <c r="BK513" s="146">
        <f>ROUND(I513*H513,2)</f>
        <v>0</v>
      </c>
      <c r="BL513" s="18" t="s">
        <v>243</v>
      </c>
      <c r="BM513" s="258" t="s">
        <v>746</v>
      </c>
    </row>
    <row r="514" s="2" customFormat="1" ht="37.8" customHeight="1">
      <c r="A514" s="41"/>
      <c r="B514" s="42"/>
      <c r="C514" s="246" t="s">
        <v>747</v>
      </c>
      <c r="D514" s="246" t="s">
        <v>167</v>
      </c>
      <c r="E514" s="247" t="s">
        <v>748</v>
      </c>
      <c r="F514" s="248" t="s">
        <v>749</v>
      </c>
      <c r="G514" s="249" t="s">
        <v>170</v>
      </c>
      <c r="H514" s="250">
        <v>210.727</v>
      </c>
      <c r="I514" s="251"/>
      <c r="J514" s="252">
        <f>ROUND(I514*H514,2)</f>
        <v>0</v>
      </c>
      <c r="K514" s="253"/>
      <c r="L514" s="44"/>
      <c r="M514" s="315" t="s">
        <v>1</v>
      </c>
      <c r="N514" s="316" t="s">
        <v>45</v>
      </c>
      <c r="O514" s="317"/>
      <c r="P514" s="318">
        <f>O514*H514</f>
        <v>0</v>
      </c>
      <c r="Q514" s="318">
        <v>0.00029</v>
      </c>
      <c r="R514" s="318">
        <f>Q514*H514</f>
        <v>0.061110830000000005</v>
      </c>
      <c r="S514" s="318">
        <v>0</v>
      </c>
      <c r="T514" s="319">
        <f>S514*H514</f>
        <v>0</v>
      </c>
      <c r="U514" s="41"/>
      <c r="V514" s="41"/>
      <c r="W514" s="41"/>
      <c r="X514" s="41"/>
      <c r="Y514" s="41"/>
      <c r="Z514" s="41"/>
      <c r="AA514" s="41"/>
      <c r="AB514" s="41"/>
      <c r="AC514" s="41"/>
      <c r="AD514" s="41"/>
      <c r="AE514" s="41"/>
      <c r="AR514" s="258" t="s">
        <v>243</v>
      </c>
      <c r="AT514" s="258" t="s">
        <v>167</v>
      </c>
      <c r="AU514" s="258" t="s">
        <v>90</v>
      </c>
      <c r="AY514" s="18" t="s">
        <v>165</v>
      </c>
      <c r="BE514" s="146">
        <f>IF(N514="základní",J514,0)</f>
        <v>0</v>
      </c>
      <c r="BF514" s="146">
        <f>IF(N514="snížená",J514,0)</f>
        <v>0</v>
      </c>
      <c r="BG514" s="146">
        <f>IF(N514="zákl. přenesená",J514,0)</f>
        <v>0</v>
      </c>
      <c r="BH514" s="146">
        <f>IF(N514="sníž. přenesená",J514,0)</f>
        <v>0</v>
      </c>
      <c r="BI514" s="146">
        <f>IF(N514="nulová",J514,0)</f>
        <v>0</v>
      </c>
      <c r="BJ514" s="18" t="s">
        <v>88</v>
      </c>
      <c r="BK514" s="146">
        <f>ROUND(I514*H514,2)</f>
        <v>0</v>
      </c>
      <c r="BL514" s="18" t="s">
        <v>243</v>
      </c>
      <c r="BM514" s="258" t="s">
        <v>750</v>
      </c>
    </row>
    <row r="515" s="2" customFormat="1" ht="6.96" customHeight="1">
      <c r="A515" s="41"/>
      <c r="B515" s="69"/>
      <c r="C515" s="70"/>
      <c r="D515" s="70"/>
      <c r="E515" s="70"/>
      <c r="F515" s="70"/>
      <c r="G515" s="70"/>
      <c r="H515" s="70"/>
      <c r="I515" s="70"/>
      <c r="J515" s="70"/>
      <c r="K515" s="70"/>
      <c r="L515" s="44"/>
      <c r="M515" s="41"/>
      <c r="O515" s="41"/>
      <c r="P515" s="41"/>
      <c r="Q515" s="41"/>
      <c r="R515" s="41"/>
      <c r="S515" s="41"/>
      <c r="T515" s="41"/>
      <c r="U515" s="41"/>
      <c r="V515" s="41"/>
      <c r="W515" s="41"/>
      <c r="X515" s="41"/>
      <c r="Y515" s="41"/>
      <c r="Z515" s="41"/>
      <c r="AA515" s="41"/>
      <c r="AB515" s="41"/>
      <c r="AC515" s="41"/>
      <c r="AD515" s="41"/>
      <c r="AE515" s="41"/>
    </row>
  </sheetData>
  <sheetProtection sheet="1" autoFilter="0" formatColumns="0" formatRows="0" objects="1" scenarios="1" spinCount="100000" saltValue="93m1OeSxbO9T89Jl1cQCS/Fi1H2/jAKEsLTioeRAn+sy4vZnhXvUqge9asfGrKQ9JKVQXVxh+RFZ+pYWylS/ow==" hashValue="/Q+QHW1zqKQQP/Xm7bryKdZ8PV2Rvt8Pjul+U/MG7AST2uUOb+YqTl5kvBMv4POptnTAzIPIsjT/ZjaA9wZK6w==" algorithmName="SHA-512" password="CC35"/>
  <autoFilter ref="C146:K514"/>
  <mergeCells count="14">
    <mergeCell ref="E7:H7"/>
    <mergeCell ref="E9:H9"/>
    <mergeCell ref="E18:H18"/>
    <mergeCell ref="E27:H27"/>
    <mergeCell ref="E85:H85"/>
    <mergeCell ref="E87:H87"/>
    <mergeCell ref="D121:F121"/>
    <mergeCell ref="D122:F122"/>
    <mergeCell ref="D123:F123"/>
    <mergeCell ref="D124:F124"/>
    <mergeCell ref="D125:F125"/>
    <mergeCell ref="E137:H137"/>
    <mergeCell ref="E139:H139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93</v>
      </c>
    </row>
    <row r="3" s="1" customFormat="1" ht="6.96" customHeight="1">
      <c r="B3" s="154"/>
      <c r="C3" s="155"/>
      <c r="D3" s="155"/>
      <c r="E3" s="155"/>
      <c r="F3" s="155"/>
      <c r="G3" s="155"/>
      <c r="H3" s="155"/>
      <c r="I3" s="155"/>
      <c r="J3" s="155"/>
      <c r="K3" s="155"/>
      <c r="L3" s="21"/>
      <c r="AT3" s="18" t="s">
        <v>90</v>
      </c>
    </row>
    <row r="4" s="1" customFormat="1" ht="24.96" customHeight="1">
      <c r="B4" s="21"/>
      <c r="D4" s="156" t="s">
        <v>112</v>
      </c>
      <c r="L4" s="21"/>
      <c r="M4" s="157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58" t="s">
        <v>16</v>
      </c>
      <c r="L6" s="21"/>
    </row>
    <row r="7" s="1" customFormat="1" ht="16.5" customHeight="1">
      <c r="B7" s="21"/>
      <c r="E7" s="159" t="str">
        <f>'Rekapitulace stavby'!K6</f>
        <v>Rozšíření garáže</v>
      </c>
      <c r="F7" s="158"/>
      <c r="G7" s="158"/>
      <c r="H7" s="158"/>
      <c r="L7" s="21"/>
    </row>
    <row r="8" s="2" customFormat="1" ht="12" customHeight="1">
      <c r="A8" s="41"/>
      <c r="B8" s="44"/>
      <c r="C8" s="41"/>
      <c r="D8" s="158" t="s">
        <v>113</v>
      </c>
      <c r="E8" s="41"/>
      <c r="F8" s="41"/>
      <c r="G8" s="41"/>
      <c r="H8" s="41"/>
      <c r="I8" s="41"/>
      <c r="J8" s="41"/>
      <c r="K8" s="41"/>
      <c r="L8" s="66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</row>
    <row r="9" s="2" customFormat="1" ht="16.5" customHeight="1">
      <c r="A9" s="41"/>
      <c r="B9" s="44"/>
      <c r="C9" s="41"/>
      <c r="D9" s="41"/>
      <c r="E9" s="160" t="s">
        <v>751</v>
      </c>
      <c r="F9" s="41"/>
      <c r="G9" s="41"/>
      <c r="H9" s="41"/>
      <c r="I9" s="41"/>
      <c r="J9" s="41"/>
      <c r="K9" s="41"/>
      <c r="L9" s="66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>
      <c r="A10" s="41"/>
      <c r="B10" s="44"/>
      <c r="C10" s="41"/>
      <c r="D10" s="41"/>
      <c r="E10" s="41"/>
      <c r="F10" s="41"/>
      <c r="G10" s="41"/>
      <c r="H10" s="41"/>
      <c r="I10" s="41"/>
      <c r="J10" s="41"/>
      <c r="K10" s="41"/>
      <c r="L10" s="66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2" customHeight="1">
      <c r="A11" s="41"/>
      <c r="B11" s="44"/>
      <c r="C11" s="41"/>
      <c r="D11" s="158" t="s">
        <v>18</v>
      </c>
      <c r="E11" s="41"/>
      <c r="F11" s="161" t="s">
        <v>1</v>
      </c>
      <c r="G11" s="41"/>
      <c r="H11" s="41"/>
      <c r="I11" s="158" t="s">
        <v>19</v>
      </c>
      <c r="J11" s="161" t="s">
        <v>1</v>
      </c>
      <c r="K11" s="41"/>
      <c r="L11" s="66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 ht="12" customHeight="1">
      <c r="A12" s="41"/>
      <c r="B12" s="44"/>
      <c r="C12" s="41"/>
      <c r="D12" s="158" t="s">
        <v>20</v>
      </c>
      <c r="E12" s="41"/>
      <c r="F12" s="161" t="s">
        <v>21</v>
      </c>
      <c r="G12" s="41"/>
      <c r="H12" s="41"/>
      <c r="I12" s="158" t="s">
        <v>22</v>
      </c>
      <c r="J12" s="162" t="str">
        <f>'Rekapitulace stavby'!AN8</f>
        <v>5. 5. 2025</v>
      </c>
      <c r="K12" s="41"/>
      <c r="L12" s="66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0.8" customHeight="1">
      <c r="A13" s="41"/>
      <c r="B13" s="44"/>
      <c r="C13" s="41"/>
      <c r="D13" s="41"/>
      <c r="E13" s="41"/>
      <c r="F13" s="41"/>
      <c r="G13" s="41"/>
      <c r="H13" s="41"/>
      <c r="I13" s="41"/>
      <c r="J13" s="41"/>
      <c r="K13" s="41"/>
      <c r="L13" s="66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4"/>
      <c r="C14" s="41"/>
      <c r="D14" s="158" t="s">
        <v>24</v>
      </c>
      <c r="E14" s="41"/>
      <c r="F14" s="41"/>
      <c r="G14" s="41"/>
      <c r="H14" s="41"/>
      <c r="I14" s="158" t="s">
        <v>25</v>
      </c>
      <c r="J14" s="161" t="s">
        <v>1</v>
      </c>
      <c r="K14" s="41"/>
      <c r="L14" s="66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8" customHeight="1">
      <c r="A15" s="41"/>
      <c r="B15" s="44"/>
      <c r="C15" s="41"/>
      <c r="D15" s="41"/>
      <c r="E15" s="161" t="s">
        <v>26</v>
      </c>
      <c r="F15" s="41"/>
      <c r="G15" s="41"/>
      <c r="H15" s="41"/>
      <c r="I15" s="158" t="s">
        <v>27</v>
      </c>
      <c r="J15" s="161" t="s">
        <v>1</v>
      </c>
      <c r="K15" s="41"/>
      <c r="L15" s="66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6.96" customHeight="1">
      <c r="A16" s="41"/>
      <c r="B16" s="44"/>
      <c r="C16" s="41"/>
      <c r="D16" s="41"/>
      <c r="E16" s="41"/>
      <c r="F16" s="41"/>
      <c r="G16" s="41"/>
      <c r="H16" s="41"/>
      <c r="I16" s="41"/>
      <c r="J16" s="41"/>
      <c r="K16" s="41"/>
      <c r="L16" s="66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2" customHeight="1">
      <c r="A17" s="41"/>
      <c r="B17" s="44"/>
      <c r="C17" s="41"/>
      <c r="D17" s="158" t="s">
        <v>28</v>
      </c>
      <c r="E17" s="41"/>
      <c r="F17" s="41"/>
      <c r="G17" s="41"/>
      <c r="H17" s="41"/>
      <c r="I17" s="158" t="s">
        <v>25</v>
      </c>
      <c r="J17" s="34" t="str">
        <f>'Rekapitulace stavby'!AN13</f>
        <v>Vyplň údaj</v>
      </c>
      <c r="K17" s="41"/>
      <c r="L17" s="66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18" customHeight="1">
      <c r="A18" s="41"/>
      <c r="B18" s="44"/>
      <c r="C18" s="41"/>
      <c r="D18" s="41"/>
      <c r="E18" s="34" t="str">
        <f>'Rekapitulace stavby'!E14</f>
        <v>Vyplň údaj</v>
      </c>
      <c r="F18" s="161"/>
      <c r="G18" s="161"/>
      <c r="H18" s="161"/>
      <c r="I18" s="158" t="s">
        <v>27</v>
      </c>
      <c r="J18" s="34" t="str">
        <f>'Rekapitulace stavby'!AN14</f>
        <v>Vyplň údaj</v>
      </c>
      <c r="K18" s="41"/>
      <c r="L18" s="66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6.96" customHeight="1">
      <c r="A19" s="41"/>
      <c r="B19" s="44"/>
      <c r="C19" s="41"/>
      <c r="D19" s="41"/>
      <c r="E19" s="41"/>
      <c r="F19" s="41"/>
      <c r="G19" s="41"/>
      <c r="H19" s="41"/>
      <c r="I19" s="41"/>
      <c r="J19" s="41"/>
      <c r="K19" s="41"/>
      <c r="L19" s="66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2" customHeight="1">
      <c r="A20" s="41"/>
      <c r="B20" s="44"/>
      <c r="C20" s="41"/>
      <c r="D20" s="158" t="s">
        <v>30</v>
      </c>
      <c r="E20" s="41"/>
      <c r="F20" s="41"/>
      <c r="G20" s="41"/>
      <c r="H20" s="41"/>
      <c r="I20" s="158" t="s">
        <v>25</v>
      </c>
      <c r="J20" s="161" t="s">
        <v>1</v>
      </c>
      <c r="K20" s="41"/>
      <c r="L20" s="66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18" customHeight="1">
      <c r="A21" s="41"/>
      <c r="B21" s="44"/>
      <c r="C21" s="41"/>
      <c r="D21" s="41"/>
      <c r="E21" s="161" t="s">
        <v>31</v>
      </c>
      <c r="F21" s="41"/>
      <c r="G21" s="41"/>
      <c r="H21" s="41"/>
      <c r="I21" s="158" t="s">
        <v>27</v>
      </c>
      <c r="J21" s="161" t="s">
        <v>1</v>
      </c>
      <c r="K21" s="41"/>
      <c r="L21" s="66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6.96" customHeight="1">
      <c r="A22" s="41"/>
      <c r="B22" s="44"/>
      <c r="C22" s="41"/>
      <c r="D22" s="41"/>
      <c r="E22" s="41"/>
      <c r="F22" s="41"/>
      <c r="G22" s="41"/>
      <c r="H22" s="41"/>
      <c r="I22" s="41"/>
      <c r="J22" s="41"/>
      <c r="K22" s="41"/>
      <c r="L22" s="66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2" customHeight="1">
      <c r="A23" s="41"/>
      <c r="B23" s="44"/>
      <c r="C23" s="41"/>
      <c r="D23" s="158" t="s">
        <v>33</v>
      </c>
      <c r="E23" s="41"/>
      <c r="F23" s="41"/>
      <c r="G23" s="41"/>
      <c r="H23" s="41"/>
      <c r="I23" s="158" t="s">
        <v>25</v>
      </c>
      <c r="J23" s="161" t="s">
        <v>34</v>
      </c>
      <c r="K23" s="41"/>
      <c r="L23" s="66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18" customHeight="1">
      <c r="A24" s="41"/>
      <c r="B24" s="44"/>
      <c r="C24" s="41"/>
      <c r="D24" s="41"/>
      <c r="E24" s="161" t="s">
        <v>35</v>
      </c>
      <c r="F24" s="41"/>
      <c r="G24" s="41"/>
      <c r="H24" s="41"/>
      <c r="I24" s="158" t="s">
        <v>27</v>
      </c>
      <c r="J24" s="161" t="s">
        <v>36</v>
      </c>
      <c r="K24" s="41"/>
      <c r="L24" s="66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6.96" customHeight="1">
      <c r="A25" s="41"/>
      <c r="B25" s="44"/>
      <c r="C25" s="41"/>
      <c r="D25" s="41"/>
      <c r="E25" s="41"/>
      <c r="F25" s="41"/>
      <c r="G25" s="41"/>
      <c r="H25" s="41"/>
      <c r="I25" s="41"/>
      <c r="J25" s="41"/>
      <c r="K25" s="41"/>
      <c r="L25" s="66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2" customHeight="1">
      <c r="A26" s="41"/>
      <c r="B26" s="44"/>
      <c r="C26" s="41"/>
      <c r="D26" s="158" t="s">
        <v>37</v>
      </c>
      <c r="E26" s="41"/>
      <c r="F26" s="41"/>
      <c r="G26" s="41"/>
      <c r="H26" s="41"/>
      <c r="I26" s="41"/>
      <c r="J26" s="41"/>
      <c r="K26" s="41"/>
      <c r="L26" s="66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8" customFormat="1" ht="16.5" customHeight="1">
      <c r="A27" s="163"/>
      <c r="B27" s="164"/>
      <c r="C27" s="163"/>
      <c r="D27" s="163"/>
      <c r="E27" s="165" t="s">
        <v>1</v>
      </c>
      <c r="F27" s="165"/>
      <c r="G27" s="165"/>
      <c r="H27" s="165"/>
      <c r="I27" s="163"/>
      <c r="J27" s="163"/>
      <c r="K27" s="163"/>
      <c r="L27" s="166"/>
      <c r="S27" s="163"/>
      <c r="T27" s="163"/>
      <c r="U27" s="163"/>
      <c r="V27" s="163"/>
      <c r="W27" s="163"/>
      <c r="X27" s="163"/>
      <c r="Y27" s="163"/>
      <c r="Z27" s="163"/>
      <c r="AA27" s="163"/>
      <c r="AB27" s="163"/>
      <c r="AC27" s="163"/>
      <c r="AD27" s="163"/>
      <c r="AE27" s="163"/>
    </row>
    <row r="28" s="2" customFormat="1" ht="6.96" customHeight="1">
      <c r="A28" s="41"/>
      <c r="B28" s="44"/>
      <c r="C28" s="41"/>
      <c r="D28" s="41"/>
      <c r="E28" s="41"/>
      <c r="F28" s="41"/>
      <c r="G28" s="41"/>
      <c r="H28" s="41"/>
      <c r="I28" s="41"/>
      <c r="J28" s="41"/>
      <c r="K28" s="41"/>
      <c r="L28" s="66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2" customFormat="1" ht="6.96" customHeight="1">
      <c r="A29" s="41"/>
      <c r="B29" s="44"/>
      <c r="C29" s="41"/>
      <c r="D29" s="167"/>
      <c r="E29" s="167"/>
      <c r="F29" s="167"/>
      <c r="G29" s="167"/>
      <c r="H29" s="167"/>
      <c r="I29" s="167"/>
      <c r="J29" s="167"/>
      <c r="K29" s="167"/>
      <c r="L29" s="66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</row>
    <row r="30" s="2" customFormat="1" ht="14.4" customHeight="1">
      <c r="A30" s="41"/>
      <c r="B30" s="44"/>
      <c r="C30" s="41"/>
      <c r="D30" s="161" t="s">
        <v>115</v>
      </c>
      <c r="E30" s="41"/>
      <c r="F30" s="41"/>
      <c r="G30" s="41"/>
      <c r="H30" s="41"/>
      <c r="I30" s="41"/>
      <c r="J30" s="168">
        <f>J96</f>
        <v>0</v>
      </c>
      <c r="K30" s="41"/>
      <c r="L30" s="66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14.4" customHeight="1">
      <c r="A31" s="41"/>
      <c r="B31" s="44"/>
      <c r="C31" s="41"/>
      <c r="D31" s="169" t="s">
        <v>106</v>
      </c>
      <c r="E31" s="41"/>
      <c r="F31" s="41"/>
      <c r="G31" s="41"/>
      <c r="H31" s="41"/>
      <c r="I31" s="41"/>
      <c r="J31" s="168">
        <f>J106</f>
        <v>0</v>
      </c>
      <c r="K31" s="41"/>
      <c r="L31" s="66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25.44" customHeight="1">
      <c r="A32" s="41"/>
      <c r="B32" s="44"/>
      <c r="C32" s="41"/>
      <c r="D32" s="170" t="s">
        <v>40</v>
      </c>
      <c r="E32" s="41"/>
      <c r="F32" s="41"/>
      <c r="G32" s="41"/>
      <c r="H32" s="41"/>
      <c r="I32" s="41"/>
      <c r="J32" s="171">
        <f>ROUND(J30 + J31, 2)</f>
        <v>0</v>
      </c>
      <c r="K32" s="41"/>
      <c r="L32" s="66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6.96" customHeight="1">
      <c r="A33" s="41"/>
      <c r="B33" s="44"/>
      <c r="C33" s="41"/>
      <c r="D33" s="167"/>
      <c r="E33" s="167"/>
      <c r="F33" s="167"/>
      <c r="G33" s="167"/>
      <c r="H33" s="167"/>
      <c r="I33" s="167"/>
      <c r="J33" s="167"/>
      <c r="K33" s="167"/>
      <c r="L33" s="66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4"/>
      <c r="C34" s="41"/>
      <c r="D34" s="41"/>
      <c r="E34" s="41"/>
      <c r="F34" s="172" t="s">
        <v>42</v>
      </c>
      <c r="G34" s="41"/>
      <c r="H34" s="41"/>
      <c r="I34" s="172" t="s">
        <v>41</v>
      </c>
      <c r="J34" s="172" t="s">
        <v>43</v>
      </c>
      <c r="K34" s="41"/>
      <c r="L34" s="66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s="2" customFormat="1" ht="14.4" customHeight="1">
      <c r="A35" s="41"/>
      <c r="B35" s="44"/>
      <c r="C35" s="41"/>
      <c r="D35" s="173" t="s">
        <v>44</v>
      </c>
      <c r="E35" s="158" t="s">
        <v>45</v>
      </c>
      <c r="F35" s="174">
        <f>ROUND((SUM(BE106:BE113) + SUM(BE133:BE194)),  2)</f>
        <v>0</v>
      </c>
      <c r="G35" s="41"/>
      <c r="H35" s="41"/>
      <c r="I35" s="175">
        <v>0.20999999999999999</v>
      </c>
      <c r="J35" s="174">
        <f>ROUND(((SUM(BE106:BE113) + SUM(BE133:BE194))*I35),  2)</f>
        <v>0</v>
      </c>
      <c r="K35" s="41"/>
      <c r="L35" s="66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s="2" customFormat="1" ht="14.4" customHeight="1">
      <c r="A36" s="41"/>
      <c r="B36" s="44"/>
      <c r="C36" s="41"/>
      <c r="D36" s="41"/>
      <c r="E36" s="158" t="s">
        <v>46</v>
      </c>
      <c r="F36" s="174">
        <f>ROUND((SUM(BF106:BF113) + SUM(BF133:BF194)),  2)</f>
        <v>0</v>
      </c>
      <c r="G36" s="41"/>
      <c r="H36" s="41"/>
      <c r="I36" s="175">
        <v>0.12</v>
      </c>
      <c r="J36" s="174">
        <f>ROUND(((SUM(BF106:BF113) + SUM(BF133:BF194))*I36),  2)</f>
        <v>0</v>
      </c>
      <c r="K36" s="41"/>
      <c r="L36" s="66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4"/>
      <c r="C37" s="41"/>
      <c r="D37" s="41"/>
      <c r="E37" s="158" t="s">
        <v>47</v>
      </c>
      <c r="F37" s="174">
        <f>ROUND((SUM(BG106:BG113) + SUM(BG133:BG194)),  2)</f>
        <v>0</v>
      </c>
      <c r="G37" s="41"/>
      <c r="H37" s="41"/>
      <c r="I37" s="175">
        <v>0.20999999999999999</v>
      </c>
      <c r="J37" s="174">
        <f>0</f>
        <v>0</v>
      </c>
      <c r="K37" s="41"/>
      <c r="L37" s="66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hidden="1" s="2" customFormat="1" ht="14.4" customHeight="1">
      <c r="A38" s="41"/>
      <c r="B38" s="44"/>
      <c r="C38" s="41"/>
      <c r="D38" s="41"/>
      <c r="E38" s="158" t="s">
        <v>48</v>
      </c>
      <c r="F38" s="174">
        <f>ROUND((SUM(BH106:BH113) + SUM(BH133:BH194)),  2)</f>
        <v>0</v>
      </c>
      <c r="G38" s="41"/>
      <c r="H38" s="41"/>
      <c r="I38" s="175">
        <v>0.12</v>
      </c>
      <c r="J38" s="174">
        <f>0</f>
        <v>0</v>
      </c>
      <c r="K38" s="41"/>
      <c r="L38" s="66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hidden="1" s="2" customFormat="1" ht="14.4" customHeight="1">
      <c r="A39" s="41"/>
      <c r="B39" s="44"/>
      <c r="C39" s="41"/>
      <c r="D39" s="41"/>
      <c r="E39" s="158" t="s">
        <v>49</v>
      </c>
      <c r="F39" s="174">
        <f>ROUND((SUM(BI106:BI113) + SUM(BI133:BI194)),  2)</f>
        <v>0</v>
      </c>
      <c r="G39" s="41"/>
      <c r="H39" s="41"/>
      <c r="I39" s="175">
        <v>0</v>
      </c>
      <c r="J39" s="174">
        <f>0</f>
        <v>0</v>
      </c>
      <c r="K39" s="41"/>
      <c r="L39" s="66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6.96" customHeight="1">
      <c r="A40" s="41"/>
      <c r="B40" s="44"/>
      <c r="C40" s="41"/>
      <c r="D40" s="41"/>
      <c r="E40" s="41"/>
      <c r="F40" s="41"/>
      <c r="G40" s="41"/>
      <c r="H40" s="41"/>
      <c r="I40" s="41"/>
      <c r="J40" s="41"/>
      <c r="K40" s="41"/>
      <c r="L40" s="66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1" s="2" customFormat="1" ht="25.44" customHeight="1">
      <c r="A41" s="41"/>
      <c r="B41" s="44"/>
      <c r="C41" s="176"/>
      <c r="D41" s="177" t="s">
        <v>50</v>
      </c>
      <c r="E41" s="178"/>
      <c r="F41" s="178"/>
      <c r="G41" s="179" t="s">
        <v>51</v>
      </c>
      <c r="H41" s="180" t="s">
        <v>52</v>
      </c>
      <c r="I41" s="178"/>
      <c r="J41" s="181">
        <f>SUM(J32:J39)</f>
        <v>0</v>
      </c>
      <c r="K41" s="182"/>
      <c r="L41" s="66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</row>
    <row r="42" s="2" customFormat="1" ht="14.4" customHeight="1">
      <c r="A42" s="41"/>
      <c r="B42" s="44"/>
      <c r="C42" s="41"/>
      <c r="D42" s="41"/>
      <c r="E42" s="41"/>
      <c r="F42" s="41"/>
      <c r="G42" s="41"/>
      <c r="H42" s="41"/>
      <c r="I42" s="41"/>
      <c r="J42" s="41"/>
      <c r="K42" s="41"/>
      <c r="L42" s="66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6"/>
      <c r="D50" s="183" t="s">
        <v>53</v>
      </c>
      <c r="E50" s="184"/>
      <c r="F50" s="184"/>
      <c r="G50" s="183" t="s">
        <v>54</v>
      </c>
      <c r="H50" s="184"/>
      <c r="I50" s="184"/>
      <c r="J50" s="184"/>
      <c r="K50" s="184"/>
      <c r="L50" s="66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41"/>
      <c r="B61" s="44"/>
      <c r="C61" s="41"/>
      <c r="D61" s="185" t="s">
        <v>55</v>
      </c>
      <c r="E61" s="186"/>
      <c r="F61" s="187" t="s">
        <v>56</v>
      </c>
      <c r="G61" s="185" t="s">
        <v>55</v>
      </c>
      <c r="H61" s="186"/>
      <c r="I61" s="186"/>
      <c r="J61" s="188" t="s">
        <v>56</v>
      </c>
      <c r="K61" s="186"/>
      <c r="L61" s="66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41"/>
      <c r="B65" s="44"/>
      <c r="C65" s="41"/>
      <c r="D65" s="183" t="s">
        <v>57</v>
      </c>
      <c r="E65" s="189"/>
      <c r="F65" s="189"/>
      <c r="G65" s="183" t="s">
        <v>58</v>
      </c>
      <c r="H65" s="189"/>
      <c r="I65" s="189"/>
      <c r="J65" s="189"/>
      <c r="K65" s="189"/>
      <c r="L65" s="66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41"/>
      <c r="B76" s="44"/>
      <c r="C76" s="41"/>
      <c r="D76" s="185" t="s">
        <v>55</v>
      </c>
      <c r="E76" s="186"/>
      <c r="F76" s="187" t="s">
        <v>56</v>
      </c>
      <c r="G76" s="185" t="s">
        <v>55</v>
      </c>
      <c r="H76" s="186"/>
      <c r="I76" s="186"/>
      <c r="J76" s="188" t="s">
        <v>56</v>
      </c>
      <c r="K76" s="186"/>
      <c r="L76" s="66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</row>
    <row r="77" s="2" customFormat="1" ht="14.4" customHeight="1">
      <c r="A77" s="41"/>
      <c r="B77" s="190"/>
      <c r="C77" s="191"/>
      <c r="D77" s="191"/>
      <c r="E77" s="191"/>
      <c r="F77" s="191"/>
      <c r="G77" s="191"/>
      <c r="H77" s="191"/>
      <c r="I77" s="191"/>
      <c r="J77" s="191"/>
      <c r="K77" s="191"/>
      <c r="L77" s="66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</row>
    <row r="81" s="2" customFormat="1" ht="6.96" customHeight="1">
      <c r="A81" s="41"/>
      <c r="B81" s="192"/>
      <c r="C81" s="193"/>
      <c r="D81" s="193"/>
      <c r="E81" s="193"/>
      <c r="F81" s="193"/>
      <c r="G81" s="193"/>
      <c r="H81" s="193"/>
      <c r="I81" s="193"/>
      <c r="J81" s="193"/>
      <c r="K81" s="193"/>
      <c r="L81" s="66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</row>
    <row r="82" s="2" customFormat="1" ht="24.96" customHeight="1">
      <c r="A82" s="41"/>
      <c r="B82" s="42"/>
      <c r="C82" s="24" t="s">
        <v>116</v>
      </c>
      <c r="D82" s="43"/>
      <c r="E82" s="43"/>
      <c r="F82" s="43"/>
      <c r="G82" s="43"/>
      <c r="H82" s="43"/>
      <c r="I82" s="43"/>
      <c r="J82" s="43"/>
      <c r="K82" s="43"/>
      <c r="L82" s="66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</row>
    <row r="83" s="2" customFormat="1" ht="6.96" customHeight="1">
      <c r="A83" s="41"/>
      <c r="B83" s="42"/>
      <c r="C83" s="43"/>
      <c r="D83" s="43"/>
      <c r="E83" s="43"/>
      <c r="F83" s="43"/>
      <c r="G83" s="43"/>
      <c r="H83" s="43"/>
      <c r="I83" s="43"/>
      <c r="J83" s="43"/>
      <c r="K83" s="43"/>
      <c r="L83" s="66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</row>
    <row r="84" s="2" customFormat="1" ht="12" customHeight="1">
      <c r="A84" s="41"/>
      <c r="B84" s="42"/>
      <c r="C84" s="33" t="s">
        <v>16</v>
      </c>
      <c r="D84" s="43"/>
      <c r="E84" s="43"/>
      <c r="F84" s="43"/>
      <c r="G84" s="43"/>
      <c r="H84" s="43"/>
      <c r="I84" s="43"/>
      <c r="J84" s="43"/>
      <c r="K84" s="43"/>
      <c r="L84" s="66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</row>
    <row r="85" s="2" customFormat="1" ht="16.5" customHeight="1">
      <c r="A85" s="41"/>
      <c r="B85" s="42"/>
      <c r="C85" s="43"/>
      <c r="D85" s="43"/>
      <c r="E85" s="194" t="str">
        <f>E7</f>
        <v>Rozšíření garáže</v>
      </c>
      <c r="F85" s="33"/>
      <c r="G85" s="33"/>
      <c r="H85" s="33"/>
      <c r="I85" s="43"/>
      <c r="J85" s="43"/>
      <c r="K85" s="43"/>
      <c r="L85" s="66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</row>
    <row r="86" s="2" customFormat="1" ht="12" customHeight="1">
      <c r="A86" s="41"/>
      <c r="B86" s="42"/>
      <c r="C86" s="33" t="s">
        <v>113</v>
      </c>
      <c r="D86" s="43"/>
      <c r="E86" s="43"/>
      <c r="F86" s="43"/>
      <c r="G86" s="43"/>
      <c r="H86" s="43"/>
      <c r="I86" s="43"/>
      <c r="J86" s="43"/>
      <c r="K86" s="43"/>
      <c r="L86" s="66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</row>
    <row r="87" s="2" customFormat="1" ht="16.5" customHeight="1">
      <c r="A87" s="41"/>
      <c r="B87" s="42"/>
      <c r="C87" s="43"/>
      <c r="D87" s="43"/>
      <c r="E87" s="79" t="str">
        <f>E9</f>
        <v>2025/13-02 - Místo pro kontejnery</v>
      </c>
      <c r="F87" s="43"/>
      <c r="G87" s="43"/>
      <c r="H87" s="43"/>
      <c r="I87" s="43"/>
      <c r="J87" s="43"/>
      <c r="K87" s="43"/>
      <c r="L87" s="66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</row>
    <row r="88" s="2" customFormat="1" ht="6.96" customHeight="1">
      <c r="A88" s="41"/>
      <c r="B88" s="42"/>
      <c r="C88" s="43"/>
      <c r="D88" s="43"/>
      <c r="E88" s="43"/>
      <c r="F88" s="43"/>
      <c r="G88" s="43"/>
      <c r="H88" s="43"/>
      <c r="I88" s="43"/>
      <c r="J88" s="43"/>
      <c r="K88" s="43"/>
      <c r="L88" s="66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</row>
    <row r="89" s="2" customFormat="1" ht="12" customHeight="1">
      <c r="A89" s="41"/>
      <c r="B89" s="42"/>
      <c r="C89" s="33" t="s">
        <v>20</v>
      </c>
      <c r="D89" s="43"/>
      <c r="E89" s="43"/>
      <c r="F89" s="28" t="str">
        <f>F12</f>
        <v>Libkovice pod Řípem</v>
      </c>
      <c r="G89" s="43"/>
      <c r="H89" s="43"/>
      <c r="I89" s="33" t="s">
        <v>22</v>
      </c>
      <c r="J89" s="82" t="str">
        <f>IF(J12="","",J12)</f>
        <v>5. 5. 2025</v>
      </c>
      <c r="K89" s="43"/>
      <c r="L89" s="66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</row>
    <row r="90" s="2" customFormat="1" ht="6.96" customHeight="1">
      <c r="A90" s="41"/>
      <c r="B90" s="42"/>
      <c r="C90" s="43"/>
      <c r="D90" s="43"/>
      <c r="E90" s="43"/>
      <c r="F90" s="43"/>
      <c r="G90" s="43"/>
      <c r="H90" s="43"/>
      <c r="I90" s="43"/>
      <c r="J90" s="43"/>
      <c r="K90" s="43"/>
      <c r="L90" s="66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</row>
    <row r="91" s="2" customFormat="1" ht="25.65" customHeight="1">
      <c r="A91" s="41"/>
      <c r="B91" s="42"/>
      <c r="C91" s="33" t="s">
        <v>24</v>
      </c>
      <c r="D91" s="43"/>
      <c r="E91" s="43"/>
      <c r="F91" s="28" t="str">
        <f>E15</f>
        <v>Obec Libkovice pod Řípem</v>
      </c>
      <c r="G91" s="43"/>
      <c r="H91" s="43"/>
      <c r="I91" s="33" t="s">
        <v>30</v>
      </c>
      <c r="J91" s="37" t="str">
        <f>E21</f>
        <v>Jaroslav Skalic Projektování staveb</v>
      </c>
      <c r="K91" s="43"/>
      <c r="L91" s="66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</row>
    <row r="92" s="2" customFormat="1" ht="15.15" customHeight="1">
      <c r="A92" s="41"/>
      <c r="B92" s="42"/>
      <c r="C92" s="33" t="s">
        <v>28</v>
      </c>
      <c r="D92" s="43"/>
      <c r="E92" s="43"/>
      <c r="F92" s="28" t="str">
        <f>IF(E18="","",E18)</f>
        <v>Vyplň údaj</v>
      </c>
      <c r="G92" s="43"/>
      <c r="H92" s="43"/>
      <c r="I92" s="33" t="s">
        <v>33</v>
      </c>
      <c r="J92" s="37" t="str">
        <f>E24</f>
        <v>Roman Šácha</v>
      </c>
      <c r="K92" s="43"/>
      <c r="L92" s="66"/>
      <c r="S92" s="41"/>
      <c r="T92" s="41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</row>
    <row r="93" s="2" customFormat="1" ht="10.32" customHeight="1">
      <c r="A93" s="41"/>
      <c r="B93" s="42"/>
      <c r="C93" s="43"/>
      <c r="D93" s="43"/>
      <c r="E93" s="43"/>
      <c r="F93" s="43"/>
      <c r="G93" s="43"/>
      <c r="H93" s="43"/>
      <c r="I93" s="43"/>
      <c r="J93" s="43"/>
      <c r="K93" s="43"/>
      <c r="L93" s="66"/>
      <c r="S93" s="41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</row>
    <row r="94" s="2" customFormat="1" ht="29.28" customHeight="1">
      <c r="A94" s="41"/>
      <c r="B94" s="42"/>
      <c r="C94" s="195" t="s">
        <v>117</v>
      </c>
      <c r="D94" s="152"/>
      <c r="E94" s="152"/>
      <c r="F94" s="152"/>
      <c r="G94" s="152"/>
      <c r="H94" s="152"/>
      <c r="I94" s="152"/>
      <c r="J94" s="196" t="s">
        <v>118</v>
      </c>
      <c r="K94" s="152"/>
      <c r="L94" s="66"/>
      <c r="S94" s="41"/>
      <c r="T94" s="41"/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</row>
    <row r="95" s="2" customFormat="1" ht="10.32" customHeight="1">
      <c r="A95" s="41"/>
      <c r="B95" s="42"/>
      <c r="C95" s="43"/>
      <c r="D95" s="43"/>
      <c r="E95" s="43"/>
      <c r="F95" s="43"/>
      <c r="G95" s="43"/>
      <c r="H95" s="43"/>
      <c r="I95" s="43"/>
      <c r="J95" s="43"/>
      <c r="K95" s="43"/>
      <c r="L95" s="66"/>
      <c r="S95" s="41"/>
      <c r="T95" s="41"/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</row>
    <row r="96" s="2" customFormat="1" ht="22.8" customHeight="1">
      <c r="A96" s="41"/>
      <c r="B96" s="42"/>
      <c r="C96" s="197" t="s">
        <v>119</v>
      </c>
      <c r="D96" s="43"/>
      <c r="E96" s="43"/>
      <c r="F96" s="43"/>
      <c r="G96" s="43"/>
      <c r="H96" s="43"/>
      <c r="I96" s="43"/>
      <c r="J96" s="113">
        <f>J133</f>
        <v>0</v>
      </c>
      <c r="K96" s="43"/>
      <c r="L96" s="66"/>
      <c r="S96" s="41"/>
      <c r="T96" s="41"/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U96" s="18" t="s">
        <v>120</v>
      </c>
    </row>
    <row r="97" s="9" customFormat="1" ht="24.96" customHeight="1">
      <c r="A97" s="9"/>
      <c r="B97" s="198"/>
      <c r="C97" s="199"/>
      <c r="D97" s="200" t="s">
        <v>121</v>
      </c>
      <c r="E97" s="201"/>
      <c r="F97" s="201"/>
      <c r="G97" s="201"/>
      <c r="H97" s="201"/>
      <c r="I97" s="201"/>
      <c r="J97" s="202">
        <f>J134</f>
        <v>0</v>
      </c>
      <c r="K97" s="199"/>
      <c r="L97" s="203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204"/>
      <c r="C98" s="205"/>
      <c r="D98" s="206" t="s">
        <v>122</v>
      </c>
      <c r="E98" s="207"/>
      <c r="F98" s="207"/>
      <c r="G98" s="207"/>
      <c r="H98" s="207"/>
      <c r="I98" s="207"/>
      <c r="J98" s="208">
        <f>J135</f>
        <v>0</v>
      </c>
      <c r="K98" s="205"/>
      <c r="L98" s="209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204"/>
      <c r="C99" s="205"/>
      <c r="D99" s="206" t="s">
        <v>123</v>
      </c>
      <c r="E99" s="207"/>
      <c r="F99" s="207"/>
      <c r="G99" s="207"/>
      <c r="H99" s="207"/>
      <c r="I99" s="207"/>
      <c r="J99" s="208">
        <f>J151</f>
        <v>0</v>
      </c>
      <c r="K99" s="205"/>
      <c r="L99" s="209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204"/>
      <c r="C100" s="205"/>
      <c r="D100" s="206" t="s">
        <v>124</v>
      </c>
      <c r="E100" s="207"/>
      <c r="F100" s="207"/>
      <c r="G100" s="207"/>
      <c r="H100" s="207"/>
      <c r="I100" s="207"/>
      <c r="J100" s="208">
        <f>J164</f>
        <v>0</v>
      </c>
      <c r="K100" s="205"/>
      <c r="L100" s="209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204"/>
      <c r="C101" s="205"/>
      <c r="D101" s="206" t="s">
        <v>752</v>
      </c>
      <c r="E101" s="207"/>
      <c r="F101" s="207"/>
      <c r="G101" s="207"/>
      <c r="H101" s="207"/>
      <c r="I101" s="207"/>
      <c r="J101" s="208">
        <f>J177</f>
        <v>0</v>
      </c>
      <c r="K101" s="205"/>
      <c r="L101" s="209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204"/>
      <c r="C102" s="205"/>
      <c r="D102" s="206" t="s">
        <v>126</v>
      </c>
      <c r="E102" s="207"/>
      <c r="F102" s="207"/>
      <c r="G102" s="207"/>
      <c r="H102" s="207"/>
      <c r="I102" s="207"/>
      <c r="J102" s="208">
        <f>J188</f>
        <v>0</v>
      </c>
      <c r="K102" s="205"/>
      <c r="L102" s="209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204"/>
      <c r="C103" s="205"/>
      <c r="D103" s="206" t="s">
        <v>129</v>
      </c>
      <c r="E103" s="207"/>
      <c r="F103" s="207"/>
      <c r="G103" s="207"/>
      <c r="H103" s="207"/>
      <c r="I103" s="207"/>
      <c r="J103" s="208">
        <f>J193</f>
        <v>0</v>
      </c>
      <c r="K103" s="205"/>
      <c r="L103" s="209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2" customFormat="1" ht="21.84" customHeight="1">
      <c r="A104" s="41"/>
      <c r="B104" s="42"/>
      <c r="C104" s="43"/>
      <c r="D104" s="43"/>
      <c r="E104" s="43"/>
      <c r="F104" s="43"/>
      <c r="G104" s="43"/>
      <c r="H104" s="43"/>
      <c r="I104" s="43"/>
      <c r="J104" s="43"/>
      <c r="K104" s="43"/>
      <c r="L104" s="66"/>
      <c r="S104" s="41"/>
      <c r="T104" s="41"/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</row>
    <row r="105" s="2" customFormat="1" ht="6.96" customHeight="1">
      <c r="A105" s="41"/>
      <c r="B105" s="42"/>
      <c r="C105" s="43"/>
      <c r="D105" s="43"/>
      <c r="E105" s="43"/>
      <c r="F105" s="43"/>
      <c r="G105" s="43"/>
      <c r="H105" s="43"/>
      <c r="I105" s="43"/>
      <c r="J105" s="43"/>
      <c r="K105" s="43"/>
      <c r="L105" s="66"/>
      <c r="S105" s="41"/>
      <c r="T105" s="41"/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</row>
    <row r="106" s="2" customFormat="1" ht="29.28" customHeight="1">
      <c r="A106" s="41"/>
      <c r="B106" s="42"/>
      <c r="C106" s="197" t="s">
        <v>142</v>
      </c>
      <c r="D106" s="43"/>
      <c r="E106" s="43"/>
      <c r="F106" s="43"/>
      <c r="G106" s="43"/>
      <c r="H106" s="43"/>
      <c r="I106" s="43"/>
      <c r="J106" s="210">
        <f>ROUND(J107 + J108 + J109 + J110 + J111 + J112,2)</f>
        <v>0</v>
      </c>
      <c r="K106" s="43"/>
      <c r="L106" s="66"/>
      <c r="N106" s="211" t="s">
        <v>44</v>
      </c>
      <c r="S106" s="41"/>
      <c r="T106" s="41"/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</row>
    <row r="107" s="2" customFormat="1" ht="18" customHeight="1">
      <c r="A107" s="41"/>
      <c r="B107" s="42"/>
      <c r="C107" s="43"/>
      <c r="D107" s="147" t="s">
        <v>143</v>
      </c>
      <c r="E107" s="140"/>
      <c r="F107" s="140"/>
      <c r="G107" s="43"/>
      <c r="H107" s="43"/>
      <c r="I107" s="43"/>
      <c r="J107" s="141">
        <v>0</v>
      </c>
      <c r="K107" s="43"/>
      <c r="L107" s="212"/>
      <c r="M107" s="213"/>
      <c r="N107" s="214" t="s">
        <v>45</v>
      </c>
      <c r="O107" s="213"/>
      <c r="P107" s="213"/>
      <c r="Q107" s="213"/>
      <c r="R107" s="213"/>
      <c r="S107" s="215"/>
      <c r="T107" s="215"/>
      <c r="U107" s="215"/>
      <c r="V107" s="215"/>
      <c r="W107" s="215"/>
      <c r="X107" s="215"/>
      <c r="Y107" s="215"/>
      <c r="Z107" s="215"/>
      <c r="AA107" s="215"/>
      <c r="AB107" s="215"/>
      <c r="AC107" s="215"/>
      <c r="AD107" s="215"/>
      <c r="AE107" s="215"/>
      <c r="AF107" s="213"/>
      <c r="AG107" s="213"/>
      <c r="AH107" s="213"/>
      <c r="AI107" s="213"/>
      <c r="AJ107" s="213"/>
      <c r="AK107" s="213"/>
      <c r="AL107" s="213"/>
      <c r="AM107" s="213"/>
      <c r="AN107" s="213"/>
      <c r="AO107" s="213"/>
      <c r="AP107" s="213"/>
      <c r="AQ107" s="213"/>
      <c r="AR107" s="213"/>
      <c r="AS107" s="213"/>
      <c r="AT107" s="213"/>
      <c r="AU107" s="213"/>
      <c r="AV107" s="213"/>
      <c r="AW107" s="213"/>
      <c r="AX107" s="213"/>
      <c r="AY107" s="216" t="s">
        <v>101</v>
      </c>
      <c r="AZ107" s="213"/>
      <c r="BA107" s="213"/>
      <c r="BB107" s="213"/>
      <c r="BC107" s="213"/>
      <c r="BD107" s="213"/>
      <c r="BE107" s="217">
        <f>IF(N107="základní",J107,0)</f>
        <v>0</v>
      </c>
      <c r="BF107" s="217">
        <f>IF(N107="snížená",J107,0)</f>
        <v>0</v>
      </c>
      <c r="BG107" s="217">
        <f>IF(N107="zákl. přenesená",J107,0)</f>
        <v>0</v>
      </c>
      <c r="BH107" s="217">
        <f>IF(N107="sníž. přenesená",J107,0)</f>
        <v>0</v>
      </c>
      <c r="BI107" s="217">
        <f>IF(N107="nulová",J107,0)</f>
        <v>0</v>
      </c>
      <c r="BJ107" s="216" t="s">
        <v>88</v>
      </c>
      <c r="BK107" s="213"/>
      <c r="BL107" s="213"/>
      <c r="BM107" s="213"/>
    </row>
    <row r="108" s="2" customFormat="1" ht="18" customHeight="1">
      <c r="A108" s="41"/>
      <c r="B108" s="42"/>
      <c r="C108" s="43"/>
      <c r="D108" s="147" t="s">
        <v>144</v>
      </c>
      <c r="E108" s="140"/>
      <c r="F108" s="140"/>
      <c r="G108" s="43"/>
      <c r="H108" s="43"/>
      <c r="I108" s="43"/>
      <c r="J108" s="141">
        <v>0</v>
      </c>
      <c r="K108" s="43"/>
      <c r="L108" s="212"/>
      <c r="M108" s="213"/>
      <c r="N108" s="214" t="s">
        <v>45</v>
      </c>
      <c r="O108" s="213"/>
      <c r="P108" s="213"/>
      <c r="Q108" s="213"/>
      <c r="R108" s="213"/>
      <c r="S108" s="215"/>
      <c r="T108" s="215"/>
      <c r="U108" s="215"/>
      <c r="V108" s="215"/>
      <c r="W108" s="215"/>
      <c r="X108" s="215"/>
      <c r="Y108" s="215"/>
      <c r="Z108" s="215"/>
      <c r="AA108" s="215"/>
      <c r="AB108" s="215"/>
      <c r="AC108" s="215"/>
      <c r="AD108" s="215"/>
      <c r="AE108" s="215"/>
      <c r="AF108" s="213"/>
      <c r="AG108" s="213"/>
      <c r="AH108" s="213"/>
      <c r="AI108" s="213"/>
      <c r="AJ108" s="213"/>
      <c r="AK108" s="213"/>
      <c r="AL108" s="213"/>
      <c r="AM108" s="213"/>
      <c r="AN108" s="213"/>
      <c r="AO108" s="213"/>
      <c r="AP108" s="213"/>
      <c r="AQ108" s="213"/>
      <c r="AR108" s="213"/>
      <c r="AS108" s="213"/>
      <c r="AT108" s="213"/>
      <c r="AU108" s="213"/>
      <c r="AV108" s="213"/>
      <c r="AW108" s="213"/>
      <c r="AX108" s="213"/>
      <c r="AY108" s="216" t="s">
        <v>101</v>
      </c>
      <c r="AZ108" s="213"/>
      <c r="BA108" s="213"/>
      <c r="BB108" s="213"/>
      <c r="BC108" s="213"/>
      <c r="BD108" s="213"/>
      <c r="BE108" s="217">
        <f>IF(N108="základní",J108,0)</f>
        <v>0</v>
      </c>
      <c r="BF108" s="217">
        <f>IF(N108="snížená",J108,0)</f>
        <v>0</v>
      </c>
      <c r="BG108" s="217">
        <f>IF(N108="zákl. přenesená",J108,0)</f>
        <v>0</v>
      </c>
      <c r="BH108" s="217">
        <f>IF(N108="sníž. přenesená",J108,0)</f>
        <v>0</v>
      </c>
      <c r="BI108" s="217">
        <f>IF(N108="nulová",J108,0)</f>
        <v>0</v>
      </c>
      <c r="BJ108" s="216" t="s">
        <v>88</v>
      </c>
      <c r="BK108" s="213"/>
      <c r="BL108" s="213"/>
      <c r="BM108" s="213"/>
    </row>
    <row r="109" s="2" customFormat="1" ht="18" customHeight="1">
      <c r="A109" s="41"/>
      <c r="B109" s="42"/>
      <c r="C109" s="43"/>
      <c r="D109" s="147" t="s">
        <v>145</v>
      </c>
      <c r="E109" s="140"/>
      <c r="F109" s="140"/>
      <c r="G109" s="43"/>
      <c r="H109" s="43"/>
      <c r="I109" s="43"/>
      <c r="J109" s="141">
        <v>0</v>
      </c>
      <c r="K109" s="43"/>
      <c r="L109" s="212"/>
      <c r="M109" s="213"/>
      <c r="N109" s="214" t="s">
        <v>45</v>
      </c>
      <c r="O109" s="213"/>
      <c r="P109" s="213"/>
      <c r="Q109" s="213"/>
      <c r="R109" s="213"/>
      <c r="S109" s="215"/>
      <c r="T109" s="215"/>
      <c r="U109" s="215"/>
      <c r="V109" s="215"/>
      <c r="W109" s="215"/>
      <c r="X109" s="215"/>
      <c r="Y109" s="215"/>
      <c r="Z109" s="215"/>
      <c r="AA109" s="215"/>
      <c r="AB109" s="215"/>
      <c r="AC109" s="215"/>
      <c r="AD109" s="215"/>
      <c r="AE109" s="215"/>
      <c r="AF109" s="213"/>
      <c r="AG109" s="213"/>
      <c r="AH109" s="213"/>
      <c r="AI109" s="213"/>
      <c r="AJ109" s="213"/>
      <c r="AK109" s="213"/>
      <c r="AL109" s="213"/>
      <c r="AM109" s="213"/>
      <c r="AN109" s="213"/>
      <c r="AO109" s="213"/>
      <c r="AP109" s="213"/>
      <c r="AQ109" s="213"/>
      <c r="AR109" s="213"/>
      <c r="AS109" s="213"/>
      <c r="AT109" s="213"/>
      <c r="AU109" s="213"/>
      <c r="AV109" s="213"/>
      <c r="AW109" s="213"/>
      <c r="AX109" s="213"/>
      <c r="AY109" s="216" t="s">
        <v>101</v>
      </c>
      <c r="AZ109" s="213"/>
      <c r="BA109" s="213"/>
      <c r="BB109" s="213"/>
      <c r="BC109" s="213"/>
      <c r="BD109" s="213"/>
      <c r="BE109" s="217">
        <f>IF(N109="základní",J109,0)</f>
        <v>0</v>
      </c>
      <c r="BF109" s="217">
        <f>IF(N109="snížená",J109,0)</f>
        <v>0</v>
      </c>
      <c r="BG109" s="217">
        <f>IF(N109="zákl. přenesená",J109,0)</f>
        <v>0</v>
      </c>
      <c r="BH109" s="217">
        <f>IF(N109="sníž. přenesená",J109,0)</f>
        <v>0</v>
      </c>
      <c r="BI109" s="217">
        <f>IF(N109="nulová",J109,0)</f>
        <v>0</v>
      </c>
      <c r="BJ109" s="216" t="s">
        <v>88</v>
      </c>
      <c r="BK109" s="213"/>
      <c r="BL109" s="213"/>
      <c r="BM109" s="213"/>
    </row>
    <row r="110" s="2" customFormat="1" ht="18" customHeight="1">
      <c r="A110" s="41"/>
      <c r="B110" s="42"/>
      <c r="C110" s="43"/>
      <c r="D110" s="147" t="s">
        <v>146</v>
      </c>
      <c r="E110" s="140"/>
      <c r="F110" s="140"/>
      <c r="G110" s="43"/>
      <c r="H110" s="43"/>
      <c r="I110" s="43"/>
      <c r="J110" s="141">
        <v>0</v>
      </c>
      <c r="K110" s="43"/>
      <c r="L110" s="212"/>
      <c r="M110" s="213"/>
      <c r="N110" s="214" t="s">
        <v>45</v>
      </c>
      <c r="O110" s="213"/>
      <c r="P110" s="213"/>
      <c r="Q110" s="213"/>
      <c r="R110" s="213"/>
      <c r="S110" s="215"/>
      <c r="T110" s="215"/>
      <c r="U110" s="215"/>
      <c r="V110" s="215"/>
      <c r="W110" s="215"/>
      <c r="X110" s="215"/>
      <c r="Y110" s="215"/>
      <c r="Z110" s="215"/>
      <c r="AA110" s="215"/>
      <c r="AB110" s="215"/>
      <c r="AC110" s="215"/>
      <c r="AD110" s="215"/>
      <c r="AE110" s="215"/>
      <c r="AF110" s="213"/>
      <c r="AG110" s="213"/>
      <c r="AH110" s="213"/>
      <c r="AI110" s="213"/>
      <c r="AJ110" s="213"/>
      <c r="AK110" s="213"/>
      <c r="AL110" s="213"/>
      <c r="AM110" s="213"/>
      <c r="AN110" s="213"/>
      <c r="AO110" s="213"/>
      <c r="AP110" s="213"/>
      <c r="AQ110" s="213"/>
      <c r="AR110" s="213"/>
      <c r="AS110" s="213"/>
      <c r="AT110" s="213"/>
      <c r="AU110" s="213"/>
      <c r="AV110" s="213"/>
      <c r="AW110" s="213"/>
      <c r="AX110" s="213"/>
      <c r="AY110" s="216" t="s">
        <v>101</v>
      </c>
      <c r="AZ110" s="213"/>
      <c r="BA110" s="213"/>
      <c r="BB110" s="213"/>
      <c r="BC110" s="213"/>
      <c r="BD110" s="213"/>
      <c r="BE110" s="217">
        <f>IF(N110="základní",J110,0)</f>
        <v>0</v>
      </c>
      <c r="BF110" s="217">
        <f>IF(N110="snížená",J110,0)</f>
        <v>0</v>
      </c>
      <c r="BG110" s="217">
        <f>IF(N110="zákl. přenesená",J110,0)</f>
        <v>0</v>
      </c>
      <c r="BH110" s="217">
        <f>IF(N110="sníž. přenesená",J110,0)</f>
        <v>0</v>
      </c>
      <c r="BI110" s="217">
        <f>IF(N110="nulová",J110,0)</f>
        <v>0</v>
      </c>
      <c r="BJ110" s="216" t="s">
        <v>88</v>
      </c>
      <c r="BK110" s="213"/>
      <c r="BL110" s="213"/>
      <c r="BM110" s="213"/>
    </row>
    <row r="111" s="2" customFormat="1" ht="18" customHeight="1">
      <c r="A111" s="41"/>
      <c r="B111" s="42"/>
      <c r="C111" s="43"/>
      <c r="D111" s="147" t="s">
        <v>147</v>
      </c>
      <c r="E111" s="140"/>
      <c r="F111" s="140"/>
      <c r="G111" s="43"/>
      <c r="H111" s="43"/>
      <c r="I111" s="43"/>
      <c r="J111" s="141">
        <v>0</v>
      </c>
      <c r="K111" s="43"/>
      <c r="L111" s="212"/>
      <c r="M111" s="213"/>
      <c r="N111" s="214" t="s">
        <v>45</v>
      </c>
      <c r="O111" s="213"/>
      <c r="P111" s="213"/>
      <c r="Q111" s="213"/>
      <c r="R111" s="213"/>
      <c r="S111" s="215"/>
      <c r="T111" s="215"/>
      <c r="U111" s="215"/>
      <c r="V111" s="215"/>
      <c r="W111" s="215"/>
      <c r="X111" s="215"/>
      <c r="Y111" s="215"/>
      <c r="Z111" s="215"/>
      <c r="AA111" s="215"/>
      <c r="AB111" s="215"/>
      <c r="AC111" s="215"/>
      <c r="AD111" s="215"/>
      <c r="AE111" s="215"/>
      <c r="AF111" s="213"/>
      <c r="AG111" s="213"/>
      <c r="AH111" s="213"/>
      <c r="AI111" s="213"/>
      <c r="AJ111" s="213"/>
      <c r="AK111" s="213"/>
      <c r="AL111" s="213"/>
      <c r="AM111" s="213"/>
      <c r="AN111" s="213"/>
      <c r="AO111" s="213"/>
      <c r="AP111" s="213"/>
      <c r="AQ111" s="213"/>
      <c r="AR111" s="213"/>
      <c r="AS111" s="213"/>
      <c r="AT111" s="213"/>
      <c r="AU111" s="213"/>
      <c r="AV111" s="213"/>
      <c r="AW111" s="213"/>
      <c r="AX111" s="213"/>
      <c r="AY111" s="216" t="s">
        <v>101</v>
      </c>
      <c r="AZ111" s="213"/>
      <c r="BA111" s="213"/>
      <c r="BB111" s="213"/>
      <c r="BC111" s="213"/>
      <c r="BD111" s="213"/>
      <c r="BE111" s="217">
        <f>IF(N111="základní",J111,0)</f>
        <v>0</v>
      </c>
      <c r="BF111" s="217">
        <f>IF(N111="snížená",J111,0)</f>
        <v>0</v>
      </c>
      <c r="BG111" s="217">
        <f>IF(N111="zákl. přenesená",J111,0)</f>
        <v>0</v>
      </c>
      <c r="BH111" s="217">
        <f>IF(N111="sníž. přenesená",J111,0)</f>
        <v>0</v>
      </c>
      <c r="BI111" s="217">
        <f>IF(N111="nulová",J111,0)</f>
        <v>0</v>
      </c>
      <c r="BJ111" s="216" t="s">
        <v>88</v>
      </c>
      <c r="BK111" s="213"/>
      <c r="BL111" s="213"/>
      <c r="BM111" s="213"/>
    </row>
    <row r="112" s="2" customFormat="1" ht="18" customHeight="1">
      <c r="A112" s="41"/>
      <c r="B112" s="42"/>
      <c r="C112" s="43"/>
      <c r="D112" s="140" t="s">
        <v>148</v>
      </c>
      <c r="E112" s="43"/>
      <c r="F112" s="43"/>
      <c r="G112" s="43"/>
      <c r="H112" s="43"/>
      <c r="I112" s="43"/>
      <c r="J112" s="141">
        <f>ROUND(J30*T112,2)</f>
        <v>0</v>
      </c>
      <c r="K112" s="43"/>
      <c r="L112" s="212"/>
      <c r="M112" s="213"/>
      <c r="N112" s="214" t="s">
        <v>45</v>
      </c>
      <c r="O112" s="213"/>
      <c r="P112" s="213"/>
      <c r="Q112" s="213"/>
      <c r="R112" s="213"/>
      <c r="S112" s="215"/>
      <c r="T112" s="215"/>
      <c r="U112" s="215"/>
      <c r="V112" s="215"/>
      <c r="W112" s="215"/>
      <c r="X112" s="215"/>
      <c r="Y112" s="215"/>
      <c r="Z112" s="215"/>
      <c r="AA112" s="215"/>
      <c r="AB112" s="215"/>
      <c r="AC112" s="215"/>
      <c r="AD112" s="215"/>
      <c r="AE112" s="215"/>
      <c r="AF112" s="213"/>
      <c r="AG112" s="213"/>
      <c r="AH112" s="213"/>
      <c r="AI112" s="213"/>
      <c r="AJ112" s="213"/>
      <c r="AK112" s="213"/>
      <c r="AL112" s="213"/>
      <c r="AM112" s="213"/>
      <c r="AN112" s="213"/>
      <c r="AO112" s="213"/>
      <c r="AP112" s="213"/>
      <c r="AQ112" s="213"/>
      <c r="AR112" s="213"/>
      <c r="AS112" s="213"/>
      <c r="AT112" s="213"/>
      <c r="AU112" s="213"/>
      <c r="AV112" s="213"/>
      <c r="AW112" s="213"/>
      <c r="AX112" s="213"/>
      <c r="AY112" s="216" t="s">
        <v>149</v>
      </c>
      <c r="AZ112" s="213"/>
      <c r="BA112" s="213"/>
      <c r="BB112" s="213"/>
      <c r="BC112" s="213"/>
      <c r="BD112" s="213"/>
      <c r="BE112" s="217">
        <f>IF(N112="základní",J112,0)</f>
        <v>0</v>
      </c>
      <c r="BF112" s="217">
        <f>IF(N112="snížená",J112,0)</f>
        <v>0</v>
      </c>
      <c r="BG112" s="217">
        <f>IF(N112="zákl. přenesená",J112,0)</f>
        <v>0</v>
      </c>
      <c r="BH112" s="217">
        <f>IF(N112="sníž. přenesená",J112,0)</f>
        <v>0</v>
      </c>
      <c r="BI112" s="217">
        <f>IF(N112="nulová",J112,0)</f>
        <v>0</v>
      </c>
      <c r="BJ112" s="216" t="s">
        <v>88</v>
      </c>
      <c r="BK112" s="213"/>
      <c r="BL112" s="213"/>
      <c r="BM112" s="213"/>
    </row>
    <row r="113" s="2" customFormat="1">
      <c r="A113" s="41"/>
      <c r="B113" s="42"/>
      <c r="C113" s="43"/>
      <c r="D113" s="43"/>
      <c r="E113" s="43"/>
      <c r="F113" s="43"/>
      <c r="G113" s="43"/>
      <c r="H113" s="43"/>
      <c r="I113" s="43"/>
      <c r="J113" s="43"/>
      <c r="K113" s="43"/>
      <c r="L113" s="66"/>
      <c r="S113" s="41"/>
      <c r="T113" s="41"/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</row>
    <row r="114" s="2" customFormat="1" ht="29.28" customHeight="1">
      <c r="A114" s="41"/>
      <c r="B114" s="42"/>
      <c r="C114" s="151" t="s">
        <v>111</v>
      </c>
      <c r="D114" s="152"/>
      <c r="E114" s="152"/>
      <c r="F114" s="152"/>
      <c r="G114" s="152"/>
      <c r="H114" s="152"/>
      <c r="I114" s="152"/>
      <c r="J114" s="153">
        <f>ROUND(J96+J106,2)</f>
        <v>0</v>
      </c>
      <c r="K114" s="152"/>
      <c r="L114" s="66"/>
      <c r="S114" s="41"/>
      <c r="T114" s="41"/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</row>
    <row r="115" s="2" customFormat="1" ht="6.96" customHeight="1">
      <c r="A115" s="41"/>
      <c r="B115" s="69"/>
      <c r="C115" s="70"/>
      <c r="D115" s="70"/>
      <c r="E115" s="70"/>
      <c r="F115" s="70"/>
      <c r="G115" s="70"/>
      <c r="H115" s="70"/>
      <c r="I115" s="70"/>
      <c r="J115" s="70"/>
      <c r="K115" s="70"/>
      <c r="L115" s="66"/>
      <c r="S115" s="41"/>
      <c r="T115" s="41"/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</row>
    <row r="119" s="2" customFormat="1" ht="6.96" customHeight="1">
      <c r="A119" s="41"/>
      <c r="B119" s="71"/>
      <c r="C119" s="72"/>
      <c r="D119" s="72"/>
      <c r="E119" s="72"/>
      <c r="F119" s="72"/>
      <c r="G119" s="72"/>
      <c r="H119" s="72"/>
      <c r="I119" s="72"/>
      <c r="J119" s="72"/>
      <c r="K119" s="72"/>
      <c r="L119" s="66"/>
      <c r="S119" s="41"/>
      <c r="T119" s="41"/>
      <c r="U119" s="41"/>
      <c r="V119" s="41"/>
      <c r="W119" s="41"/>
      <c r="X119" s="41"/>
      <c r="Y119" s="41"/>
      <c r="Z119" s="41"/>
      <c r="AA119" s="41"/>
      <c r="AB119" s="41"/>
      <c r="AC119" s="41"/>
      <c r="AD119" s="41"/>
      <c r="AE119" s="41"/>
    </row>
    <row r="120" s="2" customFormat="1" ht="24.96" customHeight="1">
      <c r="A120" s="41"/>
      <c r="B120" s="42"/>
      <c r="C120" s="24" t="s">
        <v>150</v>
      </c>
      <c r="D120" s="43"/>
      <c r="E120" s="43"/>
      <c r="F120" s="43"/>
      <c r="G120" s="43"/>
      <c r="H120" s="43"/>
      <c r="I120" s="43"/>
      <c r="J120" s="43"/>
      <c r="K120" s="43"/>
      <c r="L120" s="66"/>
      <c r="S120" s="41"/>
      <c r="T120" s="41"/>
      <c r="U120" s="41"/>
      <c r="V120" s="41"/>
      <c r="W120" s="41"/>
      <c r="X120" s="41"/>
      <c r="Y120" s="41"/>
      <c r="Z120" s="41"/>
      <c r="AA120" s="41"/>
      <c r="AB120" s="41"/>
      <c r="AC120" s="41"/>
      <c r="AD120" s="41"/>
      <c r="AE120" s="41"/>
    </row>
    <row r="121" s="2" customFormat="1" ht="6.96" customHeight="1">
      <c r="A121" s="41"/>
      <c r="B121" s="42"/>
      <c r="C121" s="43"/>
      <c r="D121" s="43"/>
      <c r="E121" s="43"/>
      <c r="F121" s="43"/>
      <c r="G121" s="43"/>
      <c r="H121" s="43"/>
      <c r="I121" s="43"/>
      <c r="J121" s="43"/>
      <c r="K121" s="43"/>
      <c r="L121" s="66"/>
      <c r="S121" s="41"/>
      <c r="T121" s="41"/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</row>
    <row r="122" s="2" customFormat="1" ht="12" customHeight="1">
      <c r="A122" s="41"/>
      <c r="B122" s="42"/>
      <c r="C122" s="33" t="s">
        <v>16</v>
      </c>
      <c r="D122" s="43"/>
      <c r="E122" s="43"/>
      <c r="F122" s="43"/>
      <c r="G122" s="43"/>
      <c r="H122" s="43"/>
      <c r="I122" s="43"/>
      <c r="J122" s="43"/>
      <c r="K122" s="43"/>
      <c r="L122" s="66"/>
      <c r="S122" s="41"/>
      <c r="T122" s="41"/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</row>
    <row r="123" s="2" customFormat="1" ht="16.5" customHeight="1">
      <c r="A123" s="41"/>
      <c r="B123" s="42"/>
      <c r="C123" s="43"/>
      <c r="D123" s="43"/>
      <c r="E123" s="194" t="str">
        <f>E7</f>
        <v>Rozšíření garáže</v>
      </c>
      <c r="F123" s="33"/>
      <c r="G123" s="33"/>
      <c r="H123" s="33"/>
      <c r="I123" s="43"/>
      <c r="J123" s="43"/>
      <c r="K123" s="43"/>
      <c r="L123" s="66"/>
      <c r="S123" s="41"/>
      <c r="T123" s="41"/>
      <c r="U123" s="41"/>
      <c r="V123" s="41"/>
      <c r="W123" s="41"/>
      <c r="X123" s="41"/>
      <c r="Y123" s="41"/>
      <c r="Z123" s="41"/>
      <c r="AA123" s="41"/>
      <c r="AB123" s="41"/>
      <c r="AC123" s="41"/>
      <c r="AD123" s="41"/>
      <c r="AE123" s="41"/>
    </row>
    <row r="124" s="2" customFormat="1" ht="12" customHeight="1">
      <c r="A124" s="41"/>
      <c r="B124" s="42"/>
      <c r="C124" s="33" t="s">
        <v>113</v>
      </c>
      <c r="D124" s="43"/>
      <c r="E124" s="43"/>
      <c r="F124" s="43"/>
      <c r="G124" s="43"/>
      <c r="H124" s="43"/>
      <c r="I124" s="43"/>
      <c r="J124" s="43"/>
      <c r="K124" s="43"/>
      <c r="L124" s="66"/>
      <c r="S124" s="41"/>
      <c r="T124" s="41"/>
      <c r="U124" s="41"/>
      <c r="V124" s="41"/>
      <c r="W124" s="41"/>
      <c r="X124" s="41"/>
      <c r="Y124" s="41"/>
      <c r="Z124" s="41"/>
      <c r="AA124" s="41"/>
      <c r="AB124" s="41"/>
      <c r="AC124" s="41"/>
      <c r="AD124" s="41"/>
      <c r="AE124" s="41"/>
    </row>
    <row r="125" s="2" customFormat="1" ht="16.5" customHeight="1">
      <c r="A125" s="41"/>
      <c r="B125" s="42"/>
      <c r="C125" s="43"/>
      <c r="D125" s="43"/>
      <c r="E125" s="79" t="str">
        <f>E9</f>
        <v>2025/13-02 - Místo pro kontejnery</v>
      </c>
      <c r="F125" s="43"/>
      <c r="G125" s="43"/>
      <c r="H125" s="43"/>
      <c r="I125" s="43"/>
      <c r="J125" s="43"/>
      <c r="K125" s="43"/>
      <c r="L125" s="66"/>
      <c r="S125" s="41"/>
      <c r="T125" s="41"/>
      <c r="U125" s="41"/>
      <c r="V125" s="41"/>
      <c r="W125" s="41"/>
      <c r="X125" s="41"/>
      <c r="Y125" s="41"/>
      <c r="Z125" s="41"/>
      <c r="AA125" s="41"/>
      <c r="AB125" s="41"/>
      <c r="AC125" s="41"/>
      <c r="AD125" s="41"/>
      <c r="AE125" s="41"/>
    </row>
    <row r="126" s="2" customFormat="1" ht="6.96" customHeight="1">
      <c r="A126" s="41"/>
      <c r="B126" s="42"/>
      <c r="C126" s="43"/>
      <c r="D126" s="43"/>
      <c r="E126" s="43"/>
      <c r="F126" s="43"/>
      <c r="G126" s="43"/>
      <c r="H126" s="43"/>
      <c r="I126" s="43"/>
      <c r="J126" s="43"/>
      <c r="K126" s="43"/>
      <c r="L126" s="66"/>
      <c r="S126" s="41"/>
      <c r="T126" s="41"/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  <c r="AE126" s="41"/>
    </row>
    <row r="127" s="2" customFormat="1" ht="12" customHeight="1">
      <c r="A127" s="41"/>
      <c r="B127" s="42"/>
      <c r="C127" s="33" t="s">
        <v>20</v>
      </c>
      <c r="D127" s="43"/>
      <c r="E127" s="43"/>
      <c r="F127" s="28" t="str">
        <f>F12</f>
        <v>Libkovice pod Řípem</v>
      </c>
      <c r="G127" s="43"/>
      <c r="H127" s="43"/>
      <c r="I127" s="33" t="s">
        <v>22</v>
      </c>
      <c r="J127" s="82" t="str">
        <f>IF(J12="","",J12)</f>
        <v>5. 5. 2025</v>
      </c>
      <c r="K127" s="43"/>
      <c r="L127" s="66"/>
      <c r="S127" s="41"/>
      <c r="T127" s="41"/>
      <c r="U127" s="41"/>
      <c r="V127" s="41"/>
      <c r="W127" s="41"/>
      <c r="X127" s="41"/>
      <c r="Y127" s="41"/>
      <c r="Z127" s="41"/>
      <c r="AA127" s="41"/>
      <c r="AB127" s="41"/>
      <c r="AC127" s="41"/>
      <c r="AD127" s="41"/>
      <c r="AE127" s="41"/>
    </row>
    <row r="128" s="2" customFormat="1" ht="6.96" customHeight="1">
      <c r="A128" s="41"/>
      <c r="B128" s="42"/>
      <c r="C128" s="43"/>
      <c r="D128" s="43"/>
      <c r="E128" s="43"/>
      <c r="F128" s="43"/>
      <c r="G128" s="43"/>
      <c r="H128" s="43"/>
      <c r="I128" s="43"/>
      <c r="J128" s="43"/>
      <c r="K128" s="43"/>
      <c r="L128" s="66"/>
      <c r="S128" s="41"/>
      <c r="T128" s="41"/>
      <c r="U128" s="41"/>
      <c r="V128" s="41"/>
      <c r="W128" s="41"/>
      <c r="X128" s="41"/>
      <c r="Y128" s="41"/>
      <c r="Z128" s="41"/>
      <c r="AA128" s="41"/>
      <c r="AB128" s="41"/>
      <c r="AC128" s="41"/>
      <c r="AD128" s="41"/>
      <c r="AE128" s="41"/>
    </row>
    <row r="129" s="2" customFormat="1" ht="25.65" customHeight="1">
      <c r="A129" s="41"/>
      <c r="B129" s="42"/>
      <c r="C129" s="33" t="s">
        <v>24</v>
      </c>
      <c r="D129" s="43"/>
      <c r="E129" s="43"/>
      <c r="F129" s="28" t="str">
        <f>E15</f>
        <v>Obec Libkovice pod Řípem</v>
      </c>
      <c r="G129" s="43"/>
      <c r="H129" s="43"/>
      <c r="I129" s="33" t="s">
        <v>30</v>
      </c>
      <c r="J129" s="37" t="str">
        <f>E21</f>
        <v>Jaroslav Skalic Projektování staveb</v>
      </c>
      <c r="K129" s="43"/>
      <c r="L129" s="66"/>
      <c r="S129" s="41"/>
      <c r="T129" s="41"/>
      <c r="U129" s="41"/>
      <c r="V129" s="41"/>
      <c r="W129" s="41"/>
      <c r="X129" s="41"/>
      <c r="Y129" s="41"/>
      <c r="Z129" s="41"/>
      <c r="AA129" s="41"/>
      <c r="AB129" s="41"/>
      <c r="AC129" s="41"/>
      <c r="AD129" s="41"/>
      <c r="AE129" s="41"/>
    </row>
    <row r="130" s="2" customFormat="1" ht="15.15" customHeight="1">
      <c r="A130" s="41"/>
      <c r="B130" s="42"/>
      <c r="C130" s="33" t="s">
        <v>28</v>
      </c>
      <c r="D130" s="43"/>
      <c r="E130" s="43"/>
      <c r="F130" s="28" t="str">
        <f>IF(E18="","",E18)</f>
        <v>Vyplň údaj</v>
      </c>
      <c r="G130" s="43"/>
      <c r="H130" s="43"/>
      <c r="I130" s="33" t="s">
        <v>33</v>
      </c>
      <c r="J130" s="37" t="str">
        <f>E24</f>
        <v>Roman Šácha</v>
      </c>
      <c r="K130" s="43"/>
      <c r="L130" s="66"/>
      <c r="S130" s="41"/>
      <c r="T130" s="41"/>
      <c r="U130" s="41"/>
      <c r="V130" s="41"/>
      <c r="W130" s="41"/>
      <c r="X130" s="41"/>
      <c r="Y130" s="41"/>
      <c r="Z130" s="41"/>
      <c r="AA130" s="41"/>
      <c r="AB130" s="41"/>
      <c r="AC130" s="41"/>
      <c r="AD130" s="41"/>
      <c r="AE130" s="41"/>
    </row>
    <row r="131" s="2" customFormat="1" ht="10.32" customHeight="1">
      <c r="A131" s="41"/>
      <c r="B131" s="42"/>
      <c r="C131" s="43"/>
      <c r="D131" s="43"/>
      <c r="E131" s="43"/>
      <c r="F131" s="43"/>
      <c r="G131" s="43"/>
      <c r="H131" s="43"/>
      <c r="I131" s="43"/>
      <c r="J131" s="43"/>
      <c r="K131" s="43"/>
      <c r="L131" s="66"/>
      <c r="S131" s="41"/>
      <c r="T131" s="41"/>
      <c r="U131" s="41"/>
      <c r="V131" s="41"/>
      <c r="W131" s="41"/>
      <c r="X131" s="41"/>
      <c r="Y131" s="41"/>
      <c r="Z131" s="41"/>
      <c r="AA131" s="41"/>
      <c r="AB131" s="41"/>
      <c r="AC131" s="41"/>
      <c r="AD131" s="41"/>
      <c r="AE131" s="41"/>
    </row>
    <row r="132" s="11" customFormat="1" ht="29.28" customHeight="1">
      <c r="A132" s="218"/>
      <c r="B132" s="219"/>
      <c r="C132" s="220" t="s">
        <v>151</v>
      </c>
      <c r="D132" s="221" t="s">
        <v>65</v>
      </c>
      <c r="E132" s="221" t="s">
        <v>61</v>
      </c>
      <c r="F132" s="221" t="s">
        <v>62</v>
      </c>
      <c r="G132" s="221" t="s">
        <v>152</v>
      </c>
      <c r="H132" s="221" t="s">
        <v>153</v>
      </c>
      <c r="I132" s="221" t="s">
        <v>154</v>
      </c>
      <c r="J132" s="222" t="s">
        <v>118</v>
      </c>
      <c r="K132" s="223" t="s">
        <v>155</v>
      </c>
      <c r="L132" s="224"/>
      <c r="M132" s="103" t="s">
        <v>1</v>
      </c>
      <c r="N132" s="104" t="s">
        <v>44</v>
      </c>
      <c r="O132" s="104" t="s">
        <v>156</v>
      </c>
      <c r="P132" s="104" t="s">
        <v>157</v>
      </c>
      <c r="Q132" s="104" t="s">
        <v>158</v>
      </c>
      <c r="R132" s="104" t="s">
        <v>159</v>
      </c>
      <c r="S132" s="104" t="s">
        <v>160</v>
      </c>
      <c r="T132" s="105" t="s">
        <v>161</v>
      </c>
      <c r="U132" s="218"/>
      <c r="V132" s="218"/>
      <c r="W132" s="218"/>
      <c r="X132" s="218"/>
      <c r="Y132" s="218"/>
      <c r="Z132" s="218"/>
      <c r="AA132" s="218"/>
      <c r="AB132" s="218"/>
      <c r="AC132" s="218"/>
      <c r="AD132" s="218"/>
      <c r="AE132" s="218"/>
    </row>
    <row r="133" s="2" customFormat="1" ht="22.8" customHeight="1">
      <c r="A133" s="41"/>
      <c r="B133" s="42"/>
      <c r="C133" s="110" t="s">
        <v>162</v>
      </c>
      <c r="D133" s="43"/>
      <c r="E133" s="43"/>
      <c r="F133" s="43"/>
      <c r="G133" s="43"/>
      <c r="H133" s="43"/>
      <c r="I133" s="43"/>
      <c r="J133" s="225">
        <f>BK133</f>
        <v>0</v>
      </c>
      <c r="K133" s="43"/>
      <c r="L133" s="44"/>
      <c r="M133" s="106"/>
      <c r="N133" s="226"/>
      <c r="O133" s="107"/>
      <c r="P133" s="227">
        <f>P134</f>
        <v>0</v>
      </c>
      <c r="Q133" s="107"/>
      <c r="R133" s="227">
        <f>R134</f>
        <v>27.471142999999994</v>
      </c>
      <c r="S133" s="107"/>
      <c r="T133" s="228">
        <f>T134</f>
        <v>0</v>
      </c>
      <c r="U133" s="41"/>
      <c r="V133" s="41"/>
      <c r="W133" s="41"/>
      <c r="X133" s="41"/>
      <c r="Y133" s="41"/>
      <c r="Z133" s="41"/>
      <c r="AA133" s="41"/>
      <c r="AB133" s="41"/>
      <c r="AC133" s="41"/>
      <c r="AD133" s="41"/>
      <c r="AE133" s="41"/>
      <c r="AT133" s="18" t="s">
        <v>79</v>
      </c>
      <c r="AU133" s="18" t="s">
        <v>120</v>
      </c>
      <c r="BK133" s="229">
        <f>BK134</f>
        <v>0</v>
      </c>
    </row>
    <row r="134" s="12" customFormat="1" ht="25.92" customHeight="1">
      <c r="A134" s="12"/>
      <c r="B134" s="230"/>
      <c r="C134" s="231"/>
      <c r="D134" s="232" t="s">
        <v>79</v>
      </c>
      <c r="E134" s="233" t="s">
        <v>163</v>
      </c>
      <c r="F134" s="233" t="s">
        <v>164</v>
      </c>
      <c r="G134" s="231"/>
      <c r="H134" s="231"/>
      <c r="I134" s="234"/>
      <c r="J134" s="235">
        <f>BK134</f>
        <v>0</v>
      </c>
      <c r="K134" s="231"/>
      <c r="L134" s="236"/>
      <c r="M134" s="237"/>
      <c r="N134" s="238"/>
      <c r="O134" s="238"/>
      <c r="P134" s="239">
        <f>P135+P151+P164+P177+P188+P193</f>
        <v>0</v>
      </c>
      <c r="Q134" s="238"/>
      <c r="R134" s="239">
        <f>R135+R151+R164+R177+R188+R193</f>
        <v>27.471142999999994</v>
      </c>
      <c r="S134" s="238"/>
      <c r="T134" s="240">
        <f>T135+T151+T164+T177+T188+T193</f>
        <v>0</v>
      </c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R134" s="241" t="s">
        <v>88</v>
      </c>
      <c r="AT134" s="242" t="s">
        <v>79</v>
      </c>
      <c r="AU134" s="242" t="s">
        <v>80</v>
      </c>
      <c r="AY134" s="241" t="s">
        <v>165</v>
      </c>
      <c r="BK134" s="243">
        <f>BK135+BK151+BK164+BK177+BK188+BK193</f>
        <v>0</v>
      </c>
    </row>
    <row r="135" s="12" customFormat="1" ht="22.8" customHeight="1">
      <c r="A135" s="12"/>
      <c r="B135" s="230"/>
      <c r="C135" s="231"/>
      <c r="D135" s="232" t="s">
        <v>79</v>
      </c>
      <c r="E135" s="244" t="s">
        <v>88</v>
      </c>
      <c r="F135" s="244" t="s">
        <v>166</v>
      </c>
      <c r="G135" s="231"/>
      <c r="H135" s="231"/>
      <c r="I135" s="234"/>
      <c r="J135" s="245">
        <f>BK135</f>
        <v>0</v>
      </c>
      <c r="K135" s="231"/>
      <c r="L135" s="236"/>
      <c r="M135" s="237"/>
      <c r="N135" s="238"/>
      <c r="O135" s="238"/>
      <c r="P135" s="239">
        <f>SUM(P136:P150)</f>
        <v>0</v>
      </c>
      <c r="Q135" s="238"/>
      <c r="R135" s="239">
        <f>SUM(R136:R150)</f>
        <v>0</v>
      </c>
      <c r="S135" s="238"/>
      <c r="T135" s="240">
        <f>SUM(T136:T150)</f>
        <v>0</v>
      </c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R135" s="241" t="s">
        <v>88</v>
      </c>
      <c r="AT135" s="242" t="s">
        <v>79</v>
      </c>
      <c r="AU135" s="242" t="s">
        <v>88</v>
      </c>
      <c r="AY135" s="241" t="s">
        <v>165</v>
      </c>
      <c r="BK135" s="243">
        <f>SUM(BK136:BK150)</f>
        <v>0</v>
      </c>
    </row>
    <row r="136" s="2" customFormat="1" ht="24.15" customHeight="1">
      <c r="A136" s="41"/>
      <c r="B136" s="42"/>
      <c r="C136" s="246" t="s">
        <v>88</v>
      </c>
      <c r="D136" s="246" t="s">
        <v>167</v>
      </c>
      <c r="E136" s="247" t="s">
        <v>753</v>
      </c>
      <c r="F136" s="248" t="s">
        <v>754</v>
      </c>
      <c r="G136" s="249" t="s">
        <v>170</v>
      </c>
      <c r="H136" s="250">
        <v>24.5</v>
      </c>
      <c r="I136" s="251"/>
      <c r="J136" s="252">
        <f>ROUND(I136*H136,2)</f>
        <v>0</v>
      </c>
      <c r="K136" s="253"/>
      <c r="L136" s="44"/>
      <c r="M136" s="254" t="s">
        <v>1</v>
      </c>
      <c r="N136" s="255" t="s">
        <v>45</v>
      </c>
      <c r="O136" s="94"/>
      <c r="P136" s="256">
        <f>O136*H136</f>
        <v>0</v>
      </c>
      <c r="Q136" s="256">
        <v>0</v>
      </c>
      <c r="R136" s="256">
        <f>Q136*H136</f>
        <v>0</v>
      </c>
      <c r="S136" s="256">
        <v>0</v>
      </c>
      <c r="T136" s="257">
        <f>S136*H136</f>
        <v>0</v>
      </c>
      <c r="U136" s="41"/>
      <c r="V136" s="41"/>
      <c r="W136" s="41"/>
      <c r="X136" s="41"/>
      <c r="Y136" s="41"/>
      <c r="Z136" s="41"/>
      <c r="AA136" s="41"/>
      <c r="AB136" s="41"/>
      <c r="AC136" s="41"/>
      <c r="AD136" s="41"/>
      <c r="AE136" s="41"/>
      <c r="AR136" s="258" t="s">
        <v>171</v>
      </c>
      <c r="AT136" s="258" t="s">
        <v>167</v>
      </c>
      <c r="AU136" s="258" t="s">
        <v>90</v>
      </c>
      <c r="AY136" s="18" t="s">
        <v>165</v>
      </c>
      <c r="BE136" s="146">
        <f>IF(N136="základní",J136,0)</f>
        <v>0</v>
      </c>
      <c r="BF136" s="146">
        <f>IF(N136="snížená",J136,0)</f>
        <v>0</v>
      </c>
      <c r="BG136" s="146">
        <f>IF(N136="zákl. přenesená",J136,0)</f>
        <v>0</v>
      </c>
      <c r="BH136" s="146">
        <f>IF(N136="sníž. přenesená",J136,0)</f>
        <v>0</v>
      </c>
      <c r="BI136" s="146">
        <f>IF(N136="nulová",J136,0)</f>
        <v>0</v>
      </c>
      <c r="BJ136" s="18" t="s">
        <v>88</v>
      </c>
      <c r="BK136" s="146">
        <f>ROUND(I136*H136,2)</f>
        <v>0</v>
      </c>
      <c r="BL136" s="18" t="s">
        <v>171</v>
      </c>
      <c r="BM136" s="258" t="s">
        <v>755</v>
      </c>
    </row>
    <row r="137" s="14" customFormat="1">
      <c r="A137" s="14"/>
      <c r="B137" s="270"/>
      <c r="C137" s="271"/>
      <c r="D137" s="261" t="s">
        <v>173</v>
      </c>
      <c r="E137" s="272" t="s">
        <v>1</v>
      </c>
      <c r="F137" s="273" t="s">
        <v>756</v>
      </c>
      <c r="G137" s="271"/>
      <c r="H137" s="274">
        <v>24.5</v>
      </c>
      <c r="I137" s="275"/>
      <c r="J137" s="271"/>
      <c r="K137" s="271"/>
      <c r="L137" s="276"/>
      <c r="M137" s="277"/>
      <c r="N137" s="278"/>
      <c r="O137" s="278"/>
      <c r="P137" s="278"/>
      <c r="Q137" s="278"/>
      <c r="R137" s="278"/>
      <c r="S137" s="278"/>
      <c r="T137" s="279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T137" s="280" t="s">
        <v>173</v>
      </c>
      <c r="AU137" s="280" t="s">
        <v>90</v>
      </c>
      <c r="AV137" s="14" t="s">
        <v>90</v>
      </c>
      <c r="AW137" s="14" t="s">
        <v>32</v>
      </c>
      <c r="AX137" s="14" t="s">
        <v>80</v>
      </c>
      <c r="AY137" s="280" t="s">
        <v>165</v>
      </c>
    </row>
    <row r="138" s="15" customFormat="1">
      <c r="A138" s="15"/>
      <c r="B138" s="281"/>
      <c r="C138" s="282"/>
      <c r="D138" s="261" t="s">
        <v>173</v>
      </c>
      <c r="E138" s="283" t="s">
        <v>1</v>
      </c>
      <c r="F138" s="284" t="s">
        <v>176</v>
      </c>
      <c r="G138" s="282"/>
      <c r="H138" s="285">
        <v>24.5</v>
      </c>
      <c r="I138" s="286"/>
      <c r="J138" s="282"/>
      <c r="K138" s="282"/>
      <c r="L138" s="287"/>
      <c r="M138" s="288"/>
      <c r="N138" s="289"/>
      <c r="O138" s="289"/>
      <c r="P138" s="289"/>
      <c r="Q138" s="289"/>
      <c r="R138" s="289"/>
      <c r="S138" s="289"/>
      <c r="T138" s="290"/>
      <c r="U138" s="15"/>
      <c r="V138" s="15"/>
      <c r="W138" s="15"/>
      <c r="X138" s="15"/>
      <c r="Y138" s="15"/>
      <c r="Z138" s="15"/>
      <c r="AA138" s="15"/>
      <c r="AB138" s="15"/>
      <c r="AC138" s="15"/>
      <c r="AD138" s="15"/>
      <c r="AE138" s="15"/>
      <c r="AT138" s="291" t="s">
        <v>173</v>
      </c>
      <c r="AU138" s="291" t="s">
        <v>90</v>
      </c>
      <c r="AV138" s="15" t="s">
        <v>177</v>
      </c>
      <c r="AW138" s="15" t="s">
        <v>32</v>
      </c>
      <c r="AX138" s="15" t="s">
        <v>80</v>
      </c>
      <c r="AY138" s="291" t="s">
        <v>165</v>
      </c>
    </row>
    <row r="139" s="16" customFormat="1">
      <c r="A139" s="16"/>
      <c r="B139" s="292"/>
      <c r="C139" s="293"/>
      <c r="D139" s="261" t="s">
        <v>173</v>
      </c>
      <c r="E139" s="294" t="s">
        <v>1</v>
      </c>
      <c r="F139" s="295" t="s">
        <v>178</v>
      </c>
      <c r="G139" s="293"/>
      <c r="H139" s="296">
        <v>24.5</v>
      </c>
      <c r="I139" s="297"/>
      <c r="J139" s="293"/>
      <c r="K139" s="293"/>
      <c r="L139" s="298"/>
      <c r="M139" s="299"/>
      <c r="N139" s="300"/>
      <c r="O139" s="300"/>
      <c r="P139" s="300"/>
      <c r="Q139" s="300"/>
      <c r="R139" s="300"/>
      <c r="S139" s="300"/>
      <c r="T139" s="301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T139" s="302" t="s">
        <v>173</v>
      </c>
      <c r="AU139" s="302" t="s">
        <v>90</v>
      </c>
      <c r="AV139" s="16" t="s">
        <v>171</v>
      </c>
      <c r="AW139" s="16" t="s">
        <v>32</v>
      </c>
      <c r="AX139" s="16" t="s">
        <v>88</v>
      </c>
      <c r="AY139" s="302" t="s">
        <v>165</v>
      </c>
    </row>
    <row r="140" s="2" customFormat="1" ht="44.25" customHeight="1">
      <c r="A140" s="41"/>
      <c r="B140" s="42"/>
      <c r="C140" s="246" t="s">
        <v>90</v>
      </c>
      <c r="D140" s="246" t="s">
        <v>167</v>
      </c>
      <c r="E140" s="247" t="s">
        <v>186</v>
      </c>
      <c r="F140" s="248" t="s">
        <v>187</v>
      </c>
      <c r="G140" s="249" t="s">
        <v>188</v>
      </c>
      <c r="H140" s="250">
        <v>2.089</v>
      </c>
      <c r="I140" s="251"/>
      <c r="J140" s="252">
        <f>ROUND(I140*H140,2)</f>
        <v>0</v>
      </c>
      <c r="K140" s="253"/>
      <c r="L140" s="44"/>
      <c r="M140" s="254" t="s">
        <v>1</v>
      </c>
      <c r="N140" s="255" t="s">
        <v>45</v>
      </c>
      <c r="O140" s="94"/>
      <c r="P140" s="256">
        <f>O140*H140</f>
        <v>0</v>
      </c>
      <c r="Q140" s="256">
        <v>0</v>
      </c>
      <c r="R140" s="256">
        <f>Q140*H140</f>
        <v>0</v>
      </c>
      <c r="S140" s="256">
        <v>0</v>
      </c>
      <c r="T140" s="257">
        <f>S140*H140</f>
        <v>0</v>
      </c>
      <c r="U140" s="41"/>
      <c r="V140" s="41"/>
      <c r="W140" s="41"/>
      <c r="X140" s="41"/>
      <c r="Y140" s="41"/>
      <c r="Z140" s="41"/>
      <c r="AA140" s="41"/>
      <c r="AB140" s="41"/>
      <c r="AC140" s="41"/>
      <c r="AD140" s="41"/>
      <c r="AE140" s="41"/>
      <c r="AR140" s="258" t="s">
        <v>171</v>
      </c>
      <c r="AT140" s="258" t="s">
        <v>167</v>
      </c>
      <c r="AU140" s="258" t="s">
        <v>90</v>
      </c>
      <c r="AY140" s="18" t="s">
        <v>165</v>
      </c>
      <c r="BE140" s="146">
        <f>IF(N140="základní",J140,0)</f>
        <v>0</v>
      </c>
      <c r="BF140" s="146">
        <f>IF(N140="snížená",J140,0)</f>
        <v>0</v>
      </c>
      <c r="BG140" s="146">
        <f>IF(N140="zákl. přenesená",J140,0)</f>
        <v>0</v>
      </c>
      <c r="BH140" s="146">
        <f>IF(N140="sníž. přenesená",J140,0)</f>
        <v>0</v>
      </c>
      <c r="BI140" s="146">
        <f>IF(N140="nulová",J140,0)</f>
        <v>0</v>
      </c>
      <c r="BJ140" s="18" t="s">
        <v>88</v>
      </c>
      <c r="BK140" s="146">
        <f>ROUND(I140*H140,2)</f>
        <v>0</v>
      </c>
      <c r="BL140" s="18" t="s">
        <v>171</v>
      </c>
      <c r="BM140" s="258" t="s">
        <v>757</v>
      </c>
    </row>
    <row r="141" s="14" customFormat="1">
      <c r="A141" s="14"/>
      <c r="B141" s="270"/>
      <c r="C141" s="271"/>
      <c r="D141" s="261" t="s">
        <v>173</v>
      </c>
      <c r="E141" s="272" t="s">
        <v>1</v>
      </c>
      <c r="F141" s="273" t="s">
        <v>758</v>
      </c>
      <c r="G141" s="271"/>
      <c r="H141" s="274">
        <v>2.089</v>
      </c>
      <c r="I141" s="275"/>
      <c r="J141" s="271"/>
      <c r="K141" s="271"/>
      <c r="L141" s="276"/>
      <c r="M141" s="277"/>
      <c r="N141" s="278"/>
      <c r="O141" s="278"/>
      <c r="P141" s="278"/>
      <c r="Q141" s="278"/>
      <c r="R141" s="278"/>
      <c r="S141" s="278"/>
      <c r="T141" s="279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T141" s="280" t="s">
        <v>173</v>
      </c>
      <c r="AU141" s="280" t="s">
        <v>90</v>
      </c>
      <c r="AV141" s="14" t="s">
        <v>90</v>
      </c>
      <c r="AW141" s="14" t="s">
        <v>32</v>
      </c>
      <c r="AX141" s="14" t="s">
        <v>80</v>
      </c>
      <c r="AY141" s="280" t="s">
        <v>165</v>
      </c>
    </row>
    <row r="142" s="15" customFormat="1">
      <c r="A142" s="15"/>
      <c r="B142" s="281"/>
      <c r="C142" s="282"/>
      <c r="D142" s="261" t="s">
        <v>173</v>
      </c>
      <c r="E142" s="283" t="s">
        <v>1</v>
      </c>
      <c r="F142" s="284" t="s">
        <v>176</v>
      </c>
      <c r="G142" s="282"/>
      <c r="H142" s="285">
        <v>2.089</v>
      </c>
      <c r="I142" s="286"/>
      <c r="J142" s="282"/>
      <c r="K142" s="282"/>
      <c r="L142" s="287"/>
      <c r="M142" s="288"/>
      <c r="N142" s="289"/>
      <c r="O142" s="289"/>
      <c r="P142" s="289"/>
      <c r="Q142" s="289"/>
      <c r="R142" s="289"/>
      <c r="S142" s="289"/>
      <c r="T142" s="290"/>
      <c r="U142" s="15"/>
      <c r="V142" s="15"/>
      <c r="W142" s="15"/>
      <c r="X142" s="15"/>
      <c r="Y142" s="15"/>
      <c r="Z142" s="15"/>
      <c r="AA142" s="15"/>
      <c r="AB142" s="15"/>
      <c r="AC142" s="15"/>
      <c r="AD142" s="15"/>
      <c r="AE142" s="15"/>
      <c r="AT142" s="291" t="s">
        <v>173</v>
      </c>
      <c r="AU142" s="291" t="s">
        <v>90</v>
      </c>
      <c r="AV142" s="15" t="s">
        <v>177</v>
      </c>
      <c r="AW142" s="15" t="s">
        <v>32</v>
      </c>
      <c r="AX142" s="15" t="s">
        <v>80</v>
      </c>
      <c r="AY142" s="291" t="s">
        <v>165</v>
      </c>
    </row>
    <row r="143" s="16" customFormat="1">
      <c r="A143" s="16"/>
      <c r="B143" s="292"/>
      <c r="C143" s="293"/>
      <c r="D143" s="261" t="s">
        <v>173</v>
      </c>
      <c r="E143" s="294" t="s">
        <v>1</v>
      </c>
      <c r="F143" s="295" t="s">
        <v>178</v>
      </c>
      <c r="G143" s="293"/>
      <c r="H143" s="296">
        <v>2.089</v>
      </c>
      <c r="I143" s="297"/>
      <c r="J143" s="293"/>
      <c r="K143" s="293"/>
      <c r="L143" s="298"/>
      <c r="M143" s="299"/>
      <c r="N143" s="300"/>
      <c r="O143" s="300"/>
      <c r="P143" s="300"/>
      <c r="Q143" s="300"/>
      <c r="R143" s="300"/>
      <c r="S143" s="300"/>
      <c r="T143" s="301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T143" s="302" t="s">
        <v>173</v>
      </c>
      <c r="AU143" s="302" t="s">
        <v>90</v>
      </c>
      <c r="AV143" s="16" t="s">
        <v>171</v>
      </c>
      <c r="AW143" s="16" t="s">
        <v>32</v>
      </c>
      <c r="AX143" s="16" t="s">
        <v>88</v>
      </c>
      <c r="AY143" s="302" t="s">
        <v>165</v>
      </c>
    </row>
    <row r="144" s="2" customFormat="1" ht="62.7" customHeight="1">
      <c r="A144" s="41"/>
      <c r="B144" s="42"/>
      <c r="C144" s="246" t="s">
        <v>177</v>
      </c>
      <c r="D144" s="246" t="s">
        <v>167</v>
      </c>
      <c r="E144" s="247" t="s">
        <v>759</v>
      </c>
      <c r="F144" s="248" t="s">
        <v>760</v>
      </c>
      <c r="G144" s="249" t="s">
        <v>188</v>
      </c>
      <c r="H144" s="250">
        <v>6.9889999999999999</v>
      </c>
      <c r="I144" s="251"/>
      <c r="J144" s="252">
        <f>ROUND(I144*H144,2)</f>
        <v>0</v>
      </c>
      <c r="K144" s="253"/>
      <c r="L144" s="44"/>
      <c r="M144" s="254" t="s">
        <v>1</v>
      </c>
      <c r="N144" s="255" t="s">
        <v>45</v>
      </c>
      <c r="O144" s="94"/>
      <c r="P144" s="256">
        <f>O144*H144</f>
        <v>0</v>
      </c>
      <c r="Q144" s="256">
        <v>0</v>
      </c>
      <c r="R144" s="256">
        <f>Q144*H144</f>
        <v>0</v>
      </c>
      <c r="S144" s="256">
        <v>0</v>
      </c>
      <c r="T144" s="257">
        <f>S144*H144</f>
        <v>0</v>
      </c>
      <c r="U144" s="41"/>
      <c r="V144" s="41"/>
      <c r="W144" s="41"/>
      <c r="X144" s="41"/>
      <c r="Y144" s="41"/>
      <c r="Z144" s="41"/>
      <c r="AA144" s="41"/>
      <c r="AB144" s="41"/>
      <c r="AC144" s="41"/>
      <c r="AD144" s="41"/>
      <c r="AE144" s="41"/>
      <c r="AR144" s="258" t="s">
        <v>171</v>
      </c>
      <c r="AT144" s="258" t="s">
        <v>167</v>
      </c>
      <c r="AU144" s="258" t="s">
        <v>90</v>
      </c>
      <c r="AY144" s="18" t="s">
        <v>165</v>
      </c>
      <c r="BE144" s="146">
        <f>IF(N144="základní",J144,0)</f>
        <v>0</v>
      </c>
      <c r="BF144" s="146">
        <f>IF(N144="snížená",J144,0)</f>
        <v>0</v>
      </c>
      <c r="BG144" s="146">
        <f>IF(N144="zákl. přenesená",J144,0)</f>
        <v>0</v>
      </c>
      <c r="BH144" s="146">
        <f>IF(N144="sníž. přenesená",J144,0)</f>
        <v>0</v>
      </c>
      <c r="BI144" s="146">
        <f>IF(N144="nulová",J144,0)</f>
        <v>0</v>
      </c>
      <c r="BJ144" s="18" t="s">
        <v>88</v>
      </c>
      <c r="BK144" s="146">
        <f>ROUND(I144*H144,2)</f>
        <v>0</v>
      </c>
      <c r="BL144" s="18" t="s">
        <v>171</v>
      </c>
      <c r="BM144" s="258" t="s">
        <v>761</v>
      </c>
    </row>
    <row r="145" s="14" customFormat="1">
      <c r="A145" s="14"/>
      <c r="B145" s="270"/>
      <c r="C145" s="271"/>
      <c r="D145" s="261" t="s">
        <v>173</v>
      </c>
      <c r="E145" s="272" t="s">
        <v>1</v>
      </c>
      <c r="F145" s="273" t="s">
        <v>762</v>
      </c>
      <c r="G145" s="271"/>
      <c r="H145" s="274">
        <v>6.9889999999999999</v>
      </c>
      <c r="I145" s="275"/>
      <c r="J145" s="271"/>
      <c r="K145" s="271"/>
      <c r="L145" s="276"/>
      <c r="M145" s="277"/>
      <c r="N145" s="278"/>
      <c r="O145" s="278"/>
      <c r="P145" s="278"/>
      <c r="Q145" s="278"/>
      <c r="R145" s="278"/>
      <c r="S145" s="278"/>
      <c r="T145" s="279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T145" s="280" t="s">
        <v>173</v>
      </c>
      <c r="AU145" s="280" t="s">
        <v>90</v>
      </c>
      <c r="AV145" s="14" t="s">
        <v>90</v>
      </c>
      <c r="AW145" s="14" t="s">
        <v>32</v>
      </c>
      <c r="AX145" s="14" t="s">
        <v>80</v>
      </c>
      <c r="AY145" s="280" t="s">
        <v>165</v>
      </c>
    </row>
    <row r="146" s="15" customFormat="1">
      <c r="A146" s="15"/>
      <c r="B146" s="281"/>
      <c r="C146" s="282"/>
      <c r="D146" s="261" t="s">
        <v>173</v>
      </c>
      <c r="E146" s="283" t="s">
        <v>1</v>
      </c>
      <c r="F146" s="284" t="s">
        <v>176</v>
      </c>
      <c r="G146" s="282"/>
      <c r="H146" s="285">
        <v>6.9889999999999999</v>
      </c>
      <c r="I146" s="286"/>
      <c r="J146" s="282"/>
      <c r="K146" s="282"/>
      <c r="L146" s="287"/>
      <c r="M146" s="288"/>
      <c r="N146" s="289"/>
      <c r="O146" s="289"/>
      <c r="P146" s="289"/>
      <c r="Q146" s="289"/>
      <c r="R146" s="289"/>
      <c r="S146" s="289"/>
      <c r="T146" s="290"/>
      <c r="U146" s="15"/>
      <c r="V146" s="15"/>
      <c r="W146" s="15"/>
      <c r="X146" s="15"/>
      <c r="Y146" s="15"/>
      <c r="Z146" s="15"/>
      <c r="AA146" s="15"/>
      <c r="AB146" s="15"/>
      <c r="AC146" s="15"/>
      <c r="AD146" s="15"/>
      <c r="AE146" s="15"/>
      <c r="AT146" s="291" t="s">
        <v>173</v>
      </c>
      <c r="AU146" s="291" t="s">
        <v>90</v>
      </c>
      <c r="AV146" s="15" t="s">
        <v>177</v>
      </c>
      <c r="AW146" s="15" t="s">
        <v>32</v>
      </c>
      <c r="AX146" s="15" t="s">
        <v>80</v>
      </c>
      <c r="AY146" s="291" t="s">
        <v>165</v>
      </c>
    </row>
    <row r="147" s="16" customFormat="1">
      <c r="A147" s="16"/>
      <c r="B147" s="292"/>
      <c r="C147" s="293"/>
      <c r="D147" s="261" t="s">
        <v>173</v>
      </c>
      <c r="E147" s="294" t="s">
        <v>1</v>
      </c>
      <c r="F147" s="295" t="s">
        <v>178</v>
      </c>
      <c r="G147" s="293"/>
      <c r="H147" s="296">
        <v>6.9889999999999999</v>
      </c>
      <c r="I147" s="297"/>
      <c r="J147" s="293"/>
      <c r="K147" s="293"/>
      <c r="L147" s="298"/>
      <c r="M147" s="299"/>
      <c r="N147" s="300"/>
      <c r="O147" s="300"/>
      <c r="P147" s="300"/>
      <c r="Q147" s="300"/>
      <c r="R147" s="300"/>
      <c r="S147" s="300"/>
      <c r="T147" s="301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T147" s="302" t="s">
        <v>173</v>
      </c>
      <c r="AU147" s="302" t="s">
        <v>90</v>
      </c>
      <c r="AV147" s="16" t="s">
        <v>171</v>
      </c>
      <c r="AW147" s="16" t="s">
        <v>32</v>
      </c>
      <c r="AX147" s="16" t="s">
        <v>88</v>
      </c>
      <c r="AY147" s="302" t="s">
        <v>165</v>
      </c>
    </row>
    <row r="148" s="2" customFormat="1" ht="44.25" customHeight="1">
      <c r="A148" s="41"/>
      <c r="B148" s="42"/>
      <c r="C148" s="246" t="s">
        <v>171</v>
      </c>
      <c r="D148" s="246" t="s">
        <v>167</v>
      </c>
      <c r="E148" s="247" t="s">
        <v>763</v>
      </c>
      <c r="F148" s="248" t="s">
        <v>764</v>
      </c>
      <c r="G148" s="249" t="s">
        <v>250</v>
      </c>
      <c r="H148" s="250">
        <v>13.978</v>
      </c>
      <c r="I148" s="251"/>
      <c r="J148" s="252">
        <f>ROUND(I148*H148,2)</f>
        <v>0</v>
      </c>
      <c r="K148" s="253"/>
      <c r="L148" s="44"/>
      <c r="M148" s="254" t="s">
        <v>1</v>
      </c>
      <c r="N148" s="255" t="s">
        <v>45</v>
      </c>
      <c r="O148" s="94"/>
      <c r="P148" s="256">
        <f>O148*H148</f>
        <v>0</v>
      </c>
      <c r="Q148" s="256">
        <v>0</v>
      </c>
      <c r="R148" s="256">
        <f>Q148*H148</f>
        <v>0</v>
      </c>
      <c r="S148" s="256">
        <v>0</v>
      </c>
      <c r="T148" s="257">
        <f>S148*H148</f>
        <v>0</v>
      </c>
      <c r="U148" s="41"/>
      <c r="V148" s="41"/>
      <c r="W148" s="41"/>
      <c r="X148" s="41"/>
      <c r="Y148" s="41"/>
      <c r="Z148" s="41"/>
      <c r="AA148" s="41"/>
      <c r="AB148" s="41"/>
      <c r="AC148" s="41"/>
      <c r="AD148" s="41"/>
      <c r="AE148" s="41"/>
      <c r="AR148" s="258" t="s">
        <v>171</v>
      </c>
      <c r="AT148" s="258" t="s">
        <v>167</v>
      </c>
      <c r="AU148" s="258" t="s">
        <v>90</v>
      </c>
      <c r="AY148" s="18" t="s">
        <v>165</v>
      </c>
      <c r="BE148" s="146">
        <f>IF(N148="základní",J148,0)</f>
        <v>0</v>
      </c>
      <c r="BF148" s="146">
        <f>IF(N148="snížená",J148,0)</f>
        <v>0</v>
      </c>
      <c r="BG148" s="146">
        <f>IF(N148="zákl. přenesená",J148,0)</f>
        <v>0</v>
      </c>
      <c r="BH148" s="146">
        <f>IF(N148="sníž. přenesená",J148,0)</f>
        <v>0</v>
      </c>
      <c r="BI148" s="146">
        <f>IF(N148="nulová",J148,0)</f>
        <v>0</v>
      </c>
      <c r="BJ148" s="18" t="s">
        <v>88</v>
      </c>
      <c r="BK148" s="146">
        <f>ROUND(I148*H148,2)</f>
        <v>0</v>
      </c>
      <c r="BL148" s="18" t="s">
        <v>171</v>
      </c>
      <c r="BM148" s="258" t="s">
        <v>765</v>
      </c>
    </row>
    <row r="149" s="14" customFormat="1">
      <c r="A149" s="14"/>
      <c r="B149" s="270"/>
      <c r="C149" s="271"/>
      <c r="D149" s="261" t="s">
        <v>173</v>
      </c>
      <c r="E149" s="271"/>
      <c r="F149" s="273" t="s">
        <v>766</v>
      </c>
      <c r="G149" s="271"/>
      <c r="H149" s="274">
        <v>13.978</v>
      </c>
      <c r="I149" s="275"/>
      <c r="J149" s="271"/>
      <c r="K149" s="271"/>
      <c r="L149" s="276"/>
      <c r="M149" s="277"/>
      <c r="N149" s="278"/>
      <c r="O149" s="278"/>
      <c r="P149" s="278"/>
      <c r="Q149" s="278"/>
      <c r="R149" s="278"/>
      <c r="S149" s="278"/>
      <c r="T149" s="279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T149" s="280" t="s">
        <v>173</v>
      </c>
      <c r="AU149" s="280" t="s">
        <v>90</v>
      </c>
      <c r="AV149" s="14" t="s">
        <v>90</v>
      </c>
      <c r="AW149" s="14" t="s">
        <v>4</v>
      </c>
      <c r="AX149" s="14" t="s">
        <v>88</v>
      </c>
      <c r="AY149" s="280" t="s">
        <v>165</v>
      </c>
    </row>
    <row r="150" s="2" customFormat="1" ht="33" customHeight="1">
      <c r="A150" s="41"/>
      <c r="B150" s="42"/>
      <c r="C150" s="246" t="s">
        <v>192</v>
      </c>
      <c r="D150" s="246" t="s">
        <v>167</v>
      </c>
      <c r="E150" s="247" t="s">
        <v>767</v>
      </c>
      <c r="F150" s="248" t="s">
        <v>768</v>
      </c>
      <c r="G150" s="249" t="s">
        <v>170</v>
      </c>
      <c r="H150" s="250">
        <v>24.5</v>
      </c>
      <c r="I150" s="251"/>
      <c r="J150" s="252">
        <f>ROUND(I150*H150,2)</f>
        <v>0</v>
      </c>
      <c r="K150" s="253"/>
      <c r="L150" s="44"/>
      <c r="M150" s="254" t="s">
        <v>1</v>
      </c>
      <c r="N150" s="255" t="s">
        <v>45</v>
      </c>
      <c r="O150" s="94"/>
      <c r="P150" s="256">
        <f>O150*H150</f>
        <v>0</v>
      </c>
      <c r="Q150" s="256">
        <v>0</v>
      </c>
      <c r="R150" s="256">
        <f>Q150*H150</f>
        <v>0</v>
      </c>
      <c r="S150" s="256">
        <v>0</v>
      </c>
      <c r="T150" s="257">
        <f>S150*H150</f>
        <v>0</v>
      </c>
      <c r="U150" s="41"/>
      <c r="V150" s="41"/>
      <c r="W150" s="41"/>
      <c r="X150" s="41"/>
      <c r="Y150" s="41"/>
      <c r="Z150" s="41"/>
      <c r="AA150" s="41"/>
      <c r="AB150" s="41"/>
      <c r="AC150" s="41"/>
      <c r="AD150" s="41"/>
      <c r="AE150" s="41"/>
      <c r="AR150" s="258" t="s">
        <v>171</v>
      </c>
      <c r="AT150" s="258" t="s">
        <v>167</v>
      </c>
      <c r="AU150" s="258" t="s">
        <v>90</v>
      </c>
      <c r="AY150" s="18" t="s">
        <v>165</v>
      </c>
      <c r="BE150" s="146">
        <f>IF(N150="základní",J150,0)</f>
        <v>0</v>
      </c>
      <c r="BF150" s="146">
        <f>IF(N150="snížená",J150,0)</f>
        <v>0</v>
      </c>
      <c r="BG150" s="146">
        <f>IF(N150="zákl. přenesená",J150,0)</f>
        <v>0</v>
      </c>
      <c r="BH150" s="146">
        <f>IF(N150="sníž. přenesená",J150,0)</f>
        <v>0</v>
      </c>
      <c r="BI150" s="146">
        <f>IF(N150="nulová",J150,0)</f>
        <v>0</v>
      </c>
      <c r="BJ150" s="18" t="s">
        <v>88</v>
      </c>
      <c r="BK150" s="146">
        <f>ROUND(I150*H150,2)</f>
        <v>0</v>
      </c>
      <c r="BL150" s="18" t="s">
        <v>171</v>
      </c>
      <c r="BM150" s="258" t="s">
        <v>769</v>
      </c>
    </row>
    <row r="151" s="12" customFormat="1" ht="22.8" customHeight="1">
      <c r="A151" s="12"/>
      <c r="B151" s="230"/>
      <c r="C151" s="231"/>
      <c r="D151" s="232" t="s">
        <v>79</v>
      </c>
      <c r="E151" s="244" t="s">
        <v>90</v>
      </c>
      <c r="F151" s="244" t="s">
        <v>229</v>
      </c>
      <c r="G151" s="231"/>
      <c r="H151" s="231"/>
      <c r="I151" s="234"/>
      <c r="J151" s="245">
        <f>BK151</f>
        <v>0</v>
      </c>
      <c r="K151" s="231"/>
      <c r="L151" s="236"/>
      <c r="M151" s="237"/>
      <c r="N151" s="238"/>
      <c r="O151" s="238"/>
      <c r="P151" s="239">
        <f>SUM(P152:P163)</f>
        <v>0</v>
      </c>
      <c r="Q151" s="238"/>
      <c r="R151" s="239">
        <f>SUM(R152:R163)</f>
        <v>4.9812101299999991</v>
      </c>
      <c r="S151" s="238"/>
      <c r="T151" s="240">
        <f>SUM(T152:T163)</f>
        <v>0</v>
      </c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R151" s="241" t="s">
        <v>88</v>
      </c>
      <c r="AT151" s="242" t="s">
        <v>79</v>
      </c>
      <c r="AU151" s="242" t="s">
        <v>88</v>
      </c>
      <c r="AY151" s="241" t="s">
        <v>165</v>
      </c>
      <c r="BK151" s="243">
        <f>SUM(BK152:BK163)</f>
        <v>0</v>
      </c>
    </row>
    <row r="152" s="2" customFormat="1" ht="33" customHeight="1">
      <c r="A152" s="41"/>
      <c r="B152" s="42"/>
      <c r="C152" s="246" t="s">
        <v>198</v>
      </c>
      <c r="D152" s="246" t="s">
        <v>167</v>
      </c>
      <c r="E152" s="247" t="s">
        <v>770</v>
      </c>
      <c r="F152" s="248" t="s">
        <v>771</v>
      </c>
      <c r="G152" s="249" t="s">
        <v>188</v>
      </c>
      <c r="H152" s="250">
        <v>2.1619999999999999</v>
      </c>
      <c r="I152" s="251"/>
      <c r="J152" s="252">
        <f>ROUND(I152*H152,2)</f>
        <v>0</v>
      </c>
      <c r="K152" s="253"/>
      <c r="L152" s="44"/>
      <c r="M152" s="254" t="s">
        <v>1</v>
      </c>
      <c r="N152" s="255" t="s">
        <v>45</v>
      </c>
      <c r="O152" s="94"/>
      <c r="P152" s="256">
        <f>O152*H152</f>
        <v>0</v>
      </c>
      <c r="Q152" s="256">
        <v>2.3010199999999998</v>
      </c>
      <c r="R152" s="256">
        <f>Q152*H152</f>
        <v>4.9748052399999994</v>
      </c>
      <c r="S152" s="256">
        <v>0</v>
      </c>
      <c r="T152" s="257">
        <f>S152*H152</f>
        <v>0</v>
      </c>
      <c r="U152" s="41"/>
      <c r="V152" s="41"/>
      <c r="W152" s="41"/>
      <c r="X152" s="41"/>
      <c r="Y152" s="41"/>
      <c r="Z152" s="41"/>
      <c r="AA152" s="41"/>
      <c r="AB152" s="41"/>
      <c r="AC152" s="41"/>
      <c r="AD152" s="41"/>
      <c r="AE152" s="41"/>
      <c r="AR152" s="258" t="s">
        <v>171</v>
      </c>
      <c r="AT152" s="258" t="s">
        <v>167</v>
      </c>
      <c r="AU152" s="258" t="s">
        <v>90</v>
      </c>
      <c r="AY152" s="18" t="s">
        <v>165</v>
      </c>
      <c r="BE152" s="146">
        <f>IF(N152="základní",J152,0)</f>
        <v>0</v>
      </c>
      <c r="BF152" s="146">
        <f>IF(N152="snížená",J152,0)</f>
        <v>0</v>
      </c>
      <c r="BG152" s="146">
        <f>IF(N152="zákl. přenesená",J152,0)</f>
        <v>0</v>
      </c>
      <c r="BH152" s="146">
        <f>IF(N152="sníž. přenesená",J152,0)</f>
        <v>0</v>
      </c>
      <c r="BI152" s="146">
        <f>IF(N152="nulová",J152,0)</f>
        <v>0</v>
      </c>
      <c r="BJ152" s="18" t="s">
        <v>88</v>
      </c>
      <c r="BK152" s="146">
        <f>ROUND(I152*H152,2)</f>
        <v>0</v>
      </c>
      <c r="BL152" s="18" t="s">
        <v>171</v>
      </c>
      <c r="BM152" s="258" t="s">
        <v>772</v>
      </c>
    </row>
    <row r="153" s="14" customFormat="1">
      <c r="A153" s="14"/>
      <c r="B153" s="270"/>
      <c r="C153" s="271"/>
      <c r="D153" s="261" t="s">
        <v>173</v>
      </c>
      <c r="E153" s="272" t="s">
        <v>1</v>
      </c>
      <c r="F153" s="273" t="s">
        <v>773</v>
      </c>
      <c r="G153" s="271"/>
      <c r="H153" s="274">
        <v>2.1619999999999999</v>
      </c>
      <c r="I153" s="275"/>
      <c r="J153" s="271"/>
      <c r="K153" s="271"/>
      <c r="L153" s="276"/>
      <c r="M153" s="277"/>
      <c r="N153" s="278"/>
      <c r="O153" s="278"/>
      <c r="P153" s="278"/>
      <c r="Q153" s="278"/>
      <c r="R153" s="278"/>
      <c r="S153" s="278"/>
      <c r="T153" s="279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T153" s="280" t="s">
        <v>173</v>
      </c>
      <c r="AU153" s="280" t="s">
        <v>90</v>
      </c>
      <c r="AV153" s="14" t="s">
        <v>90</v>
      </c>
      <c r="AW153" s="14" t="s">
        <v>32</v>
      </c>
      <c r="AX153" s="14" t="s">
        <v>80</v>
      </c>
      <c r="AY153" s="280" t="s">
        <v>165</v>
      </c>
    </row>
    <row r="154" s="15" customFormat="1">
      <c r="A154" s="15"/>
      <c r="B154" s="281"/>
      <c r="C154" s="282"/>
      <c r="D154" s="261" t="s">
        <v>173</v>
      </c>
      <c r="E154" s="283" t="s">
        <v>1</v>
      </c>
      <c r="F154" s="284" t="s">
        <v>176</v>
      </c>
      <c r="G154" s="282"/>
      <c r="H154" s="285">
        <v>2.1619999999999999</v>
      </c>
      <c r="I154" s="286"/>
      <c r="J154" s="282"/>
      <c r="K154" s="282"/>
      <c r="L154" s="287"/>
      <c r="M154" s="288"/>
      <c r="N154" s="289"/>
      <c r="O154" s="289"/>
      <c r="P154" s="289"/>
      <c r="Q154" s="289"/>
      <c r="R154" s="289"/>
      <c r="S154" s="289"/>
      <c r="T154" s="290"/>
      <c r="U154" s="15"/>
      <c r="V154" s="15"/>
      <c r="W154" s="15"/>
      <c r="X154" s="15"/>
      <c r="Y154" s="15"/>
      <c r="Z154" s="15"/>
      <c r="AA154" s="15"/>
      <c r="AB154" s="15"/>
      <c r="AC154" s="15"/>
      <c r="AD154" s="15"/>
      <c r="AE154" s="15"/>
      <c r="AT154" s="291" t="s">
        <v>173</v>
      </c>
      <c r="AU154" s="291" t="s">
        <v>90</v>
      </c>
      <c r="AV154" s="15" t="s">
        <v>177</v>
      </c>
      <c r="AW154" s="15" t="s">
        <v>32</v>
      </c>
      <c r="AX154" s="15" t="s">
        <v>80</v>
      </c>
      <c r="AY154" s="291" t="s">
        <v>165</v>
      </c>
    </row>
    <row r="155" s="16" customFormat="1">
      <c r="A155" s="16"/>
      <c r="B155" s="292"/>
      <c r="C155" s="293"/>
      <c r="D155" s="261" t="s">
        <v>173</v>
      </c>
      <c r="E155" s="294" t="s">
        <v>1</v>
      </c>
      <c r="F155" s="295" t="s">
        <v>178</v>
      </c>
      <c r="G155" s="293"/>
      <c r="H155" s="296">
        <v>2.1619999999999999</v>
      </c>
      <c r="I155" s="297"/>
      <c r="J155" s="293"/>
      <c r="K155" s="293"/>
      <c r="L155" s="298"/>
      <c r="M155" s="299"/>
      <c r="N155" s="300"/>
      <c r="O155" s="300"/>
      <c r="P155" s="300"/>
      <c r="Q155" s="300"/>
      <c r="R155" s="300"/>
      <c r="S155" s="300"/>
      <c r="T155" s="301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T155" s="302" t="s">
        <v>173</v>
      </c>
      <c r="AU155" s="302" t="s">
        <v>90</v>
      </c>
      <c r="AV155" s="16" t="s">
        <v>171</v>
      </c>
      <c r="AW155" s="16" t="s">
        <v>32</v>
      </c>
      <c r="AX155" s="16" t="s">
        <v>88</v>
      </c>
      <c r="AY155" s="302" t="s">
        <v>165</v>
      </c>
    </row>
    <row r="156" s="2" customFormat="1" ht="16.5" customHeight="1">
      <c r="A156" s="41"/>
      <c r="B156" s="42"/>
      <c r="C156" s="246" t="s">
        <v>202</v>
      </c>
      <c r="D156" s="246" t="s">
        <v>167</v>
      </c>
      <c r="E156" s="247" t="s">
        <v>262</v>
      </c>
      <c r="F156" s="248" t="s">
        <v>263</v>
      </c>
      <c r="G156" s="249" t="s">
        <v>170</v>
      </c>
      <c r="H156" s="250">
        <v>2.3809999999999998</v>
      </c>
      <c r="I156" s="251"/>
      <c r="J156" s="252">
        <f>ROUND(I156*H156,2)</f>
        <v>0</v>
      </c>
      <c r="K156" s="253"/>
      <c r="L156" s="44"/>
      <c r="M156" s="254" t="s">
        <v>1</v>
      </c>
      <c r="N156" s="255" t="s">
        <v>45</v>
      </c>
      <c r="O156" s="94"/>
      <c r="P156" s="256">
        <f>O156*H156</f>
        <v>0</v>
      </c>
      <c r="Q156" s="256">
        <v>0.0026900000000000001</v>
      </c>
      <c r="R156" s="256">
        <f>Q156*H156</f>
        <v>0.0064048899999999999</v>
      </c>
      <c r="S156" s="256">
        <v>0</v>
      </c>
      <c r="T156" s="257">
        <f>S156*H156</f>
        <v>0</v>
      </c>
      <c r="U156" s="41"/>
      <c r="V156" s="41"/>
      <c r="W156" s="41"/>
      <c r="X156" s="41"/>
      <c r="Y156" s="41"/>
      <c r="Z156" s="41"/>
      <c r="AA156" s="41"/>
      <c r="AB156" s="41"/>
      <c r="AC156" s="41"/>
      <c r="AD156" s="41"/>
      <c r="AE156" s="41"/>
      <c r="AR156" s="258" t="s">
        <v>171</v>
      </c>
      <c r="AT156" s="258" t="s">
        <v>167</v>
      </c>
      <c r="AU156" s="258" t="s">
        <v>90</v>
      </c>
      <c r="AY156" s="18" t="s">
        <v>165</v>
      </c>
      <c r="BE156" s="146">
        <f>IF(N156="základní",J156,0)</f>
        <v>0</v>
      </c>
      <c r="BF156" s="146">
        <f>IF(N156="snížená",J156,0)</f>
        <v>0</v>
      </c>
      <c r="BG156" s="146">
        <f>IF(N156="zákl. přenesená",J156,0)</f>
        <v>0</v>
      </c>
      <c r="BH156" s="146">
        <f>IF(N156="sníž. přenesená",J156,0)</f>
        <v>0</v>
      </c>
      <c r="BI156" s="146">
        <f>IF(N156="nulová",J156,0)</f>
        <v>0</v>
      </c>
      <c r="BJ156" s="18" t="s">
        <v>88</v>
      </c>
      <c r="BK156" s="146">
        <f>ROUND(I156*H156,2)</f>
        <v>0</v>
      </c>
      <c r="BL156" s="18" t="s">
        <v>171</v>
      </c>
      <c r="BM156" s="258" t="s">
        <v>774</v>
      </c>
    </row>
    <row r="157" s="14" customFormat="1">
      <c r="A157" s="14"/>
      <c r="B157" s="270"/>
      <c r="C157" s="271"/>
      <c r="D157" s="261" t="s">
        <v>173</v>
      </c>
      <c r="E157" s="272" t="s">
        <v>1</v>
      </c>
      <c r="F157" s="273" t="s">
        <v>775</v>
      </c>
      <c r="G157" s="271"/>
      <c r="H157" s="274">
        <v>2.3809999999999998</v>
      </c>
      <c r="I157" s="275"/>
      <c r="J157" s="271"/>
      <c r="K157" s="271"/>
      <c r="L157" s="276"/>
      <c r="M157" s="277"/>
      <c r="N157" s="278"/>
      <c r="O157" s="278"/>
      <c r="P157" s="278"/>
      <c r="Q157" s="278"/>
      <c r="R157" s="278"/>
      <c r="S157" s="278"/>
      <c r="T157" s="279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T157" s="280" t="s">
        <v>173</v>
      </c>
      <c r="AU157" s="280" t="s">
        <v>90</v>
      </c>
      <c r="AV157" s="14" t="s">
        <v>90</v>
      </c>
      <c r="AW157" s="14" t="s">
        <v>32</v>
      </c>
      <c r="AX157" s="14" t="s">
        <v>80</v>
      </c>
      <c r="AY157" s="280" t="s">
        <v>165</v>
      </c>
    </row>
    <row r="158" s="15" customFormat="1">
      <c r="A158" s="15"/>
      <c r="B158" s="281"/>
      <c r="C158" s="282"/>
      <c r="D158" s="261" t="s">
        <v>173</v>
      </c>
      <c r="E158" s="283" t="s">
        <v>1</v>
      </c>
      <c r="F158" s="284" t="s">
        <v>176</v>
      </c>
      <c r="G158" s="282"/>
      <c r="H158" s="285">
        <v>2.3809999999999998</v>
      </c>
      <c r="I158" s="286"/>
      <c r="J158" s="282"/>
      <c r="K158" s="282"/>
      <c r="L158" s="287"/>
      <c r="M158" s="288"/>
      <c r="N158" s="289"/>
      <c r="O158" s="289"/>
      <c r="P158" s="289"/>
      <c r="Q158" s="289"/>
      <c r="R158" s="289"/>
      <c r="S158" s="289"/>
      <c r="T158" s="290"/>
      <c r="U158" s="15"/>
      <c r="V158" s="15"/>
      <c r="W158" s="15"/>
      <c r="X158" s="15"/>
      <c r="Y158" s="15"/>
      <c r="Z158" s="15"/>
      <c r="AA158" s="15"/>
      <c r="AB158" s="15"/>
      <c r="AC158" s="15"/>
      <c r="AD158" s="15"/>
      <c r="AE158" s="15"/>
      <c r="AT158" s="291" t="s">
        <v>173</v>
      </c>
      <c r="AU158" s="291" t="s">
        <v>90</v>
      </c>
      <c r="AV158" s="15" t="s">
        <v>177</v>
      </c>
      <c r="AW158" s="15" t="s">
        <v>32</v>
      </c>
      <c r="AX158" s="15" t="s">
        <v>80</v>
      </c>
      <c r="AY158" s="291" t="s">
        <v>165</v>
      </c>
    </row>
    <row r="159" s="16" customFormat="1">
      <c r="A159" s="16"/>
      <c r="B159" s="292"/>
      <c r="C159" s="293"/>
      <c r="D159" s="261" t="s">
        <v>173</v>
      </c>
      <c r="E159" s="294" t="s">
        <v>1</v>
      </c>
      <c r="F159" s="295" t="s">
        <v>178</v>
      </c>
      <c r="G159" s="293"/>
      <c r="H159" s="296">
        <v>2.3809999999999998</v>
      </c>
      <c r="I159" s="297"/>
      <c r="J159" s="293"/>
      <c r="K159" s="293"/>
      <c r="L159" s="298"/>
      <c r="M159" s="299"/>
      <c r="N159" s="300"/>
      <c r="O159" s="300"/>
      <c r="P159" s="300"/>
      <c r="Q159" s="300"/>
      <c r="R159" s="300"/>
      <c r="S159" s="300"/>
      <c r="T159" s="301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T159" s="302" t="s">
        <v>173</v>
      </c>
      <c r="AU159" s="302" t="s">
        <v>90</v>
      </c>
      <c r="AV159" s="16" t="s">
        <v>171</v>
      </c>
      <c r="AW159" s="16" t="s">
        <v>32</v>
      </c>
      <c r="AX159" s="16" t="s">
        <v>88</v>
      </c>
      <c r="AY159" s="302" t="s">
        <v>165</v>
      </c>
    </row>
    <row r="160" s="2" customFormat="1" ht="16.5" customHeight="1">
      <c r="A160" s="41"/>
      <c r="B160" s="42"/>
      <c r="C160" s="246" t="s">
        <v>206</v>
      </c>
      <c r="D160" s="246" t="s">
        <v>167</v>
      </c>
      <c r="E160" s="247" t="s">
        <v>268</v>
      </c>
      <c r="F160" s="248" t="s">
        <v>269</v>
      </c>
      <c r="G160" s="249" t="s">
        <v>170</v>
      </c>
      <c r="H160" s="250">
        <v>2.3809999999999998</v>
      </c>
      <c r="I160" s="251"/>
      <c r="J160" s="252">
        <f>ROUND(I160*H160,2)</f>
        <v>0</v>
      </c>
      <c r="K160" s="253"/>
      <c r="L160" s="44"/>
      <c r="M160" s="254" t="s">
        <v>1</v>
      </c>
      <c r="N160" s="255" t="s">
        <v>45</v>
      </c>
      <c r="O160" s="94"/>
      <c r="P160" s="256">
        <f>O160*H160</f>
        <v>0</v>
      </c>
      <c r="Q160" s="256">
        <v>0</v>
      </c>
      <c r="R160" s="256">
        <f>Q160*H160</f>
        <v>0</v>
      </c>
      <c r="S160" s="256">
        <v>0</v>
      </c>
      <c r="T160" s="257">
        <f>S160*H160</f>
        <v>0</v>
      </c>
      <c r="U160" s="41"/>
      <c r="V160" s="41"/>
      <c r="W160" s="41"/>
      <c r="X160" s="41"/>
      <c r="Y160" s="41"/>
      <c r="Z160" s="41"/>
      <c r="AA160" s="41"/>
      <c r="AB160" s="41"/>
      <c r="AC160" s="41"/>
      <c r="AD160" s="41"/>
      <c r="AE160" s="41"/>
      <c r="AR160" s="258" t="s">
        <v>171</v>
      </c>
      <c r="AT160" s="258" t="s">
        <v>167</v>
      </c>
      <c r="AU160" s="258" t="s">
        <v>90</v>
      </c>
      <c r="AY160" s="18" t="s">
        <v>165</v>
      </c>
      <c r="BE160" s="146">
        <f>IF(N160="základní",J160,0)</f>
        <v>0</v>
      </c>
      <c r="BF160" s="146">
        <f>IF(N160="snížená",J160,0)</f>
        <v>0</v>
      </c>
      <c r="BG160" s="146">
        <f>IF(N160="zákl. přenesená",J160,0)</f>
        <v>0</v>
      </c>
      <c r="BH160" s="146">
        <f>IF(N160="sníž. přenesená",J160,0)</f>
        <v>0</v>
      </c>
      <c r="BI160" s="146">
        <f>IF(N160="nulová",J160,0)</f>
        <v>0</v>
      </c>
      <c r="BJ160" s="18" t="s">
        <v>88</v>
      </c>
      <c r="BK160" s="146">
        <f>ROUND(I160*H160,2)</f>
        <v>0</v>
      </c>
      <c r="BL160" s="18" t="s">
        <v>171</v>
      </c>
      <c r="BM160" s="258" t="s">
        <v>776</v>
      </c>
    </row>
    <row r="161" s="14" customFormat="1">
      <c r="A161" s="14"/>
      <c r="B161" s="270"/>
      <c r="C161" s="271"/>
      <c r="D161" s="261" t="s">
        <v>173</v>
      </c>
      <c r="E161" s="272" t="s">
        <v>1</v>
      </c>
      <c r="F161" s="273" t="s">
        <v>777</v>
      </c>
      <c r="G161" s="271"/>
      <c r="H161" s="274">
        <v>2.3809999999999998</v>
      </c>
      <c r="I161" s="275"/>
      <c r="J161" s="271"/>
      <c r="K161" s="271"/>
      <c r="L161" s="276"/>
      <c r="M161" s="277"/>
      <c r="N161" s="278"/>
      <c r="O161" s="278"/>
      <c r="P161" s="278"/>
      <c r="Q161" s="278"/>
      <c r="R161" s="278"/>
      <c r="S161" s="278"/>
      <c r="T161" s="279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T161" s="280" t="s">
        <v>173</v>
      </c>
      <c r="AU161" s="280" t="s">
        <v>90</v>
      </c>
      <c r="AV161" s="14" t="s">
        <v>90</v>
      </c>
      <c r="AW161" s="14" t="s">
        <v>32</v>
      </c>
      <c r="AX161" s="14" t="s">
        <v>80</v>
      </c>
      <c r="AY161" s="280" t="s">
        <v>165</v>
      </c>
    </row>
    <row r="162" s="15" customFormat="1">
      <c r="A162" s="15"/>
      <c r="B162" s="281"/>
      <c r="C162" s="282"/>
      <c r="D162" s="261" t="s">
        <v>173</v>
      </c>
      <c r="E162" s="283" t="s">
        <v>1</v>
      </c>
      <c r="F162" s="284" t="s">
        <v>176</v>
      </c>
      <c r="G162" s="282"/>
      <c r="H162" s="285">
        <v>2.3809999999999998</v>
      </c>
      <c r="I162" s="286"/>
      <c r="J162" s="282"/>
      <c r="K162" s="282"/>
      <c r="L162" s="287"/>
      <c r="M162" s="288"/>
      <c r="N162" s="289"/>
      <c r="O162" s="289"/>
      <c r="P162" s="289"/>
      <c r="Q162" s="289"/>
      <c r="R162" s="289"/>
      <c r="S162" s="289"/>
      <c r="T162" s="290"/>
      <c r="U162" s="15"/>
      <c r="V162" s="15"/>
      <c r="W162" s="15"/>
      <c r="X162" s="15"/>
      <c r="Y162" s="15"/>
      <c r="Z162" s="15"/>
      <c r="AA162" s="15"/>
      <c r="AB162" s="15"/>
      <c r="AC162" s="15"/>
      <c r="AD162" s="15"/>
      <c r="AE162" s="15"/>
      <c r="AT162" s="291" t="s">
        <v>173</v>
      </c>
      <c r="AU162" s="291" t="s">
        <v>90</v>
      </c>
      <c r="AV162" s="15" t="s">
        <v>177</v>
      </c>
      <c r="AW162" s="15" t="s">
        <v>32</v>
      </c>
      <c r="AX162" s="15" t="s">
        <v>80</v>
      </c>
      <c r="AY162" s="291" t="s">
        <v>165</v>
      </c>
    </row>
    <row r="163" s="16" customFormat="1">
      <c r="A163" s="16"/>
      <c r="B163" s="292"/>
      <c r="C163" s="293"/>
      <c r="D163" s="261" t="s">
        <v>173</v>
      </c>
      <c r="E163" s="294" t="s">
        <v>1</v>
      </c>
      <c r="F163" s="295" t="s">
        <v>178</v>
      </c>
      <c r="G163" s="293"/>
      <c r="H163" s="296">
        <v>2.3809999999999998</v>
      </c>
      <c r="I163" s="297"/>
      <c r="J163" s="293"/>
      <c r="K163" s="293"/>
      <c r="L163" s="298"/>
      <c r="M163" s="299"/>
      <c r="N163" s="300"/>
      <c r="O163" s="300"/>
      <c r="P163" s="300"/>
      <c r="Q163" s="300"/>
      <c r="R163" s="300"/>
      <c r="S163" s="300"/>
      <c r="T163" s="301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T163" s="302" t="s">
        <v>173</v>
      </c>
      <c r="AU163" s="302" t="s">
        <v>90</v>
      </c>
      <c r="AV163" s="16" t="s">
        <v>171</v>
      </c>
      <c r="AW163" s="16" t="s">
        <v>32</v>
      </c>
      <c r="AX163" s="16" t="s">
        <v>88</v>
      </c>
      <c r="AY163" s="302" t="s">
        <v>165</v>
      </c>
    </row>
    <row r="164" s="12" customFormat="1" ht="22.8" customHeight="1">
      <c r="A164" s="12"/>
      <c r="B164" s="230"/>
      <c r="C164" s="231"/>
      <c r="D164" s="232" t="s">
        <v>79</v>
      </c>
      <c r="E164" s="244" t="s">
        <v>177</v>
      </c>
      <c r="F164" s="244" t="s">
        <v>271</v>
      </c>
      <c r="G164" s="231"/>
      <c r="H164" s="231"/>
      <c r="I164" s="234"/>
      <c r="J164" s="245">
        <f>BK164</f>
        <v>0</v>
      </c>
      <c r="K164" s="231"/>
      <c r="L164" s="236"/>
      <c r="M164" s="237"/>
      <c r="N164" s="238"/>
      <c r="O164" s="238"/>
      <c r="P164" s="239">
        <f>SUM(P165:P176)</f>
        <v>0</v>
      </c>
      <c r="Q164" s="238"/>
      <c r="R164" s="239">
        <f>SUM(R165:R176)</f>
        <v>11.319278319999999</v>
      </c>
      <c r="S164" s="238"/>
      <c r="T164" s="240">
        <f>SUM(T165:T176)</f>
        <v>0</v>
      </c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  <c r="AE164" s="12"/>
      <c r="AR164" s="241" t="s">
        <v>88</v>
      </c>
      <c r="AT164" s="242" t="s">
        <v>79</v>
      </c>
      <c r="AU164" s="242" t="s">
        <v>88</v>
      </c>
      <c r="AY164" s="241" t="s">
        <v>165</v>
      </c>
      <c r="BK164" s="243">
        <f>SUM(BK165:BK176)</f>
        <v>0</v>
      </c>
    </row>
    <row r="165" s="2" customFormat="1" ht="37.8" customHeight="1">
      <c r="A165" s="41"/>
      <c r="B165" s="42"/>
      <c r="C165" s="246" t="s">
        <v>210</v>
      </c>
      <c r="D165" s="246" t="s">
        <v>167</v>
      </c>
      <c r="E165" s="247" t="s">
        <v>778</v>
      </c>
      <c r="F165" s="248" t="s">
        <v>779</v>
      </c>
      <c r="G165" s="249" t="s">
        <v>170</v>
      </c>
      <c r="H165" s="250">
        <v>24.951000000000001</v>
      </c>
      <c r="I165" s="251"/>
      <c r="J165" s="252">
        <f>ROUND(I165*H165,2)</f>
        <v>0</v>
      </c>
      <c r="K165" s="253"/>
      <c r="L165" s="44"/>
      <c r="M165" s="254" t="s">
        <v>1</v>
      </c>
      <c r="N165" s="255" t="s">
        <v>45</v>
      </c>
      <c r="O165" s="94"/>
      <c r="P165" s="256">
        <f>O165*H165</f>
        <v>0</v>
      </c>
      <c r="Q165" s="256">
        <v>0.42831999999999998</v>
      </c>
      <c r="R165" s="256">
        <f>Q165*H165</f>
        <v>10.687012319999999</v>
      </c>
      <c r="S165" s="256">
        <v>0</v>
      </c>
      <c r="T165" s="257">
        <f>S165*H165</f>
        <v>0</v>
      </c>
      <c r="U165" s="41"/>
      <c r="V165" s="41"/>
      <c r="W165" s="41"/>
      <c r="X165" s="41"/>
      <c r="Y165" s="41"/>
      <c r="Z165" s="41"/>
      <c r="AA165" s="41"/>
      <c r="AB165" s="41"/>
      <c r="AC165" s="41"/>
      <c r="AD165" s="41"/>
      <c r="AE165" s="41"/>
      <c r="AR165" s="258" t="s">
        <v>171</v>
      </c>
      <c r="AT165" s="258" t="s">
        <v>167</v>
      </c>
      <c r="AU165" s="258" t="s">
        <v>90</v>
      </c>
      <c r="AY165" s="18" t="s">
        <v>165</v>
      </c>
      <c r="BE165" s="146">
        <f>IF(N165="základní",J165,0)</f>
        <v>0</v>
      </c>
      <c r="BF165" s="146">
        <f>IF(N165="snížená",J165,0)</f>
        <v>0</v>
      </c>
      <c r="BG165" s="146">
        <f>IF(N165="zákl. přenesená",J165,0)</f>
        <v>0</v>
      </c>
      <c r="BH165" s="146">
        <f>IF(N165="sníž. přenesená",J165,0)</f>
        <v>0</v>
      </c>
      <c r="BI165" s="146">
        <f>IF(N165="nulová",J165,0)</f>
        <v>0</v>
      </c>
      <c r="BJ165" s="18" t="s">
        <v>88</v>
      </c>
      <c r="BK165" s="146">
        <f>ROUND(I165*H165,2)</f>
        <v>0</v>
      </c>
      <c r="BL165" s="18" t="s">
        <v>171</v>
      </c>
      <c r="BM165" s="258" t="s">
        <v>780</v>
      </c>
    </row>
    <row r="166" s="14" customFormat="1">
      <c r="A166" s="14"/>
      <c r="B166" s="270"/>
      <c r="C166" s="271"/>
      <c r="D166" s="261" t="s">
        <v>173</v>
      </c>
      <c r="E166" s="272" t="s">
        <v>1</v>
      </c>
      <c r="F166" s="273" t="s">
        <v>781</v>
      </c>
      <c r="G166" s="271"/>
      <c r="H166" s="274">
        <v>24.951000000000001</v>
      </c>
      <c r="I166" s="275"/>
      <c r="J166" s="271"/>
      <c r="K166" s="271"/>
      <c r="L166" s="276"/>
      <c r="M166" s="277"/>
      <c r="N166" s="278"/>
      <c r="O166" s="278"/>
      <c r="P166" s="278"/>
      <c r="Q166" s="278"/>
      <c r="R166" s="278"/>
      <c r="S166" s="278"/>
      <c r="T166" s="279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T166" s="280" t="s">
        <v>173</v>
      </c>
      <c r="AU166" s="280" t="s">
        <v>90</v>
      </c>
      <c r="AV166" s="14" t="s">
        <v>90</v>
      </c>
      <c r="AW166" s="14" t="s">
        <v>32</v>
      </c>
      <c r="AX166" s="14" t="s">
        <v>80</v>
      </c>
      <c r="AY166" s="280" t="s">
        <v>165</v>
      </c>
    </row>
    <row r="167" s="15" customFormat="1">
      <c r="A167" s="15"/>
      <c r="B167" s="281"/>
      <c r="C167" s="282"/>
      <c r="D167" s="261" t="s">
        <v>173</v>
      </c>
      <c r="E167" s="283" t="s">
        <v>1</v>
      </c>
      <c r="F167" s="284" t="s">
        <v>176</v>
      </c>
      <c r="G167" s="282"/>
      <c r="H167" s="285">
        <v>24.951000000000001</v>
      </c>
      <c r="I167" s="286"/>
      <c r="J167" s="282"/>
      <c r="K167" s="282"/>
      <c r="L167" s="287"/>
      <c r="M167" s="288"/>
      <c r="N167" s="289"/>
      <c r="O167" s="289"/>
      <c r="P167" s="289"/>
      <c r="Q167" s="289"/>
      <c r="R167" s="289"/>
      <c r="S167" s="289"/>
      <c r="T167" s="290"/>
      <c r="U167" s="15"/>
      <c r="V167" s="15"/>
      <c r="W167" s="15"/>
      <c r="X167" s="15"/>
      <c r="Y167" s="15"/>
      <c r="Z167" s="15"/>
      <c r="AA167" s="15"/>
      <c r="AB167" s="15"/>
      <c r="AC167" s="15"/>
      <c r="AD167" s="15"/>
      <c r="AE167" s="15"/>
      <c r="AT167" s="291" t="s">
        <v>173</v>
      </c>
      <c r="AU167" s="291" t="s">
        <v>90</v>
      </c>
      <c r="AV167" s="15" t="s">
        <v>177</v>
      </c>
      <c r="AW167" s="15" t="s">
        <v>32</v>
      </c>
      <c r="AX167" s="15" t="s">
        <v>80</v>
      </c>
      <c r="AY167" s="291" t="s">
        <v>165</v>
      </c>
    </row>
    <row r="168" s="16" customFormat="1">
      <c r="A168" s="16"/>
      <c r="B168" s="292"/>
      <c r="C168" s="293"/>
      <c r="D168" s="261" t="s">
        <v>173</v>
      </c>
      <c r="E168" s="294" t="s">
        <v>1</v>
      </c>
      <c r="F168" s="295" t="s">
        <v>178</v>
      </c>
      <c r="G168" s="293"/>
      <c r="H168" s="296">
        <v>24.951000000000001</v>
      </c>
      <c r="I168" s="297"/>
      <c r="J168" s="293"/>
      <c r="K168" s="293"/>
      <c r="L168" s="298"/>
      <c r="M168" s="299"/>
      <c r="N168" s="300"/>
      <c r="O168" s="300"/>
      <c r="P168" s="300"/>
      <c r="Q168" s="300"/>
      <c r="R168" s="300"/>
      <c r="S168" s="300"/>
      <c r="T168" s="301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T168" s="302" t="s">
        <v>173</v>
      </c>
      <c r="AU168" s="302" t="s">
        <v>90</v>
      </c>
      <c r="AV168" s="16" t="s">
        <v>171</v>
      </c>
      <c r="AW168" s="16" t="s">
        <v>32</v>
      </c>
      <c r="AX168" s="16" t="s">
        <v>88</v>
      </c>
      <c r="AY168" s="302" t="s">
        <v>165</v>
      </c>
    </row>
    <row r="169" s="2" customFormat="1" ht="37.8" customHeight="1">
      <c r="A169" s="41"/>
      <c r="B169" s="42"/>
      <c r="C169" s="246" t="s">
        <v>214</v>
      </c>
      <c r="D169" s="246" t="s">
        <v>167</v>
      </c>
      <c r="E169" s="247" t="s">
        <v>782</v>
      </c>
      <c r="F169" s="248" t="s">
        <v>783</v>
      </c>
      <c r="G169" s="249" t="s">
        <v>250</v>
      </c>
      <c r="H169" s="250">
        <v>0.20000000000000001</v>
      </c>
      <c r="I169" s="251"/>
      <c r="J169" s="252">
        <f>ROUND(I169*H169,2)</f>
        <v>0</v>
      </c>
      <c r="K169" s="253"/>
      <c r="L169" s="44"/>
      <c r="M169" s="254" t="s">
        <v>1</v>
      </c>
      <c r="N169" s="255" t="s">
        <v>45</v>
      </c>
      <c r="O169" s="94"/>
      <c r="P169" s="256">
        <f>O169*H169</f>
        <v>0</v>
      </c>
      <c r="Q169" s="256">
        <v>1.04922</v>
      </c>
      <c r="R169" s="256">
        <f>Q169*H169</f>
        <v>0.20984400000000003</v>
      </c>
      <c r="S169" s="256">
        <v>0</v>
      </c>
      <c r="T169" s="257">
        <f>S169*H169</f>
        <v>0</v>
      </c>
      <c r="U169" s="41"/>
      <c r="V169" s="41"/>
      <c r="W169" s="41"/>
      <c r="X169" s="41"/>
      <c r="Y169" s="41"/>
      <c r="Z169" s="41"/>
      <c r="AA169" s="41"/>
      <c r="AB169" s="41"/>
      <c r="AC169" s="41"/>
      <c r="AD169" s="41"/>
      <c r="AE169" s="41"/>
      <c r="AR169" s="258" t="s">
        <v>171</v>
      </c>
      <c r="AT169" s="258" t="s">
        <v>167</v>
      </c>
      <c r="AU169" s="258" t="s">
        <v>90</v>
      </c>
      <c r="AY169" s="18" t="s">
        <v>165</v>
      </c>
      <c r="BE169" s="146">
        <f>IF(N169="základní",J169,0)</f>
        <v>0</v>
      </c>
      <c r="BF169" s="146">
        <f>IF(N169="snížená",J169,0)</f>
        <v>0</v>
      </c>
      <c r="BG169" s="146">
        <f>IF(N169="zákl. přenesená",J169,0)</f>
        <v>0</v>
      </c>
      <c r="BH169" s="146">
        <f>IF(N169="sníž. přenesená",J169,0)</f>
        <v>0</v>
      </c>
      <c r="BI169" s="146">
        <f>IF(N169="nulová",J169,0)</f>
        <v>0</v>
      </c>
      <c r="BJ169" s="18" t="s">
        <v>88</v>
      </c>
      <c r="BK169" s="146">
        <f>ROUND(I169*H169,2)</f>
        <v>0</v>
      </c>
      <c r="BL169" s="18" t="s">
        <v>171</v>
      </c>
      <c r="BM169" s="258" t="s">
        <v>784</v>
      </c>
    </row>
    <row r="170" s="14" customFormat="1">
      <c r="A170" s="14"/>
      <c r="B170" s="270"/>
      <c r="C170" s="271"/>
      <c r="D170" s="261" t="s">
        <v>173</v>
      </c>
      <c r="E170" s="272" t="s">
        <v>1</v>
      </c>
      <c r="F170" s="273" t="s">
        <v>785</v>
      </c>
      <c r="G170" s="271"/>
      <c r="H170" s="274">
        <v>0.20000000000000001</v>
      </c>
      <c r="I170" s="275"/>
      <c r="J170" s="271"/>
      <c r="K170" s="271"/>
      <c r="L170" s="276"/>
      <c r="M170" s="277"/>
      <c r="N170" s="278"/>
      <c r="O170" s="278"/>
      <c r="P170" s="278"/>
      <c r="Q170" s="278"/>
      <c r="R170" s="278"/>
      <c r="S170" s="278"/>
      <c r="T170" s="279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T170" s="280" t="s">
        <v>173</v>
      </c>
      <c r="AU170" s="280" t="s">
        <v>90</v>
      </c>
      <c r="AV170" s="14" t="s">
        <v>90</v>
      </c>
      <c r="AW170" s="14" t="s">
        <v>32</v>
      </c>
      <c r="AX170" s="14" t="s">
        <v>80</v>
      </c>
      <c r="AY170" s="280" t="s">
        <v>165</v>
      </c>
    </row>
    <row r="171" s="15" customFormat="1">
      <c r="A171" s="15"/>
      <c r="B171" s="281"/>
      <c r="C171" s="282"/>
      <c r="D171" s="261" t="s">
        <v>173</v>
      </c>
      <c r="E171" s="283" t="s">
        <v>1</v>
      </c>
      <c r="F171" s="284" t="s">
        <v>176</v>
      </c>
      <c r="G171" s="282"/>
      <c r="H171" s="285">
        <v>0.20000000000000001</v>
      </c>
      <c r="I171" s="286"/>
      <c r="J171" s="282"/>
      <c r="K171" s="282"/>
      <c r="L171" s="287"/>
      <c r="M171" s="288"/>
      <c r="N171" s="289"/>
      <c r="O171" s="289"/>
      <c r="P171" s="289"/>
      <c r="Q171" s="289"/>
      <c r="R171" s="289"/>
      <c r="S171" s="289"/>
      <c r="T171" s="290"/>
      <c r="U171" s="15"/>
      <c r="V171" s="15"/>
      <c r="W171" s="15"/>
      <c r="X171" s="15"/>
      <c r="Y171" s="15"/>
      <c r="Z171" s="15"/>
      <c r="AA171" s="15"/>
      <c r="AB171" s="15"/>
      <c r="AC171" s="15"/>
      <c r="AD171" s="15"/>
      <c r="AE171" s="15"/>
      <c r="AT171" s="291" t="s">
        <v>173</v>
      </c>
      <c r="AU171" s="291" t="s">
        <v>90</v>
      </c>
      <c r="AV171" s="15" t="s">
        <v>177</v>
      </c>
      <c r="AW171" s="15" t="s">
        <v>32</v>
      </c>
      <c r="AX171" s="15" t="s">
        <v>80</v>
      </c>
      <c r="AY171" s="291" t="s">
        <v>165</v>
      </c>
    </row>
    <row r="172" s="16" customFormat="1">
      <c r="A172" s="16"/>
      <c r="B172" s="292"/>
      <c r="C172" s="293"/>
      <c r="D172" s="261" t="s">
        <v>173</v>
      </c>
      <c r="E172" s="294" t="s">
        <v>1</v>
      </c>
      <c r="F172" s="295" t="s">
        <v>178</v>
      </c>
      <c r="G172" s="293"/>
      <c r="H172" s="296">
        <v>0.20000000000000001</v>
      </c>
      <c r="I172" s="297"/>
      <c r="J172" s="293"/>
      <c r="K172" s="293"/>
      <c r="L172" s="298"/>
      <c r="M172" s="299"/>
      <c r="N172" s="300"/>
      <c r="O172" s="300"/>
      <c r="P172" s="300"/>
      <c r="Q172" s="300"/>
      <c r="R172" s="300"/>
      <c r="S172" s="300"/>
      <c r="T172" s="301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T172" s="302" t="s">
        <v>173</v>
      </c>
      <c r="AU172" s="302" t="s">
        <v>90</v>
      </c>
      <c r="AV172" s="16" t="s">
        <v>171</v>
      </c>
      <c r="AW172" s="16" t="s">
        <v>32</v>
      </c>
      <c r="AX172" s="16" t="s">
        <v>88</v>
      </c>
      <c r="AY172" s="302" t="s">
        <v>165</v>
      </c>
    </row>
    <row r="173" s="2" customFormat="1" ht="49.05" customHeight="1">
      <c r="A173" s="41"/>
      <c r="B173" s="42"/>
      <c r="C173" s="246" t="s">
        <v>218</v>
      </c>
      <c r="D173" s="246" t="s">
        <v>167</v>
      </c>
      <c r="E173" s="247" t="s">
        <v>786</v>
      </c>
      <c r="F173" s="248" t="s">
        <v>787</v>
      </c>
      <c r="G173" s="249" t="s">
        <v>306</v>
      </c>
      <c r="H173" s="250">
        <v>11.605</v>
      </c>
      <c r="I173" s="251"/>
      <c r="J173" s="252">
        <f>ROUND(I173*H173,2)</f>
        <v>0</v>
      </c>
      <c r="K173" s="253"/>
      <c r="L173" s="44"/>
      <c r="M173" s="254" t="s">
        <v>1</v>
      </c>
      <c r="N173" s="255" t="s">
        <v>45</v>
      </c>
      <c r="O173" s="94"/>
      <c r="P173" s="256">
        <f>O173*H173</f>
        <v>0</v>
      </c>
      <c r="Q173" s="256">
        <v>0.036400000000000002</v>
      </c>
      <c r="R173" s="256">
        <f>Q173*H173</f>
        <v>0.42242200000000002</v>
      </c>
      <c r="S173" s="256">
        <v>0</v>
      </c>
      <c r="T173" s="257">
        <f>S173*H173</f>
        <v>0</v>
      </c>
      <c r="U173" s="41"/>
      <c r="V173" s="41"/>
      <c r="W173" s="41"/>
      <c r="X173" s="41"/>
      <c r="Y173" s="41"/>
      <c r="Z173" s="41"/>
      <c r="AA173" s="41"/>
      <c r="AB173" s="41"/>
      <c r="AC173" s="41"/>
      <c r="AD173" s="41"/>
      <c r="AE173" s="41"/>
      <c r="AR173" s="258" t="s">
        <v>171</v>
      </c>
      <c r="AT173" s="258" t="s">
        <v>167</v>
      </c>
      <c r="AU173" s="258" t="s">
        <v>90</v>
      </c>
      <c r="AY173" s="18" t="s">
        <v>165</v>
      </c>
      <c r="BE173" s="146">
        <f>IF(N173="základní",J173,0)</f>
        <v>0</v>
      </c>
      <c r="BF173" s="146">
        <f>IF(N173="snížená",J173,0)</f>
        <v>0</v>
      </c>
      <c r="BG173" s="146">
        <f>IF(N173="zákl. přenesená",J173,0)</f>
        <v>0</v>
      </c>
      <c r="BH173" s="146">
        <f>IF(N173="sníž. přenesená",J173,0)</f>
        <v>0</v>
      </c>
      <c r="BI173" s="146">
        <f>IF(N173="nulová",J173,0)</f>
        <v>0</v>
      </c>
      <c r="BJ173" s="18" t="s">
        <v>88</v>
      </c>
      <c r="BK173" s="146">
        <f>ROUND(I173*H173,2)</f>
        <v>0</v>
      </c>
      <c r="BL173" s="18" t="s">
        <v>171</v>
      </c>
      <c r="BM173" s="258" t="s">
        <v>788</v>
      </c>
    </row>
    <row r="174" s="14" customFormat="1">
      <c r="A174" s="14"/>
      <c r="B174" s="270"/>
      <c r="C174" s="271"/>
      <c r="D174" s="261" t="s">
        <v>173</v>
      </c>
      <c r="E174" s="272" t="s">
        <v>1</v>
      </c>
      <c r="F174" s="273" t="s">
        <v>789</v>
      </c>
      <c r="G174" s="271"/>
      <c r="H174" s="274">
        <v>11.605</v>
      </c>
      <c r="I174" s="275"/>
      <c r="J174" s="271"/>
      <c r="K174" s="271"/>
      <c r="L174" s="276"/>
      <c r="M174" s="277"/>
      <c r="N174" s="278"/>
      <c r="O174" s="278"/>
      <c r="P174" s="278"/>
      <c r="Q174" s="278"/>
      <c r="R174" s="278"/>
      <c r="S174" s="278"/>
      <c r="T174" s="279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T174" s="280" t="s">
        <v>173</v>
      </c>
      <c r="AU174" s="280" t="s">
        <v>90</v>
      </c>
      <c r="AV174" s="14" t="s">
        <v>90</v>
      </c>
      <c r="AW174" s="14" t="s">
        <v>32</v>
      </c>
      <c r="AX174" s="14" t="s">
        <v>80</v>
      </c>
      <c r="AY174" s="280" t="s">
        <v>165</v>
      </c>
    </row>
    <row r="175" s="15" customFormat="1">
      <c r="A175" s="15"/>
      <c r="B175" s="281"/>
      <c r="C175" s="282"/>
      <c r="D175" s="261" t="s">
        <v>173</v>
      </c>
      <c r="E175" s="283" t="s">
        <v>1</v>
      </c>
      <c r="F175" s="284" t="s">
        <v>176</v>
      </c>
      <c r="G175" s="282"/>
      <c r="H175" s="285">
        <v>11.605</v>
      </c>
      <c r="I175" s="286"/>
      <c r="J175" s="282"/>
      <c r="K175" s="282"/>
      <c r="L175" s="287"/>
      <c r="M175" s="288"/>
      <c r="N175" s="289"/>
      <c r="O175" s="289"/>
      <c r="P175" s="289"/>
      <c r="Q175" s="289"/>
      <c r="R175" s="289"/>
      <c r="S175" s="289"/>
      <c r="T175" s="290"/>
      <c r="U175" s="15"/>
      <c r="V175" s="15"/>
      <c r="W175" s="15"/>
      <c r="X175" s="15"/>
      <c r="Y175" s="15"/>
      <c r="Z175" s="15"/>
      <c r="AA175" s="15"/>
      <c r="AB175" s="15"/>
      <c r="AC175" s="15"/>
      <c r="AD175" s="15"/>
      <c r="AE175" s="15"/>
      <c r="AT175" s="291" t="s">
        <v>173</v>
      </c>
      <c r="AU175" s="291" t="s">
        <v>90</v>
      </c>
      <c r="AV175" s="15" t="s">
        <v>177</v>
      </c>
      <c r="AW175" s="15" t="s">
        <v>32</v>
      </c>
      <c r="AX175" s="15" t="s">
        <v>80</v>
      </c>
      <c r="AY175" s="291" t="s">
        <v>165</v>
      </c>
    </row>
    <row r="176" s="16" customFormat="1">
      <c r="A176" s="16"/>
      <c r="B176" s="292"/>
      <c r="C176" s="293"/>
      <c r="D176" s="261" t="s">
        <v>173</v>
      </c>
      <c r="E176" s="294" t="s">
        <v>1</v>
      </c>
      <c r="F176" s="295" t="s">
        <v>178</v>
      </c>
      <c r="G176" s="293"/>
      <c r="H176" s="296">
        <v>11.605</v>
      </c>
      <c r="I176" s="297"/>
      <c r="J176" s="293"/>
      <c r="K176" s="293"/>
      <c r="L176" s="298"/>
      <c r="M176" s="299"/>
      <c r="N176" s="300"/>
      <c r="O176" s="300"/>
      <c r="P176" s="300"/>
      <c r="Q176" s="300"/>
      <c r="R176" s="300"/>
      <c r="S176" s="300"/>
      <c r="T176" s="301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T176" s="302" t="s">
        <v>173</v>
      </c>
      <c r="AU176" s="302" t="s">
        <v>90</v>
      </c>
      <c r="AV176" s="16" t="s">
        <v>171</v>
      </c>
      <c r="AW176" s="16" t="s">
        <v>32</v>
      </c>
      <c r="AX176" s="16" t="s">
        <v>88</v>
      </c>
      <c r="AY176" s="302" t="s">
        <v>165</v>
      </c>
    </row>
    <row r="177" s="12" customFormat="1" ht="22.8" customHeight="1">
      <c r="A177" s="12"/>
      <c r="B177" s="230"/>
      <c r="C177" s="231"/>
      <c r="D177" s="232" t="s">
        <v>79</v>
      </c>
      <c r="E177" s="244" t="s">
        <v>192</v>
      </c>
      <c r="F177" s="244" t="s">
        <v>790</v>
      </c>
      <c r="G177" s="231"/>
      <c r="H177" s="231"/>
      <c r="I177" s="234"/>
      <c r="J177" s="245">
        <f>BK177</f>
        <v>0</v>
      </c>
      <c r="K177" s="231"/>
      <c r="L177" s="236"/>
      <c r="M177" s="237"/>
      <c r="N177" s="238"/>
      <c r="O177" s="238"/>
      <c r="P177" s="239">
        <f>SUM(P178:P187)</f>
        <v>0</v>
      </c>
      <c r="Q177" s="238"/>
      <c r="R177" s="239">
        <f>SUM(R178:R187)</f>
        <v>9.9702283999999999</v>
      </c>
      <c r="S177" s="238"/>
      <c r="T177" s="240">
        <f>SUM(T178:T187)</f>
        <v>0</v>
      </c>
      <c r="U177" s="12"/>
      <c r="V177" s="12"/>
      <c r="W177" s="12"/>
      <c r="X177" s="12"/>
      <c r="Y177" s="12"/>
      <c r="Z177" s="12"/>
      <c r="AA177" s="12"/>
      <c r="AB177" s="12"/>
      <c r="AC177" s="12"/>
      <c r="AD177" s="12"/>
      <c r="AE177" s="12"/>
      <c r="AR177" s="241" t="s">
        <v>88</v>
      </c>
      <c r="AT177" s="242" t="s">
        <v>79</v>
      </c>
      <c r="AU177" s="242" t="s">
        <v>88</v>
      </c>
      <c r="AY177" s="241" t="s">
        <v>165</v>
      </c>
      <c r="BK177" s="243">
        <f>SUM(BK178:BK187)</f>
        <v>0</v>
      </c>
    </row>
    <row r="178" s="2" customFormat="1" ht="37.8" customHeight="1">
      <c r="A178" s="41"/>
      <c r="B178" s="42"/>
      <c r="C178" s="246" t="s">
        <v>8</v>
      </c>
      <c r="D178" s="246" t="s">
        <v>167</v>
      </c>
      <c r="E178" s="247" t="s">
        <v>791</v>
      </c>
      <c r="F178" s="248" t="s">
        <v>792</v>
      </c>
      <c r="G178" s="249" t="s">
        <v>170</v>
      </c>
      <c r="H178" s="250">
        <v>17.440000000000001</v>
      </c>
      <c r="I178" s="251"/>
      <c r="J178" s="252">
        <f>ROUND(I178*H178,2)</f>
        <v>0</v>
      </c>
      <c r="K178" s="253"/>
      <c r="L178" s="44"/>
      <c r="M178" s="254" t="s">
        <v>1</v>
      </c>
      <c r="N178" s="255" t="s">
        <v>45</v>
      </c>
      <c r="O178" s="94"/>
      <c r="P178" s="256">
        <f>O178*H178</f>
        <v>0</v>
      </c>
      <c r="Q178" s="256">
        <v>0.36834</v>
      </c>
      <c r="R178" s="256">
        <f>Q178*H178</f>
        <v>6.4238496000000005</v>
      </c>
      <c r="S178" s="256">
        <v>0</v>
      </c>
      <c r="T178" s="257">
        <f>S178*H178</f>
        <v>0</v>
      </c>
      <c r="U178" s="41"/>
      <c r="V178" s="41"/>
      <c r="W178" s="41"/>
      <c r="X178" s="41"/>
      <c r="Y178" s="41"/>
      <c r="Z178" s="41"/>
      <c r="AA178" s="41"/>
      <c r="AB178" s="41"/>
      <c r="AC178" s="41"/>
      <c r="AD178" s="41"/>
      <c r="AE178" s="41"/>
      <c r="AR178" s="258" t="s">
        <v>171</v>
      </c>
      <c r="AT178" s="258" t="s">
        <v>167</v>
      </c>
      <c r="AU178" s="258" t="s">
        <v>90</v>
      </c>
      <c r="AY178" s="18" t="s">
        <v>165</v>
      </c>
      <c r="BE178" s="146">
        <f>IF(N178="základní",J178,0)</f>
        <v>0</v>
      </c>
      <c r="BF178" s="146">
        <f>IF(N178="snížená",J178,0)</f>
        <v>0</v>
      </c>
      <c r="BG178" s="146">
        <f>IF(N178="zákl. přenesená",J178,0)</f>
        <v>0</v>
      </c>
      <c r="BH178" s="146">
        <f>IF(N178="sníž. přenesená",J178,0)</f>
        <v>0</v>
      </c>
      <c r="BI178" s="146">
        <f>IF(N178="nulová",J178,0)</f>
        <v>0</v>
      </c>
      <c r="BJ178" s="18" t="s">
        <v>88</v>
      </c>
      <c r="BK178" s="146">
        <f>ROUND(I178*H178,2)</f>
        <v>0</v>
      </c>
      <c r="BL178" s="18" t="s">
        <v>171</v>
      </c>
      <c r="BM178" s="258" t="s">
        <v>793</v>
      </c>
    </row>
    <row r="179" s="14" customFormat="1">
      <c r="A179" s="14"/>
      <c r="B179" s="270"/>
      <c r="C179" s="271"/>
      <c r="D179" s="261" t="s">
        <v>173</v>
      </c>
      <c r="E179" s="272" t="s">
        <v>1</v>
      </c>
      <c r="F179" s="273" t="s">
        <v>794</v>
      </c>
      <c r="G179" s="271"/>
      <c r="H179" s="274">
        <v>17.440000000000001</v>
      </c>
      <c r="I179" s="275"/>
      <c r="J179" s="271"/>
      <c r="K179" s="271"/>
      <c r="L179" s="276"/>
      <c r="M179" s="277"/>
      <c r="N179" s="278"/>
      <c r="O179" s="278"/>
      <c r="P179" s="278"/>
      <c r="Q179" s="278"/>
      <c r="R179" s="278"/>
      <c r="S179" s="278"/>
      <c r="T179" s="279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T179" s="280" t="s">
        <v>173</v>
      </c>
      <c r="AU179" s="280" t="s">
        <v>90</v>
      </c>
      <c r="AV179" s="14" t="s">
        <v>90</v>
      </c>
      <c r="AW179" s="14" t="s">
        <v>32</v>
      </c>
      <c r="AX179" s="14" t="s">
        <v>80</v>
      </c>
      <c r="AY179" s="280" t="s">
        <v>165</v>
      </c>
    </row>
    <row r="180" s="15" customFormat="1">
      <c r="A180" s="15"/>
      <c r="B180" s="281"/>
      <c r="C180" s="282"/>
      <c r="D180" s="261" t="s">
        <v>173</v>
      </c>
      <c r="E180" s="283" t="s">
        <v>1</v>
      </c>
      <c r="F180" s="284" t="s">
        <v>176</v>
      </c>
      <c r="G180" s="282"/>
      <c r="H180" s="285">
        <v>17.440000000000001</v>
      </c>
      <c r="I180" s="286"/>
      <c r="J180" s="282"/>
      <c r="K180" s="282"/>
      <c r="L180" s="287"/>
      <c r="M180" s="288"/>
      <c r="N180" s="289"/>
      <c r="O180" s="289"/>
      <c r="P180" s="289"/>
      <c r="Q180" s="289"/>
      <c r="R180" s="289"/>
      <c r="S180" s="289"/>
      <c r="T180" s="290"/>
      <c r="U180" s="15"/>
      <c r="V180" s="15"/>
      <c r="W180" s="15"/>
      <c r="X180" s="15"/>
      <c r="Y180" s="15"/>
      <c r="Z180" s="15"/>
      <c r="AA180" s="15"/>
      <c r="AB180" s="15"/>
      <c r="AC180" s="15"/>
      <c r="AD180" s="15"/>
      <c r="AE180" s="15"/>
      <c r="AT180" s="291" t="s">
        <v>173</v>
      </c>
      <c r="AU180" s="291" t="s">
        <v>90</v>
      </c>
      <c r="AV180" s="15" t="s">
        <v>177</v>
      </c>
      <c r="AW180" s="15" t="s">
        <v>32</v>
      </c>
      <c r="AX180" s="15" t="s">
        <v>80</v>
      </c>
      <c r="AY180" s="291" t="s">
        <v>165</v>
      </c>
    </row>
    <row r="181" s="16" customFormat="1">
      <c r="A181" s="16"/>
      <c r="B181" s="292"/>
      <c r="C181" s="293"/>
      <c r="D181" s="261" t="s">
        <v>173</v>
      </c>
      <c r="E181" s="294" t="s">
        <v>1</v>
      </c>
      <c r="F181" s="295" t="s">
        <v>178</v>
      </c>
      <c r="G181" s="293"/>
      <c r="H181" s="296">
        <v>17.440000000000001</v>
      </c>
      <c r="I181" s="297"/>
      <c r="J181" s="293"/>
      <c r="K181" s="293"/>
      <c r="L181" s="298"/>
      <c r="M181" s="299"/>
      <c r="N181" s="300"/>
      <c r="O181" s="300"/>
      <c r="P181" s="300"/>
      <c r="Q181" s="300"/>
      <c r="R181" s="300"/>
      <c r="S181" s="300"/>
      <c r="T181" s="301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T181" s="302" t="s">
        <v>173</v>
      </c>
      <c r="AU181" s="302" t="s">
        <v>90</v>
      </c>
      <c r="AV181" s="16" t="s">
        <v>171</v>
      </c>
      <c r="AW181" s="16" t="s">
        <v>32</v>
      </c>
      <c r="AX181" s="16" t="s">
        <v>88</v>
      </c>
      <c r="AY181" s="302" t="s">
        <v>165</v>
      </c>
    </row>
    <row r="182" s="2" customFormat="1" ht="78" customHeight="1">
      <c r="A182" s="41"/>
      <c r="B182" s="42"/>
      <c r="C182" s="246" t="s">
        <v>225</v>
      </c>
      <c r="D182" s="246" t="s">
        <v>167</v>
      </c>
      <c r="E182" s="247" t="s">
        <v>795</v>
      </c>
      <c r="F182" s="248" t="s">
        <v>796</v>
      </c>
      <c r="G182" s="249" t="s">
        <v>170</v>
      </c>
      <c r="H182" s="250">
        <v>17.440000000000001</v>
      </c>
      <c r="I182" s="251"/>
      <c r="J182" s="252">
        <f>ROUND(I182*H182,2)</f>
        <v>0</v>
      </c>
      <c r="K182" s="253"/>
      <c r="L182" s="44"/>
      <c r="M182" s="254" t="s">
        <v>1</v>
      </c>
      <c r="N182" s="255" t="s">
        <v>45</v>
      </c>
      <c r="O182" s="94"/>
      <c r="P182" s="256">
        <f>O182*H182</f>
        <v>0</v>
      </c>
      <c r="Q182" s="256">
        <v>0.089219999999999994</v>
      </c>
      <c r="R182" s="256">
        <f>Q182*H182</f>
        <v>1.5559968</v>
      </c>
      <c r="S182" s="256">
        <v>0</v>
      </c>
      <c r="T182" s="257">
        <f>S182*H182</f>
        <v>0</v>
      </c>
      <c r="U182" s="41"/>
      <c r="V182" s="41"/>
      <c r="W182" s="41"/>
      <c r="X182" s="41"/>
      <c r="Y182" s="41"/>
      <c r="Z182" s="41"/>
      <c r="AA182" s="41"/>
      <c r="AB182" s="41"/>
      <c r="AC182" s="41"/>
      <c r="AD182" s="41"/>
      <c r="AE182" s="41"/>
      <c r="AR182" s="258" t="s">
        <v>171</v>
      </c>
      <c r="AT182" s="258" t="s">
        <v>167</v>
      </c>
      <c r="AU182" s="258" t="s">
        <v>90</v>
      </c>
      <c r="AY182" s="18" t="s">
        <v>165</v>
      </c>
      <c r="BE182" s="146">
        <f>IF(N182="základní",J182,0)</f>
        <v>0</v>
      </c>
      <c r="BF182" s="146">
        <f>IF(N182="snížená",J182,0)</f>
        <v>0</v>
      </c>
      <c r="BG182" s="146">
        <f>IF(N182="zákl. přenesená",J182,0)</f>
        <v>0</v>
      </c>
      <c r="BH182" s="146">
        <f>IF(N182="sníž. přenesená",J182,0)</f>
        <v>0</v>
      </c>
      <c r="BI182" s="146">
        <f>IF(N182="nulová",J182,0)</f>
        <v>0</v>
      </c>
      <c r="BJ182" s="18" t="s">
        <v>88</v>
      </c>
      <c r="BK182" s="146">
        <f>ROUND(I182*H182,2)</f>
        <v>0</v>
      </c>
      <c r="BL182" s="18" t="s">
        <v>171</v>
      </c>
      <c r="BM182" s="258" t="s">
        <v>797</v>
      </c>
    </row>
    <row r="183" s="14" customFormat="1">
      <c r="A183" s="14"/>
      <c r="B183" s="270"/>
      <c r="C183" s="271"/>
      <c r="D183" s="261" t="s">
        <v>173</v>
      </c>
      <c r="E183" s="272" t="s">
        <v>1</v>
      </c>
      <c r="F183" s="273" t="s">
        <v>798</v>
      </c>
      <c r="G183" s="271"/>
      <c r="H183" s="274">
        <v>17.440000000000001</v>
      </c>
      <c r="I183" s="275"/>
      <c r="J183" s="271"/>
      <c r="K183" s="271"/>
      <c r="L183" s="276"/>
      <c r="M183" s="277"/>
      <c r="N183" s="278"/>
      <c r="O183" s="278"/>
      <c r="P183" s="278"/>
      <c r="Q183" s="278"/>
      <c r="R183" s="278"/>
      <c r="S183" s="278"/>
      <c r="T183" s="279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T183" s="280" t="s">
        <v>173</v>
      </c>
      <c r="AU183" s="280" t="s">
        <v>90</v>
      </c>
      <c r="AV183" s="14" t="s">
        <v>90</v>
      </c>
      <c r="AW183" s="14" t="s">
        <v>32</v>
      </c>
      <c r="AX183" s="14" t="s">
        <v>80</v>
      </c>
      <c r="AY183" s="280" t="s">
        <v>165</v>
      </c>
    </row>
    <row r="184" s="15" customFormat="1">
      <c r="A184" s="15"/>
      <c r="B184" s="281"/>
      <c r="C184" s="282"/>
      <c r="D184" s="261" t="s">
        <v>173</v>
      </c>
      <c r="E184" s="283" t="s">
        <v>1</v>
      </c>
      <c r="F184" s="284" t="s">
        <v>176</v>
      </c>
      <c r="G184" s="282"/>
      <c r="H184" s="285">
        <v>17.440000000000001</v>
      </c>
      <c r="I184" s="286"/>
      <c r="J184" s="282"/>
      <c r="K184" s="282"/>
      <c r="L184" s="287"/>
      <c r="M184" s="288"/>
      <c r="N184" s="289"/>
      <c r="O184" s="289"/>
      <c r="P184" s="289"/>
      <c r="Q184" s="289"/>
      <c r="R184" s="289"/>
      <c r="S184" s="289"/>
      <c r="T184" s="290"/>
      <c r="U184" s="15"/>
      <c r="V184" s="15"/>
      <c r="W184" s="15"/>
      <c r="X184" s="15"/>
      <c r="Y184" s="15"/>
      <c r="Z184" s="15"/>
      <c r="AA184" s="15"/>
      <c r="AB184" s="15"/>
      <c r="AC184" s="15"/>
      <c r="AD184" s="15"/>
      <c r="AE184" s="15"/>
      <c r="AT184" s="291" t="s">
        <v>173</v>
      </c>
      <c r="AU184" s="291" t="s">
        <v>90</v>
      </c>
      <c r="AV184" s="15" t="s">
        <v>177</v>
      </c>
      <c r="AW184" s="15" t="s">
        <v>32</v>
      </c>
      <c r="AX184" s="15" t="s">
        <v>80</v>
      </c>
      <c r="AY184" s="291" t="s">
        <v>165</v>
      </c>
    </row>
    <row r="185" s="16" customFormat="1">
      <c r="A185" s="16"/>
      <c r="B185" s="292"/>
      <c r="C185" s="293"/>
      <c r="D185" s="261" t="s">
        <v>173</v>
      </c>
      <c r="E185" s="294" t="s">
        <v>1</v>
      </c>
      <c r="F185" s="295" t="s">
        <v>178</v>
      </c>
      <c r="G185" s="293"/>
      <c r="H185" s="296">
        <v>17.440000000000001</v>
      </c>
      <c r="I185" s="297"/>
      <c r="J185" s="293"/>
      <c r="K185" s="293"/>
      <c r="L185" s="298"/>
      <c r="M185" s="299"/>
      <c r="N185" s="300"/>
      <c r="O185" s="300"/>
      <c r="P185" s="300"/>
      <c r="Q185" s="300"/>
      <c r="R185" s="300"/>
      <c r="S185" s="300"/>
      <c r="T185" s="301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T185" s="302" t="s">
        <v>173</v>
      </c>
      <c r="AU185" s="302" t="s">
        <v>90</v>
      </c>
      <c r="AV185" s="16" t="s">
        <v>171</v>
      </c>
      <c r="AW185" s="16" t="s">
        <v>32</v>
      </c>
      <c r="AX185" s="16" t="s">
        <v>88</v>
      </c>
      <c r="AY185" s="302" t="s">
        <v>165</v>
      </c>
    </row>
    <row r="186" s="2" customFormat="1" ht="16.5" customHeight="1">
      <c r="A186" s="41"/>
      <c r="B186" s="42"/>
      <c r="C186" s="303" t="s">
        <v>230</v>
      </c>
      <c r="D186" s="303" t="s">
        <v>566</v>
      </c>
      <c r="E186" s="304" t="s">
        <v>799</v>
      </c>
      <c r="F186" s="305" t="s">
        <v>800</v>
      </c>
      <c r="G186" s="306" t="s">
        <v>170</v>
      </c>
      <c r="H186" s="307">
        <v>17.614000000000001</v>
      </c>
      <c r="I186" s="308"/>
      <c r="J186" s="309">
        <f>ROUND(I186*H186,2)</f>
        <v>0</v>
      </c>
      <c r="K186" s="310"/>
      <c r="L186" s="311"/>
      <c r="M186" s="312" t="s">
        <v>1</v>
      </c>
      <c r="N186" s="313" t="s">
        <v>45</v>
      </c>
      <c r="O186" s="94"/>
      <c r="P186" s="256">
        <f>O186*H186</f>
        <v>0</v>
      </c>
      <c r="Q186" s="256">
        <v>0.113</v>
      </c>
      <c r="R186" s="256">
        <f>Q186*H186</f>
        <v>1.9903820000000001</v>
      </c>
      <c r="S186" s="256">
        <v>0</v>
      </c>
      <c r="T186" s="257">
        <f>S186*H186</f>
        <v>0</v>
      </c>
      <c r="U186" s="41"/>
      <c r="V186" s="41"/>
      <c r="W186" s="41"/>
      <c r="X186" s="41"/>
      <c r="Y186" s="41"/>
      <c r="Z186" s="41"/>
      <c r="AA186" s="41"/>
      <c r="AB186" s="41"/>
      <c r="AC186" s="41"/>
      <c r="AD186" s="41"/>
      <c r="AE186" s="41"/>
      <c r="AR186" s="258" t="s">
        <v>206</v>
      </c>
      <c r="AT186" s="258" t="s">
        <v>566</v>
      </c>
      <c r="AU186" s="258" t="s">
        <v>90</v>
      </c>
      <c r="AY186" s="18" t="s">
        <v>165</v>
      </c>
      <c r="BE186" s="146">
        <f>IF(N186="základní",J186,0)</f>
        <v>0</v>
      </c>
      <c r="BF186" s="146">
        <f>IF(N186="snížená",J186,0)</f>
        <v>0</v>
      </c>
      <c r="BG186" s="146">
        <f>IF(N186="zákl. přenesená",J186,0)</f>
        <v>0</v>
      </c>
      <c r="BH186" s="146">
        <f>IF(N186="sníž. přenesená",J186,0)</f>
        <v>0</v>
      </c>
      <c r="BI186" s="146">
        <f>IF(N186="nulová",J186,0)</f>
        <v>0</v>
      </c>
      <c r="BJ186" s="18" t="s">
        <v>88</v>
      </c>
      <c r="BK186" s="146">
        <f>ROUND(I186*H186,2)</f>
        <v>0</v>
      </c>
      <c r="BL186" s="18" t="s">
        <v>171</v>
      </c>
      <c r="BM186" s="258" t="s">
        <v>801</v>
      </c>
    </row>
    <row r="187" s="14" customFormat="1">
      <c r="A187" s="14"/>
      <c r="B187" s="270"/>
      <c r="C187" s="271"/>
      <c r="D187" s="261" t="s">
        <v>173</v>
      </c>
      <c r="E187" s="271"/>
      <c r="F187" s="273" t="s">
        <v>802</v>
      </c>
      <c r="G187" s="271"/>
      <c r="H187" s="274">
        <v>17.614000000000001</v>
      </c>
      <c r="I187" s="275"/>
      <c r="J187" s="271"/>
      <c r="K187" s="271"/>
      <c r="L187" s="276"/>
      <c r="M187" s="277"/>
      <c r="N187" s="278"/>
      <c r="O187" s="278"/>
      <c r="P187" s="278"/>
      <c r="Q187" s="278"/>
      <c r="R187" s="278"/>
      <c r="S187" s="278"/>
      <c r="T187" s="279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T187" s="280" t="s">
        <v>173</v>
      </c>
      <c r="AU187" s="280" t="s">
        <v>90</v>
      </c>
      <c r="AV187" s="14" t="s">
        <v>90</v>
      </c>
      <c r="AW187" s="14" t="s">
        <v>4</v>
      </c>
      <c r="AX187" s="14" t="s">
        <v>88</v>
      </c>
      <c r="AY187" s="280" t="s">
        <v>165</v>
      </c>
    </row>
    <row r="188" s="12" customFormat="1" ht="22.8" customHeight="1">
      <c r="A188" s="12"/>
      <c r="B188" s="230"/>
      <c r="C188" s="231"/>
      <c r="D188" s="232" t="s">
        <v>79</v>
      </c>
      <c r="E188" s="244" t="s">
        <v>198</v>
      </c>
      <c r="F188" s="244" t="s">
        <v>315</v>
      </c>
      <c r="G188" s="231"/>
      <c r="H188" s="231"/>
      <c r="I188" s="234"/>
      <c r="J188" s="245">
        <f>BK188</f>
        <v>0</v>
      </c>
      <c r="K188" s="231"/>
      <c r="L188" s="236"/>
      <c r="M188" s="237"/>
      <c r="N188" s="238"/>
      <c r="O188" s="238"/>
      <c r="P188" s="239">
        <f>SUM(P189:P192)</f>
        <v>0</v>
      </c>
      <c r="Q188" s="238"/>
      <c r="R188" s="239">
        <f>SUM(R189:R192)</f>
        <v>1.20042615</v>
      </c>
      <c r="S188" s="238"/>
      <c r="T188" s="240">
        <f>SUM(T189:T192)</f>
        <v>0</v>
      </c>
      <c r="U188" s="12"/>
      <c r="V188" s="12"/>
      <c r="W188" s="12"/>
      <c r="X188" s="12"/>
      <c r="Y188" s="12"/>
      <c r="Z188" s="12"/>
      <c r="AA188" s="12"/>
      <c r="AB188" s="12"/>
      <c r="AC188" s="12"/>
      <c r="AD188" s="12"/>
      <c r="AE188" s="12"/>
      <c r="AR188" s="241" t="s">
        <v>88</v>
      </c>
      <c r="AT188" s="242" t="s">
        <v>79</v>
      </c>
      <c r="AU188" s="242" t="s">
        <v>88</v>
      </c>
      <c r="AY188" s="241" t="s">
        <v>165</v>
      </c>
      <c r="BK188" s="243">
        <f>SUM(BK189:BK192)</f>
        <v>0</v>
      </c>
    </row>
    <row r="189" s="2" customFormat="1" ht="44.25" customHeight="1">
      <c r="A189" s="41"/>
      <c r="B189" s="42"/>
      <c r="C189" s="246" t="s">
        <v>237</v>
      </c>
      <c r="D189" s="246" t="s">
        <v>167</v>
      </c>
      <c r="E189" s="247" t="s">
        <v>409</v>
      </c>
      <c r="F189" s="248" t="s">
        <v>803</v>
      </c>
      <c r="G189" s="249" t="s">
        <v>306</v>
      </c>
      <c r="H189" s="250">
        <v>6.1050000000000004</v>
      </c>
      <c r="I189" s="251"/>
      <c r="J189" s="252">
        <f>ROUND(I189*H189,2)</f>
        <v>0</v>
      </c>
      <c r="K189" s="253"/>
      <c r="L189" s="44"/>
      <c r="M189" s="254" t="s">
        <v>1</v>
      </c>
      <c r="N189" s="255" t="s">
        <v>45</v>
      </c>
      <c r="O189" s="94"/>
      <c r="P189" s="256">
        <f>O189*H189</f>
        <v>0</v>
      </c>
      <c r="Q189" s="256">
        <v>0.19663</v>
      </c>
      <c r="R189" s="256">
        <f>Q189*H189</f>
        <v>1.20042615</v>
      </c>
      <c r="S189" s="256">
        <v>0</v>
      </c>
      <c r="T189" s="257">
        <f>S189*H189</f>
        <v>0</v>
      </c>
      <c r="U189" s="41"/>
      <c r="V189" s="41"/>
      <c r="W189" s="41"/>
      <c r="X189" s="41"/>
      <c r="Y189" s="41"/>
      <c r="Z189" s="41"/>
      <c r="AA189" s="41"/>
      <c r="AB189" s="41"/>
      <c r="AC189" s="41"/>
      <c r="AD189" s="41"/>
      <c r="AE189" s="41"/>
      <c r="AR189" s="258" t="s">
        <v>171</v>
      </c>
      <c r="AT189" s="258" t="s">
        <v>167</v>
      </c>
      <c r="AU189" s="258" t="s">
        <v>90</v>
      </c>
      <c r="AY189" s="18" t="s">
        <v>165</v>
      </c>
      <c r="BE189" s="146">
        <f>IF(N189="základní",J189,0)</f>
        <v>0</v>
      </c>
      <c r="BF189" s="146">
        <f>IF(N189="snížená",J189,0)</f>
        <v>0</v>
      </c>
      <c r="BG189" s="146">
        <f>IF(N189="zákl. přenesená",J189,0)</f>
        <v>0</v>
      </c>
      <c r="BH189" s="146">
        <f>IF(N189="sníž. přenesená",J189,0)</f>
        <v>0</v>
      </c>
      <c r="BI189" s="146">
        <f>IF(N189="nulová",J189,0)</f>
        <v>0</v>
      </c>
      <c r="BJ189" s="18" t="s">
        <v>88</v>
      </c>
      <c r="BK189" s="146">
        <f>ROUND(I189*H189,2)</f>
        <v>0</v>
      </c>
      <c r="BL189" s="18" t="s">
        <v>171</v>
      </c>
      <c r="BM189" s="258" t="s">
        <v>804</v>
      </c>
    </row>
    <row r="190" s="14" customFormat="1">
      <c r="A190" s="14"/>
      <c r="B190" s="270"/>
      <c r="C190" s="271"/>
      <c r="D190" s="261" t="s">
        <v>173</v>
      </c>
      <c r="E190" s="272" t="s">
        <v>1</v>
      </c>
      <c r="F190" s="273" t="s">
        <v>805</v>
      </c>
      <c r="G190" s="271"/>
      <c r="H190" s="274">
        <v>6.1050000000000004</v>
      </c>
      <c r="I190" s="275"/>
      <c r="J190" s="271"/>
      <c r="K190" s="271"/>
      <c r="L190" s="276"/>
      <c r="M190" s="277"/>
      <c r="N190" s="278"/>
      <c r="O190" s="278"/>
      <c r="P190" s="278"/>
      <c r="Q190" s="278"/>
      <c r="R190" s="278"/>
      <c r="S190" s="278"/>
      <c r="T190" s="279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T190" s="280" t="s">
        <v>173</v>
      </c>
      <c r="AU190" s="280" t="s">
        <v>90</v>
      </c>
      <c r="AV190" s="14" t="s">
        <v>90</v>
      </c>
      <c r="AW190" s="14" t="s">
        <v>32</v>
      </c>
      <c r="AX190" s="14" t="s">
        <v>80</v>
      </c>
      <c r="AY190" s="280" t="s">
        <v>165</v>
      </c>
    </row>
    <row r="191" s="15" customFormat="1">
      <c r="A191" s="15"/>
      <c r="B191" s="281"/>
      <c r="C191" s="282"/>
      <c r="D191" s="261" t="s">
        <v>173</v>
      </c>
      <c r="E191" s="283" t="s">
        <v>1</v>
      </c>
      <c r="F191" s="284" t="s">
        <v>176</v>
      </c>
      <c r="G191" s="282"/>
      <c r="H191" s="285">
        <v>6.1050000000000004</v>
      </c>
      <c r="I191" s="286"/>
      <c r="J191" s="282"/>
      <c r="K191" s="282"/>
      <c r="L191" s="287"/>
      <c r="M191" s="288"/>
      <c r="N191" s="289"/>
      <c r="O191" s="289"/>
      <c r="P191" s="289"/>
      <c r="Q191" s="289"/>
      <c r="R191" s="289"/>
      <c r="S191" s="289"/>
      <c r="T191" s="290"/>
      <c r="U191" s="15"/>
      <c r="V191" s="15"/>
      <c r="W191" s="15"/>
      <c r="X191" s="15"/>
      <c r="Y191" s="15"/>
      <c r="Z191" s="15"/>
      <c r="AA191" s="15"/>
      <c r="AB191" s="15"/>
      <c r="AC191" s="15"/>
      <c r="AD191" s="15"/>
      <c r="AE191" s="15"/>
      <c r="AT191" s="291" t="s">
        <v>173</v>
      </c>
      <c r="AU191" s="291" t="s">
        <v>90</v>
      </c>
      <c r="AV191" s="15" t="s">
        <v>177</v>
      </c>
      <c r="AW191" s="15" t="s">
        <v>32</v>
      </c>
      <c r="AX191" s="15" t="s">
        <v>80</v>
      </c>
      <c r="AY191" s="291" t="s">
        <v>165</v>
      </c>
    </row>
    <row r="192" s="16" customFormat="1">
      <c r="A192" s="16"/>
      <c r="B192" s="292"/>
      <c r="C192" s="293"/>
      <c r="D192" s="261" t="s">
        <v>173</v>
      </c>
      <c r="E192" s="294" t="s">
        <v>1</v>
      </c>
      <c r="F192" s="295" t="s">
        <v>178</v>
      </c>
      <c r="G192" s="293"/>
      <c r="H192" s="296">
        <v>6.1050000000000004</v>
      </c>
      <c r="I192" s="297"/>
      <c r="J192" s="293"/>
      <c r="K192" s="293"/>
      <c r="L192" s="298"/>
      <c r="M192" s="299"/>
      <c r="N192" s="300"/>
      <c r="O192" s="300"/>
      <c r="P192" s="300"/>
      <c r="Q192" s="300"/>
      <c r="R192" s="300"/>
      <c r="S192" s="300"/>
      <c r="T192" s="301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T192" s="302" t="s">
        <v>173</v>
      </c>
      <c r="AU192" s="302" t="s">
        <v>90</v>
      </c>
      <c r="AV192" s="16" t="s">
        <v>171</v>
      </c>
      <c r="AW192" s="16" t="s">
        <v>32</v>
      </c>
      <c r="AX192" s="16" t="s">
        <v>88</v>
      </c>
      <c r="AY192" s="302" t="s">
        <v>165</v>
      </c>
    </row>
    <row r="193" s="12" customFormat="1" ht="22.8" customHeight="1">
      <c r="A193" s="12"/>
      <c r="B193" s="230"/>
      <c r="C193" s="231"/>
      <c r="D193" s="232" t="s">
        <v>79</v>
      </c>
      <c r="E193" s="244" t="s">
        <v>549</v>
      </c>
      <c r="F193" s="244" t="s">
        <v>550</v>
      </c>
      <c r="G193" s="231"/>
      <c r="H193" s="231"/>
      <c r="I193" s="234"/>
      <c r="J193" s="245">
        <f>BK193</f>
        <v>0</v>
      </c>
      <c r="K193" s="231"/>
      <c r="L193" s="236"/>
      <c r="M193" s="237"/>
      <c r="N193" s="238"/>
      <c r="O193" s="238"/>
      <c r="P193" s="239">
        <f>P194</f>
        <v>0</v>
      </c>
      <c r="Q193" s="238"/>
      <c r="R193" s="239">
        <f>R194</f>
        <v>0</v>
      </c>
      <c r="S193" s="238"/>
      <c r="T193" s="240">
        <f>T194</f>
        <v>0</v>
      </c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R193" s="241" t="s">
        <v>88</v>
      </c>
      <c r="AT193" s="242" t="s">
        <v>79</v>
      </c>
      <c r="AU193" s="242" t="s">
        <v>88</v>
      </c>
      <c r="AY193" s="241" t="s">
        <v>165</v>
      </c>
      <c r="BK193" s="243">
        <f>BK194</f>
        <v>0</v>
      </c>
    </row>
    <row r="194" s="2" customFormat="1" ht="55.5" customHeight="1">
      <c r="A194" s="41"/>
      <c r="B194" s="42"/>
      <c r="C194" s="246" t="s">
        <v>243</v>
      </c>
      <c r="D194" s="246" t="s">
        <v>167</v>
      </c>
      <c r="E194" s="247" t="s">
        <v>806</v>
      </c>
      <c r="F194" s="248" t="s">
        <v>807</v>
      </c>
      <c r="G194" s="249" t="s">
        <v>250</v>
      </c>
      <c r="H194" s="250">
        <v>27.471</v>
      </c>
      <c r="I194" s="251"/>
      <c r="J194" s="252">
        <f>ROUND(I194*H194,2)</f>
        <v>0</v>
      </c>
      <c r="K194" s="253"/>
      <c r="L194" s="44"/>
      <c r="M194" s="315" t="s">
        <v>1</v>
      </c>
      <c r="N194" s="316" t="s">
        <v>45</v>
      </c>
      <c r="O194" s="317"/>
      <c r="P194" s="318">
        <f>O194*H194</f>
        <v>0</v>
      </c>
      <c r="Q194" s="318">
        <v>0</v>
      </c>
      <c r="R194" s="318">
        <f>Q194*H194</f>
        <v>0</v>
      </c>
      <c r="S194" s="318">
        <v>0</v>
      </c>
      <c r="T194" s="319">
        <f>S194*H194</f>
        <v>0</v>
      </c>
      <c r="U194" s="41"/>
      <c r="V194" s="41"/>
      <c r="W194" s="41"/>
      <c r="X194" s="41"/>
      <c r="Y194" s="41"/>
      <c r="Z194" s="41"/>
      <c r="AA194" s="41"/>
      <c r="AB194" s="41"/>
      <c r="AC194" s="41"/>
      <c r="AD194" s="41"/>
      <c r="AE194" s="41"/>
      <c r="AR194" s="258" t="s">
        <v>171</v>
      </c>
      <c r="AT194" s="258" t="s">
        <v>167</v>
      </c>
      <c r="AU194" s="258" t="s">
        <v>90</v>
      </c>
      <c r="AY194" s="18" t="s">
        <v>165</v>
      </c>
      <c r="BE194" s="146">
        <f>IF(N194="základní",J194,0)</f>
        <v>0</v>
      </c>
      <c r="BF194" s="146">
        <f>IF(N194="snížená",J194,0)</f>
        <v>0</v>
      </c>
      <c r="BG194" s="146">
        <f>IF(N194="zákl. přenesená",J194,0)</f>
        <v>0</v>
      </c>
      <c r="BH194" s="146">
        <f>IF(N194="sníž. přenesená",J194,0)</f>
        <v>0</v>
      </c>
      <c r="BI194" s="146">
        <f>IF(N194="nulová",J194,0)</f>
        <v>0</v>
      </c>
      <c r="BJ194" s="18" t="s">
        <v>88</v>
      </c>
      <c r="BK194" s="146">
        <f>ROUND(I194*H194,2)</f>
        <v>0</v>
      </c>
      <c r="BL194" s="18" t="s">
        <v>171</v>
      </c>
      <c r="BM194" s="258" t="s">
        <v>808</v>
      </c>
    </row>
    <row r="195" s="2" customFormat="1" ht="6.96" customHeight="1">
      <c r="A195" s="41"/>
      <c r="B195" s="69"/>
      <c r="C195" s="70"/>
      <c r="D195" s="70"/>
      <c r="E195" s="70"/>
      <c r="F195" s="70"/>
      <c r="G195" s="70"/>
      <c r="H195" s="70"/>
      <c r="I195" s="70"/>
      <c r="J195" s="70"/>
      <c r="K195" s="70"/>
      <c r="L195" s="44"/>
      <c r="M195" s="41"/>
      <c r="O195" s="41"/>
      <c r="P195" s="41"/>
      <c r="Q195" s="41"/>
      <c r="R195" s="41"/>
      <c r="S195" s="41"/>
      <c r="T195" s="41"/>
      <c r="U195" s="41"/>
      <c r="V195" s="41"/>
      <c r="W195" s="41"/>
      <c r="X195" s="41"/>
      <c r="Y195" s="41"/>
      <c r="Z195" s="41"/>
      <c r="AA195" s="41"/>
      <c r="AB195" s="41"/>
      <c r="AC195" s="41"/>
      <c r="AD195" s="41"/>
      <c r="AE195" s="41"/>
    </row>
  </sheetData>
  <sheetProtection sheet="1" autoFilter="0" formatColumns="0" formatRows="0" objects="1" scenarios="1" spinCount="100000" saltValue="Ic14KYPGI5Y+fPS0HB/QlmNvqydTs1abcoqtP9wB0neGzQ/+9BQwhcIdUiY49siruCIQ8jo7euFXmLtr12nQZg==" hashValue="EKoJcppF+t5L2xZoK2lePpabfrAJ5Wh2s2WCWdnpAKCiuH5cHzomMRbEm0TD7RWeiiIkpad2aFbIWSxXu1ETBA==" algorithmName="SHA-512" password="CC35"/>
  <autoFilter ref="C132:K194"/>
  <mergeCells count="14">
    <mergeCell ref="E7:H7"/>
    <mergeCell ref="E9:H9"/>
    <mergeCell ref="E18:H18"/>
    <mergeCell ref="E27:H27"/>
    <mergeCell ref="E85:H85"/>
    <mergeCell ref="E87:H87"/>
    <mergeCell ref="D107:F107"/>
    <mergeCell ref="D108:F108"/>
    <mergeCell ref="D109:F109"/>
    <mergeCell ref="D110:F110"/>
    <mergeCell ref="D111:F111"/>
    <mergeCell ref="E123:H123"/>
    <mergeCell ref="E125:H125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96</v>
      </c>
    </row>
    <row r="3" s="1" customFormat="1" ht="6.96" customHeight="1">
      <c r="B3" s="154"/>
      <c r="C3" s="155"/>
      <c r="D3" s="155"/>
      <c r="E3" s="155"/>
      <c r="F3" s="155"/>
      <c r="G3" s="155"/>
      <c r="H3" s="155"/>
      <c r="I3" s="155"/>
      <c r="J3" s="155"/>
      <c r="K3" s="155"/>
      <c r="L3" s="21"/>
      <c r="AT3" s="18" t="s">
        <v>90</v>
      </c>
    </row>
    <row r="4" s="1" customFormat="1" ht="24.96" customHeight="1">
      <c r="B4" s="21"/>
      <c r="D4" s="156" t="s">
        <v>112</v>
      </c>
      <c r="L4" s="21"/>
      <c r="M4" s="157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58" t="s">
        <v>16</v>
      </c>
      <c r="L6" s="21"/>
    </row>
    <row r="7" s="1" customFormat="1" ht="16.5" customHeight="1">
      <c r="B7" s="21"/>
      <c r="E7" s="159" t="str">
        <f>'Rekapitulace stavby'!K6</f>
        <v>Rozšíření garáže</v>
      </c>
      <c r="F7" s="158"/>
      <c r="G7" s="158"/>
      <c r="H7" s="158"/>
      <c r="L7" s="21"/>
    </row>
    <row r="8" s="2" customFormat="1" ht="12" customHeight="1">
      <c r="A8" s="41"/>
      <c r="B8" s="44"/>
      <c r="C8" s="41"/>
      <c r="D8" s="158" t="s">
        <v>113</v>
      </c>
      <c r="E8" s="41"/>
      <c r="F8" s="41"/>
      <c r="G8" s="41"/>
      <c r="H8" s="41"/>
      <c r="I8" s="41"/>
      <c r="J8" s="41"/>
      <c r="K8" s="41"/>
      <c r="L8" s="66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</row>
    <row r="9" s="2" customFormat="1" ht="16.5" customHeight="1">
      <c r="A9" s="41"/>
      <c r="B9" s="44"/>
      <c r="C9" s="41"/>
      <c r="D9" s="41"/>
      <c r="E9" s="160" t="s">
        <v>809</v>
      </c>
      <c r="F9" s="41"/>
      <c r="G9" s="41"/>
      <c r="H9" s="41"/>
      <c r="I9" s="41"/>
      <c r="J9" s="41"/>
      <c r="K9" s="41"/>
      <c r="L9" s="66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>
      <c r="A10" s="41"/>
      <c r="B10" s="44"/>
      <c r="C10" s="41"/>
      <c r="D10" s="41"/>
      <c r="E10" s="41"/>
      <c r="F10" s="41"/>
      <c r="G10" s="41"/>
      <c r="H10" s="41"/>
      <c r="I10" s="41"/>
      <c r="J10" s="41"/>
      <c r="K10" s="41"/>
      <c r="L10" s="66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2" customHeight="1">
      <c r="A11" s="41"/>
      <c r="B11" s="44"/>
      <c r="C11" s="41"/>
      <c r="D11" s="158" t="s">
        <v>18</v>
      </c>
      <c r="E11" s="41"/>
      <c r="F11" s="161" t="s">
        <v>1</v>
      </c>
      <c r="G11" s="41"/>
      <c r="H11" s="41"/>
      <c r="I11" s="158" t="s">
        <v>19</v>
      </c>
      <c r="J11" s="161" t="s">
        <v>1</v>
      </c>
      <c r="K11" s="41"/>
      <c r="L11" s="66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 ht="12" customHeight="1">
      <c r="A12" s="41"/>
      <c r="B12" s="44"/>
      <c r="C12" s="41"/>
      <c r="D12" s="158" t="s">
        <v>20</v>
      </c>
      <c r="E12" s="41"/>
      <c r="F12" s="161" t="s">
        <v>21</v>
      </c>
      <c r="G12" s="41"/>
      <c r="H12" s="41"/>
      <c r="I12" s="158" t="s">
        <v>22</v>
      </c>
      <c r="J12" s="162" t="str">
        <f>'Rekapitulace stavby'!AN8</f>
        <v>5. 5. 2025</v>
      </c>
      <c r="K12" s="41"/>
      <c r="L12" s="66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0.8" customHeight="1">
      <c r="A13" s="41"/>
      <c r="B13" s="44"/>
      <c r="C13" s="41"/>
      <c r="D13" s="41"/>
      <c r="E13" s="41"/>
      <c r="F13" s="41"/>
      <c r="G13" s="41"/>
      <c r="H13" s="41"/>
      <c r="I13" s="41"/>
      <c r="J13" s="41"/>
      <c r="K13" s="41"/>
      <c r="L13" s="66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4"/>
      <c r="C14" s="41"/>
      <c r="D14" s="158" t="s">
        <v>24</v>
      </c>
      <c r="E14" s="41"/>
      <c r="F14" s="41"/>
      <c r="G14" s="41"/>
      <c r="H14" s="41"/>
      <c r="I14" s="158" t="s">
        <v>25</v>
      </c>
      <c r="J14" s="161" t="s">
        <v>1</v>
      </c>
      <c r="K14" s="41"/>
      <c r="L14" s="66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8" customHeight="1">
      <c r="A15" s="41"/>
      <c r="B15" s="44"/>
      <c r="C15" s="41"/>
      <c r="D15" s="41"/>
      <c r="E15" s="161" t="s">
        <v>26</v>
      </c>
      <c r="F15" s="41"/>
      <c r="G15" s="41"/>
      <c r="H15" s="41"/>
      <c r="I15" s="158" t="s">
        <v>27</v>
      </c>
      <c r="J15" s="161" t="s">
        <v>1</v>
      </c>
      <c r="K15" s="41"/>
      <c r="L15" s="66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6.96" customHeight="1">
      <c r="A16" s="41"/>
      <c r="B16" s="44"/>
      <c r="C16" s="41"/>
      <c r="D16" s="41"/>
      <c r="E16" s="41"/>
      <c r="F16" s="41"/>
      <c r="G16" s="41"/>
      <c r="H16" s="41"/>
      <c r="I16" s="41"/>
      <c r="J16" s="41"/>
      <c r="K16" s="41"/>
      <c r="L16" s="66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2" customHeight="1">
      <c r="A17" s="41"/>
      <c r="B17" s="44"/>
      <c r="C17" s="41"/>
      <c r="D17" s="158" t="s">
        <v>28</v>
      </c>
      <c r="E17" s="41"/>
      <c r="F17" s="41"/>
      <c r="G17" s="41"/>
      <c r="H17" s="41"/>
      <c r="I17" s="158" t="s">
        <v>25</v>
      </c>
      <c r="J17" s="34" t="str">
        <f>'Rekapitulace stavby'!AN13</f>
        <v>Vyplň údaj</v>
      </c>
      <c r="K17" s="41"/>
      <c r="L17" s="66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18" customHeight="1">
      <c r="A18" s="41"/>
      <c r="B18" s="44"/>
      <c r="C18" s="41"/>
      <c r="D18" s="41"/>
      <c r="E18" s="34" t="str">
        <f>'Rekapitulace stavby'!E14</f>
        <v>Vyplň údaj</v>
      </c>
      <c r="F18" s="161"/>
      <c r="G18" s="161"/>
      <c r="H18" s="161"/>
      <c r="I18" s="158" t="s">
        <v>27</v>
      </c>
      <c r="J18" s="34" t="str">
        <f>'Rekapitulace stavby'!AN14</f>
        <v>Vyplň údaj</v>
      </c>
      <c r="K18" s="41"/>
      <c r="L18" s="66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6.96" customHeight="1">
      <c r="A19" s="41"/>
      <c r="B19" s="44"/>
      <c r="C19" s="41"/>
      <c r="D19" s="41"/>
      <c r="E19" s="41"/>
      <c r="F19" s="41"/>
      <c r="G19" s="41"/>
      <c r="H19" s="41"/>
      <c r="I19" s="41"/>
      <c r="J19" s="41"/>
      <c r="K19" s="41"/>
      <c r="L19" s="66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2" customHeight="1">
      <c r="A20" s="41"/>
      <c r="B20" s="44"/>
      <c r="C20" s="41"/>
      <c r="D20" s="158" t="s">
        <v>30</v>
      </c>
      <c r="E20" s="41"/>
      <c r="F20" s="41"/>
      <c r="G20" s="41"/>
      <c r="H20" s="41"/>
      <c r="I20" s="158" t="s">
        <v>25</v>
      </c>
      <c r="J20" s="161" t="s">
        <v>1</v>
      </c>
      <c r="K20" s="41"/>
      <c r="L20" s="66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18" customHeight="1">
      <c r="A21" s="41"/>
      <c r="B21" s="44"/>
      <c r="C21" s="41"/>
      <c r="D21" s="41"/>
      <c r="E21" s="161" t="s">
        <v>31</v>
      </c>
      <c r="F21" s="41"/>
      <c r="G21" s="41"/>
      <c r="H21" s="41"/>
      <c r="I21" s="158" t="s">
        <v>27</v>
      </c>
      <c r="J21" s="161" t="s">
        <v>1</v>
      </c>
      <c r="K21" s="41"/>
      <c r="L21" s="66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6.96" customHeight="1">
      <c r="A22" s="41"/>
      <c r="B22" s="44"/>
      <c r="C22" s="41"/>
      <c r="D22" s="41"/>
      <c r="E22" s="41"/>
      <c r="F22" s="41"/>
      <c r="G22" s="41"/>
      <c r="H22" s="41"/>
      <c r="I22" s="41"/>
      <c r="J22" s="41"/>
      <c r="K22" s="41"/>
      <c r="L22" s="66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2" customHeight="1">
      <c r="A23" s="41"/>
      <c r="B23" s="44"/>
      <c r="C23" s="41"/>
      <c r="D23" s="158" t="s">
        <v>33</v>
      </c>
      <c r="E23" s="41"/>
      <c r="F23" s="41"/>
      <c r="G23" s="41"/>
      <c r="H23" s="41"/>
      <c r="I23" s="158" t="s">
        <v>25</v>
      </c>
      <c r="J23" s="161" t="s">
        <v>34</v>
      </c>
      <c r="K23" s="41"/>
      <c r="L23" s="66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18" customHeight="1">
      <c r="A24" s="41"/>
      <c r="B24" s="44"/>
      <c r="C24" s="41"/>
      <c r="D24" s="41"/>
      <c r="E24" s="161" t="s">
        <v>35</v>
      </c>
      <c r="F24" s="41"/>
      <c r="G24" s="41"/>
      <c r="H24" s="41"/>
      <c r="I24" s="158" t="s">
        <v>27</v>
      </c>
      <c r="J24" s="161" t="s">
        <v>36</v>
      </c>
      <c r="K24" s="41"/>
      <c r="L24" s="66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6.96" customHeight="1">
      <c r="A25" s="41"/>
      <c r="B25" s="44"/>
      <c r="C25" s="41"/>
      <c r="D25" s="41"/>
      <c r="E25" s="41"/>
      <c r="F25" s="41"/>
      <c r="G25" s="41"/>
      <c r="H25" s="41"/>
      <c r="I25" s="41"/>
      <c r="J25" s="41"/>
      <c r="K25" s="41"/>
      <c r="L25" s="66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2" customHeight="1">
      <c r="A26" s="41"/>
      <c r="B26" s="44"/>
      <c r="C26" s="41"/>
      <c r="D26" s="158" t="s">
        <v>37</v>
      </c>
      <c r="E26" s="41"/>
      <c r="F26" s="41"/>
      <c r="G26" s="41"/>
      <c r="H26" s="41"/>
      <c r="I26" s="41"/>
      <c r="J26" s="41"/>
      <c r="K26" s="41"/>
      <c r="L26" s="66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8" customFormat="1" ht="16.5" customHeight="1">
      <c r="A27" s="163"/>
      <c r="B27" s="164"/>
      <c r="C27" s="163"/>
      <c r="D27" s="163"/>
      <c r="E27" s="165" t="s">
        <v>1</v>
      </c>
      <c r="F27" s="165"/>
      <c r="G27" s="165"/>
      <c r="H27" s="165"/>
      <c r="I27" s="163"/>
      <c r="J27" s="163"/>
      <c r="K27" s="163"/>
      <c r="L27" s="166"/>
      <c r="S27" s="163"/>
      <c r="T27" s="163"/>
      <c r="U27" s="163"/>
      <c r="V27" s="163"/>
      <c r="W27" s="163"/>
      <c r="X27" s="163"/>
      <c r="Y27" s="163"/>
      <c r="Z27" s="163"/>
      <c r="AA27" s="163"/>
      <c r="AB27" s="163"/>
      <c r="AC27" s="163"/>
      <c r="AD27" s="163"/>
      <c r="AE27" s="163"/>
    </row>
    <row r="28" s="2" customFormat="1" ht="6.96" customHeight="1">
      <c r="A28" s="41"/>
      <c r="B28" s="44"/>
      <c r="C28" s="41"/>
      <c r="D28" s="41"/>
      <c r="E28" s="41"/>
      <c r="F28" s="41"/>
      <c r="G28" s="41"/>
      <c r="H28" s="41"/>
      <c r="I28" s="41"/>
      <c r="J28" s="41"/>
      <c r="K28" s="41"/>
      <c r="L28" s="66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2" customFormat="1" ht="6.96" customHeight="1">
      <c r="A29" s="41"/>
      <c r="B29" s="44"/>
      <c r="C29" s="41"/>
      <c r="D29" s="167"/>
      <c r="E29" s="167"/>
      <c r="F29" s="167"/>
      <c r="G29" s="167"/>
      <c r="H29" s="167"/>
      <c r="I29" s="167"/>
      <c r="J29" s="167"/>
      <c r="K29" s="167"/>
      <c r="L29" s="66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</row>
    <row r="30" s="2" customFormat="1" ht="14.4" customHeight="1">
      <c r="A30" s="41"/>
      <c r="B30" s="44"/>
      <c r="C30" s="41"/>
      <c r="D30" s="161" t="s">
        <v>115</v>
      </c>
      <c r="E30" s="41"/>
      <c r="F30" s="41"/>
      <c r="G30" s="41"/>
      <c r="H30" s="41"/>
      <c r="I30" s="41"/>
      <c r="J30" s="168">
        <f>J96</f>
        <v>0</v>
      </c>
      <c r="K30" s="41"/>
      <c r="L30" s="66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14.4" customHeight="1">
      <c r="A31" s="41"/>
      <c r="B31" s="44"/>
      <c r="C31" s="41"/>
      <c r="D31" s="169" t="s">
        <v>106</v>
      </c>
      <c r="E31" s="41"/>
      <c r="F31" s="41"/>
      <c r="G31" s="41"/>
      <c r="H31" s="41"/>
      <c r="I31" s="41"/>
      <c r="J31" s="168">
        <f>J108</f>
        <v>0</v>
      </c>
      <c r="K31" s="41"/>
      <c r="L31" s="66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25.44" customHeight="1">
      <c r="A32" s="41"/>
      <c r="B32" s="44"/>
      <c r="C32" s="41"/>
      <c r="D32" s="170" t="s">
        <v>40</v>
      </c>
      <c r="E32" s="41"/>
      <c r="F32" s="41"/>
      <c r="G32" s="41"/>
      <c r="H32" s="41"/>
      <c r="I32" s="41"/>
      <c r="J32" s="171">
        <f>ROUND(J30 + J31, 2)</f>
        <v>0</v>
      </c>
      <c r="K32" s="41"/>
      <c r="L32" s="66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6.96" customHeight="1">
      <c r="A33" s="41"/>
      <c r="B33" s="44"/>
      <c r="C33" s="41"/>
      <c r="D33" s="167"/>
      <c r="E33" s="167"/>
      <c r="F33" s="167"/>
      <c r="G33" s="167"/>
      <c r="H33" s="167"/>
      <c r="I33" s="167"/>
      <c r="J33" s="167"/>
      <c r="K33" s="167"/>
      <c r="L33" s="66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4"/>
      <c r="C34" s="41"/>
      <c r="D34" s="41"/>
      <c r="E34" s="41"/>
      <c r="F34" s="172" t="s">
        <v>42</v>
      </c>
      <c r="G34" s="41"/>
      <c r="H34" s="41"/>
      <c r="I34" s="172" t="s">
        <v>41</v>
      </c>
      <c r="J34" s="172" t="s">
        <v>43</v>
      </c>
      <c r="K34" s="41"/>
      <c r="L34" s="66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s="2" customFormat="1" ht="14.4" customHeight="1">
      <c r="A35" s="41"/>
      <c r="B35" s="44"/>
      <c r="C35" s="41"/>
      <c r="D35" s="173" t="s">
        <v>44</v>
      </c>
      <c r="E35" s="158" t="s">
        <v>45</v>
      </c>
      <c r="F35" s="174">
        <f>ROUND((SUM(BE108:BE115) + SUM(BE135:BE212)),  2)</f>
        <v>0</v>
      </c>
      <c r="G35" s="41"/>
      <c r="H35" s="41"/>
      <c r="I35" s="175">
        <v>0.20999999999999999</v>
      </c>
      <c r="J35" s="174">
        <f>ROUND(((SUM(BE108:BE115) + SUM(BE135:BE212))*I35),  2)</f>
        <v>0</v>
      </c>
      <c r="K35" s="41"/>
      <c r="L35" s="66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s="2" customFormat="1" ht="14.4" customHeight="1">
      <c r="A36" s="41"/>
      <c r="B36" s="44"/>
      <c r="C36" s="41"/>
      <c r="D36" s="41"/>
      <c r="E36" s="158" t="s">
        <v>46</v>
      </c>
      <c r="F36" s="174">
        <f>ROUND((SUM(BF108:BF115) + SUM(BF135:BF212)),  2)</f>
        <v>0</v>
      </c>
      <c r="G36" s="41"/>
      <c r="H36" s="41"/>
      <c r="I36" s="175">
        <v>0.12</v>
      </c>
      <c r="J36" s="174">
        <f>ROUND(((SUM(BF108:BF115) + SUM(BF135:BF212))*I36),  2)</f>
        <v>0</v>
      </c>
      <c r="K36" s="41"/>
      <c r="L36" s="66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4"/>
      <c r="C37" s="41"/>
      <c r="D37" s="41"/>
      <c r="E37" s="158" t="s">
        <v>47</v>
      </c>
      <c r="F37" s="174">
        <f>ROUND((SUM(BG108:BG115) + SUM(BG135:BG212)),  2)</f>
        <v>0</v>
      </c>
      <c r="G37" s="41"/>
      <c r="H37" s="41"/>
      <c r="I37" s="175">
        <v>0.20999999999999999</v>
      </c>
      <c r="J37" s="174">
        <f>0</f>
        <v>0</v>
      </c>
      <c r="K37" s="41"/>
      <c r="L37" s="66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hidden="1" s="2" customFormat="1" ht="14.4" customHeight="1">
      <c r="A38" s="41"/>
      <c r="B38" s="44"/>
      <c r="C38" s="41"/>
      <c r="D38" s="41"/>
      <c r="E38" s="158" t="s">
        <v>48</v>
      </c>
      <c r="F38" s="174">
        <f>ROUND((SUM(BH108:BH115) + SUM(BH135:BH212)),  2)</f>
        <v>0</v>
      </c>
      <c r="G38" s="41"/>
      <c r="H38" s="41"/>
      <c r="I38" s="175">
        <v>0.12</v>
      </c>
      <c r="J38" s="174">
        <f>0</f>
        <v>0</v>
      </c>
      <c r="K38" s="41"/>
      <c r="L38" s="66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hidden="1" s="2" customFormat="1" ht="14.4" customHeight="1">
      <c r="A39" s="41"/>
      <c r="B39" s="44"/>
      <c r="C39" s="41"/>
      <c r="D39" s="41"/>
      <c r="E39" s="158" t="s">
        <v>49</v>
      </c>
      <c r="F39" s="174">
        <f>ROUND((SUM(BI108:BI115) + SUM(BI135:BI212)),  2)</f>
        <v>0</v>
      </c>
      <c r="G39" s="41"/>
      <c r="H39" s="41"/>
      <c r="I39" s="175">
        <v>0</v>
      </c>
      <c r="J39" s="174">
        <f>0</f>
        <v>0</v>
      </c>
      <c r="K39" s="41"/>
      <c r="L39" s="66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6.96" customHeight="1">
      <c r="A40" s="41"/>
      <c r="B40" s="44"/>
      <c r="C40" s="41"/>
      <c r="D40" s="41"/>
      <c r="E40" s="41"/>
      <c r="F40" s="41"/>
      <c r="G40" s="41"/>
      <c r="H40" s="41"/>
      <c r="I40" s="41"/>
      <c r="J40" s="41"/>
      <c r="K40" s="41"/>
      <c r="L40" s="66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1" s="2" customFormat="1" ht="25.44" customHeight="1">
      <c r="A41" s="41"/>
      <c r="B41" s="44"/>
      <c r="C41" s="176"/>
      <c r="D41" s="177" t="s">
        <v>50</v>
      </c>
      <c r="E41" s="178"/>
      <c r="F41" s="178"/>
      <c r="G41" s="179" t="s">
        <v>51</v>
      </c>
      <c r="H41" s="180" t="s">
        <v>52</v>
      </c>
      <c r="I41" s="178"/>
      <c r="J41" s="181">
        <f>SUM(J32:J39)</f>
        <v>0</v>
      </c>
      <c r="K41" s="182"/>
      <c r="L41" s="66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</row>
    <row r="42" s="2" customFormat="1" ht="14.4" customHeight="1">
      <c r="A42" s="41"/>
      <c r="B42" s="44"/>
      <c r="C42" s="41"/>
      <c r="D42" s="41"/>
      <c r="E42" s="41"/>
      <c r="F42" s="41"/>
      <c r="G42" s="41"/>
      <c r="H42" s="41"/>
      <c r="I42" s="41"/>
      <c r="J42" s="41"/>
      <c r="K42" s="41"/>
      <c r="L42" s="66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6"/>
      <c r="D50" s="183" t="s">
        <v>53</v>
      </c>
      <c r="E50" s="184"/>
      <c r="F50" s="184"/>
      <c r="G50" s="183" t="s">
        <v>54</v>
      </c>
      <c r="H50" s="184"/>
      <c r="I50" s="184"/>
      <c r="J50" s="184"/>
      <c r="K50" s="184"/>
      <c r="L50" s="66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41"/>
      <c r="B61" s="44"/>
      <c r="C61" s="41"/>
      <c r="D61" s="185" t="s">
        <v>55</v>
      </c>
      <c r="E61" s="186"/>
      <c r="F61" s="187" t="s">
        <v>56</v>
      </c>
      <c r="G61" s="185" t="s">
        <v>55</v>
      </c>
      <c r="H61" s="186"/>
      <c r="I61" s="186"/>
      <c r="J61" s="188" t="s">
        <v>56</v>
      </c>
      <c r="K61" s="186"/>
      <c r="L61" s="66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41"/>
      <c r="B65" s="44"/>
      <c r="C65" s="41"/>
      <c r="D65" s="183" t="s">
        <v>57</v>
      </c>
      <c r="E65" s="189"/>
      <c r="F65" s="189"/>
      <c r="G65" s="183" t="s">
        <v>58</v>
      </c>
      <c r="H65" s="189"/>
      <c r="I65" s="189"/>
      <c r="J65" s="189"/>
      <c r="K65" s="189"/>
      <c r="L65" s="66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41"/>
      <c r="B76" s="44"/>
      <c r="C76" s="41"/>
      <c r="D76" s="185" t="s">
        <v>55</v>
      </c>
      <c r="E76" s="186"/>
      <c r="F76" s="187" t="s">
        <v>56</v>
      </c>
      <c r="G76" s="185" t="s">
        <v>55</v>
      </c>
      <c r="H76" s="186"/>
      <c r="I76" s="186"/>
      <c r="J76" s="188" t="s">
        <v>56</v>
      </c>
      <c r="K76" s="186"/>
      <c r="L76" s="66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</row>
    <row r="77" s="2" customFormat="1" ht="14.4" customHeight="1">
      <c r="A77" s="41"/>
      <c r="B77" s="190"/>
      <c r="C77" s="191"/>
      <c r="D77" s="191"/>
      <c r="E77" s="191"/>
      <c r="F77" s="191"/>
      <c r="G77" s="191"/>
      <c r="H77" s="191"/>
      <c r="I77" s="191"/>
      <c r="J77" s="191"/>
      <c r="K77" s="191"/>
      <c r="L77" s="66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</row>
    <row r="81" s="2" customFormat="1" ht="6.96" customHeight="1">
      <c r="A81" s="41"/>
      <c r="B81" s="192"/>
      <c r="C81" s="193"/>
      <c r="D81" s="193"/>
      <c r="E81" s="193"/>
      <c r="F81" s="193"/>
      <c r="G81" s="193"/>
      <c r="H81" s="193"/>
      <c r="I81" s="193"/>
      <c r="J81" s="193"/>
      <c r="K81" s="193"/>
      <c r="L81" s="66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</row>
    <row r="82" s="2" customFormat="1" ht="24.96" customHeight="1">
      <c r="A82" s="41"/>
      <c r="B82" s="42"/>
      <c r="C82" s="24" t="s">
        <v>116</v>
      </c>
      <c r="D82" s="43"/>
      <c r="E82" s="43"/>
      <c r="F82" s="43"/>
      <c r="G82" s="43"/>
      <c r="H82" s="43"/>
      <c r="I82" s="43"/>
      <c r="J82" s="43"/>
      <c r="K82" s="43"/>
      <c r="L82" s="66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</row>
    <row r="83" s="2" customFormat="1" ht="6.96" customHeight="1">
      <c r="A83" s="41"/>
      <c r="B83" s="42"/>
      <c r="C83" s="43"/>
      <c r="D83" s="43"/>
      <c r="E83" s="43"/>
      <c r="F83" s="43"/>
      <c r="G83" s="43"/>
      <c r="H83" s="43"/>
      <c r="I83" s="43"/>
      <c r="J83" s="43"/>
      <c r="K83" s="43"/>
      <c r="L83" s="66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</row>
    <row r="84" s="2" customFormat="1" ht="12" customHeight="1">
      <c r="A84" s="41"/>
      <c r="B84" s="42"/>
      <c r="C84" s="33" t="s">
        <v>16</v>
      </c>
      <c r="D84" s="43"/>
      <c r="E84" s="43"/>
      <c r="F84" s="43"/>
      <c r="G84" s="43"/>
      <c r="H84" s="43"/>
      <c r="I84" s="43"/>
      <c r="J84" s="43"/>
      <c r="K84" s="43"/>
      <c r="L84" s="66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</row>
    <row r="85" s="2" customFormat="1" ht="16.5" customHeight="1">
      <c r="A85" s="41"/>
      <c r="B85" s="42"/>
      <c r="C85" s="43"/>
      <c r="D85" s="43"/>
      <c r="E85" s="194" t="str">
        <f>E7</f>
        <v>Rozšíření garáže</v>
      </c>
      <c r="F85" s="33"/>
      <c r="G85" s="33"/>
      <c r="H85" s="33"/>
      <c r="I85" s="43"/>
      <c r="J85" s="43"/>
      <c r="K85" s="43"/>
      <c r="L85" s="66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</row>
    <row r="86" s="2" customFormat="1" ht="12" customHeight="1">
      <c r="A86" s="41"/>
      <c r="B86" s="42"/>
      <c r="C86" s="33" t="s">
        <v>113</v>
      </c>
      <c r="D86" s="43"/>
      <c r="E86" s="43"/>
      <c r="F86" s="43"/>
      <c r="G86" s="43"/>
      <c r="H86" s="43"/>
      <c r="I86" s="43"/>
      <c r="J86" s="43"/>
      <c r="K86" s="43"/>
      <c r="L86" s="66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</row>
    <row r="87" s="2" customFormat="1" ht="16.5" customHeight="1">
      <c r="A87" s="41"/>
      <c r="B87" s="42"/>
      <c r="C87" s="43"/>
      <c r="D87" s="43"/>
      <c r="E87" s="79" t="str">
        <f>E9</f>
        <v>2025/13-03 - Oplocení</v>
      </c>
      <c r="F87" s="43"/>
      <c r="G87" s="43"/>
      <c r="H87" s="43"/>
      <c r="I87" s="43"/>
      <c r="J87" s="43"/>
      <c r="K87" s="43"/>
      <c r="L87" s="66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</row>
    <row r="88" s="2" customFormat="1" ht="6.96" customHeight="1">
      <c r="A88" s="41"/>
      <c r="B88" s="42"/>
      <c r="C88" s="43"/>
      <c r="D88" s="43"/>
      <c r="E88" s="43"/>
      <c r="F88" s="43"/>
      <c r="G88" s="43"/>
      <c r="H88" s="43"/>
      <c r="I88" s="43"/>
      <c r="J88" s="43"/>
      <c r="K88" s="43"/>
      <c r="L88" s="66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</row>
    <row r="89" s="2" customFormat="1" ht="12" customHeight="1">
      <c r="A89" s="41"/>
      <c r="B89" s="42"/>
      <c r="C89" s="33" t="s">
        <v>20</v>
      </c>
      <c r="D89" s="43"/>
      <c r="E89" s="43"/>
      <c r="F89" s="28" t="str">
        <f>F12</f>
        <v>Libkovice pod Řípem</v>
      </c>
      <c r="G89" s="43"/>
      <c r="H89" s="43"/>
      <c r="I89" s="33" t="s">
        <v>22</v>
      </c>
      <c r="J89" s="82" t="str">
        <f>IF(J12="","",J12)</f>
        <v>5. 5. 2025</v>
      </c>
      <c r="K89" s="43"/>
      <c r="L89" s="66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</row>
    <row r="90" s="2" customFormat="1" ht="6.96" customHeight="1">
      <c r="A90" s="41"/>
      <c r="B90" s="42"/>
      <c r="C90" s="43"/>
      <c r="D90" s="43"/>
      <c r="E90" s="43"/>
      <c r="F90" s="43"/>
      <c r="G90" s="43"/>
      <c r="H90" s="43"/>
      <c r="I90" s="43"/>
      <c r="J90" s="43"/>
      <c r="K90" s="43"/>
      <c r="L90" s="66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</row>
    <row r="91" s="2" customFormat="1" ht="25.65" customHeight="1">
      <c r="A91" s="41"/>
      <c r="B91" s="42"/>
      <c r="C91" s="33" t="s">
        <v>24</v>
      </c>
      <c r="D91" s="43"/>
      <c r="E91" s="43"/>
      <c r="F91" s="28" t="str">
        <f>E15</f>
        <v>Obec Libkovice pod Řípem</v>
      </c>
      <c r="G91" s="43"/>
      <c r="H91" s="43"/>
      <c r="I91" s="33" t="s">
        <v>30</v>
      </c>
      <c r="J91" s="37" t="str">
        <f>E21</f>
        <v>Jaroslav Skalic Projektování staveb</v>
      </c>
      <c r="K91" s="43"/>
      <c r="L91" s="66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</row>
    <row r="92" s="2" customFormat="1" ht="15.15" customHeight="1">
      <c r="A92" s="41"/>
      <c r="B92" s="42"/>
      <c r="C92" s="33" t="s">
        <v>28</v>
      </c>
      <c r="D92" s="43"/>
      <c r="E92" s="43"/>
      <c r="F92" s="28" t="str">
        <f>IF(E18="","",E18)</f>
        <v>Vyplň údaj</v>
      </c>
      <c r="G92" s="43"/>
      <c r="H92" s="43"/>
      <c r="I92" s="33" t="s">
        <v>33</v>
      </c>
      <c r="J92" s="37" t="str">
        <f>E24</f>
        <v>Roman Šácha</v>
      </c>
      <c r="K92" s="43"/>
      <c r="L92" s="66"/>
      <c r="S92" s="41"/>
      <c r="T92" s="41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</row>
    <row r="93" s="2" customFormat="1" ht="10.32" customHeight="1">
      <c r="A93" s="41"/>
      <c r="B93" s="42"/>
      <c r="C93" s="43"/>
      <c r="D93" s="43"/>
      <c r="E93" s="43"/>
      <c r="F93" s="43"/>
      <c r="G93" s="43"/>
      <c r="H93" s="43"/>
      <c r="I93" s="43"/>
      <c r="J93" s="43"/>
      <c r="K93" s="43"/>
      <c r="L93" s="66"/>
      <c r="S93" s="41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</row>
    <row r="94" s="2" customFormat="1" ht="29.28" customHeight="1">
      <c r="A94" s="41"/>
      <c r="B94" s="42"/>
      <c r="C94" s="195" t="s">
        <v>117</v>
      </c>
      <c r="D94" s="152"/>
      <c r="E94" s="152"/>
      <c r="F94" s="152"/>
      <c r="G94" s="152"/>
      <c r="H94" s="152"/>
      <c r="I94" s="152"/>
      <c r="J94" s="196" t="s">
        <v>118</v>
      </c>
      <c r="K94" s="152"/>
      <c r="L94" s="66"/>
      <c r="S94" s="41"/>
      <c r="T94" s="41"/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</row>
    <row r="95" s="2" customFormat="1" ht="10.32" customHeight="1">
      <c r="A95" s="41"/>
      <c r="B95" s="42"/>
      <c r="C95" s="43"/>
      <c r="D95" s="43"/>
      <c r="E95" s="43"/>
      <c r="F95" s="43"/>
      <c r="G95" s="43"/>
      <c r="H95" s="43"/>
      <c r="I95" s="43"/>
      <c r="J95" s="43"/>
      <c r="K95" s="43"/>
      <c r="L95" s="66"/>
      <c r="S95" s="41"/>
      <c r="T95" s="41"/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</row>
    <row r="96" s="2" customFormat="1" ht="22.8" customHeight="1">
      <c r="A96" s="41"/>
      <c r="B96" s="42"/>
      <c r="C96" s="197" t="s">
        <v>119</v>
      </c>
      <c r="D96" s="43"/>
      <c r="E96" s="43"/>
      <c r="F96" s="43"/>
      <c r="G96" s="43"/>
      <c r="H96" s="43"/>
      <c r="I96" s="43"/>
      <c r="J96" s="113">
        <f>J135</f>
        <v>0</v>
      </c>
      <c r="K96" s="43"/>
      <c r="L96" s="66"/>
      <c r="S96" s="41"/>
      <c r="T96" s="41"/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U96" s="18" t="s">
        <v>120</v>
      </c>
    </row>
    <row r="97" s="9" customFormat="1" ht="24.96" customHeight="1">
      <c r="A97" s="9"/>
      <c r="B97" s="198"/>
      <c r="C97" s="199"/>
      <c r="D97" s="200" t="s">
        <v>121</v>
      </c>
      <c r="E97" s="201"/>
      <c r="F97" s="201"/>
      <c r="G97" s="201"/>
      <c r="H97" s="201"/>
      <c r="I97" s="201"/>
      <c r="J97" s="202">
        <f>J136</f>
        <v>0</v>
      </c>
      <c r="K97" s="199"/>
      <c r="L97" s="203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204"/>
      <c r="C98" s="205"/>
      <c r="D98" s="206" t="s">
        <v>122</v>
      </c>
      <c r="E98" s="207"/>
      <c r="F98" s="207"/>
      <c r="G98" s="207"/>
      <c r="H98" s="207"/>
      <c r="I98" s="207"/>
      <c r="J98" s="208">
        <f>J137</f>
        <v>0</v>
      </c>
      <c r="K98" s="205"/>
      <c r="L98" s="209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204"/>
      <c r="C99" s="205"/>
      <c r="D99" s="206" t="s">
        <v>123</v>
      </c>
      <c r="E99" s="207"/>
      <c r="F99" s="207"/>
      <c r="G99" s="207"/>
      <c r="H99" s="207"/>
      <c r="I99" s="207"/>
      <c r="J99" s="208">
        <f>J159</f>
        <v>0</v>
      </c>
      <c r="K99" s="205"/>
      <c r="L99" s="209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204"/>
      <c r="C100" s="205"/>
      <c r="D100" s="206" t="s">
        <v>124</v>
      </c>
      <c r="E100" s="207"/>
      <c r="F100" s="207"/>
      <c r="G100" s="207"/>
      <c r="H100" s="207"/>
      <c r="I100" s="207"/>
      <c r="J100" s="208">
        <f>J178</f>
        <v>0</v>
      </c>
      <c r="K100" s="205"/>
      <c r="L100" s="209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204"/>
      <c r="C101" s="205"/>
      <c r="D101" s="206" t="s">
        <v>127</v>
      </c>
      <c r="E101" s="207"/>
      <c r="F101" s="207"/>
      <c r="G101" s="207"/>
      <c r="H101" s="207"/>
      <c r="I101" s="207"/>
      <c r="J101" s="208">
        <f>J194</f>
        <v>0</v>
      </c>
      <c r="K101" s="205"/>
      <c r="L101" s="209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204"/>
      <c r="C102" s="205"/>
      <c r="D102" s="206" t="s">
        <v>128</v>
      </c>
      <c r="E102" s="207"/>
      <c r="F102" s="207"/>
      <c r="G102" s="207"/>
      <c r="H102" s="207"/>
      <c r="I102" s="207"/>
      <c r="J102" s="208">
        <f>J203</f>
        <v>0</v>
      </c>
      <c r="K102" s="205"/>
      <c r="L102" s="209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204"/>
      <c r="C103" s="205"/>
      <c r="D103" s="206" t="s">
        <v>129</v>
      </c>
      <c r="E103" s="207"/>
      <c r="F103" s="207"/>
      <c r="G103" s="207"/>
      <c r="H103" s="207"/>
      <c r="I103" s="207"/>
      <c r="J103" s="208">
        <f>J208</f>
        <v>0</v>
      </c>
      <c r="K103" s="205"/>
      <c r="L103" s="209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9" customFormat="1" ht="24.96" customHeight="1">
      <c r="A104" s="9"/>
      <c r="B104" s="198"/>
      <c r="C104" s="199"/>
      <c r="D104" s="200" t="s">
        <v>130</v>
      </c>
      <c r="E104" s="201"/>
      <c r="F104" s="201"/>
      <c r="G104" s="201"/>
      <c r="H104" s="201"/>
      <c r="I104" s="201"/>
      <c r="J104" s="202">
        <f>J210</f>
        <v>0</v>
      </c>
      <c r="K104" s="199"/>
      <c r="L104" s="203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</row>
    <row r="105" s="10" customFormat="1" ht="19.92" customHeight="1">
      <c r="A105" s="10"/>
      <c r="B105" s="204"/>
      <c r="C105" s="205"/>
      <c r="D105" s="206" t="s">
        <v>810</v>
      </c>
      <c r="E105" s="207"/>
      <c r="F105" s="207"/>
      <c r="G105" s="207"/>
      <c r="H105" s="207"/>
      <c r="I105" s="207"/>
      <c r="J105" s="208">
        <f>J211</f>
        <v>0</v>
      </c>
      <c r="K105" s="205"/>
      <c r="L105" s="209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2" customFormat="1" ht="21.84" customHeight="1">
      <c r="A106" s="41"/>
      <c r="B106" s="42"/>
      <c r="C106" s="43"/>
      <c r="D106" s="43"/>
      <c r="E106" s="43"/>
      <c r="F106" s="43"/>
      <c r="G106" s="43"/>
      <c r="H106" s="43"/>
      <c r="I106" s="43"/>
      <c r="J106" s="43"/>
      <c r="K106" s="43"/>
      <c r="L106" s="66"/>
      <c r="S106" s="41"/>
      <c r="T106" s="41"/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</row>
    <row r="107" s="2" customFormat="1" ht="6.96" customHeight="1">
      <c r="A107" s="41"/>
      <c r="B107" s="42"/>
      <c r="C107" s="43"/>
      <c r="D107" s="43"/>
      <c r="E107" s="43"/>
      <c r="F107" s="43"/>
      <c r="G107" s="43"/>
      <c r="H107" s="43"/>
      <c r="I107" s="43"/>
      <c r="J107" s="43"/>
      <c r="K107" s="43"/>
      <c r="L107" s="66"/>
      <c r="S107" s="41"/>
      <c r="T107" s="41"/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</row>
    <row r="108" s="2" customFormat="1" ht="29.28" customHeight="1">
      <c r="A108" s="41"/>
      <c r="B108" s="42"/>
      <c r="C108" s="197" t="s">
        <v>142</v>
      </c>
      <c r="D108" s="43"/>
      <c r="E108" s="43"/>
      <c r="F108" s="43"/>
      <c r="G108" s="43"/>
      <c r="H108" s="43"/>
      <c r="I108" s="43"/>
      <c r="J108" s="210">
        <f>ROUND(J109 + J110 + J111 + J112 + J113 + J114,2)</f>
        <v>0</v>
      </c>
      <c r="K108" s="43"/>
      <c r="L108" s="66"/>
      <c r="N108" s="211" t="s">
        <v>44</v>
      </c>
      <c r="S108" s="41"/>
      <c r="T108" s="41"/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</row>
    <row r="109" s="2" customFormat="1" ht="18" customHeight="1">
      <c r="A109" s="41"/>
      <c r="B109" s="42"/>
      <c r="C109" s="43"/>
      <c r="D109" s="147" t="s">
        <v>143</v>
      </c>
      <c r="E109" s="140"/>
      <c r="F109" s="140"/>
      <c r="G109" s="43"/>
      <c r="H109" s="43"/>
      <c r="I109" s="43"/>
      <c r="J109" s="141">
        <v>0</v>
      </c>
      <c r="K109" s="43"/>
      <c r="L109" s="212"/>
      <c r="M109" s="213"/>
      <c r="N109" s="214" t="s">
        <v>45</v>
      </c>
      <c r="O109" s="213"/>
      <c r="P109" s="213"/>
      <c r="Q109" s="213"/>
      <c r="R109" s="213"/>
      <c r="S109" s="215"/>
      <c r="T109" s="215"/>
      <c r="U109" s="215"/>
      <c r="V109" s="215"/>
      <c r="W109" s="215"/>
      <c r="X109" s="215"/>
      <c r="Y109" s="215"/>
      <c r="Z109" s="215"/>
      <c r="AA109" s="215"/>
      <c r="AB109" s="215"/>
      <c r="AC109" s="215"/>
      <c r="AD109" s="215"/>
      <c r="AE109" s="215"/>
      <c r="AF109" s="213"/>
      <c r="AG109" s="213"/>
      <c r="AH109" s="213"/>
      <c r="AI109" s="213"/>
      <c r="AJ109" s="213"/>
      <c r="AK109" s="213"/>
      <c r="AL109" s="213"/>
      <c r="AM109" s="213"/>
      <c r="AN109" s="213"/>
      <c r="AO109" s="213"/>
      <c r="AP109" s="213"/>
      <c r="AQ109" s="213"/>
      <c r="AR109" s="213"/>
      <c r="AS109" s="213"/>
      <c r="AT109" s="213"/>
      <c r="AU109" s="213"/>
      <c r="AV109" s="213"/>
      <c r="AW109" s="213"/>
      <c r="AX109" s="213"/>
      <c r="AY109" s="216" t="s">
        <v>101</v>
      </c>
      <c r="AZ109" s="213"/>
      <c r="BA109" s="213"/>
      <c r="BB109" s="213"/>
      <c r="BC109" s="213"/>
      <c r="BD109" s="213"/>
      <c r="BE109" s="217">
        <f>IF(N109="základní",J109,0)</f>
        <v>0</v>
      </c>
      <c r="BF109" s="217">
        <f>IF(N109="snížená",J109,0)</f>
        <v>0</v>
      </c>
      <c r="BG109" s="217">
        <f>IF(N109="zákl. přenesená",J109,0)</f>
        <v>0</v>
      </c>
      <c r="BH109" s="217">
        <f>IF(N109="sníž. přenesená",J109,0)</f>
        <v>0</v>
      </c>
      <c r="BI109" s="217">
        <f>IF(N109="nulová",J109,0)</f>
        <v>0</v>
      </c>
      <c r="BJ109" s="216" t="s">
        <v>88</v>
      </c>
      <c r="BK109" s="213"/>
      <c r="BL109" s="213"/>
      <c r="BM109" s="213"/>
    </row>
    <row r="110" s="2" customFormat="1" ht="18" customHeight="1">
      <c r="A110" s="41"/>
      <c r="B110" s="42"/>
      <c r="C110" s="43"/>
      <c r="D110" s="147" t="s">
        <v>144</v>
      </c>
      <c r="E110" s="140"/>
      <c r="F110" s="140"/>
      <c r="G110" s="43"/>
      <c r="H110" s="43"/>
      <c r="I110" s="43"/>
      <c r="J110" s="141">
        <v>0</v>
      </c>
      <c r="K110" s="43"/>
      <c r="L110" s="212"/>
      <c r="M110" s="213"/>
      <c r="N110" s="214" t="s">
        <v>45</v>
      </c>
      <c r="O110" s="213"/>
      <c r="P110" s="213"/>
      <c r="Q110" s="213"/>
      <c r="R110" s="213"/>
      <c r="S110" s="215"/>
      <c r="T110" s="215"/>
      <c r="U110" s="215"/>
      <c r="V110" s="215"/>
      <c r="W110" s="215"/>
      <c r="X110" s="215"/>
      <c r="Y110" s="215"/>
      <c r="Z110" s="215"/>
      <c r="AA110" s="215"/>
      <c r="AB110" s="215"/>
      <c r="AC110" s="215"/>
      <c r="AD110" s="215"/>
      <c r="AE110" s="215"/>
      <c r="AF110" s="213"/>
      <c r="AG110" s="213"/>
      <c r="AH110" s="213"/>
      <c r="AI110" s="213"/>
      <c r="AJ110" s="213"/>
      <c r="AK110" s="213"/>
      <c r="AL110" s="213"/>
      <c r="AM110" s="213"/>
      <c r="AN110" s="213"/>
      <c r="AO110" s="213"/>
      <c r="AP110" s="213"/>
      <c r="AQ110" s="213"/>
      <c r="AR110" s="213"/>
      <c r="AS110" s="213"/>
      <c r="AT110" s="213"/>
      <c r="AU110" s="213"/>
      <c r="AV110" s="213"/>
      <c r="AW110" s="213"/>
      <c r="AX110" s="213"/>
      <c r="AY110" s="216" t="s">
        <v>101</v>
      </c>
      <c r="AZ110" s="213"/>
      <c r="BA110" s="213"/>
      <c r="BB110" s="213"/>
      <c r="BC110" s="213"/>
      <c r="BD110" s="213"/>
      <c r="BE110" s="217">
        <f>IF(N110="základní",J110,0)</f>
        <v>0</v>
      </c>
      <c r="BF110" s="217">
        <f>IF(N110="snížená",J110,0)</f>
        <v>0</v>
      </c>
      <c r="BG110" s="217">
        <f>IF(N110="zákl. přenesená",J110,0)</f>
        <v>0</v>
      </c>
      <c r="BH110" s="217">
        <f>IF(N110="sníž. přenesená",J110,0)</f>
        <v>0</v>
      </c>
      <c r="BI110" s="217">
        <f>IF(N110="nulová",J110,0)</f>
        <v>0</v>
      </c>
      <c r="BJ110" s="216" t="s">
        <v>88</v>
      </c>
      <c r="BK110" s="213"/>
      <c r="BL110" s="213"/>
      <c r="BM110" s="213"/>
    </row>
    <row r="111" s="2" customFormat="1" ht="18" customHeight="1">
      <c r="A111" s="41"/>
      <c r="B111" s="42"/>
      <c r="C111" s="43"/>
      <c r="D111" s="147" t="s">
        <v>145</v>
      </c>
      <c r="E111" s="140"/>
      <c r="F111" s="140"/>
      <c r="G111" s="43"/>
      <c r="H111" s="43"/>
      <c r="I111" s="43"/>
      <c r="J111" s="141">
        <v>0</v>
      </c>
      <c r="K111" s="43"/>
      <c r="L111" s="212"/>
      <c r="M111" s="213"/>
      <c r="N111" s="214" t="s">
        <v>45</v>
      </c>
      <c r="O111" s="213"/>
      <c r="P111" s="213"/>
      <c r="Q111" s="213"/>
      <c r="R111" s="213"/>
      <c r="S111" s="215"/>
      <c r="T111" s="215"/>
      <c r="U111" s="215"/>
      <c r="V111" s="215"/>
      <c r="W111" s="215"/>
      <c r="X111" s="215"/>
      <c r="Y111" s="215"/>
      <c r="Z111" s="215"/>
      <c r="AA111" s="215"/>
      <c r="AB111" s="215"/>
      <c r="AC111" s="215"/>
      <c r="AD111" s="215"/>
      <c r="AE111" s="215"/>
      <c r="AF111" s="213"/>
      <c r="AG111" s="213"/>
      <c r="AH111" s="213"/>
      <c r="AI111" s="213"/>
      <c r="AJ111" s="213"/>
      <c r="AK111" s="213"/>
      <c r="AL111" s="213"/>
      <c r="AM111" s="213"/>
      <c r="AN111" s="213"/>
      <c r="AO111" s="213"/>
      <c r="AP111" s="213"/>
      <c r="AQ111" s="213"/>
      <c r="AR111" s="213"/>
      <c r="AS111" s="213"/>
      <c r="AT111" s="213"/>
      <c r="AU111" s="213"/>
      <c r="AV111" s="213"/>
      <c r="AW111" s="213"/>
      <c r="AX111" s="213"/>
      <c r="AY111" s="216" t="s">
        <v>101</v>
      </c>
      <c r="AZ111" s="213"/>
      <c r="BA111" s="213"/>
      <c r="BB111" s="213"/>
      <c r="BC111" s="213"/>
      <c r="BD111" s="213"/>
      <c r="BE111" s="217">
        <f>IF(N111="základní",J111,0)</f>
        <v>0</v>
      </c>
      <c r="BF111" s="217">
        <f>IF(N111="snížená",J111,0)</f>
        <v>0</v>
      </c>
      <c r="BG111" s="217">
        <f>IF(N111="zákl. přenesená",J111,0)</f>
        <v>0</v>
      </c>
      <c r="BH111" s="217">
        <f>IF(N111="sníž. přenesená",J111,0)</f>
        <v>0</v>
      </c>
      <c r="BI111" s="217">
        <f>IF(N111="nulová",J111,0)</f>
        <v>0</v>
      </c>
      <c r="BJ111" s="216" t="s">
        <v>88</v>
      </c>
      <c r="BK111" s="213"/>
      <c r="BL111" s="213"/>
      <c r="BM111" s="213"/>
    </row>
    <row r="112" s="2" customFormat="1" ht="18" customHeight="1">
      <c r="A112" s="41"/>
      <c r="B112" s="42"/>
      <c r="C112" s="43"/>
      <c r="D112" s="147" t="s">
        <v>146</v>
      </c>
      <c r="E112" s="140"/>
      <c r="F112" s="140"/>
      <c r="G112" s="43"/>
      <c r="H112" s="43"/>
      <c r="I112" s="43"/>
      <c r="J112" s="141">
        <v>0</v>
      </c>
      <c r="K112" s="43"/>
      <c r="L112" s="212"/>
      <c r="M112" s="213"/>
      <c r="N112" s="214" t="s">
        <v>45</v>
      </c>
      <c r="O112" s="213"/>
      <c r="P112" s="213"/>
      <c r="Q112" s="213"/>
      <c r="R112" s="213"/>
      <c r="S112" s="215"/>
      <c r="T112" s="215"/>
      <c r="U112" s="215"/>
      <c r="V112" s="215"/>
      <c r="W112" s="215"/>
      <c r="X112" s="215"/>
      <c r="Y112" s="215"/>
      <c r="Z112" s="215"/>
      <c r="AA112" s="215"/>
      <c r="AB112" s="215"/>
      <c r="AC112" s="215"/>
      <c r="AD112" s="215"/>
      <c r="AE112" s="215"/>
      <c r="AF112" s="213"/>
      <c r="AG112" s="213"/>
      <c r="AH112" s="213"/>
      <c r="AI112" s="213"/>
      <c r="AJ112" s="213"/>
      <c r="AK112" s="213"/>
      <c r="AL112" s="213"/>
      <c r="AM112" s="213"/>
      <c r="AN112" s="213"/>
      <c r="AO112" s="213"/>
      <c r="AP112" s="213"/>
      <c r="AQ112" s="213"/>
      <c r="AR112" s="213"/>
      <c r="AS112" s="213"/>
      <c r="AT112" s="213"/>
      <c r="AU112" s="213"/>
      <c r="AV112" s="213"/>
      <c r="AW112" s="213"/>
      <c r="AX112" s="213"/>
      <c r="AY112" s="216" t="s">
        <v>101</v>
      </c>
      <c r="AZ112" s="213"/>
      <c r="BA112" s="213"/>
      <c r="BB112" s="213"/>
      <c r="BC112" s="213"/>
      <c r="BD112" s="213"/>
      <c r="BE112" s="217">
        <f>IF(N112="základní",J112,0)</f>
        <v>0</v>
      </c>
      <c r="BF112" s="217">
        <f>IF(N112="snížená",J112,0)</f>
        <v>0</v>
      </c>
      <c r="BG112" s="217">
        <f>IF(N112="zákl. přenesená",J112,0)</f>
        <v>0</v>
      </c>
      <c r="BH112" s="217">
        <f>IF(N112="sníž. přenesená",J112,0)</f>
        <v>0</v>
      </c>
      <c r="BI112" s="217">
        <f>IF(N112="nulová",J112,0)</f>
        <v>0</v>
      </c>
      <c r="BJ112" s="216" t="s">
        <v>88</v>
      </c>
      <c r="BK112" s="213"/>
      <c r="BL112" s="213"/>
      <c r="BM112" s="213"/>
    </row>
    <row r="113" s="2" customFormat="1" ht="18" customHeight="1">
      <c r="A113" s="41"/>
      <c r="B113" s="42"/>
      <c r="C113" s="43"/>
      <c r="D113" s="147" t="s">
        <v>147</v>
      </c>
      <c r="E113" s="140"/>
      <c r="F113" s="140"/>
      <c r="G113" s="43"/>
      <c r="H113" s="43"/>
      <c r="I113" s="43"/>
      <c r="J113" s="141">
        <v>0</v>
      </c>
      <c r="K113" s="43"/>
      <c r="L113" s="212"/>
      <c r="M113" s="213"/>
      <c r="N113" s="214" t="s">
        <v>45</v>
      </c>
      <c r="O113" s="213"/>
      <c r="P113" s="213"/>
      <c r="Q113" s="213"/>
      <c r="R113" s="213"/>
      <c r="S113" s="215"/>
      <c r="T113" s="215"/>
      <c r="U113" s="215"/>
      <c r="V113" s="215"/>
      <c r="W113" s="215"/>
      <c r="X113" s="215"/>
      <c r="Y113" s="215"/>
      <c r="Z113" s="215"/>
      <c r="AA113" s="215"/>
      <c r="AB113" s="215"/>
      <c r="AC113" s="215"/>
      <c r="AD113" s="215"/>
      <c r="AE113" s="215"/>
      <c r="AF113" s="213"/>
      <c r="AG113" s="213"/>
      <c r="AH113" s="213"/>
      <c r="AI113" s="213"/>
      <c r="AJ113" s="213"/>
      <c r="AK113" s="213"/>
      <c r="AL113" s="213"/>
      <c r="AM113" s="213"/>
      <c r="AN113" s="213"/>
      <c r="AO113" s="213"/>
      <c r="AP113" s="213"/>
      <c r="AQ113" s="213"/>
      <c r="AR113" s="213"/>
      <c r="AS113" s="213"/>
      <c r="AT113" s="213"/>
      <c r="AU113" s="213"/>
      <c r="AV113" s="213"/>
      <c r="AW113" s="213"/>
      <c r="AX113" s="213"/>
      <c r="AY113" s="216" t="s">
        <v>101</v>
      </c>
      <c r="AZ113" s="213"/>
      <c r="BA113" s="213"/>
      <c r="BB113" s="213"/>
      <c r="BC113" s="213"/>
      <c r="BD113" s="213"/>
      <c r="BE113" s="217">
        <f>IF(N113="základní",J113,0)</f>
        <v>0</v>
      </c>
      <c r="BF113" s="217">
        <f>IF(N113="snížená",J113,0)</f>
        <v>0</v>
      </c>
      <c r="BG113" s="217">
        <f>IF(N113="zákl. přenesená",J113,0)</f>
        <v>0</v>
      </c>
      <c r="BH113" s="217">
        <f>IF(N113="sníž. přenesená",J113,0)</f>
        <v>0</v>
      </c>
      <c r="BI113" s="217">
        <f>IF(N113="nulová",J113,0)</f>
        <v>0</v>
      </c>
      <c r="BJ113" s="216" t="s">
        <v>88</v>
      </c>
      <c r="BK113" s="213"/>
      <c r="BL113" s="213"/>
      <c r="BM113" s="213"/>
    </row>
    <row r="114" s="2" customFormat="1" ht="18" customHeight="1">
      <c r="A114" s="41"/>
      <c r="B114" s="42"/>
      <c r="C114" s="43"/>
      <c r="D114" s="140" t="s">
        <v>148</v>
      </c>
      <c r="E114" s="43"/>
      <c r="F114" s="43"/>
      <c r="G114" s="43"/>
      <c r="H114" s="43"/>
      <c r="I114" s="43"/>
      <c r="J114" s="141">
        <f>ROUND(J30*T114,2)</f>
        <v>0</v>
      </c>
      <c r="K114" s="43"/>
      <c r="L114" s="212"/>
      <c r="M114" s="213"/>
      <c r="N114" s="214" t="s">
        <v>45</v>
      </c>
      <c r="O114" s="213"/>
      <c r="P114" s="213"/>
      <c r="Q114" s="213"/>
      <c r="R114" s="213"/>
      <c r="S114" s="215"/>
      <c r="T114" s="215"/>
      <c r="U114" s="215"/>
      <c r="V114" s="215"/>
      <c r="W114" s="215"/>
      <c r="X114" s="215"/>
      <c r="Y114" s="215"/>
      <c r="Z114" s="215"/>
      <c r="AA114" s="215"/>
      <c r="AB114" s="215"/>
      <c r="AC114" s="215"/>
      <c r="AD114" s="215"/>
      <c r="AE114" s="215"/>
      <c r="AF114" s="213"/>
      <c r="AG114" s="213"/>
      <c r="AH114" s="213"/>
      <c r="AI114" s="213"/>
      <c r="AJ114" s="213"/>
      <c r="AK114" s="213"/>
      <c r="AL114" s="213"/>
      <c r="AM114" s="213"/>
      <c r="AN114" s="213"/>
      <c r="AO114" s="213"/>
      <c r="AP114" s="213"/>
      <c r="AQ114" s="213"/>
      <c r="AR114" s="213"/>
      <c r="AS114" s="213"/>
      <c r="AT114" s="213"/>
      <c r="AU114" s="213"/>
      <c r="AV114" s="213"/>
      <c r="AW114" s="213"/>
      <c r="AX114" s="213"/>
      <c r="AY114" s="216" t="s">
        <v>149</v>
      </c>
      <c r="AZ114" s="213"/>
      <c r="BA114" s="213"/>
      <c r="BB114" s="213"/>
      <c r="BC114" s="213"/>
      <c r="BD114" s="213"/>
      <c r="BE114" s="217">
        <f>IF(N114="základní",J114,0)</f>
        <v>0</v>
      </c>
      <c r="BF114" s="217">
        <f>IF(N114="snížená",J114,0)</f>
        <v>0</v>
      </c>
      <c r="BG114" s="217">
        <f>IF(N114="zákl. přenesená",J114,0)</f>
        <v>0</v>
      </c>
      <c r="BH114" s="217">
        <f>IF(N114="sníž. přenesená",J114,0)</f>
        <v>0</v>
      </c>
      <c r="BI114" s="217">
        <f>IF(N114="nulová",J114,0)</f>
        <v>0</v>
      </c>
      <c r="BJ114" s="216" t="s">
        <v>88</v>
      </c>
      <c r="BK114" s="213"/>
      <c r="BL114" s="213"/>
      <c r="BM114" s="213"/>
    </row>
    <row r="115" s="2" customFormat="1">
      <c r="A115" s="41"/>
      <c r="B115" s="42"/>
      <c r="C115" s="43"/>
      <c r="D115" s="43"/>
      <c r="E115" s="43"/>
      <c r="F115" s="43"/>
      <c r="G115" s="43"/>
      <c r="H115" s="43"/>
      <c r="I115" s="43"/>
      <c r="J115" s="43"/>
      <c r="K115" s="43"/>
      <c r="L115" s="66"/>
      <c r="S115" s="41"/>
      <c r="T115" s="41"/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</row>
    <row r="116" s="2" customFormat="1" ht="29.28" customHeight="1">
      <c r="A116" s="41"/>
      <c r="B116" s="42"/>
      <c r="C116" s="151" t="s">
        <v>111</v>
      </c>
      <c r="D116" s="152"/>
      <c r="E116" s="152"/>
      <c r="F116" s="152"/>
      <c r="G116" s="152"/>
      <c r="H116" s="152"/>
      <c r="I116" s="152"/>
      <c r="J116" s="153">
        <f>ROUND(J96+J108,2)</f>
        <v>0</v>
      </c>
      <c r="K116" s="152"/>
      <c r="L116" s="66"/>
      <c r="S116" s="41"/>
      <c r="T116" s="41"/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</row>
    <row r="117" s="2" customFormat="1" ht="6.96" customHeight="1">
      <c r="A117" s="41"/>
      <c r="B117" s="69"/>
      <c r="C117" s="70"/>
      <c r="D117" s="70"/>
      <c r="E117" s="70"/>
      <c r="F117" s="70"/>
      <c r="G117" s="70"/>
      <c r="H117" s="70"/>
      <c r="I117" s="70"/>
      <c r="J117" s="70"/>
      <c r="K117" s="70"/>
      <c r="L117" s="66"/>
      <c r="S117" s="41"/>
      <c r="T117" s="41"/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  <c r="AE117" s="41"/>
    </row>
    <row r="121" s="2" customFormat="1" ht="6.96" customHeight="1">
      <c r="A121" s="41"/>
      <c r="B121" s="71"/>
      <c r="C121" s="72"/>
      <c r="D121" s="72"/>
      <c r="E121" s="72"/>
      <c r="F121" s="72"/>
      <c r="G121" s="72"/>
      <c r="H121" s="72"/>
      <c r="I121" s="72"/>
      <c r="J121" s="72"/>
      <c r="K121" s="72"/>
      <c r="L121" s="66"/>
      <c r="S121" s="41"/>
      <c r="T121" s="41"/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</row>
    <row r="122" s="2" customFormat="1" ht="24.96" customHeight="1">
      <c r="A122" s="41"/>
      <c r="B122" s="42"/>
      <c r="C122" s="24" t="s">
        <v>150</v>
      </c>
      <c r="D122" s="43"/>
      <c r="E122" s="43"/>
      <c r="F122" s="43"/>
      <c r="G122" s="43"/>
      <c r="H122" s="43"/>
      <c r="I122" s="43"/>
      <c r="J122" s="43"/>
      <c r="K122" s="43"/>
      <c r="L122" s="66"/>
      <c r="S122" s="41"/>
      <c r="T122" s="41"/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</row>
    <row r="123" s="2" customFormat="1" ht="6.96" customHeight="1">
      <c r="A123" s="41"/>
      <c r="B123" s="42"/>
      <c r="C123" s="43"/>
      <c r="D123" s="43"/>
      <c r="E123" s="43"/>
      <c r="F123" s="43"/>
      <c r="G123" s="43"/>
      <c r="H123" s="43"/>
      <c r="I123" s="43"/>
      <c r="J123" s="43"/>
      <c r="K123" s="43"/>
      <c r="L123" s="66"/>
      <c r="S123" s="41"/>
      <c r="T123" s="41"/>
      <c r="U123" s="41"/>
      <c r="V123" s="41"/>
      <c r="W123" s="41"/>
      <c r="X123" s="41"/>
      <c r="Y123" s="41"/>
      <c r="Z123" s="41"/>
      <c r="AA123" s="41"/>
      <c r="AB123" s="41"/>
      <c r="AC123" s="41"/>
      <c r="AD123" s="41"/>
      <c r="AE123" s="41"/>
    </row>
    <row r="124" s="2" customFormat="1" ht="12" customHeight="1">
      <c r="A124" s="41"/>
      <c r="B124" s="42"/>
      <c r="C124" s="33" t="s">
        <v>16</v>
      </c>
      <c r="D124" s="43"/>
      <c r="E124" s="43"/>
      <c r="F124" s="43"/>
      <c r="G124" s="43"/>
      <c r="H124" s="43"/>
      <c r="I124" s="43"/>
      <c r="J124" s="43"/>
      <c r="K124" s="43"/>
      <c r="L124" s="66"/>
      <c r="S124" s="41"/>
      <c r="T124" s="41"/>
      <c r="U124" s="41"/>
      <c r="V124" s="41"/>
      <c r="W124" s="41"/>
      <c r="X124" s="41"/>
      <c r="Y124" s="41"/>
      <c r="Z124" s="41"/>
      <c r="AA124" s="41"/>
      <c r="AB124" s="41"/>
      <c r="AC124" s="41"/>
      <c r="AD124" s="41"/>
      <c r="AE124" s="41"/>
    </row>
    <row r="125" s="2" customFormat="1" ht="16.5" customHeight="1">
      <c r="A125" s="41"/>
      <c r="B125" s="42"/>
      <c r="C125" s="43"/>
      <c r="D125" s="43"/>
      <c r="E125" s="194" t="str">
        <f>E7</f>
        <v>Rozšíření garáže</v>
      </c>
      <c r="F125" s="33"/>
      <c r="G125" s="33"/>
      <c r="H125" s="33"/>
      <c r="I125" s="43"/>
      <c r="J125" s="43"/>
      <c r="K125" s="43"/>
      <c r="L125" s="66"/>
      <c r="S125" s="41"/>
      <c r="T125" s="41"/>
      <c r="U125" s="41"/>
      <c r="V125" s="41"/>
      <c r="W125" s="41"/>
      <c r="X125" s="41"/>
      <c r="Y125" s="41"/>
      <c r="Z125" s="41"/>
      <c r="AA125" s="41"/>
      <c r="AB125" s="41"/>
      <c r="AC125" s="41"/>
      <c r="AD125" s="41"/>
      <c r="AE125" s="41"/>
    </row>
    <row r="126" s="2" customFormat="1" ht="12" customHeight="1">
      <c r="A126" s="41"/>
      <c r="B126" s="42"/>
      <c r="C126" s="33" t="s">
        <v>113</v>
      </c>
      <c r="D126" s="43"/>
      <c r="E126" s="43"/>
      <c r="F126" s="43"/>
      <c r="G126" s="43"/>
      <c r="H126" s="43"/>
      <c r="I126" s="43"/>
      <c r="J126" s="43"/>
      <c r="K126" s="43"/>
      <c r="L126" s="66"/>
      <c r="S126" s="41"/>
      <c r="T126" s="41"/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  <c r="AE126" s="41"/>
    </row>
    <row r="127" s="2" customFormat="1" ht="16.5" customHeight="1">
      <c r="A127" s="41"/>
      <c r="B127" s="42"/>
      <c r="C127" s="43"/>
      <c r="D127" s="43"/>
      <c r="E127" s="79" t="str">
        <f>E9</f>
        <v>2025/13-03 - Oplocení</v>
      </c>
      <c r="F127" s="43"/>
      <c r="G127" s="43"/>
      <c r="H127" s="43"/>
      <c r="I127" s="43"/>
      <c r="J127" s="43"/>
      <c r="K127" s="43"/>
      <c r="L127" s="66"/>
      <c r="S127" s="41"/>
      <c r="T127" s="41"/>
      <c r="U127" s="41"/>
      <c r="V127" s="41"/>
      <c r="W127" s="41"/>
      <c r="X127" s="41"/>
      <c r="Y127" s="41"/>
      <c r="Z127" s="41"/>
      <c r="AA127" s="41"/>
      <c r="AB127" s="41"/>
      <c r="AC127" s="41"/>
      <c r="AD127" s="41"/>
      <c r="AE127" s="41"/>
    </row>
    <row r="128" s="2" customFormat="1" ht="6.96" customHeight="1">
      <c r="A128" s="41"/>
      <c r="B128" s="42"/>
      <c r="C128" s="43"/>
      <c r="D128" s="43"/>
      <c r="E128" s="43"/>
      <c r="F128" s="43"/>
      <c r="G128" s="43"/>
      <c r="H128" s="43"/>
      <c r="I128" s="43"/>
      <c r="J128" s="43"/>
      <c r="K128" s="43"/>
      <c r="L128" s="66"/>
      <c r="S128" s="41"/>
      <c r="T128" s="41"/>
      <c r="U128" s="41"/>
      <c r="V128" s="41"/>
      <c r="W128" s="41"/>
      <c r="X128" s="41"/>
      <c r="Y128" s="41"/>
      <c r="Z128" s="41"/>
      <c r="AA128" s="41"/>
      <c r="AB128" s="41"/>
      <c r="AC128" s="41"/>
      <c r="AD128" s="41"/>
      <c r="AE128" s="41"/>
    </row>
    <row r="129" s="2" customFormat="1" ht="12" customHeight="1">
      <c r="A129" s="41"/>
      <c r="B129" s="42"/>
      <c r="C129" s="33" t="s">
        <v>20</v>
      </c>
      <c r="D129" s="43"/>
      <c r="E129" s="43"/>
      <c r="F129" s="28" t="str">
        <f>F12</f>
        <v>Libkovice pod Řípem</v>
      </c>
      <c r="G129" s="43"/>
      <c r="H129" s="43"/>
      <c r="I129" s="33" t="s">
        <v>22</v>
      </c>
      <c r="J129" s="82" t="str">
        <f>IF(J12="","",J12)</f>
        <v>5. 5. 2025</v>
      </c>
      <c r="K129" s="43"/>
      <c r="L129" s="66"/>
      <c r="S129" s="41"/>
      <c r="T129" s="41"/>
      <c r="U129" s="41"/>
      <c r="V129" s="41"/>
      <c r="W129" s="41"/>
      <c r="X129" s="41"/>
      <c r="Y129" s="41"/>
      <c r="Z129" s="41"/>
      <c r="AA129" s="41"/>
      <c r="AB129" s="41"/>
      <c r="AC129" s="41"/>
      <c r="AD129" s="41"/>
      <c r="AE129" s="41"/>
    </row>
    <row r="130" s="2" customFormat="1" ht="6.96" customHeight="1">
      <c r="A130" s="41"/>
      <c r="B130" s="42"/>
      <c r="C130" s="43"/>
      <c r="D130" s="43"/>
      <c r="E130" s="43"/>
      <c r="F130" s="43"/>
      <c r="G130" s="43"/>
      <c r="H130" s="43"/>
      <c r="I130" s="43"/>
      <c r="J130" s="43"/>
      <c r="K130" s="43"/>
      <c r="L130" s="66"/>
      <c r="S130" s="41"/>
      <c r="T130" s="41"/>
      <c r="U130" s="41"/>
      <c r="V130" s="41"/>
      <c r="W130" s="41"/>
      <c r="X130" s="41"/>
      <c r="Y130" s="41"/>
      <c r="Z130" s="41"/>
      <c r="AA130" s="41"/>
      <c r="AB130" s="41"/>
      <c r="AC130" s="41"/>
      <c r="AD130" s="41"/>
      <c r="AE130" s="41"/>
    </row>
    <row r="131" s="2" customFormat="1" ht="25.65" customHeight="1">
      <c r="A131" s="41"/>
      <c r="B131" s="42"/>
      <c r="C131" s="33" t="s">
        <v>24</v>
      </c>
      <c r="D131" s="43"/>
      <c r="E131" s="43"/>
      <c r="F131" s="28" t="str">
        <f>E15</f>
        <v>Obec Libkovice pod Řípem</v>
      </c>
      <c r="G131" s="43"/>
      <c r="H131" s="43"/>
      <c r="I131" s="33" t="s">
        <v>30</v>
      </c>
      <c r="J131" s="37" t="str">
        <f>E21</f>
        <v>Jaroslav Skalic Projektování staveb</v>
      </c>
      <c r="K131" s="43"/>
      <c r="L131" s="66"/>
      <c r="S131" s="41"/>
      <c r="T131" s="41"/>
      <c r="U131" s="41"/>
      <c r="V131" s="41"/>
      <c r="W131" s="41"/>
      <c r="X131" s="41"/>
      <c r="Y131" s="41"/>
      <c r="Z131" s="41"/>
      <c r="AA131" s="41"/>
      <c r="AB131" s="41"/>
      <c r="AC131" s="41"/>
      <c r="AD131" s="41"/>
      <c r="AE131" s="41"/>
    </row>
    <row r="132" s="2" customFormat="1" ht="15.15" customHeight="1">
      <c r="A132" s="41"/>
      <c r="B132" s="42"/>
      <c r="C132" s="33" t="s">
        <v>28</v>
      </c>
      <c r="D132" s="43"/>
      <c r="E132" s="43"/>
      <c r="F132" s="28" t="str">
        <f>IF(E18="","",E18)</f>
        <v>Vyplň údaj</v>
      </c>
      <c r="G132" s="43"/>
      <c r="H132" s="43"/>
      <c r="I132" s="33" t="s">
        <v>33</v>
      </c>
      <c r="J132" s="37" t="str">
        <f>E24</f>
        <v>Roman Šácha</v>
      </c>
      <c r="K132" s="43"/>
      <c r="L132" s="66"/>
      <c r="S132" s="41"/>
      <c r="T132" s="41"/>
      <c r="U132" s="41"/>
      <c r="V132" s="41"/>
      <c r="W132" s="41"/>
      <c r="X132" s="41"/>
      <c r="Y132" s="41"/>
      <c r="Z132" s="41"/>
      <c r="AA132" s="41"/>
      <c r="AB132" s="41"/>
      <c r="AC132" s="41"/>
      <c r="AD132" s="41"/>
      <c r="AE132" s="41"/>
    </row>
    <row r="133" s="2" customFormat="1" ht="10.32" customHeight="1">
      <c r="A133" s="41"/>
      <c r="B133" s="42"/>
      <c r="C133" s="43"/>
      <c r="D133" s="43"/>
      <c r="E133" s="43"/>
      <c r="F133" s="43"/>
      <c r="G133" s="43"/>
      <c r="H133" s="43"/>
      <c r="I133" s="43"/>
      <c r="J133" s="43"/>
      <c r="K133" s="43"/>
      <c r="L133" s="66"/>
      <c r="S133" s="41"/>
      <c r="T133" s="41"/>
      <c r="U133" s="41"/>
      <c r="V133" s="41"/>
      <c r="W133" s="41"/>
      <c r="X133" s="41"/>
      <c r="Y133" s="41"/>
      <c r="Z133" s="41"/>
      <c r="AA133" s="41"/>
      <c r="AB133" s="41"/>
      <c r="AC133" s="41"/>
      <c r="AD133" s="41"/>
      <c r="AE133" s="41"/>
    </row>
    <row r="134" s="11" customFormat="1" ht="29.28" customHeight="1">
      <c r="A134" s="218"/>
      <c r="B134" s="219"/>
      <c r="C134" s="220" t="s">
        <v>151</v>
      </c>
      <c r="D134" s="221" t="s">
        <v>65</v>
      </c>
      <c r="E134" s="221" t="s">
        <v>61</v>
      </c>
      <c r="F134" s="221" t="s">
        <v>62</v>
      </c>
      <c r="G134" s="221" t="s">
        <v>152</v>
      </c>
      <c r="H134" s="221" t="s">
        <v>153</v>
      </c>
      <c r="I134" s="221" t="s">
        <v>154</v>
      </c>
      <c r="J134" s="222" t="s">
        <v>118</v>
      </c>
      <c r="K134" s="223" t="s">
        <v>155</v>
      </c>
      <c r="L134" s="224"/>
      <c r="M134" s="103" t="s">
        <v>1</v>
      </c>
      <c r="N134" s="104" t="s">
        <v>44</v>
      </c>
      <c r="O134" s="104" t="s">
        <v>156</v>
      </c>
      <c r="P134" s="104" t="s">
        <v>157</v>
      </c>
      <c r="Q134" s="104" t="s">
        <v>158</v>
      </c>
      <c r="R134" s="104" t="s">
        <v>159</v>
      </c>
      <c r="S134" s="104" t="s">
        <v>160</v>
      </c>
      <c r="T134" s="105" t="s">
        <v>161</v>
      </c>
      <c r="U134" s="218"/>
      <c r="V134" s="218"/>
      <c r="W134" s="218"/>
      <c r="X134" s="218"/>
      <c r="Y134" s="218"/>
      <c r="Z134" s="218"/>
      <c r="AA134" s="218"/>
      <c r="AB134" s="218"/>
      <c r="AC134" s="218"/>
      <c r="AD134" s="218"/>
      <c r="AE134" s="218"/>
    </row>
    <row r="135" s="2" customFormat="1" ht="22.8" customHeight="1">
      <c r="A135" s="41"/>
      <c r="B135" s="42"/>
      <c r="C135" s="110" t="s">
        <v>162</v>
      </c>
      <c r="D135" s="43"/>
      <c r="E135" s="43"/>
      <c r="F135" s="43"/>
      <c r="G135" s="43"/>
      <c r="H135" s="43"/>
      <c r="I135" s="43"/>
      <c r="J135" s="225">
        <f>BK135</f>
        <v>0</v>
      </c>
      <c r="K135" s="43"/>
      <c r="L135" s="44"/>
      <c r="M135" s="106"/>
      <c r="N135" s="226"/>
      <c r="O135" s="107"/>
      <c r="P135" s="227">
        <f>P136+P210</f>
        <v>0</v>
      </c>
      <c r="Q135" s="107"/>
      <c r="R135" s="227">
        <f>R136+R210</f>
        <v>17.429591930000001</v>
      </c>
      <c r="S135" s="107"/>
      <c r="T135" s="228">
        <f>T136+T210</f>
        <v>8.6400000000000006</v>
      </c>
      <c r="U135" s="41"/>
      <c r="V135" s="41"/>
      <c r="W135" s="41"/>
      <c r="X135" s="41"/>
      <c r="Y135" s="41"/>
      <c r="Z135" s="41"/>
      <c r="AA135" s="41"/>
      <c r="AB135" s="41"/>
      <c r="AC135" s="41"/>
      <c r="AD135" s="41"/>
      <c r="AE135" s="41"/>
      <c r="AT135" s="18" t="s">
        <v>79</v>
      </c>
      <c r="AU135" s="18" t="s">
        <v>120</v>
      </c>
      <c r="BK135" s="229">
        <f>BK136+BK210</f>
        <v>0</v>
      </c>
    </row>
    <row r="136" s="12" customFormat="1" ht="25.92" customHeight="1">
      <c r="A136" s="12"/>
      <c r="B136" s="230"/>
      <c r="C136" s="231"/>
      <c r="D136" s="232" t="s">
        <v>79</v>
      </c>
      <c r="E136" s="233" t="s">
        <v>163</v>
      </c>
      <c r="F136" s="233" t="s">
        <v>164</v>
      </c>
      <c r="G136" s="231"/>
      <c r="H136" s="231"/>
      <c r="I136" s="234"/>
      <c r="J136" s="235">
        <f>BK136</f>
        <v>0</v>
      </c>
      <c r="K136" s="231"/>
      <c r="L136" s="236"/>
      <c r="M136" s="237"/>
      <c r="N136" s="238"/>
      <c r="O136" s="238"/>
      <c r="P136" s="239">
        <f>P137+P159+P178+P194+P203+P208</f>
        <v>0</v>
      </c>
      <c r="Q136" s="238"/>
      <c r="R136" s="239">
        <f>R137+R159+R178+R194+R203+R208</f>
        <v>17.429591930000001</v>
      </c>
      <c r="S136" s="238"/>
      <c r="T136" s="240">
        <f>T137+T159+T178+T194+T203+T208</f>
        <v>8.6400000000000006</v>
      </c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R136" s="241" t="s">
        <v>88</v>
      </c>
      <c r="AT136" s="242" t="s">
        <v>79</v>
      </c>
      <c r="AU136" s="242" t="s">
        <v>80</v>
      </c>
      <c r="AY136" s="241" t="s">
        <v>165</v>
      </c>
      <c r="BK136" s="243">
        <f>BK137+BK159+BK178+BK194+BK203+BK208</f>
        <v>0</v>
      </c>
    </row>
    <row r="137" s="12" customFormat="1" ht="22.8" customHeight="1">
      <c r="A137" s="12"/>
      <c r="B137" s="230"/>
      <c r="C137" s="231"/>
      <c r="D137" s="232" t="s">
        <v>79</v>
      </c>
      <c r="E137" s="244" t="s">
        <v>88</v>
      </c>
      <c r="F137" s="244" t="s">
        <v>166</v>
      </c>
      <c r="G137" s="231"/>
      <c r="H137" s="231"/>
      <c r="I137" s="234"/>
      <c r="J137" s="245">
        <f>BK137</f>
        <v>0</v>
      </c>
      <c r="K137" s="231"/>
      <c r="L137" s="236"/>
      <c r="M137" s="237"/>
      <c r="N137" s="238"/>
      <c r="O137" s="238"/>
      <c r="P137" s="239">
        <f>SUM(P138:P158)</f>
        <v>0</v>
      </c>
      <c r="Q137" s="238"/>
      <c r="R137" s="239">
        <f>SUM(R138:R158)</f>
        <v>0</v>
      </c>
      <c r="S137" s="238"/>
      <c r="T137" s="240">
        <f>SUM(T138:T158)</f>
        <v>0</v>
      </c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R137" s="241" t="s">
        <v>88</v>
      </c>
      <c r="AT137" s="242" t="s">
        <v>79</v>
      </c>
      <c r="AU137" s="242" t="s">
        <v>88</v>
      </c>
      <c r="AY137" s="241" t="s">
        <v>165</v>
      </c>
      <c r="BK137" s="243">
        <f>SUM(BK138:BK158)</f>
        <v>0</v>
      </c>
    </row>
    <row r="138" s="2" customFormat="1" ht="24.15" customHeight="1">
      <c r="A138" s="41"/>
      <c r="B138" s="42"/>
      <c r="C138" s="246" t="s">
        <v>88</v>
      </c>
      <c r="D138" s="246" t="s">
        <v>167</v>
      </c>
      <c r="E138" s="247" t="s">
        <v>753</v>
      </c>
      <c r="F138" s="248" t="s">
        <v>754</v>
      </c>
      <c r="G138" s="249" t="s">
        <v>170</v>
      </c>
      <c r="H138" s="250">
        <v>32.5</v>
      </c>
      <c r="I138" s="251"/>
      <c r="J138" s="252">
        <f>ROUND(I138*H138,2)</f>
        <v>0</v>
      </c>
      <c r="K138" s="253"/>
      <c r="L138" s="44"/>
      <c r="M138" s="254" t="s">
        <v>1</v>
      </c>
      <c r="N138" s="255" t="s">
        <v>45</v>
      </c>
      <c r="O138" s="94"/>
      <c r="P138" s="256">
        <f>O138*H138</f>
        <v>0</v>
      </c>
      <c r="Q138" s="256">
        <v>0</v>
      </c>
      <c r="R138" s="256">
        <f>Q138*H138</f>
        <v>0</v>
      </c>
      <c r="S138" s="256">
        <v>0</v>
      </c>
      <c r="T138" s="257">
        <f>S138*H138</f>
        <v>0</v>
      </c>
      <c r="U138" s="41"/>
      <c r="V138" s="41"/>
      <c r="W138" s="41"/>
      <c r="X138" s="41"/>
      <c r="Y138" s="41"/>
      <c r="Z138" s="41"/>
      <c r="AA138" s="41"/>
      <c r="AB138" s="41"/>
      <c r="AC138" s="41"/>
      <c r="AD138" s="41"/>
      <c r="AE138" s="41"/>
      <c r="AR138" s="258" t="s">
        <v>171</v>
      </c>
      <c r="AT138" s="258" t="s">
        <v>167</v>
      </c>
      <c r="AU138" s="258" t="s">
        <v>90</v>
      </c>
      <c r="AY138" s="18" t="s">
        <v>165</v>
      </c>
      <c r="BE138" s="146">
        <f>IF(N138="základní",J138,0)</f>
        <v>0</v>
      </c>
      <c r="BF138" s="146">
        <f>IF(N138="snížená",J138,0)</f>
        <v>0</v>
      </c>
      <c r="BG138" s="146">
        <f>IF(N138="zákl. přenesená",J138,0)</f>
        <v>0</v>
      </c>
      <c r="BH138" s="146">
        <f>IF(N138="sníž. přenesená",J138,0)</f>
        <v>0</v>
      </c>
      <c r="BI138" s="146">
        <f>IF(N138="nulová",J138,0)</f>
        <v>0</v>
      </c>
      <c r="BJ138" s="18" t="s">
        <v>88</v>
      </c>
      <c r="BK138" s="146">
        <f>ROUND(I138*H138,2)</f>
        <v>0</v>
      </c>
      <c r="BL138" s="18" t="s">
        <v>171</v>
      </c>
      <c r="BM138" s="258" t="s">
        <v>811</v>
      </c>
    </row>
    <row r="139" s="13" customFormat="1">
      <c r="A139" s="13"/>
      <c r="B139" s="259"/>
      <c r="C139" s="260"/>
      <c r="D139" s="261" t="s">
        <v>173</v>
      </c>
      <c r="E139" s="262" t="s">
        <v>1</v>
      </c>
      <c r="F139" s="263" t="s">
        <v>812</v>
      </c>
      <c r="G139" s="260"/>
      <c r="H139" s="262" t="s">
        <v>1</v>
      </c>
      <c r="I139" s="264"/>
      <c r="J139" s="260"/>
      <c r="K139" s="260"/>
      <c r="L139" s="265"/>
      <c r="M139" s="266"/>
      <c r="N139" s="267"/>
      <c r="O139" s="267"/>
      <c r="P139" s="267"/>
      <c r="Q139" s="267"/>
      <c r="R139" s="267"/>
      <c r="S139" s="267"/>
      <c r="T139" s="268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69" t="s">
        <v>173</v>
      </c>
      <c r="AU139" s="269" t="s">
        <v>90</v>
      </c>
      <c r="AV139" s="13" t="s">
        <v>88</v>
      </c>
      <c r="AW139" s="13" t="s">
        <v>32</v>
      </c>
      <c r="AX139" s="13" t="s">
        <v>80</v>
      </c>
      <c r="AY139" s="269" t="s">
        <v>165</v>
      </c>
    </row>
    <row r="140" s="14" customFormat="1">
      <c r="A140" s="14"/>
      <c r="B140" s="270"/>
      <c r="C140" s="271"/>
      <c r="D140" s="261" t="s">
        <v>173</v>
      </c>
      <c r="E140" s="272" t="s">
        <v>1</v>
      </c>
      <c r="F140" s="273" t="s">
        <v>813</v>
      </c>
      <c r="G140" s="271"/>
      <c r="H140" s="274">
        <v>32.5</v>
      </c>
      <c r="I140" s="275"/>
      <c r="J140" s="271"/>
      <c r="K140" s="271"/>
      <c r="L140" s="276"/>
      <c r="M140" s="277"/>
      <c r="N140" s="278"/>
      <c r="O140" s="278"/>
      <c r="P140" s="278"/>
      <c r="Q140" s="278"/>
      <c r="R140" s="278"/>
      <c r="S140" s="278"/>
      <c r="T140" s="279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T140" s="280" t="s">
        <v>173</v>
      </c>
      <c r="AU140" s="280" t="s">
        <v>90</v>
      </c>
      <c r="AV140" s="14" t="s">
        <v>90</v>
      </c>
      <c r="AW140" s="14" t="s">
        <v>32</v>
      </c>
      <c r="AX140" s="14" t="s">
        <v>80</v>
      </c>
      <c r="AY140" s="280" t="s">
        <v>165</v>
      </c>
    </row>
    <row r="141" s="15" customFormat="1">
      <c r="A141" s="15"/>
      <c r="B141" s="281"/>
      <c r="C141" s="282"/>
      <c r="D141" s="261" t="s">
        <v>173</v>
      </c>
      <c r="E141" s="283" t="s">
        <v>1</v>
      </c>
      <c r="F141" s="284" t="s">
        <v>176</v>
      </c>
      <c r="G141" s="282"/>
      <c r="H141" s="285">
        <v>32.5</v>
      </c>
      <c r="I141" s="286"/>
      <c r="J141" s="282"/>
      <c r="K141" s="282"/>
      <c r="L141" s="287"/>
      <c r="M141" s="288"/>
      <c r="N141" s="289"/>
      <c r="O141" s="289"/>
      <c r="P141" s="289"/>
      <c r="Q141" s="289"/>
      <c r="R141" s="289"/>
      <c r="S141" s="289"/>
      <c r="T141" s="290"/>
      <c r="U141" s="15"/>
      <c r="V141" s="15"/>
      <c r="W141" s="15"/>
      <c r="X141" s="15"/>
      <c r="Y141" s="15"/>
      <c r="Z141" s="15"/>
      <c r="AA141" s="15"/>
      <c r="AB141" s="15"/>
      <c r="AC141" s="15"/>
      <c r="AD141" s="15"/>
      <c r="AE141" s="15"/>
      <c r="AT141" s="291" t="s">
        <v>173</v>
      </c>
      <c r="AU141" s="291" t="s">
        <v>90</v>
      </c>
      <c r="AV141" s="15" t="s">
        <v>177</v>
      </c>
      <c r="AW141" s="15" t="s">
        <v>32</v>
      </c>
      <c r="AX141" s="15" t="s">
        <v>80</v>
      </c>
      <c r="AY141" s="291" t="s">
        <v>165</v>
      </c>
    </row>
    <row r="142" s="16" customFormat="1">
      <c r="A142" s="16"/>
      <c r="B142" s="292"/>
      <c r="C142" s="293"/>
      <c r="D142" s="261" t="s">
        <v>173</v>
      </c>
      <c r="E142" s="294" t="s">
        <v>1</v>
      </c>
      <c r="F142" s="295" t="s">
        <v>178</v>
      </c>
      <c r="G142" s="293"/>
      <c r="H142" s="296">
        <v>32.5</v>
      </c>
      <c r="I142" s="297"/>
      <c r="J142" s="293"/>
      <c r="K142" s="293"/>
      <c r="L142" s="298"/>
      <c r="M142" s="299"/>
      <c r="N142" s="300"/>
      <c r="O142" s="300"/>
      <c r="P142" s="300"/>
      <c r="Q142" s="300"/>
      <c r="R142" s="300"/>
      <c r="S142" s="300"/>
      <c r="T142" s="301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T142" s="302" t="s">
        <v>173</v>
      </c>
      <c r="AU142" s="302" t="s">
        <v>90</v>
      </c>
      <c r="AV142" s="16" t="s">
        <v>171</v>
      </c>
      <c r="AW142" s="16" t="s">
        <v>32</v>
      </c>
      <c r="AX142" s="16" t="s">
        <v>88</v>
      </c>
      <c r="AY142" s="302" t="s">
        <v>165</v>
      </c>
    </row>
    <row r="143" s="2" customFormat="1" ht="37.8" customHeight="1">
      <c r="A143" s="41"/>
      <c r="B143" s="42"/>
      <c r="C143" s="246" t="s">
        <v>90</v>
      </c>
      <c r="D143" s="246" t="s">
        <v>167</v>
      </c>
      <c r="E143" s="247" t="s">
        <v>814</v>
      </c>
      <c r="F143" s="248" t="s">
        <v>815</v>
      </c>
      <c r="G143" s="249" t="s">
        <v>188</v>
      </c>
      <c r="H143" s="250">
        <v>3.6739999999999999</v>
      </c>
      <c r="I143" s="251"/>
      <c r="J143" s="252">
        <f>ROUND(I143*H143,2)</f>
        <v>0</v>
      </c>
      <c r="K143" s="253"/>
      <c r="L143" s="44"/>
      <c r="M143" s="254" t="s">
        <v>1</v>
      </c>
      <c r="N143" s="255" t="s">
        <v>45</v>
      </c>
      <c r="O143" s="94"/>
      <c r="P143" s="256">
        <f>O143*H143</f>
        <v>0</v>
      </c>
      <c r="Q143" s="256">
        <v>0</v>
      </c>
      <c r="R143" s="256">
        <f>Q143*H143</f>
        <v>0</v>
      </c>
      <c r="S143" s="256">
        <v>0</v>
      </c>
      <c r="T143" s="257">
        <f>S143*H143</f>
        <v>0</v>
      </c>
      <c r="U143" s="41"/>
      <c r="V143" s="41"/>
      <c r="W143" s="41"/>
      <c r="X143" s="41"/>
      <c r="Y143" s="41"/>
      <c r="Z143" s="41"/>
      <c r="AA143" s="41"/>
      <c r="AB143" s="41"/>
      <c r="AC143" s="41"/>
      <c r="AD143" s="41"/>
      <c r="AE143" s="41"/>
      <c r="AR143" s="258" t="s">
        <v>171</v>
      </c>
      <c r="AT143" s="258" t="s">
        <v>167</v>
      </c>
      <c r="AU143" s="258" t="s">
        <v>90</v>
      </c>
      <c r="AY143" s="18" t="s">
        <v>165</v>
      </c>
      <c r="BE143" s="146">
        <f>IF(N143="základní",J143,0)</f>
        <v>0</v>
      </c>
      <c r="BF143" s="146">
        <f>IF(N143="snížená",J143,0)</f>
        <v>0</v>
      </c>
      <c r="BG143" s="146">
        <f>IF(N143="zákl. přenesená",J143,0)</f>
        <v>0</v>
      </c>
      <c r="BH143" s="146">
        <f>IF(N143="sníž. přenesená",J143,0)</f>
        <v>0</v>
      </c>
      <c r="BI143" s="146">
        <f>IF(N143="nulová",J143,0)</f>
        <v>0</v>
      </c>
      <c r="BJ143" s="18" t="s">
        <v>88</v>
      </c>
      <c r="BK143" s="146">
        <f>ROUND(I143*H143,2)</f>
        <v>0</v>
      </c>
      <c r="BL143" s="18" t="s">
        <v>171</v>
      </c>
      <c r="BM143" s="258" t="s">
        <v>816</v>
      </c>
    </row>
    <row r="144" s="13" customFormat="1">
      <c r="A144" s="13"/>
      <c r="B144" s="259"/>
      <c r="C144" s="260"/>
      <c r="D144" s="261" t="s">
        <v>173</v>
      </c>
      <c r="E144" s="262" t="s">
        <v>1</v>
      </c>
      <c r="F144" s="263" t="s">
        <v>817</v>
      </c>
      <c r="G144" s="260"/>
      <c r="H144" s="262" t="s">
        <v>1</v>
      </c>
      <c r="I144" s="264"/>
      <c r="J144" s="260"/>
      <c r="K144" s="260"/>
      <c r="L144" s="265"/>
      <c r="M144" s="266"/>
      <c r="N144" s="267"/>
      <c r="O144" s="267"/>
      <c r="P144" s="267"/>
      <c r="Q144" s="267"/>
      <c r="R144" s="267"/>
      <c r="S144" s="267"/>
      <c r="T144" s="268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69" t="s">
        <v>173</v>
      </c>
      <c r="AU144" s="269" t="s">
        <v>90</v>
      </c>
      <c r="AV144" s="13" t="s">
        <v>88</v>
      </c>
      <c r="AW144" s="13" t="s">
        <v>32</v>
      </c>
      <c r="AX144" s="13" t="s">
        <v>80</v>
      </c>
      <c r="AY144" s="269" t="s">
        <v>165</v>
      </c>
    </row>
    <row r="145" s="14" customFormat="1">
      <c r="A145" s="14"/>
      <c r="B145" s="270"/>
      <c r="C145" s="271"/>
      <c r="D145" s="261" t="s">
        <v>173</v>
      </c>
      <c r="E145" s="272" t="s">
        <v>1</v>
      </c>
      <c r="F145" s="273" t="s">
        <v>818</v>
      </c>
      <c r="G145" s="271"/>
      <c r="H145" s="274">
        <v>1.8240000000000001</v>
      </c>
      <c r="I145" s="275"/>
      <c r="J145" s="271"/>
      <c r="K145" s="271"/>
      <c r="L145" s="276"/>
      <c r="M145" s="277"/>
      <c r="N145" s="278"/>
      <c r="O145" s="278"/>
      <c r="P145" s="278"/>
      <c r="Q145" s="278"/>
      <c r="R145" s="278"/>
      <c r="S145" s="278"/>
      <c r="T145" s="279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T145" s="280" t="s">
        <v>173</v>
      </c>
      <c r="AU145" s="280" t="s">
        <v>90</v>
      </c>
      <c r="AV145" s="14" t="s">
        <v>90</v>
      </c>
      <c r="AW145" s="14" t="s">
        <v>32</v>
      </c>
      <c r="AX145" s="14" t="s">
        <v>80</v>
      </c>
      <c r="AY145" s="280" t="s">
        <v>165</v>
      </c>
    </row>
    <row r="146" s="14" customFormat="1">
      <c r="A146" s="14"/>
      <c r="B146" s="270"/>
      <c r="C146" s="271"/>
      <c r="D146" s="261" t="s">
        <v>173</v>
      </c>
      <c r="E146" s="272" t="s">
        <v>1</v>
      </c>
      <c r="F146" s="273" t="s">
        <v>819</v>
      </c>
      <c r="G146" s="271"/>
      <c r="H146" s="274">
        <v>0.45000000000000001</v>
      </c>
      <c r="I146" s="275"/>
      <c r="J146" s="271"/>
      <c r="K146" s="271"/>
      <c r="L146" s="276"/>
      <c r="M146" s="277"/>
      <c r="N146" s="278"/>
      <c r="O146" s="278"/>
      <c r="P146" s="278"/>
      <c r="Q146" s="278"/>
      <c r="R146" s="278"/>
      <c r="S146" s="278"/>
      <c r="T146" s="279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T146" s="280" t="s">
        <v>173</v>
      </c>
      <c r="AU146" s="280" t="s">
        <v>90</v>
      </c>
      <c r="AV146" s="14" t="s">
        <v>90</v>
      </c>
      <c r="AW146" s="14" t="s">
        <v>32</v>
      </c>
      <c r="AX146" s="14" t="s">
        <v>80</v>
      </c>
      <c r="AY146" s="280" t="s">
        <v>165</v>
      </c>
    </row>
    <row r="147" s="14" customFormat="1">
      <c r="A147" s="14"/>
      <c r="B147" s="270"/>
      <c r="C147" s="271"/>
      <c r="D147" s="261" t="s">
        <v>173</v>
      </c>
      <c r="E147" s="272" t="s">
        <v>1</v>
      </c>
      <c r="F147" s="273" t="s">
        <v>820</v>
      </c>
      <c r="G147" s="271"/>
      <c r="H147" s="274">
        <v>1.3999999999999999</v>
      </c>
      <c r="I147" s="275"/>
      <c r="J147" s="271"/>
      <c r="K147" s="271"/>
      <c r="L147" s="276"/>
      <c r="M147" s="277"/>
      <c r="N147" s="278"/>
      <c r="O147" s="278"/>
      <c r="P147" s="278"/>
      <c r="Q147" s="278"/>
      <c r="R147" s="278"/>
      <c r="S147" s="278"/>
      <c r="T147" s="279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T147" s="280" t="s">
        <v>173</v>
      </c>
      <c r="AU147" s="280" t="s">
        <v>90</v>
      </c>
      <c r="AV147" s="14" t="s">
        <v>90</v>
      </c>
      <c r="AW147" s="14" t="s">
        <v>32</v>
      </c>
      <c r="AX147" s="14" t="s">
        <v>80</v>
      </c>
      <c r="AY147" s="280" t="s">
        <v>165</v>
      </c>
    </row>
    <row r="148" s="15" customFormat="1">
      <c r="A148" s="15"/>
      <c r="B148" s="281"/>
      <c r="C148" s="282"/>
      <c r="D148" s="261" t="s">
        <v>173</v>
      </c>
      <c r="E148" s="283" t="s">
        <v>1</v>
      </c>
      <c r="F148" s="284" t="s">
        <v>176</v>
      </c>
      <c r="G148" s="282"/>
      <c r="H148" s="285">
        <v>3.6739999999999999</v>
      </c>
      <c r="I148" s="286"/>
      <c r="J148" s="282"/>
      <c r="K148" s="282"/>
      <c r="L148" s="287"/>
      <c r="M148" s="288"/>
      <c r="N148" s="289"/>
      <c r="O148" s="289"/>
      <c r="P148" s="289"/>
      <c r="Q148" s="289"/>
      <c r="R148" s="289"/>
      <c r="S148" s="289"/>
      <c r="T148" s="290"/>
      <c r="U148" s="15"/>
      <c r="V148" s="15"/>
      <c r="W148" s="15"/>
      <c r="X148" s="15"/>
      <c r="Y148" s="15"/>
      <c r="Z148" s="15"/>
      <c r="AA148" s="15"/>
      <c r="AB148" s="15"/>
      <c r="AC148" s="15"/>
      <c r="AD148" s="15"/>
      <c r="AE148" s="15"/>
      <c r="AT148" s="291" t="s">
        <v>173</v>
      </c>
      <c r="AU148" s="291" t="s">
        <v>90</v>
      </c>
      <c r="AV148" s="15" t="s">
        <v>177</v>
      </c>
      <c r="AW148" s="15" t="s">
        <v>32</v>
      </c>
      <c r="AX148" s="15" t="s">
        <v>80</v>
      </c>
      <c r="AY148" s="291" t="s">
        <v>165</v>
      </c>
    </row>
    <row r="149" s="16" customFormat="1">
      <c r="A149" s="16"/>
      <c r="B149" s="292"/>
      <c r="C149" s="293"/>
      <c r="D149" s="261" t="s">
        <v>173</v>
      </c>
      <c r="E149" s="294" t="s">
        <v>1</v>
      </c>
      <c r="F149" s="295" t="s">
        <v>178</v>
      </c>
      <c r="G149" s="293"/>
      <c r="H149" s="296">
        <v>3.6739999999999999</v>
      </c>
      <c r="I149" s="297"/>
      <c r="J149" s="293"/>
      <c r="K149" s="293"/>
      <c r="L149" s="298"/>
      <c r="M149" s="299"/>
      <c r="N149" s="300"/>
      <c r="O149" s="300"/>
      <c r="P149" s="300"/>
      <c r="Q149" s="300"/>
      <c r="R149" s="300"/>
      <c r="S149" s="300"/>
      <c r="T149" s="301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T149" s="302" t="s">
        <v>173</v>
      </c>
      <c r="AU149" s="302" t="s">
        <v>90</v>
      </c>
      <c r="AV149" s="16" t="s">
        <v>171</v>
      </c>
      <c r="AW149" s="16" t="s">
        <v>32</v>
      </c>
      <c r="AX149" s="16" t="s">
        <v>88</v>
      </c>
      <c r="AY149" s="302" t="s">
        <v>165</v>
      </c>
    </row>
    <row r="150" s="2" customFormat="1" ht="62.7" customHeight="1">
      <c r="A150" s="41"/>
      <c r="B150" s="42"/>
      <c r="C150" s="246" t="s">
        <v>177</v>
      </c>
      <c r="D150" s="246" t="s">
        <v>167</v>
      </c>
      <c r="E150" s="247" t="s">
        <v>759</v>
      </c>
      <c r="F150" s="248" t="s">
        <v>760</v>
      </c>
      <c r="G150" s="249" t="s">
        <v>188</v>
      </c>
      <c r="H150" s="250">
        <v>10.174</v>
      </c>
      <c r="I150" s="251"/>
      <c r="J150" s="252">
        <f>ROUND(I150*H150,2)</f>
        <v>0</v>
      </c>
      <c r="K150" s="253"/>
      <c r="L150" s="44"/>
      <c r="M150" s="254" t="s">
        <v>1</v>
      </c>
      <c r="N150" s="255" t="s">
        <v>45</v>
      </c>
      <c r="O150" s="94"/>
      <c r="P150" s="256">
        <f>O150*H150</f>
        <v>0</v>
      </c>
      <c r="Q150" s="256">
        <v>0</v>
      </c>
      <c r="R150" s="256">
        <f>Q150*H150</f>
        <v>0</v>
      </c>
      <c r="S150" s="256">
        <v>0</v>
      </c>
      <c r="T150" s="257">
        <f>S150*H150</f>
        <v>0</v>
      </c>
      <c r="U150" s="41"/>
      <c r="V150" s="41"/>
      <c r="W150" s="41"/>
      <c r="X150" s="41"/>
      <c r="Y150" s="41"/>
      <c r="Z150" s="41"/>
      <c r="AA150" s="41"/>
      <c r="AB150" s="41"/>
      <c r="AC150" s="41"/>
      <c r="AD150" s="41"/>
      <c r="AE150" s="41"/>
      <c r="AR150" s="258" t="s">
        <v>171</v>
      </c>
      <c r="AT150" s="258" t="s">
        <v>167</v>
      </c>
      <c r="AU150" s="258" t="s">
        <v>90</v>
      </c>
      <c r="AY150" s="18" t="s">
        <v>165</v>
      </c>
      <c r="BE150" s="146">
        <f>IF(N150="základní",J150,0)</f>
        <v>0</v>
      </c>
      <c r="BF150" s="146">
        <f>IF(N150="snížená",J150,0)</f>
        <v>0</v>
      </c>
      <c r="BG150" s="146">
        <f>IF(N150="zákl. přenesená",J150,0)</f>
        <v>0</v>
      </c>
      <c r="BH150" s="146">
        <f>IF(N150="sníž. přenesená",J150,0)</f>
        <v>0</v>
      </c>
      <c r="BI150" s="146">
        <f>IF(N150="nulová",J150,0)</f>
        <v>0</v>
      </c>
      <c r="BJ150" s="18" t="s">
        <v>88</v>
      </c>
      <c r="BK150" s="146">
        <f>ROUND(I150*H150,2)</f>
        <v>0</v>
      </c>
      <c r="BL150" s="18" t="s">
        <v>171</v>
      </c>
      <c r="BM150" s="258" t="s">
        <v>821</v>
      </c>
    </row>
    <row r="151" s="14" customFormat="1">
      <c r="A151" s="14"/>
      <c r="B151" s="270"/>
      <c r="C151" s="271"/>
      <c r="D151" s="261" t="s">
        <v>173</v>
      </c>
      <c r="E151" s="272" t="s">
        <v>1</v>
      </c>
      <c r="F151" s="273" t="s">
        <v>822</v>
      </c>
      <c r="G151" s="271"/>
      <c r="H151" s="274">
        <v>10.174</v>
      </c>
      <c r="I151" s="275"/>
      <c r="J151" s="271"/>
      <c r="K151" s="271"/>
      <c r="L151" s="276"/>
      <c r="M151" s="277"/>
      <c r="N151" s="278"/>
      <c r="O151" s="278"/>
      <c r="P151" s="278"/>
      <c r="Q151" s="278"/>
      <c r="R151" s="278"/>
      <c r="S151" s="278"/>
      <c r="T151" s="279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T151" s="280" t="s">
        <v>173</v>
      </c>
      <c r="AU151" s="280" t="s">
        <v>90</v>
      </c>
      <c r="AV151" s="14" t="s">
        <v>90</v>
      </c>
      <c r="AW151" s="14" t="s">
        <v>32</v>
      </c>
      <c r="AX151" s="14" t="s">
        <v>80</v>
      </c>
      <c r="AY151" s="280" t="s">
        <v>165</v>
      </c>
    </row>
    <row r="152" s="15" customFormat="1">
      <c r="A152" s="15"/>
      <c r="B152" s="281"/>
      <c r="C152" s="282"/>
      <c r="D152" s="261" t="s">
        <v>173</v>
      </c>
      <c r="E152" s="283" t="s">
        <v>1</v>
      </c>
      <c r="F152" s="284" t="s">
        <v>176</v>
      </c>
      <c r="G152" s="282"/>
      <c r="H152" s="285">
        <v>10.174</v>
      </c>
      <c r="I152" s="286"/>
      <c r="J152" s="282"/>
      <c r="K152" s="282"/>
      <c r="L152" s="287"/>
      <c r="M152" s="288"/>
      <c r="N152" s="289"/>
      <c r="O152" s="289"/>
      <c r="P152" s="289"/>
      <c r="Q152" s="289"/>
      <c r="R152" s="289"/>
      <c r="S152" s="289"/>
      <c r="T152" s="290"/>
      <c r="U152" s="15"/>
      <c r="V152" s="15"/>
      <c r="W152" s="15"/>
      <c r="X152" s="15"/>
      <c r="Y152" s="15"/>
      <c r="Z152" s="15"/>
      <c r="AA152" s="15"/>
      <c r="AB152" s="15"/>
      <c r="AC152" s="15"/>
      <c r="AD152" s="15"/>
      <c r="AE152" s="15"/>
      <c r="AT152" s="291" t="s">
        <v>173</v>
      </c>
      <c r="AU152" s="291" t="s">
        <v>90</v>
      </c>
      <c r="AV152" s="15" t="s">
        <v>177</v>
      </c>
      <c r="AW152" s="15" t="s">
        <v>32</v>
      </c>
      <c r="AX152" s="15" t="s">
        <v>80</v>
      </c>
      <c r="AY152" s="291" t="s">
        <v>165</v>
      </c>
    </row>
    <row r="153" s="16" customFormat="1">
      <c r="A153" s="16"/>
      <c r="B153" s="292"/>
      <c r="C153" s="293"/>
      <c r="D153" s="261" t="s">
        <v>173</v>
      </c>
      <c r="E153" s="294" t="s">
        <v>1</v>
      </c>
      <c r="F153" s="295" t="s">
        <v>178</v>
      </c>
      <c r="G153" s="293"/>
      <c r="H153" s="296">
        <v>10.174</v>
      </c>
      <c r="I153" s="297"/>
      <c r="J153" s="293"/>
      <c r="K153" s="293"/>
      <c r="L153" s="298"/>
      <c r="M153" s="299"/>
      <c r="N153" s="300"/>
      <c r="O153" s="300"/>
      <c r="P153" s="300"/>
      <c r="Q153" s="300"/>
      <c r="R153" s="300"/>
      <c r="S153" s="300"/>
      <c r="T153" s="301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T153" s="302" t="s">
        <v>173</v>
      </c>
      <c r="AU153" s="302" t="s">
        <v>90</v>
      </c>
      <c r="AV153" s="16" t="s">
        <v>171</v>
      </c>
      <c r="AW153" s="16" t="s">
        <v>32</v>
      </c>
      <c r="AX153" s="16" t="s">
        <v>88</v>
      </c>
      <c r="AY153" s="302" t="s">
        <v>165</v>
      </c>
    </row>
    <row r="154" s="2" customFormat="1" ht="44.25" customHeight="1">
      <c r="A154" s="41"/>
      <c r="B154" s="42"/>
      <c r="C154" s="246" t="s">
        <v>171</v>
      </c>
      <c r="D154" s="246" t="s">
        <v>167</v>
      </c>
      <c r="E154" s="247" t="s">
        <v>823</v>
      </c>
      <c r="F154" s="248" t="s">
        <v>824</v>
      </c>
      <c r="G154" s="249" t="s">
        <v>250</v>
      </c>
      <c r="H154" s="250">
        <v>40.695999999999998</v>
      </c>
      <c r="I154" s="251"/>
      <c r="J154" s="252">
        <f>ROUND(I154*H154,2)</f>
        <v>0</v>
      </c>
      <c r="K154" s="253"/>
      <c r="L154" s="44"/>
      <c r="M154" s="254" t="s">
        <v>1</v>
      </c>
      <c r="N154" s="255" t="s">
        <v>45</v>
      </c>
      <c r="O154" s="94"/>
      <c r="P154" s="256">
        <f>O154*H154</f>
        <v>0</v>
      </c>
      <c r="Q154" s="256">
        <v>0</v>
      </c>
      <c r="R154" s="256">
        <f>Q154*H154</f>
        <v>0</v>
      </c>
      <c r="S154" s="256">
        <v>0</v>
      </c>
      <c r="T154" s="257">
        <f>S154*H154</f>
        <v>0</v>
      </c>
      <c r="U154" s="41"/>
      <c r="V154" s="41"/>
      <c r="W154" s="41"/>
      <c r="X154" s="41"/>
      <c r="Y154" s="41"/>
      <c r="Z154" s="41"/>
      <c r="AA154" s="41"/>
      <c r="AB154" s="41"/>
      <c r="AC154" s="41"/>
      <c r="AD154" s="41"/>
      <c r="AE154" s="41"/>
      <c r="AR154" s="258" t="s">
        <v>171</v>
      </c>
      <c r="AT154" s="258" t="s">
        <v>167</v>
      </c>
      <c r="AU154" s="258" t="s">
        <v>90</v>
      </c>
      <c r="AY154" s="18" t="s">
        <v>165</v>
      </c>
      <c r="BE154" s="146">
        <f>IF(N154="základní",J154,0)</f>
        <v>0</v>
      </c>
      <c r="BF154" s="146">
        <f>IF(N154="snížená",J154,0)</f>
        <v>0</v>
      </c>
      <c r="BG154" s="146">
        <f>IF(N154="zákl. přenesená",J154,0)</f>
        <v>0</v>
      </c>
      <c r="BH154" s="146">
        <f>IF(N154="sníž. přenesená",J154,0)</f>
        <v>0</v>
      </c>
      <c r="BI154" s="146">
        <f>IF(N154="nulová",J154,0)</f>
        <v>0</v>
      </c>
      <c r="BJ154" s="18" t="s">
        <v>88</v>
      </c>
      <c r="BK154" s="146">
        <f>ROUND(I154*H154,2)</f>
        <v>0</v>
      </c>
      <c r="BL154" s="18" t="s">
        <v>171</v>
      </c>
      <c r="BM154" s="258" t="s">
        <v>825</v>
      </c>
    </row>
    <row r="155" s="14" customFormat="1">
      <c r="A155" s="14"/>
      <c r="B155" s="270"/>
      <c r="C155" s="271"/>
      <c r="D155" s="261" t="s">
        <v>173</v>
      </c>
      <c r="E155" s="272" t="s">
        <v>1</v>
      </c>
      <c r="F155" s="273" t="s">
        <v>826</v>
      </c>
      <c r="G155" s="271"/>
      <c r="H155" s="274">
        <v>20.347999999999999</v>
      </c>
      <c r="I155" s="275"/>
      <c r="J155" s="271"/>
      <c r="K155" s="271"/>
      <c r="L155" s="276"/>
      <c r="M155" s="277"/>
      <c r="N155" s="278"/>
      <c r="O155" s="278"/>
      <c r="P155" s="278"/>
      <c r="Q155" s="278"/>
      <c r="R155" s="278"/>
      <c r="S155" s="278"/>
      <c r="T155" s="279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T155" s="280" t="s">
        <v>173</v>
      </c>
      <c r="AU155" s="280" t="s">
        <v>90</v>
      </c>
      <c r="AV155" s="14" t="s">
        <v>90</v>
      </c>
      <c r="AW155" s="14" t="s">
        <v>32</v>
      </c>
      <c r="AX155" s="14" t="s">
        <v>80</v>
      </c>
      <c r="AY155" s="280" t="s">
        <v>165</v>
      </c>
    </row>
    <row r="156" s="15" customFormat="1">
      <c r="A156" s="15"/>
      <c r="B156" s="281"/>
      <c r="C156" s="282"/>
      <c r="D156" s="261" t="s">
        <v>173</v>
      </c>
      <c r="E156" s="283" t="s">
        <v>1</v>
      </c>
      <c r="F156" s="284" t="s">
        <v>176</v>
      </c>
      <c r="G156" s="282"/>
      <c r="H156" s="285">
        <v>20.347999999999999</v>
      </c>
      <c r="I156" s="286"/>
      <c r="J156" s="282"/>
      <c r="K156" s="282"/>
      <c r="L156" s="287"/>
      <c r="M156" s="288"/>
      <c r="N156" s="289"/>
      <c r="O156" s="289"/>
      <c r="P156" s="289"/>
      <c r="Q156" s="289"/>
      <c r="R156" s="289"/>
      <c r="S156" s="289"/>
      <c r="T156" s="290"/>
      <c r="U156" s="15"/>
      <c r="V156" s="15"/>
      <c r="W156" s="15"/>
      <c r="X156" s="15"/>
      <c r="Y156" s="15"/>
      <c r="Z156" s="15"/>
      <c r="AA156" s="15"/>
      <c r="AB156" s="15"/>
      <c r="AC156" s="15"/>
      <c r="AD156" s="15"/>
      <c r="AE156" s="15"/>
      <c r="AT156" s="291" t="s">
        <v>173</v>
      </c>
      <c r="AU156" s="291" t="s">
        <v>90</v>
      </c>
      <c r="AV156" s="15" t="s">
        <v>177</v>
      </c>
      <c r="AW156" s="15" t="s">
        <v>32</v>
      </c>
      <c r="AX156" s="15" t="s">
        <v>80</v>
      </c>
      <c r="AY156" s="291" t="s">
        <v>165</v>
      </c>
    </row>
    <row r="157" s="16" customFormat="1">
      <c r="A157" s="16"/>
      <c r="B157" s="292"/>
      <c r="C157" s="293"/>
      <c r="D157" s="261" t="s">
        <v>173</v>
      </c>
      <c r="E157" s="294" t="s">
        <v>1</v>
      </c>
      <c r="F157" s="295" t="s">
        <v>178</v>
      </c>
      <c r="G157" s="293"/>
      <c r="H157" s="296">
        <v>20.347999999999999</v>
      </c>
      <c r="I157" s="297"/>
      <c r="J157" s="293"/>
      <c r="K157" s="293"/>
      <c r="L157" s="298"/>
      <c r="M157" s="299"/>
      <c r="N157" s="300"/>
      <c r="O157" s="300"/>
      <c r="P157" s="300"/>
      <c r="Q157" s="300"/>
      <c r="R157" s="300"/>
      <c r="S157" s="300"/>
      <c r="T157" s="301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T157" s="302" t="s">
        <v>173</v>
      </c>
      <c r="AU157" s="302" t="s">
        <v>90</v>
      </c>
      <c r="AV157" s="16" t="s">
        <v>171</v>
      </c>
      <c r="AW157" s="16" t="s">
        <v>32</v>
      </c>
      <c r="AX157" s="16" t="s">
        <v>88</v>
      </c>
      <c r="AY157" s="302" t="s">
        <v>165</v>
      </c>
    </row>
    <row r="158" s="14" customFormat="1">
      <c r="A158" s="14"/>
      <c r="B158" s="270"/>
      <c r="C158" s="271"/>
      <c r="D158" s="261" t="s">
        <v>173</v>
      </c>
      <c r="E158" s="271"/>
      <c r="F158" s="273" t="s">
        <v>827</v>
      </c>
      <c r="G158" s="271"/>
      <c r="H158" s="274">
        <v>40.695999999999998</v>
      </c>
      <c r="I158" s="275"/>
      <c r="J158" s="271"/>
      <c r="K158" s="271"/>
      <c r="L158" s="276"/>
      <c r="M158" s="277"/>
      <c r="N158" s="278"/>
      <c r="O158" s="278"/>
      <c r="P158" s="278"/>
      <c r="Q158" s="278"/>
      <c r="R158" s="278"/>
      <c r="S158" s="278"/>
      <c r="T158" s="279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T158" s="280" t="s">
        <v>173</v>
      </c>
      <c r="AU158" s="280" t="s">
        <v>90</v>
      </c>
      <c r="AV158" s="14" t="s">
        <v>90</v>
      </c>
      <c r="AW158" s="14" t="s">
        <v>4</v>
      </c>
      <c r="AX158" s="14" t="s">
        <v>88</v>
      </c>
      <c r="AY158" s="280" t="s">
        <v>165</v>
      </c>
    </row>
    <row r="159" s="12" customFormat="1" ht="22.8" customHeight="1">
      <c r="A159" s="12"/>
      <c r="B159" s="230"/>
      <c r="C159" s="231"/>
      <c r="D159" s="232" t="s">
        <v>79</v>
      </c>
      <c r="E159" s="244" t="s">
        <v>90</v>
      </c>
      <c r="F159" s="244" t="s">
        <v>229</v>
      </c>
      <c r="G159" s="231"/>
      <c r="H159" s="231"/>
      <c r="I159" s="234"/>
      <c r="J159" s="245">
        <f>BK159</f>
        <v>0</v>
      </c>
      <c r="K159" s="231"/>
      <c r="L159" s="236"/>
      <c r="M159" s="237"/>
      <c r="N159" s="238"/>
      <c r="O159" s="238"/>
      <c r="P159" s="239">
        <f>SUM(P160:P177)</f>
        <v>0</v>
      </c>
      <c r="Q159" s="238"/>
      <c r="R159" s="239">
        <f>SUM(R160:R177)</f>
        <v>10.16709603</v>
      </c>
      <c r="S159" s="238"/>
      <c r="T159" s="240">
        <f>SUM(T160:T177)</f>
        <v>0</v>
      </c>
      <c r="U159" s="12"/>
      <c r="V159" s="12"/>
      <c r="W159" s="12"/>
      <c r="X159" s="12"/>
      <c r="Y159" s="12"/>
      <c r="Z159" s="12"/>
      <c r="AA159" s="12"/>
      <c r="AB159" s="12"/>
      <c r="AC159" s="12"/>
      <c r="AD159" s="12"/>
      <c r="AE159" s="12"/>
      <c r="AR159" s="241" t="s">
        <v>88</v>
      </c>
      <c r="AT159" s="242" t="s">
        <v>79</v>
      </c>
      <c r="AU159" s="242" t="s">
        <v>88</v>
      </c>
      <c r="AY159" s="241" t="s">
        <v>165</v>
      </c>
      <c r="BK159" s="243">
        <f>SUM(BK160:BK177)</f>
        <v>0</v>
      </c>
    </row>
    <row r="160" s="2" customFormat="1" ht="33" customHeight="1">
      <c r="A160" s="41"/>
      <c r="B160" s="42"/>
      <c r="C160" s="246" t="s">
        <v>192</v>
      </c>
      <c r="D160" s="246" t="s">
        <v>167</v>
      </c>
      <c r="E160" s="247" t="s">
        <v>828</v>
      </c>
      <c r="F160" s="248" t="s">
        <v>829</v>
      </c>
      <c r="G160" s="249" t="s">
        <v>188</v>
      </c>
      <c r="H160" s="250">
        <v>1.4490000000000001</v>
      </c>
      <c r="I160" s="251"/>
      <c r="J160" s="252">
        <f>ROUND(I160*H160,2)</f>
        <v>0</v>
      </c>
      <c r="K160" s="253"/>
      <c r="L160" s="44"/>
      <c r="M160" s="254" t="s">
        <v>1</v>
      </c>
      <c r="N160" s="255" t="s">
        <v>45</v>
      </c>
      <c r="O160" s="94"/>
      <c r="P160" s="256">
        <f>O160*H160</f>
        <v>0</v>
      </c>
      <c r="Q160" s="256">
        <v>2.5018699999999998</v>
      </c>
      <c r="R160" s="256">
        <f>Q160*H160</f>
        <v>3.6252096300000001</v>
      </c>
      <c r="S160" s="256">
        <v>0</v>
      </c>
      <c r="T160" s="257">
        <f>S160*H160</f>
        <v>0</v>
      </c>
      <c r="U160" s="41"/>
      <c r="V160" s="41"/>
      <c r="W160" s="41"/>
      <c r="X160" s="41"/>
      <c r="Y160" s="41"/>
      <c r="Z160" s="41"/>
      <c r="AA160" s="41"/>
      <c r="AB160" s="41"/>
      <c r="AC160" s="41"/>
      <c r="AD160" s="41"/>
      <c r="AE160" s="41"/>
      <c r="AR160" s="258" t="s">
        <v>171</v>
      </c>
      <c r="AT160" s="258" t="s">
        <v>167</v>
      </c>
      <c r="AU160" s="258" t="s">
        <v>90</v>
      </c>
      <c r="AY160" s="18" t="s">
        <v>165</v>
      </c>
      <c r="BE160" s="146">
        <f>IF(N160="základní",J160,0)</f>
        <v>0</v>
      </c>
      <c r="BF160" s="146">
        <f>IF(N160="snížená",J160,0)</f>
        <v>0</v>
      </c>
      <c r="BG160" s="146">
        <f>IF(N160="zákl. přenesená",J160,0)</f>
        <v>0</v>
      </c>
      <c r="BH160" s="146">
        <f>IF(N160="sníž. přenesená",J160,0)</f>
        <v>0</v>
      </c>
      <c r="BI160" s="146">
        <f>IF(N160="nulová",J160,0)</f>
        <v>0</v>
      </c>
      <c r="BJ160" s="18" t="s">
        <v>88</v>
      </c>
      <c r="BK160" s="146">
        <f>ROUND(I160*H160,2)</f>
        <v>0</v>
      </c>
      <c r="BL160" s="18" t="s">
        <v>171</v>
      </c>
      <c r="BM160" s="258" t="s">
        <v>830</v>
      </c>
    </row>
    <row r="161" s="14" customFormat="1">
      <c r="A161" s="14"/>
      <c r="B161" s="270"/>
      <c r="C161" s="271"/>
      <c r="D161" s="261" t="s">
        <v>173</v>
      </c>
      <c r="E161" s="272" t="s">
        <v>1</v>
      </c>
      <c r="F161" s="273" t="s">
        <v>831</v>
      </c>
      <c r="G161" s="271"/>
      <c r="H161" s="274">
        <v>1.4490000000000001</v>
      </c>
      <c r="I161" s="275"/>
      <c r="J161" s="271"/>
      <c r="K161" s="271"/>
      <c r="L161" s="276"/>
      <c r="M161" s="277"/>
      <c r="N161" s="278"/>
      <c r="O161" s="278"/>
      <c r="P161" s="278"/>
      <c r="Q161" s="278"/>
      <c r="R161" s="278"/>
      <c r="S161" s="278"/>
      <c r="T161" s="279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T161" s="280" t="s">
        <v>173</v>
      </c>
      <c r="AU161" s="280" t="s">
        <v>90</v>
      </c>
      <c r="AV161" s="14" t="s">
        <v>90</v>
      </c>
      <c r="AW161" s="14" t="s">
        <v>32</v>
      </c>
      <c r="AX161" s="14" t="s">
        <v>80</v>
      </c>
      <c r="AY161" s="280" t="s">
        <v>165</v>
      </c>
    </row>
    <row r="162" s="15" customFormat="1">
      <c r="A162" s="15"/>
      <c r="B162" s="281"/>
      <c r="C162" s="282"/>
      <c r="D162" s="261" t="s">
        <v>173</v>
      </c>
      <c r="E162" s="283" t="s">
        <v>1</v>
      </c>
      <c r="F162" s="284" t="s">
        <v>176</v>
      </c>
      <c r="G162" s="282"/>
      <c r="H162" s="285">
        <v>1.4490000000000001</v>
      </c>
      <c r="I162" s="286"/>
      <c r="J162" s="282"/>
      <c r="K162" s="282"/>
      <c r="L162" s="287"/>
      <c r="M162" s="288"/>
      <c r="N162" s="289"/>
      <c r="O162" s="289"/>
      <c r="P162" s="289"/>
      <c r="Q162" s="289"/>
      <c r="R162" s="289"/>
      <c r="S162" s="289"/>
      <c r="T162" s="290"/>
      <c r="U162" s="15"/>
      <c r="V162" s="15"/>
      <c r="W162" s="15"/>
      <c r="X162" s="15"/>
      <c r="Y162" s="15"/>
      <c r="Z162" s="15"/>
      <c r="AA162" s="15"/>
      <c r="AB162" s="15"/>
      <c r="AC162" s="15"/>
      <c r="AD162" s="15"/>
      <c r="AE162" s="15"/>
      <c r="AT162" s="291" t="s">
        <v>173</v>
      </c>
      <c r="AU162" s="291" t="s">
        <v>90</v>
      </c>
      <c r="AV162" s="15" t="s">
        <v>177</v>
      </c>
      <c r="AW162" s="15" t="s">
        <v>32</v>
      </c>
      <c r="AX162" s="15" t="s">
        <v>80</v>
      </c>
      <c r="AY162" s="291" t="s">
        <v>165</v>
      </c>
    </row>
    <row r="163" s="16" customFormat="1">
      <c r="A163" s="16"/>
      <c r="B163" s="292"/>
      <c r="C163" s="293"/>
      <c r="D163" s="261" t="s">
        <v>173</v>
      </c>
      <c r="E163" s="294" t="s">
        <v>1</v>
      </c>
      <c r="F163" s="295" t="s">
        <v>178</v>
      </c>
      <c r="G163" s="293"/>
      <c r="H163" s="296">
        <v>1.4490000000000001</v>
      </c>
      <c r="I163" s="297"/>
      <c r="J163" s="293"/>
      <c r="K163" s="293"/>
      <c r="L163" s="298"/>
      <c r="M163" s="299"/>
      <c r="N163" s="300"/>
      <c r="O163" s="300"/>
      <c r="P163" s="300"/>
      <c r="Q163" s="300"/>
      <c r="R163" s="300"/>
      <c r="S163" s="300"/>
      <c r="T163" s="301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T163" s="302" t="s">
        <v>173</v>
      </c>
      <c r="AU163" s="302" t="s">
        <v>90</v>
      </c>
      <c r="AV163" s="16" t="s">
        <v>171</v>
      </c>
      <c r="AW163" s="16" t="s">
        <v>32</v>
      </c>
      <c r="AX163" s="16" t="s">
        <v>88</v>
      </c>
      <c r="AY163" s="302" t="s">
        <v>165</v>
      </c>
    </row>
    <row r="164" s="2" customFormat="1" ht="24.15" customHeight="1">
      <c r="A164" s="41"/>
      <c r="B164" s="42"/>
      <c r="C164" s="246" t="s">
        <v>198</v>
      </c>
      <c r="D164" s="246" t="s">
        <v>167</v>
      </c>
      <c r="E164" s="247" t="s">
        <v>832</v>
      </c>
      <c r="F164" s="248" t="s">
        <v>833</v>
      </c>
      <c r="G164" s="249" t="s">
        <v>188</v>
      </c>
      <c r="H164" s="250">
        <v>2.8199999999999998</v>
      </c>
      <c r="I164" s="251"/>
      <c r="J164" s="252">
        <f>ROUND(I164*H164,2)</f>
        <v>0</v>
      </c>
      <c r="K164" s="253"/>
      <c r="L164" s="44"/>
      <c r="M164" s="254" t="s">
        <v>1</v>
      </c>
      <c r="N164" s="255" t="s">
        <v>45</v>
      </c>
      <c r="O164" s="94"/>
      <c r="P164" s="256">
        <f>O164*H164</f>
        <v>0</v>
      </c>
      <c r="Q164" s="256">
        <v>2.3010199999999998</v>
      </c>
      <c r="R164" s="256">
        <f>Q164*H164</f>
        <v>6.4888763999999988</v>
      </c>
      <c r="S164" s="256">
        <v>0</v>
      </c>
      <c r="T164" s="257">
        <f>S164*H164</f>
        <v>0</v>
      </c>
      <c r="U164" s="41"/>
      <c r="V164" s="41"/>
      <c r="W164" s="41"/>
      <c r="X164" s="41"/>
      <c r="Y164" s="41"/>
      <c r="Z164" s="41"/>
      <c r="AA164" s="41"/>
      <c r="AB164" s="41"/>
      <c r="AC164" s="41"/>
      <c r="AD164" s="41"/>
      <c r="AE164" s="41"/>
      <c r="AR164" s="258" t="s">
        <v>171</v>
      </c>
      <c r="AT164" s="258" t="s">
        <v>167</v>
      </c>
      <c r="AU164" s="258" t="s">
        <v>90</v>
      </c>
      <c r="AY164" s="18" t="s">
        <v>165</v>
      </c>
      <c r="BE164" s="146">
        <f>IF(N164="základní",J164,0)</f>
        <v>0</v>
      </c>
      <c r="BF164" s="146">
        <f>IF(N164="snížená",J164,0)</f>
        <v>0</v>
      </c>
      <c r="BG164" s="146">
        <f>IF(N164="zákl. přenesená",J164,0)</f>
        <v>0</v>
      </c>
      <c r="BH164" s="146">
        <f>IF(N164="sníž. přenesená",J164,0)</f>
        <v>0</v>
      </c>
      <c r="BI164" s="146">
        <f>IF(N164="nulová",J164,0)</f>
        <v>0</v>
      </c>
      <c r="BJ164" s="18" t="s">
        <v>88</v>
      </c>
      <c r="BK164" s="146">
        <f>ROUND(I164*H164,2)</f>
        <v>0</v>
      </c>
      <c r="BL164" s="18" t="s">
        <v>171</v>
      </c>
      <c r="BM164" s="258" t="s">
        <v>834</v>
      </c>
    </row>
    <row r="165" s="13" customFormat="1">
      <c r="A165" s="13"/>
      <c r="B165" s="259"/>
      <c r="C165" s="260"/>
      <c r="D165" s="261" t="s">
        <v>173</v>
      </c>
      <c r="E165" s="262" t="s">
        <v>1</v>
      </c>
      <c r="F165" s="263" t="s">
        <v>835</v>
      </c>
      <c r="G165" s="260"/>
      <c r="H165" s="262" t="s">
        <v>1</v>
      </c>
      <c r="I165" s="264"/>
      <c r="J165" s="260"/>
      <c r="K165" s="260"/>
      <c r="L165" s="265"/>
      <c r="M165" s="266"/>
      <c r="N165" s="267"/>
      <c r="O165" s="267"/>
      <c r="P165" s="267"/>
      <c r="Q165" s="267"/>
      <c r="R165" s="267"/>
      <c r="S165" s="267"/>
      <c r="T165" s="268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69" t="s">
        <v>173</v>
      </c>
      <c r="AU165" s="269" t="s">
        <v>90</v>
      </c>
      <c r="AV165" s="13" t="s">
        <v>88</v>
      </c>
      <c r="AW165" s="13" t="s">
        <v>32</v>
      </c>
      <c r="AX165" s="13" t="s">
        <v>80</v>
      </c>
      <c r="AY165" s="269" t="s">
        <v>165</v>
      </c>
    </row>
    <row r="166" s="14" customFormat="1">
      <c r="A166" s="14"/>
      <c r="B166" s="270"/>
      <c r="C166" s="271"/>
      <c r="D166" s="261" t="s">
        <v>173</v>
      </c>
      <c r="E166" s="272" t="s">
        <v>1</v>
      </c>
      <c r="F166" s="273" t="s">
        <v>836</v>
      </c>
      <c r="G166" s="271"/>
      <c r="H166" s="274">
        <v>1.8879999999999999</v>
      </c>
      <c r="I166" s="275"/>
      <c r="J166" s="271"/>
      <c r="K166" s="271"/>
      <c r="L166" s="276"/>
      <c r="M166" s="277"/>
      <c r="N166" s="278"/>
      <c r="O166" s="278"/>
      <c r="P166" s="278"/>
      <c r="Q166" s="278"/>
      <c r="R166" s="278"/>
      <c r="S166" s="278"/>
      <c r="T166" s="279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T166" s="280" t="s">
        <v>173</v>
      </c>
      <c r="AU166" s="280" t="s">
        <v>90</v>
      </c>
      <c r="AV166" s="14" t="s">
        <v>90</v>
      </c>
      <c r="AW166" s="14" t="s">
        <v>32</v>
      </c>
      <c r="AX166" s="14" t="s">
        <v>80</v>
      </c>
      <c r="AY166" s="280" t="s">
        <v>165</v>
      </c>
    </row>
    <row r="167" s="14" customFormat="1">
      <c r="A167" s="14"/>
      <c r="B167" s="270"/>
      <c r="C167" s="271"/>
      <c r="D167" s="261" t="s">
        <v>173</v>
      </c>
      <c r="E167" s="272" t="s">
        <v>1</v>
      </c>
      <c r="F167" s="273" t="s">
        <v>837</v>
      </c>
      <c r="G167" s="271"/>
      <c r="H167" s="274">
        <v>0.93200000000000005</v>
      </c>
      <c r="I167" s="275"/>
      <c r="J167" s="271"/>
      <c r="K167" s="271"/>
      <c r="L167" s="276"/>
      <c r="M167" s="277"/>
      <c r="N167" s="278"/>
      <c r="O167" s="278"/>
      <c r="P167" s="278"/>
      <c r="Q167" s="278"/>
      <c r="R167" s="278"/>
      <c r="S167" s="278"/>
      <c r="T167" s="279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T167" s="280" t="s">
        <v>173</v>
      </c>
      <c r="AU167" s="280" t="s">
        <v>90</v>
      </c>
      <c r="AV167" s="14" t="s">
        <v>90</v>
      </c>
      <c r="AW167" s="14" t="s">
        <v>32</v>
      </c>
      <c r="AX167" s="14" t="s">
        <v>80</v>
      </c>
      <c r="AY167" s="280" t="s">
        <v>165</v>
      </c>
    </row>
    <row r="168" s="15" customFormat="1">
      <c r="A168" s="15"/>
      <c r="B168" s="281"/>
      <c r="C168" s="282"/>
      <c r="D168" s="261" t="s">
        <v>173</v>
      </c>
      <c r="E168" s="283" t="s">
        <v>1</v>
      </c>
      <c r="F168" s="284" t="s">
        <v>176</v>
      </c>
      <c r="G168" s="282"/>
      <c r="H168" s="285">
        <v>2.8199999999999998</v>
      </c>
      <c r="I168" s="286"/>
      <c r="J168" s="282"/>
      <c r="K168" s="282"/>
      <c r="L168" s="287"/>
      <c r="M168" s="288"/>
      <c r="N168" s="289"/>
      <c r="O168" s="289"/>
      <c r="P168" s="289"/>
      <c r="Q168" s="289"/>
      <c r="R168" s="289"/>
      <c r="S168" s="289"/>
      <c r="T168" s="290"/>
      <c r="U168" s="15"/>
      <c r="V168" s="15"/>
      <c r="W168" s="15"/>
      <c r="X168" s="15"/>
      <c r="Y168" s="15"/>
      <c r="Z168" s="15"/>
      <c r="AA168" s="15"/>
      <c r="AB168" s="15"/>
      <c r="AC168" s="15"/>
      <c r="AD168" s="15"/>
      <c r="AE168" s="15"/>
      <c r="AT168" s="291" t="s">
        <v>173</v>
      </c>
      <c r="AU168" s="291" t="s">
        <v>90</v>
      </c>
      <c r="AV168" s="15" t="s">
        <v>177</v>
      </c>
      <c r="AW168" s="15" t="s">
        <v>32</v>
      </c>
      <c r="AX168" s="15" t="s">
        <v>80</v>
      </c>
      <c r="AY168" s="291" t="s">
        <v>165</v>
      </c>
    </row>
    <row r="169" s="16" customFormat="1">
      <c r="A169" s="16"/>
      <c r="B169" s="292"/>
      <c r="C169" s="293"/>
      <c r="D169" s="261" t="s">
        <v>173</v>
      </c>
      <c r="E169" s="294" t="s">
        <v>1</v>
      </c>
      <c r="F169" s="295" t="s">
        <v>178</v>
      </c>
      <c r="G169" s="293"/>
      <c r="H169" s="296">
        <v>2.8199999999999998</v>
      </c>
      <c r="I169" s="297"/>
      <c r="J169" s="293"/>
      <c r="K169" s="293"/>
      <c r="L169" s="298"/>
      <c r="M169" s="299"/>
      <c r="N169" s="300"/>
      <c r="O169" s="300"/>
      <c r="P169" s="300"/>
      <c r="Q169" s="300"/>
      <c r="R169" s="300"/>
      <c r="S169" s="300"/>
      <c r="T169" s="301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T169" s="302" t="s">
        <v>173</v>
      </c>
      <c r="AU169" s="302" t="s">
        <v>90</v>
      </c>
      <c r="AV169" s="16" t="s">
        <v>171</v>
      </c>
      <c r="AW169" s="16" t="s">
        <v>32</v>
      </c>
      <c r="AX169" s="16" t="s">
        <v>88</v>
      </c>
      <c r="AY169" s="302" t="s">
        <v>165</v>
      </c>
    </row>
    <row r="170" s="2" customFormat="1" ht="55.5" customHeight="1">
      <c r="A170" s="41"/>
      <c r="B170" s="42"/>
      <c r="C170" s="246" t="s">
        <v>202</v>
      </c>
      <c r="D170" s="246" t="s">
        <v>167</v>
      </c>
      <c r="E170" s="247" t="s">
        <v>838</v>
      </c>
      <c r="F170" s="248" t="s">
        <v>839</v>
      </c>
      <c r="G170" s="249" t="s">
        <v>181</v>
      </c>
      <c r="H170" s="250">
        <v>19</v>
      </c>
      <c r="I170" s="251"/>
      <c r="J170" s="252">
        <f>ROUND(I170*H170,2)</f>
        <v>0</v>
      </c>
      <c r="K170" s="253"/>
      <c r="L170" s="44"/>
      <c r="M170" s="254" t="s">
        <v>1</v>
      </c>
      <c r="N170" s="255" t="s">
        <v>45</v>
      </c>
      <c r="O170" s="94"/>
      <c r="P170" s="256">
        <f>O170*H170</f>
        <v>0</v>
      </c>
      <c r="Q170" s="256">
        <v>0.0021700000000000001</v>
      </c>
      <c r="R170" s="256">
        <f>Q170*H170</f>
        <v>0.041230000000000003</v>
      </c>
      <c r="S170" s="256">
        <v>0</v>
      </c>
      <c r="T170" s="257">
        <f>S170*H170</f>
        <v>0</v>
      </c>
      <c r="U170" s="41"/>
      <c r="V170" s="41"/>
      <c r="W170" s="41"/>
      <c r="X170" s="41"/>
      <c r="Y170" s="41"/>
      <c r="Z170" s="41"/>
      <c r="AA170" s="41"/>
      <c r="AB170" s="41"/>
      <c r="AC170" s="41"/>
      <c r="AD170" s="41"/>
      <c r="AE170" s="41"/>
      <c r="AR170" s="258" t="s">
        <v>171</v>
      </c>
      <c r="AT170" s="258" t="s">
        <v>167</v>
      </c>
      <c r="AU170" s="258" t="s">
        <v>90</v>
      </c>
      <c r="AY170" s="18" t="s">
        <v>165</v>
      </c>
      <c r="BE170" s="146">
        <f>IF(N170="základní",J170,0)</f>
        <v>0</v>
      </c>
      <c r="BF170" s="146">
        <f>IF(N170="snížená",J170,0)</f>
        <v>0</v>
      </c>
      <c r="BG170" s="146">
        <f>IF(N170="zákl. přenesená",J170,0)</f>
        <v>0</v>
      </c>
      <c r="BH170" s="146">
        <f>IF(N170="sníž. přenesená",J170,0)</f>
        <v>0</v>
      </c>
      <c r="BI170" s="146">
        <f>IF(N170="nulová",J170,0)</f>
        <v>0</v>
      </c>
      <c r="BJ170" s="18" t="s">
        <v>88</v>
      </c>
      <c r="BK170" s="146">
        <f>ROUND(I170*H170,2)</f>
        <v>0</v>
      </c>
      <c r="BL170" s="18" t="s">
        <v>171</v>
      </c>
      <c r="BM170" s="258" t="s">
        <v>840</v>
      </c>
    </row>
    <row r="171" s="14" customFormat="1">
      <c r="A171" s="14"/>
      <c r="B171" s="270"/>
      <c r="C171" s="271"/>
      <c r="D171" s="261" t="s">
        <v>173</v>
      </c>
      <c r="E171" s="272" t="s">
        <v>1</v>
      </c>
      <c r="F171" s="273" t="s">
        <v>261</v>
      </c>
      <c r="G171" s="271"/>
      <c r="H171" s="274">
        <v>19</v>
      </c>
      <c r="I171" s="275"/>
      <c r="J171" s="271"/>
      <c r="K171" s="271"/>
      <c r="L171" s="276"/>
      <c r="M171" s="277"/>
      <c r="N171" s="278"/>
      <c r="O171" s="278"/>
      <c r="P171" s="278"/>
      <c r="Q171" s="278"/>
      <c r="R171" s="278"/>
      <c r="S171" s="278"/>
      <c r="T171" s="279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T171" s="280" t="s">
        <v>173</v>
      </c>
      <c r="AU171" s="280" t="s">
        <v>90</v>
      </c>
      <c r="AV171" s="14" t="s">
        <v>90</v>
      </c>
      <c r="AW171" s="14" t="s">
        <v>32</v>
      </c>
      <c r="AX171" s="14" t="s">
        <v>80</v>
      </c>
      <c r="AY171" s="280" t="s">
        <v>165</v>
      </c>
    </row>
    <row r="172" s="15" customFormat="1">
      <c r="A172" s="15"/>
      <c r="B172" s="281"/>
      <c r="C172" s="282"/>
      <c r="D172" s="261" t="s">
        <v>173</v>
      </c>
      <c r="E172" s="283" t="s">
        <v>1</v>
      </c>
      <c r="F172" s="284" t="s">
        <v>176</v>
      </c>
      <c r="G172" s="282"/>
      <c r="H172" s="285">
        <v>19</v>
      </c>
      <c r="I172" s="286"/>
      <c r="J172" s="282"/>
      <c r="K172" s="282"/>
      <c r="L172" s="287"/>
      <c r="M172" s="288"/>
      <c r="N172" s="289"/>
      <c r="O172" s="289"/>
      <c r="P172" s="289"/>
      <c r="Q172" s="289"/>
      <c r="R172" s="289"/>
      <c r="S172" s="289"/>
      <c r="T172" s="290"/>
      <c r="U172" s="15"/>
      <c r="V172" s="15"/>
      <c r="W172" s="15"/>
      <c r="X172" s="15"/>
      <c r="Y172" s="15"/>
      <c r="Z172" s="15"/>
      <c r="AA172" s="15"/>
      <c r="AB172" s="15"/>
      <c r="AC172" s="15"/>
      <c r="AD172" s="15"/>
      <c r="AE172" s="15"/>
      <c r="AT172" s="291" t="s">
        <v>173</v>
      </c>
      <c r="AU172" s="291" t="s">
        <v>90</v>
      </c>
      <c r="AV172" s="15" t="s">
        <v>177</v>
      </c>
      <c r="AW172" s="15" t="s">
        <v>32</v>
      </c>
      <c r="AX172" s="15" t="s">
        <v>80</v>
      </c>
      <c r="AY172" s="291" t="s">
        <v>165</v>
      </c>
    </row>
    <row r="173" s="16" customFormat="1">
      <c r="A173" s="16"/>
      <c r="B173" s="292"/>
      <c r="C173" s="293"/>
      <c r="D173" s="261" t="s">
        <v>173</v>
      </c>
      <c r="E173" s="294" t="s">
        <v>1</v>
      </c>
      <c r="F173" s="295" t="s">
        <v>178</v>
      </c>
      <c r="G173" s="293"/>
      <c r="H173" s="296">
        <v>19</v>
      </c>
      <c r="I173" s="297"/>
      <c r="J173" s="293"/>
      <c r="K173" s="293"/>
      <c r="L173" s="298"/>
      <c r="M173" s="299"/>
      <c r="N173" s="300"/>
      <c r="O173" s="300"/>
      <c r="P173" s="300"/>
      <c r="Q173" s="300"/>
      <c r="R173" s="300"/>
      <c r="S173" s="300"/>
      <c r="T173" s="301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T173" s="302" t="s">
        <v>173</v>
      </c>
      <c r="AU173" s="302" t="s">
        <v>90</v>
      </c>
      <c r="AV173" s="16" t="s">
        <v>171</v>
      </c>
      <c r="AW173" s="16" t="s">
        <v>32</v>
      </c>
      <c r="AX173" s="16" t="s">
        <v>88</v>
      </c>
      <c r="AY173" s="302" t="s">
        <v>165</v>
      </c>
    </row>
    <row r="174" s="2" customFormat="1" ht="55.5" customHeight="1">
      <c r="A174" s="41"/>
      <c r="B174" s="42"/>
      <c r="C174" s="246" t="s">
        <v>206</v>
      </c>
      <c r="D174" s="246" t="s">
        <v>167</v>
      </c>
      <c r="E174" s="247" t="s">
        <v>841</v>
      </c>
      <c r="F174" s="248" t="s">
        <v>842</v>
      </c>
      <c r="G174" s="249" t="s">
        <v>181</v>
      </c>
      <c r="H174" s="250">
        <v>2</v>
      </c>
      <c r="I174" s="251"/>
      <c r="J174" s="252">
        <f>ROUND(I174*H174,2)</f>
        <v>0</v>
      </c>
      <c r="K174" s="253"/>
      <c r="L174" s="44"/>
      <c r="M174" s="254" t="s">
        <v>1</v>
      </c>
      <c r="N174" s="255" t="s">
        <v>45</v>
      </c>
      <c r="O174" s="94"/>
      <c r="P174" s="256">
        <f>O174*H174</f>
        <v>0</v>
      </c>
      <c r="Q174" s="256">
        <v>0.0058900000000000003</v>
      </c>
      <c r="R174" s="256">
        <f>Q174*H174</f>
        <v>0.011780000000000001</v>
      </c>
      <c r="S174" s="256">
        <v>0</v>
      </c>
      <c r="T174" s="257">
        <f>S174*H174</f>
        <v>0</v>
      </c>
      <c r="U174" s="41"/>
      <c r="V174" s="41"/>
      <c r="W174" s="41"/>
      <c r="X174" s="41"/>
      <c r="Y174" s="41"/>
      <c r="Z174" s="41"/>
      <c r="AA174" s="41"/>
      <c r="AB174" s="41"/>
      <c r="AC174" s="41"/>
      <c r="AD174" s="41"/>
      <c r="AE174" s="41"/>
      <c r="AR174" s="258" t="s">
        <v>171</v>
      </c>
      <c r="AT174" s="258" t="s">
        <v>167</v>
      </c>
      <c r="AU174" s="258" t="s">
        <v>90</v>
      </c>
      <c r="AY174" s="18" t="s">
        <v>165</v>
      </c>
      <c r="BE174" s="146">
        <f>IF(N174="základní",J174,0)</f>
        <v>0</v>
      </c>
      <c r="BF174" s="146">
        <f>IF(N174="snížená",J174,0)</f>
        <v>0</v>
      </c>
      <c r="BG174" s="146">
        <f>IF(N174="zákl. přenesená",J174,0)</f>
        <v>0</v>
      </c>
      <c r="BH174" s="146">
        <f>IF(N174="sníž. přenesená",J174,0)</f>
        <v>0</v>
      </c>
      <c r="BI174" s="146">
        <f>IF(N174="nulová",J174,0)</f>
        <v>0</v>
      </c>
      <c r="BJ174" s="18" t="s">
        <v>88</v>
      </c>
      <c r="BK174" s="146">
        <f>ROUND(I174*H174,2)</f>
        <v>0</v>
      </c>
      <c r="BL174" s="18" t="s">
        <v>171</v>
      </c>
      <c r="BM174" s="258" t="s">
        <v>843</v>
      </c>
    </row>
    <row r="175" s="14" customFormat="1">
      <c r="A175" s="14"/>
      <c r="B175" s="270"/>
      <c r="C175" s="271"/>
      <c r="D175" s="261" t="s">
        <v>173</v>
      </c>
      <c r="E175" s="272" t="s">
        <v>1</v>
      </c>
      <c r="F175" s="273" t="s">
        <v>844</v>
      </c>
      <c r="G175" s="271"/>
      <c r="H175" s="274">
        <v>2</v>
      </c>
      <c r="I175" s="275"/>
      <c r="J175" s="271"/>
      <c r="K175" s="271"/>
      <c r="L175" s="276"/>
      <c r="M175" s="277"/>
      <c r="N175" s="278"/>
      <c r="O175" s="278"/>
      <c r="P175" s="278"/>
      <c r="Q175" s="278"/>
      <c r="R175" s="278"/>
      <c r="S175" s="278"/>
      <c r="T175" s="279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T175" s="280" t="s">
        <v>173</v>
      </c>
      <c r="AU175" s="280" t="s">
        <v>90</v>
      </c>
      <c r="AV175" s="14" t="s">
        <v>90</v>
      </c>
      <c r="AW175" s="14" t="s">
        <v>32</v>
      </c>
      <c r="AX175" s="14" t="s">
        <v>80</v>
      </c>
      <c r="AY175" s="280" t="s">
        <v>165</v>
      </c>
    </row>
    <row r="176" s="15" customFormat="1">
      <c r="A176" s="15"/>
      <c r="B176" s="281"/>
      <c r="C176" s="282"/>
      <c r="D176" s="261" t="s">
        <v>173</v>
      </c>
      <c r="E176" s="283" t="s">
        <v>1</v>
      </c>
      <c r="F176" s="284" t="s">
        <v>176</v>
      </c>
      <c r="G176" s="282"/>
      <c r="H176" s="285">
        <v>2</v>
      </c>
      <c r="I176" s="286"/>
      <c r="J176" s="282"/>
      <c r="K176" s="282"/>
      <c r="L176" s="287"/>
      <c r="M176" s="288"/>
      <c r="N176" s="289"/>
      <c r="O176" s="289"/>
      <c r="P176" s="289"/>
      <c r="Q176" s="289"/>
      <c r="R176" s="289"/>
      <c r="S176" s="289"/>
      <c r="T176" s="290"/>
      <c r="U176" s="15"/>
      <c r="V176" s="15"/>
      <c r="W176" s="15"/>
      <c r="X176" s="15"/>
      <c r="Y176" s="15"/>
      <c r="Z176" s="15"/>
      <c r="AA176" s="15"/>
      <c r="AB176" s="15"/>
      <c r="AC176" s="15"/>
      <c r="AD176" s="15"/>
      <c r="AE176" s="15"/>
      <c r="AT176" s="291" t="s">
        <v>173</v>
      </c>
      <c r="AU176" s="291" t="s">
        <v>90</v>
      </c>
      <c r="AV176" s="15" t="s">
        <v>177</v>
      </c>
      <c r="AW176" s="15" t="s">
        <v>32</v>
      </c>
      <c r="AX176" s="15" t="s">
        <v>80</v>
      </c>
      <c r="AY176" s="291" t="s">
        <v>165</v>
      </c>
    </row>
    <row r="177" s="16" customFormat="1">
      <c r="A177" s="16"/>
      <c r="B177" s="292"/>
      <c r="C177" s="293"/>
      <c r="D177" s="261" t="s">
        <v>173</v>
      </c>
      <c r="E177" s="294" t="s">
        <v>1</v>
      </c>
      <c r="F177" s="295" t="s">
        <v>178</v>
      </c>
      <c r="G177" s="293"/>
      <c r="H177" s="296">
        <v>2</v>
      </c>
      <c r="I177" s="297"/>
      <c r="J177" s="293"/>
      <c r="K177" s="293"/>
      <c r="L177" s="298"/>
      <c r="M177" s="299"/>
      <c r="N177" s="300"/>
      <c r="O177" s="300"/>
      <c r="P177" s="300"/>
      <c r="Q177" s="300"/>
      <c r="R177" s="300"/>
      <c r="S177" s="300"/>
      <c r="T177" s="301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T177" s="302" t="s">
        <v>173</v>
      </c>
      <c r="AU177" s="302" t="s">
        <v>90</v>
      </c>
      <c r="AV177" s="16" t="s">
        <v>171</v>
      </c>
      <c r="AW177" s="16" t="s">
        <v>32</v>
      </c>
      <c r="AX177" s="16" t="s">
        <v>88</v>
      </c>
      <c r="AY177" s="302" t="s">
        <v>165</v>
      </c>
    </row>
    <row r="178" s="12" customFormat="1" ht="22.8" customHeight="1">
      <c r="A178" s="12"/>
      <c r="B178" s="230"/>
      <c r="C178" s="231"/>
      <c r="D178" s="232" t="s">
        <v>79</v>
      </c>
      <c r="E178" s="244" t="s">
        <v>177</v>
      </c>
      <c r="F178" s="244" t="s">
        <v>271</v>
      </c>
      <c r="G178" s="231"/>
      <c r="H178" s="231"/>
      <c r="I178" s="234"/>
      <c r="J178" s="245">
        <f>BK178</f>
        <v>0</v>
      </c>
      <c r="K178" s="231"/>
      <c r="L178" s="236"/>
      <c r="M178" s="237"/>
      <c r="N178" s="238"/>
      <c r="O178" s="238"/>
      <c r="P178" s="239">
        <f>SUM(P179:P193)</f>
        <v>0</v>
      </c>
      <c r="Q178" s="238"/>
      <c r="R178" s="239">
        <f>SUM(R179:R193)</f>
        <v>0.57482939999999993</v>
      </c>
      <c r="S178" s="238"/>
      <c r="T178" s="240">
        <f>SUM(T179:T193)</f>
        <v>0</v>
      </c>
      <c r="U178" s="12"/>
      <c r="V178" s="12"/>
      <c r="W178" s="12"/>
      <c r="X178" s="12"/>
      <c r="Y178" s="12"/>
      <c r="Z178" s="12"/>
      <c r="AA178" s="12"/>
      <c r="AB178" s="12"/>
      <c r="AC178" s="12"/>
      <c r="AD178" s="12"/>
      <c r="AE178" s="12"/>
      <c r="AR178" s="241" t="s">
        <v>88</v>
      </c>
      <c r="AT178" s="242" t="s">
        <v>79</v>
      </c>
      <c r="AU178" s="242" t="s">
        <v>88</v>
      </c>
      <c r="AY178" s="241" t="s">
        <v>165</v>
      </c>
      <c r="BK178" s="243">
        <f>SUM(BK179:BK193)</f>
        <v>0</v>
      </c>
    </row>
    <row r="179" s="2" customFormat="1" ht="44.25" customHeight="1">
      <c r="A179" s="41"/>
      <c r="B179" s="42"/>
      <c r="C179" s="246" t="s">
        <v>210</v>
      </c>
      <c r="D179" s="246" t="s">
        <v>167</v>
      </c>
      <c r="E179" s="247" t="s">
        <v>845</v>
      </c>
      <c r="F179" s="248" t="s">
        <v>846</v>
      </c>
      <c r="G179" s="249" t="s">
        <v>181</v>
      </c>
      <c r="H179" s="250">
        <v>19</v>
      </c>
      <c r="I179" s="251"/>
      <c r="J179" s="252">
        <f>ROUND(I179*H179,2)</f>
        <v>0</v>
      </c>
      <c r="K179" s="253"/>
      <c r="L179" s="44"/>
      <c r="M179" s="254" t="s">
        <v>1</v>
      </c>
      <c r="N179" s="255" t="s">
        <v>45</v>
      </c>
      <c r="O179" s="94"/>
      <c r="P179" s="256">
        <f>O179*H179</f>
        <v>0</v>
      </c>
      <c r="Q179" s="256">
        <v>0.0070200000000000002</v>
      </c>
      <c r="R179" s="256">
        <f>Q179*H179</f>
        <v>0.13338</v>
      </c>
      <c r="S179" s="256">
        <v>0</v>
      </c>
      <c r="T179" s="257">
        <f>S179*H179</f>
        <v>0</v>
      </c>
      <c r="U179" s="41"/>
      <c r="V179" s="41"/>
      <c r="W179" s="41"/>
      <c r="X179" s="41"/>
      <c r="Y179" s="41"/>
      <c r="Z179" s="41"/>
      <c r="AA179" s="41"/>
      <c r="AB179" s="41"/>
      <c r="AC179" s="41"/>
      <c r="AD179" s="41"/>
      <c r="AE179" s="41"/>
      <c r="AR179" s="258" t="s">
        <v>171</v>
      </c>
      <c r="AT179" s="258" t="s">
        <v>167</v>
      </c>
      <c r="AU179" s="258" t="s">
        <v>90</v>
      </c>
      <c r="AY179" s="18" t="s">
        <v>165</v>
      </c>
      <c r="BE179" s="146">
        <f>IF(N179="základní",J179,0)</f>
        <v>0</v>
      </c>
      <c r="BF179" s="146">
        <f>IF(N179="snížená",J179,0)</f>
        <v>0</v>
      </c>
      <c r="BG179" s="146">
        <f>IF(N179="zákl. přenesená",J179,0)</f>
        <v>0</v>
      </c>
      <c r="BH179" s="146">
        <f>IF(N179="sníž. přenesená",J179,0)</f>
        <v>0</v>
      </c>
      <c r="BI179" s="146">
        <f>IF(N179="nulová",J179,0)</f>
        <v>0</v>
      </c>
      <c r="BJ179" s="18" t="s">
        <v>88</v>
      </c>
      <c r="BK179" s="146">
        <f>ROUND(I179*H179,2)</f>
        <v>0</v>
      </c>
      <c r="BL179" s="18" t="s">
        <v>171</v>
      </c>
      <c r="BM179" s="258" t="s">
        <v>847</v>
      </c>
    </row>
    <row r="180" s="14" customFormat="1">
      <c r="A180" s="14"/>
      <c r="B180" s="270"/>
      <c r="C180" s="271"/>
      <c r="D180" s="261" t="s">
        <v>173</v>
      </c>
      <c r="E180" s="272" t="s">
        <v>1</v>
      </c>
      <c r="F180" s="273" t="s">
        <v>261</v>
      </c>
      <c r="G180" s="271"/>
      <c r="H180" s="274">
        <v>19</v>
      </c>
      <c r="I180" s="275"/>
      <c r="J180" s="271"/>
      <c r="K180" s="271"/>
      <c r="L180" s="276"/>
      <c r="M180" s="277"/>
      <c r="N180" s="278"/>
      <c r="O180" s="278"/>
      <c r="P180" s="278"/>
      <c r="Q180" s="278"/>
      <c r="R180" s="278"/>
      <c r="S180" s="278"/>
      <c r="T180" s="279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T180" s="280" t="s">
        <v>173</v>
      </c>
      <c r="AU180" s="280" t="s">
        <v>90</v>
      </c>
      <c r="AV180" s="14" t="s">
        <v>90</v>
      </c>
      <c r="AW180" s="14" t="s">
        <v>32</v>
      </c>
      <c r="AX180" s="14" t="s">
        <v>80</v>
      </c>
      <c r="AY180" s="280" t="s">
        <v>165</v>
      </c>
    </row>
    <row r="181" s="15" customFormat="1">
      <c r="A181" s="15"/>
      <c r="B181" s="281"/>
      <c r="C181" s="282"/>
      <c r="D181" s="261" t="s">
        <v>173</v>
      </c>
      <c r="E181" s="283" t="s">
        <v>1</v>
      </c>
      <c r="F181" s="284" t="s">
        <v>176</v>
      </c>
      <c r="G181" s="282"/>
      <c r="H181" s="285">
        <v>19</v>
      </c>
      <c r="I181" s="286"/>
      <c r="J181" s="282"/>
      <c r="K181" s="282"/>
      <c r="L181" s="287"/>
      <c r="M181" s="288"/>
      <c r="N181" s="289"/>
      <c r="O181" s="289"/>
      <c r="P181" s="289"/>
      <c r="Q181" s="289"/>
      <c r="R181" s="289"/>
      <c r="S181" s="289"/>
      <c r="T181" s="290"/>
      <c r="U181" s="15"/>
      <c r="V181" s="15"/>
      <c r="W181" s="15"/>
      <c r="X181" s="15"/>
      <c r="Y181" s="15"/>
      <c r="Z181" s="15"/>
      <c r="AA181" s="15"/>
      <c r="AB181" s="15"/>
      <c r="AC181" s="15"/>
      <c r="AD181" s="15"/>
      <c r="AE181" s="15"/>
      <c r="AT181" s="291" t="s">
        <v>173</v>
      </c>
      <c r="AU181" s="291" t="s">
        <v>90</v>
      </c>
      <c r="AV181" s="15" t="s">
        <v>177</v>
      </c>
      <c r="AW181" s="15" t="s">
        <v>32</v>
      </c>
      <c r="AX181" s="15" t="s">
        <v>80</v>
      </c>
      <c r="AY181" s="291" t="s">
        <v>165</v>
      </c>
    </row>
    <row r="182" s="16" customFormat="1">
      <c r="A182" s="16"/>
      <c r="B182" s="292"/>
      <c r="C182" s="293"/>
      <c r="D182" s="261" t="s">
        <v>173</v>
      </c>
      <c r="E182" s="294" t="s">
        <v>1</v>
      </c>
      <c r="F182" s="295" t="s">
        <v>178</v>
      </c>
      <c r="G182" s="293"/>
      <c r="H182" s="296">
        <v>19</v>
      </c>
      <c r="I182" s="297"/>
      <c r="J182" s="293"/>
      <c r="K182" s="293"/>
      <c r="L182" s="298"/>
      <c r="M182" s="299"/>
      <c r="N182" s="300"/>
      <c r="O182" s="300"/>
      <c r="P182" s="300"/>
      <c r="Q182" s="300"/>
      <c r="R182" s="300"/>
      <c r="S182" s="300"/>
      <c r="T182" s="301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T182" s="302" t="s">
        <v>173</v>
      </c>
      <c r="AU182" s="302" t="s">
        <v>90</v>
      </c>
      <c r="AV182" s="16" t="s">
        <v>171</v>
      </c>
      <c r="AW182" s="16" t="s">
        <v>32</v>
      </c>
      <c r="AX182" s="16" t="s">
        <v>88</v>
      </c>
      <c r="AY182" s="302" t="s">
        <v>165</v>
      </c>
    </row>
    <row r="183" s="2" customFormat="1" ht="24.15" customHeight="1">
      <c r="A183" s="41"/>
      <c r="B183" s="42"/>
      <c r="C183" s="303" t="s">
        <v>214</v>
      </c>
      <c r="D183" s="303" t="s">
        <v>566</v>
      </c>
      <c r="E183" s="304" t="s">
        <v>848</v>
      </c>
      <c r="F183" s="305" t="s">
        <v>849</v>
      </c>
      <c r="G183" s="306" t="s">
        <v>181</v>
      </c>
      <c r="H183" s="307">
        <v>19</v>
      </c>
      <c r="I183" s="308"/>
      <c r="J183" s="309">
        <f>ROUND(I183*H183,2)</f>
        <v>0</v>
      </c>
      <c r="K183" s="310"/>
      <c r="L183" s="311"/>
      <c r="M183" s="312" t="s">
        <v>1</v>
      </c>
      <c r="N183" s="313" t="s">
        <v>45</v>
      </c>
      <c r="O183" s="94"/>
      <c r="P183" s="256">
        <f>O183*H183</f>
        <v>0</v>
      </c>
      <c r="Q183" s="256">
        <v>0.0035000000000000001</v>
      </c>
      <c r="R183" s="256">
        <f>Q183*H183</f>
        <v>0.066500000000000004</v>
      </c>
      <c r="S183" s="256">
        <v>0</v>
      </c>
      <c r="T183" s="257">
        <f>S183*H183</f>
        <v>0</v>
      </c>
      <c r="U183" s="41"/>
      <c r="V183" s="41"/>
      <c r="W183" s="41"/>
      <c r="X183" s="41"/>
      <c r="Y183" s="41"/>
      <c r="Z183" s="41"/>
      <c r="AA183" s="41"/>
      <c r="AB183" s="41"/>
      <c r="AC183" s="41"/>
      <c r="AD183" s="41"/>
      <c r="AE183" s="41"/>
      <c r="AR183" s="258" t="s">
        <v>206</v>
      </c>
      <c r="AT183" s="258" t="s">
        <v>566</v>
      </c>
      <c r="AU183" s="258" t="s">
        <v>90</v>
      </c>
      <c r="AY183" s="18" t="s">
        <v>165</v>
      </c>
      <c r="BE183" s="146">
        <f>IF(N183="základní",J183,0)</f>
        <v>0</v>
      </c>
      <c r="BF183" s="146">
        <f>IF(N183="snížená",J183,0)</f>
        <v>0</v>
      </c>
      <c r="BG183" s="146">
        <f>IF(N183="zákl. přenesená",J183,0)</f>
        <v>0</v>
      </c>
      <c r="BH183" s="146">
        <f>IF(N183="sníž. přenesená",J183,0)</f>
        <v>0</v>
      </c>
      <c r="BI183" s="146">
        <f>IF(N183="nulová",J183,0)</f>
        <v>0</v>
      </c>
      <c r="BJ183" s="18" t="s">
        <v>88</v>
      </c>
      <c r="BK183" s="146">
        <f>ROUND(I183*H183,2)</f>
        <v>0</v>
      </c>
      <c r="BL183" s="18" t="s">
        <v>171</v>
      </c>
      <c r="BM183" s="258" t="s">
        <v>850</v>
      </c>
    </row>
    <row r="184" s="2" customFormat="1" ht="24.15" customHeight="1">
      <c r="A184" s="41"/>
      <c r="B184" s="42"/>
      <c r="C184" s="246" t="s">
        <v>218</v>
      </c>
      <c r="D184" s="246" t="s">
        <v>167</v>
      </c>
      <c r="E184" s="247" t="s">
        <v>851</v>
      </c>
      <c r="F184" s="248" t="s">
        <v>852</v>
      </c>
      <c r="G184" s="249" t="s">
        <v>181</v>
      </c>
      <c r="H184" s="250">
        <v>1</v>
      </c>
      <c r="I184" s="251"/>
      <c r="J184" s="252">
        <f>ROUND(I184*H184,2)</f>
        <v>0</v>
      </c>
      <c r="K184" s="253"/>
      <c r="L184" s="44"/>
      <c r="M184" s="254" t="s">
        <v>1</v>
      </c>
      <c r="N184" s="255" t="s">
        <v>45</v>
      </c>
      <c r="O184" s="94"/>
      <c r="P184" s="256">
        <f>O184*H184</f>
        <v>0</v>
      </c>
      <c r="Q184" s="256">
        <v>0.17488999999999999</v>
      </c>
      <c r="R184" s="256">
        <f>Q184*H184</f>
        <v>0.17488999999999999</v>
      </c>
      <c r="S184" s="256">
        <v>0</v>
      </c>
      <c r="T184" s="257">
        <f>S184*H184</f>
        <v>0</v>
      </c>
      <c r="U184" s="41"/>
      <c r="V184" s="41"/>
      <c r="W184" s="41"/>
      <c r="X184" s="41"/>
      <c r="Y184" s="41"/>
      <c r="Z184" s="41"/>
      <c r="AA184" s="41"/>
      <c r="AB184" s="41"/>
      <c r="AC184" s="41"/>
      <c r="AD184" s="41"/>
      <c r="AE184" s="41"/>
      <c r="AR184" s="258" t="s">
        <v>171</v>
      </c>
      <c r="AT184" s="258" t="s">
        <v>167</v>
      </c>
      <c r="AU184" s="258" t="s">
        <v>90</v>
      </c>
      <c r="AY184" s="18" t="s">
        <v>165</v>
      </c>
      <c r="BE184" s="146">
        <f>IF(N184="základní",J184,0)</f>
        <v>0</v>
      </c>
      <c r="BF184" s="146">
        <f>IF(N184="snížená",J184,0)</f>
        <v>0</v>
      </c>
      <c r="BG184" s="146">
        <f>IF(N184="zákl. přenesená",J184,0)</f>
        <v>0</v>
      </c>
      <c r="BH184" s="146">
        <f>IF(N184="sníž. přenesená",J184,0)</f>
        <v>0</v>
      </c>
      <c r="BI184" s="146">
        <f>IF(N184="nulová",J184,0)</f>
        <v>0</v>
      </c>
      <c r="BJ184" s="18" t="s">
        <v>88</v>
      </c>
      <c r="BK184" s="146">
        <f>ROUND(I184*H184,2)</f>
        <v>0</v>
      </c>
      <c r="BL184" s="18" t="s">
        <v>171</v>
      </c>
      <c r="BM184" s="258" t="s">
        <v>853</v>
      </c>
    </row>
    <row r="185" s="2" customFormat="1" ht="24.15" customHeight="1">
      <c r="A185" s="41"/>
      <c r="B185" s="42"/>
      <c r="C185" s="303" t="s">
        <v>8</v>
      </c>
      <c r="D185" s="303" t="s">
        <v>566</v>
      </c>
      <c r="E185" s="304" t="s">
        <v>854</v>
      </c>
      <c r="F185" s="305" t="s">
        <v>855</v>
      </c>
      <c r="G185" s="306" t="s">
        <v>306</v>
      </c>
      <c r="H185" s="307">
        <v>3.8999999999999999</v>
      </c>
      <c r="I185" s="308"/>
      <c r="J185" s="309">
        <f>ROUND(I185*H185,2)</f>
        <v>0</v>
      </c>
      <c r="K185" s="310"/>
      <c r="L185" s="311"/>
      <c r="M185" s="312" t="s">
        <v>1</v>
      </c>
      <c r="N185" s="313" t="s">
        <v>45</v>
      </c>
      <c r="O185" s="94"/>
      <c r="P185" s="256">
        <f>O185*H185</f>
        <v>0</v>
      </c>
      <c r="Q185" s="256">
        <v>0.0178</v>
      </c>
      <c r="R185" s="256">
        <f>Q185*H185</f>
        <v>0.069419999999999996</v>
      </c>
      <c r="S185" s="256">
        <v>0</v>
      </c>
      <c r="T185" s="257">
        <f>S185*H185</f>
        <v>0</v>
      </c>
      <c r="U185" s="41"/>
      <c r="V185" s="41"/>
      <c r="W185" s="41"/>
      <c r="X185" s="41"/>
      <c r="Y185" s="41"/>
      <c r="Z185" s="41"/>
      <c r="AA185" s="41"/>
      <c r="AB185" s="41"/>
      <c r="AC185" s="41"/>
      <c r="AD185" s="41"/>
      <c r="AE185" s="41"/>
      <c r="AR185" s="258" t="s">
        <v>206</v>
      </c>
      <c r="AT185" s="258" t="s">
        <v>566</v>
      </c>
      <c r="AU185" s="258" t="s">
        <v>90</v>
      </c>
      <c r="AY185" s="18" t="s">
        <v>165</v>
      </c>
      <c r="BE185" s="146">
        <f>IF(N185="základní",J185,0)</f>
        <v>0</v>
      </c>
      <c r="BF185" s="146">
        <f>IF(N185="snížená",J185,0)</f>
        <v>0</v>
      </c>
      <c r="BG185" s="146">
        <f>IF(N185="zákl. přenesená",J185,0)</f>
        <v>0</v>
      </c>
      <c r="BH185" s="146">
        <f>IF(N185="sníž. přenesená",J185,0)</f>
        <v>0</v>
      </c>
      <c r="BI185" s="146">
        <f>IF(N185="nulová",J185,0)</f>
        <v>0</v>
      </c>
      <c r="BJ185" s="18" t="s">
        <v>88</v>
      </c>
      <c r="BK185" s="146">
        <f>ROUND(I185*H185,2)</f>
        <v>0</v>
      </c>
      <c r="BL185" s="18" t="s">
        <v>171</v>
      </c>
      <c r="BM185" s="258" t="s">
        <v>856</v>
      </c>
    </row>
    <row r="186" s="2" customFormat="1" ht="24.15" customHeight="1">
      <c r="A186" s="41"/>
      <c r="B186" s="42"/>
      <c r="C186" s="246" t="s">
        <v>225</v>
      </c>
      <c r="D186" s="246" t="s">
        <v>167</v>
      </c>
      <c r="E186" s="247" t="s">
        <v>857</v>
      </c>
      <c r="F186" s="248" t="s">
        <v>858</v>
      </c>
      <c r="G186" s="249" t="s">
        <v>181</v>
      </c>
      <c r="H186" s="250">
        <v>1</v>
      </c>
      <c r="I186" s="251"/>
      <c r="J186" s="252">
        <f>ROUND(I186*H186,2)</f>
        <v>0</v>
      </c>
      <c r="K186" s="253"/>
      <c r="L186" s="44"/>
      <c r="M186" s="254" t="s">
        <v>1</v>
      </c>
      <c r="N186" s="255" t="s">
        <v>45</v>
      </c>
      <c r="O186" s="94"/>
      <c r="P186" s="256">
        <f>O186*H186</f>
        <v>0</v>
      </c>
      <c r="Q186" s="256">
        <v>0</v>
      </c>
      <c r="R186" s="256">
        <f>Q186*H186</f>
        <v>0</v>
      </c>
      <c r="S186" s="256">
        <v>0</v>
      </c>
      <c r="T186" s="257">
        <f>S186*H186</f>
        <v>0</v>
      </c>
      <c r="U186" s="41"/>
      <c r="V186" s="41"/>
      <c r="W186" s="41"/>
      <c r="X186" s="41"/>
      <c r="Y186" s="41"/>
      <c r="Z186" s="41"/>
      <c r="AA186" s="41"/>
      <c r="AB186" s="41"/>
      <c r="AC186" s="41"/>
      <c r="AD186" s="41"/>
      <c r="AE186" s="41"/>
      <c r="AR186" s="258" t="s">
        <v>171</v>
      </c>
      <c r="AT186" s="258" t="s">
        <v>167</v>
      </c>
      <c r="AU186" s="258" t="s">
        <v>90</v>
      </c>
      <c r="AY186" s="18" t="s">
        <v>165</v>
      </c>
      <c r="BE186" s="146">
        <f>IF(N186="základní",J186,0)</f>
        <v>0</v>
      </c>
      <c r="BF186" s="146">
        <f>IF(N186="snížená",J186,0)</f>
        <v>0</v>
      </c>
      <c r="BG186" s="146">
        <f>IF(N186="zákl. přenesená",J186,0)</f>
        <v>0</v>
      </c>
      <c r="BH186" s="146">
        <f>IF(N186="sníž. přenesená",J186,0)</f>
        <v>0</v>
      </c>
      <c r="BI186" s="146">
        <f>IF(N186="nulová",J186,0)</f>
        <v>0</v>
      </c>
      <c r="BJ186" s="18" t="s">
        <v>88</v>
      </c>
      <c r="BK186" s="146">
        <f>ROUND(I186*H186,2)</f>
        <v>0</v>
      </c>
      <c r="BL186" s="18" t="s">
        <v>171</v>
      </c>
      <c r="BM186" s="258" t="s">
        <v>859</v>
      </c>
    </row>
    <row r="187" s="2" customFormat="1" ht="24.15" customHeight="1">
      <c r="A187" s="41"/>
      <c r="B187" s="42"/>
      <c r="C187" s="303" t="s">
        <v>230</v>
      </c>
      <c r="D187" s="303" t="s">
        <v>566</v>
      </c>
      <c r="E187" s="304" t="s">
        <v>860</v>
      </c>
      <c r="F187" s="305" t="s">
        <v>861</v>
      </c>
      <c r="G187" s="306" t="s">
        <v>862</v>
      </c>
      <c r="H187" s="307">
        <v>1</v>
      </c>
      <c r="I187" s="308"/>
      <c r="J187" s="309">
        <f>ROUND(I187*H187,2)</f>
        <v>0</v>
      </c>
      <c r="K187" s="310"/>
      <c r="L187" s="311"/>
      <c r="M187" s="312" t="s">
        <v>1</v>
      </c>
      <c r="N187" s="313" t="s">
        <v>45</v>
      </c>
      <c r="O187" s="94"/>
      <c r="P187" s="256">
        <f>O187*H187</f>
        <v>0</v>
      </c>
      <c r="Q187" s="256">
        <v>0.059999999999999998</v>
      </c>
      <c r="R187" s="256">
        <f>Q187*H187</f>
        <v>0.059999999999999998</v>
      </c>
      <c r="S187" s="256">
        <v>0</v>
      </c>
      <c r="T187" s="257">
        <f>S187*H187</f>
        <v>0</v>
      </c>
      <c r="U187" s="41"/>
      <c r="V187" s="41"/>
      <c r="W187" s="41"/>
      <c r="X187" s="41"/>
      <c r="Y187" s="41"/>
      <c r="Z187" s="41"/>
      <c r="AA187" s="41"/>
      <c r="AB187" s="41"/>
      <c r="AC187" s="41"/>
      <c r="AD187" s="41"/>
      <c r="AE187" s="41"/>
      <c r="AR187" s="258" t="s">
        <v>206</v>
      </c>
      <c r="AT187" s="258" t="s">
        <v>566</v>
      </c>
      <c r="AU187" s="258" t="s">
        <v>90</v>
      </c>
      <c r="AY187" s="18" t="s">
        <v>165</v>
      </c>
      <c r="BE187" s="146">
        <f>IF(N187="základní",J187,0)</f>
        <v>0</v>
      </c>
      <c r="BF187" s="146">
        <f>IF(N187="snížená",J187,0)</f>
        <v>0</v>
      </c>
      <c r="BG187" s="146">
        <f>IF(N187="zákl. přenesená",J187,0)</f>
        <v>0</v>
      </c>
      <c r="BH187" s="146">
        <f>IF(N187="sníž. přenesená",J187,0)</f>
        <v>0</v>
      </c>
      <c r="BI187" s="146">
        <f>IF(N187="nulová",J187,0)</f>
        <v>0</v>
      </c>
      <c r="BJ187" s="18" t="s">
        <v>88</v>
      </c>
      <c r="BK187" s="146">
        <f>ROUND(I187*H187,2)</f>
        <v>0</v>
      </c>
      <c r="BL187" s="18" t="s">
        <v>171</v>
      </c>
      <c r="BM187" s="258" t="s">
        <v>863</v>
      </c>
    </row>
    <row r="188" s="2" customFormat="1" ht="24.15" customHeight="1">
      <c r="A188" s="41"/>
      <c r="B188" s="42"/>
      <c r="C188" s="246" t="s">
        <v>237</v>
      </c>
      <c r="D188" s="246" t="s">
        <v>167</v>
      </c>
      <c r="E188" s="247" t="s">
        <v>864</v>
      </c>
      <c r="F188" s="248" t="s">
        <v>865</v>
      </c>
      <c r="G188" s="249" t="s">
        <v>306</v>
      </c>
      <c r="H188" s="250">
        <v>51.75</v>
      </c>
      <c r="I188" s="251"/>
      <c r="J188" s="252">
        <f>ROUND(I188*H188,2)</f>
        <v>0</v>
      </c>
      <c r="K188" s="253"/>
      <c r="L188" s="44"/>
      <c r="M188" s="254" t="s">
        <v>1</v>
      </c>
      <c r="N188" s="255" t="s">
        <v>45</v>
      </c>
      <c r="O188" s="94"/>
      <c r="P188" s="256">
        <f>O188*H188</f>
        <v>0</v>
      </c>
      <c r="Q188" s="256">
        <v>0</v>
      </c>
      <c r="R188" s="256">
        <f>Q188*H188</f>
        <v>0</v>
      </c>
      <c r="S188" s="256">
        <v>0</v>
      </c>
      <c r="T188" s="257">
        <f>S188*H188</f>
        <v>0</v>
      </c>
      <c r="U188" s="41"/>
      <c r="V188" s="41"/>
      <c r="W188" s="41"/>
      <c r="X188" s="41"/>
      <c r="Y188" s="41"/>
      <c r="Z188" s="41"/>
      <c r="AA188" s="41"/>
      <c r="AB188" s="41"/>
      <c r="AC188" s="41"/>
      <c r="AD188" s="41"/>
      <c r="AE188" s="41"/>
      <c r="AR188" s="258" t="s">
        <v>171</v>
      </c>
      <c r="AT188" s="258" t="s">
        <v>167</v>
      </c>
      <c r="AU188" s="258" t="s">
        <v>90</v>
      </c>
      <c r="AY188" s="18" t="s">
        <v>165</v>
      </c>
      <c r="BE188" s="146">
        <f>IF(N188="základní",J188,0)</f>
        <v>0</v>
      </c>
      <c r="BF188" s="146">
        <f>IF(N188="snížená",J188,0)</f>
        <v>0</v>
      </c>
      <c r="BG188" s="146">
        <f>IF(N188="zákl. přenesená",J188,0)</f>
        <v>0</v>
      </c>
      <c r="BH188" s="146">
        <f>IF(N188="sníž. přenesená",J188,0)</f>
        <v>0</v>
      </c>
      <c r="BI188" s="146">
        <f>IF(N188="nulová",J188,0)</f>
        <v>0</v>
      </c>
      <c r="BJ188" s="18" t="s">
        <v>88</v>
      </c>
      <c r="BK188" s="146">
        <f>ROUND(I188*H188,2)</f>
        <v>0</v>
      </c>
      <c r="BL188" s="18" t="s">
        <v>171</v>
      </c>
      <c r="BM188" s="258" t="s">
        <v>866</v>
      </c>
    </row>
    <row r="189" s="14" customFormat="1">
      <c r="A189" s="14"/>
      <c r="B189" s="270"/>
      <c r="C189" s="271"/>
      <c r="D189" s="261" t="s">
        <v>173</v>
      </c>
      <c r="E189" s="272" t="s">
        <v>1</v>
      </c>
      <c r="F189" s="273" t="s">
        <v>867</v>
      </c>
      <c r="G189" s="271"/>
      <c r="H189" s="274">
        <v>51.75</v>
      </c>
      <c r="I189" s="275"/>
      <c r="J189" s="271"/>
      <c r="K189" s="271"/>
      <c r="L189" s="276"/>
      <c r="M189" s="277"/>
      <c r="N189" s="278"/>
      <c r="O189" s="278"/>
      <c r="P189" s="278"/>
      <c r="Q189" s="278"/>
      <c r="R189" s="278"/>
      <c r="S189" s="278"/>
      <c r="T189" s="279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T189" s="280" t="s">
        <v>173</v>
      </c>
      <c r="AU189" s="280" t="s">
        <v>90</v>
      </c>
      <c r="AV189" s="14" t="s">
        <v>90</v>
      </c>
      <c r="AW189" s="14" t="s">
        <v>32</v>
      </c>
      <c r="AX189" s="14" t="s">
        <v>80</v>
      </c>
      <c r="AY189" s="280" t="s">
        <v>165</v>
      </c>
    </row>
    <row r="190" s="15" customFormat="1">
      <c r="A190" s="15"/>
      <c r="B190" s="281"/>
      <c r="C190" s="282"/>
      <c r="D190" s="261" t="s">
        <v>173</v>
      </c>
      <c r="E190" s="283" t="s">
        <v>1</v>
      </c>
      <c r="F190" s="284" t="s">
        <v>176</v>
      </c>
      <c r="G190" s="282"/>
      <c r="H190" s="285">
        <v>51.75</v>
      </c>
      <c r="I190" s="286"/>
      <c r="J190" s="282"/>
      <c r="K190" s="282"/>
      <c r="L190" s="287"/>
      <c r="M190" s="288"/>
      <c r="N190" s="289"/>
      <c r="O190" s="289"/>
      <c r="P190" s="289"/>
      <c r="Q190" s="289"/>
      <c r="R190" s="289"/>
      <c r="S190" s="289"/>
      <c r="T190" s="290"/>
      <c r="U190" s="15"/>
      <c r="V190" s="15"/>
      <c r="W190" s="15"/>
      <c r="X190" s="15"/>
      <c r="Y190" s="15"/>
      <c r="Z190" s="15"/>
      <c r="AA190" s="15"/>
      <c r="AB190" s="15"/>
      <c r="AC190" s="15"/>
      <c r="AD190" s="15"/>
      <c r="AE190" s="15"/>
      <c r="AT190" s="291" t="s">
        <v>173</v>
      </c>
      <c r="AU190" s="291" t="s">
        <v>90</v>
      </c>
      <c r="AV190" s="15" t="s">
        <v>177</v>
      </c>
      <c r="AW190" s="15" t="s">
        <v>32</v>
      </c>
      <c r="AX190" s="15" t="s">
        <v>80</v>
      </c>
      <c r="AY190" s="291" t="s">
        <v>165</v>
      </c>
    </row>
    <row r="191" s="16" customFormat="1">
      <c r="A191" s="16"/>
      <c r="B191" s="292"/>
      <c r="C191" s="293"/>
      <c r="D191" s="261" t="s">
        <v>173</v>
      </c>
      <c r="E191" s="294" t="s">
        <v>1</v>
      </c>
      <c r="F191" s="295" t="s">
        <v>178</v>
      </c>
      <c r="G191" s="293"/>
      <c r="H191" s="296">
        <v>51.75</v>
      </c>
      <c r="I191" s="297"/>
      <c r="J191" s="293"/>
      <c r="K191" s="293"/>
      <c r="L191" s="298"/>
      <c r="M191" s="299"/>
      <c r="N191" s="300"/>
      <c r="O191" s="300"/>
      <c r="P191" s="300"/>
      <c r="Q191" s="300"/>
      <c r="R191" s="300"/>
      <c r="S191" s="300"/>
      <c r="T191" s="301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T191" s="302" t="s">
        <v>173</v>
      </c>
      <c r="AU191" s="302" t="s">
        <v>90</v>
      </c>
      <c r="AV191" s="16" t="s">
        <v>171</v>
      </c>
      <c r="AW191" s="16" t="s">
        <v>32</v>
      </c>
      <c r="AX191" s="16" t="s">
        <v>88</v>
      </c>
      <c r="AY191" s="302" t="s">
        <v>165</v>
      </c>
    </row>
    <row r="192" s="2" customFormat="1" ht="24.15" customHeight="1">
      <c r="A192" s="41"/>
      <c r="B192" s="42"/>
      <c r="C192" s="303" t="s">
        <v>243</v>
      </c>
      <c r="D192" s="303" t="s">
        <v>566</v>
      </c>
      <c r="E192" s="304" t="s">
        <v>868</v>
      </c>
      <c r="F192" s="305" t="s">
        <v>869</v>
      </c>
      <c r="G192" s="306" t="s">
        <v>306</v>
      </c>
      <c r="H192" s="307">
        <v>54.338000000000001</v>
      </c>
      <c r="I192" s="308"/>
      <c r="J192" s="309">
        <f>ROUND(I192*H192,2)</f>
        <v>0</v>
      </c>
      <c r="K192" s="310"/>
      <c r="L192" s="311"/>
      <c r="M192" s="312" t="s">
        <v>1</v>
      </c>
      <c r="N192" s="313" t="s">
        <v>45</v>
      </c>
      <c r="O192" s="94"/>
      <c r="P192" s="256">
        <f>O192*H192</f>
        <v>0</v>
      </c>
      <c r="Q192" s="256">
        <v>0.0012999999999999999</v>
      </c>
      <c r="R192" s="256">
        <f>Q192*H192</f>
        <v>0.070639399999999991</v>
      </c>
      <c r="S192" s="256">
        <v>0</v>
      </c>
      <c r="T192" s="257">
        <f>S192*H192</f>
        <v>0</v>
      </c>
      <c r="U192" s="41"/>
      <c r="V192" s="41"/>
      <c r="W192" s="41"/>
      <c r="X192" s="41"/>
      <c r="Y192" s="41"/>
      <c r="Z192" s="41"/>
      <c r="AA192" s="41"/>
      <c r="AB192" s="41"/>
      <c r="AC192" s="41"/>
      <c r="AD192" s="41"/>
      <c r="AE192" s="41"/>
      <c r="AR192" s="258" t="s">
        <v>206</v>
      </c>
      <c r="AT192" s="258" t="s">
        <v>566</v>
      </c>
      <c r="AU192" s="258" t="s">
        <v>90</v>
      </c>
      <c r="AY192" s="18" t="s">
        <v>165</v>
      </c>
      <c r="BE192" s="146">
        <f>IF(N192="základní",J192,0)</f>
        <v>0</v>
      </c>
      <c r="BF192" s="146">
        <f>IF(N192="snížená",J192,0)</f>
        <v>0</v>
      </c>
      <c r="BG192" s="146">
        <f>IF(N192="zákl. přenesená",J192,0)</f>
        <v>0</v>
      </c>
      <c r="BH192" s="146">
        <f>IF(N192="sníž. přenesená",J192,0)</f>
        <v>0</v>
      </c>
      <c r="BI192" s="146">
        <f>IF(N192="nulová",J192,0)</f>
        <v>0</v>
      </c>
      <c r="BJ192" s="18" t="s">
        <v>88</v>
      </c>
      <c r="BK192" s="146">
        <f>ROUND(I192*H192,2)</f>
        <v>0</v>
      </c>
      <c r="BL192" s="18" t="s">
        <v>171</v>
      </c>
      <c r="BM192" s="258" t="s">
        <v>870</v>
      </c>
    </row>
    <row r="193" s="14" customFormat="1">
      <c r="A193" s="14"/>
      <c r="B193" s="270"/>
      <c r="C193" s="271"/>
      <c r="D193" s="261" t="s">
        <v>173</v>
      </c>
      <c r="E193" s="271"/>
      <c r="F193" s="273" t="s">
        <v>871</v>
      </c>
      <c r="G193" s="271"/>
      <c r="H193" s="274">
        <v>54.338000000000001</v>
      </c>
      <c r="I193" s="275"/>
      <c r="J193" s="271"/>
      <c r="K193" s="271"/>
      <c r="L193" s="276"/>
      <c r="M193" s="277"/>
      <c r="N193" s="278"/>
      <c r="O193" s="278"/>
      <c r="P193" s="278"/>
      <c r="Q193" s="278"/>
      <c r="R193" s="278"/>
      <c r="S193" s="278"/>
      <c r="T193" s="279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T193" s="280" t="s">
        <v>173</v>
      </c>
      <c r="AU193" s="280" t="s">
        <v>90</v>
      </c>
      <c r="AV193" s="14" t="s">
        <v>90</v>
      </c>
      <c r="AW193" s="14" t="s">
        <v>4</v>
      </c>
      <c r="AX193" s="14" t="s">
        <v>88</v>
      </c>
      <c r="AY193" s="280" t="s">
        <v>165</v>
      </c>
    </row>
    <row r="194" s="12" customFormat="1" ht="22.8" customHeight="1">
      <c r="A194" s="12"/>
      <c r="B194" s="230"/>
      <c r="C194" s="231"/>
      <c r="D194" s="232" t="s">
        <v>79</v>
      </c>
      <c r="E194" s="244" t="s">
        <v>210</v>
      </c>
      <c r="F194" s="244" t="s">
        <v>412</v>
      </c>
      <c r="G194" s="231"/>
      <c r="H194" s="231"/>
      <c r="I194" s="234"/>
      <c r="J194" s="245">
        <f>BK194</f>
        <v>0</v>
      </c>
      <c r="K194" s="231"/>
      <c r="L194" s="236"/>
      <c r="M194" s="237"/>
      <c r="N194" s="238"/>
      <c r="O194" s="238"/>
      <c r="P194" s="239">
        <f>SUM(P195:P202)</f>
        <v>0</v>
      </c>
      <c r="Q194" s="238"/>
      <c r="R194" s="239">
        <f>SUM(R195:R202)</f>
        <v>6.6876665000000006</v>
      </c>
      <c r="S194" s="238"/>
      <c r="T194" s="240">
        <f>SUM(T195:T202)</f>
        <v>8.6400000000000006</v>
      </c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R194" s="241" t="s">
        <v>88</v>
      </c>
      <c r="AT194" s="242" t="s">
        <v>79</v>
      </c>
      <c r="AU194" s="242" t="s">
        <v>88</v>
      </c>
      <c r="AY194" s="241" t="s">
        <v>165</v>
      </c>
      <c r="BK194" s="243">
        <f>SUM(BK195:BK202)</f>
        <v>0</v>
      </c>
    </row>
    <row r="195" s="2" customFormat="1" ht="44.25" customHeight="1">
      <c r="A195" s="41"/>
      <c r="B195" s="42"/>
      <c r="C195" s="246" t="s">
        <v>247</v>
      </c>
      <c r="D195" s="246" t="s">
        <v>167</v>
      </c>
      <c r="E195" s="247" t="s">
        <v>872</v>
      </c>
      <c r="F195" s="248" t="s">
        <v>873</v>
      </c>
      <c r="G195" s="249" t="s">
        <v>306</v>
      </c>
      <c r="H195" s="250">
        <v>51.75</v>
      </c>
      <c r="I195" s="251"/>
      <c r="J195" s="252">
        <f>ROUND(I195*H195,2)</f>
        <v>0</v>
      </c>
      <c r="K195" s="253"/>
      <c r="L195" s="44"/>
      <c r="M195" s="254" t="s">
        <v>1</v>
      </c>
      <c r="N195" s="255" t="s">
        <v>45</v>
      </c>
      <c r="O195" s="94"/>
      <c r="P195" s="256">
        <f>O195*H195</f>
        <v>0</v>
      </c>
      <c r="Q195" s="256">
        <v>0.10095</v>
      </c>
      <c r="R195" s="256">
        <f>Q195*H195</f>
        <v>5.2241625000000003</v>
      </c>
      <c r="S195" s="256">
        <v>0</v>
      </c>
      <c r="T195" s="257">
        <f>S195*H195</f>
        <v>0</v>
      </c>
      <c r="U195" s="41"/>
      <c r="V195" s="41"/>
      <c r="W195" s="41"/>
      <c r="X195" s="41"/>
      <c r="Y195" s="41"/>
      <c r="Z195" s="41"/>
      <c r="AA195" s="41"/>
      <c r="AB195" s="41"/>
      <c r="AC195" s="41"/>
      <c r="AD195" s="41"/>
      <c r="AE195" s="41"/>
      <c r="AR195" s="258" t="s">
        <v>171</v>
      </c>
      <c r="AT195" s="258" t="s">
        <v>167</v>
      </c>
      <c r="AU195" s="258" t="s">
        <v>90</v>
      </c>
      <c r="AY195" s="18" t="s">
        <v>165</v>
      </c>
      <c r="BE195" s="146">
        <f>IF(N195="základní",J195,0)</f>
        <v>0</v>
      </c>
      <c r="BF195" s="146">
        <f>IF(N195="snížená",J195,0)</f>
        <v>0</v>
      </c>
      <c r="BG195" s="146">
        <f>IF(N195="zákl. přenesená",J195,0)</f>
        <v>0</v>
      </c>
      <c r="BH195" s="146">
        <f>IF(N195="sníž. přenesená",J195,0)</f>
        <v>0</v>
      </c>
      <c r="BI195" s="146">
        <f>IF(N195="nulová",J195,0)</f>
        <v>0</v>
      </c>
      <c r="BJ195" s="18" t="s">
        <v>88</v>
      </c>
      <c r="BK195" s="146">
        <f>ROUND(I195*H195,2)</f>
        <v>0</v>
      </c>
      <c r="BL195" s="18" t="s">
        <v>171</v>
      </c>
      <c r="BM195" s="258" t="s">
        <v>874</v>
      </c>
    </row>
    <row r="196" s="2" customFormat="1" ht="16.5" customHeight="1">
      <c r="A196" s="41"/>
      <c r="B196" s="42"/>
      <c r="C196" s="303" t="s">
        <v>255</v>
      </c>
      <c r="D196" s="303" t="s">
        <v>566</v>
      </c>
      <c r="E196" s="304" t="s">
        <v>875</v>
      </c>
      <c r="F196" s="305" t="s">
        <v>876</v>
      </c>
      <c r="G196" s="306" t="s">
        <v>306</v>
      </c>
      <c r="H196" s="307">
        <v>52.268000000000001</v>
      </c>
      <c r="I196" s="308"/>
      <c r="J196" s="309">
        <f>ROUND(I196*H196,2)</f>
        <v>0</v>
      </c>
      <c r="K196" s="310"/>
      <c r="L196" s="311"/>
      <c r="M196" s="312" t="s">
        <v>1</v>
      </c>
      <c r="N196" s="313" t="s">
        <v>45</v>
      </c>
      <c r="O196" s="94"/>
      <c r="P196" s="256">
        <f>O196*H196</f>
        <v>0</v>
      </c>
      <c r="Q196" s="256">
        <v>0.028000000000000001</v>
      </c>
      <c r="R196" s="256">
        <f>Q196*H196</f>
        <v>1.4635040000000001</v>
      </c>
      <c r="S196" s="256">
        <v>0</v>
      </c>
      <c r="T196" s="257">
        <f>S196*H196</f>
        <v>0</v>
      </c>
      <c r="U196" s="41"/>
      <c r="V196" s="41"/>
      <c r="W196" s="41"/>
      <c r="X196" s="41"/>
      <c r="Y196" s="41"/>
      <c r="Z196" s="41"/>
      <c r="AA196" s="41"/>
      <c r="AB196" s="41"/>
      <c r="AC196" s="41"/>
      <c r="AD196" s="41"/>
      <c r="AE196" s="41"/>
      <c r="AR196" s="258" t="s">
        <v>206</v>
      </c>
      <c r="AT196" s="258" t="s">
        <v>566</v>
      </c>
      <c r="AU196" s="258" t="s">
        <v>90</v>
      </c>
      <c r="AY196" s="18" t="s">
        <v>165</v>
      </c>
      <c r="BE196" s="146">
        <f>IF(N196="základní",J196,0)</f>
        <v>0</v>
      </c>
      <c r="BF196" s="146">
        <f>IF(N196="snížená",J196,0)</f>
        <v>0</v>
      </c>
      <c r="BG196" s="146">
        <f>IF(N196="zákl. přenesená",J196,0)</f>
        <v>0</v>
      </c>
      <c r="BH196" s="146">
        <f>IF(N196="sníž. přenesená",J196,0)</f>
        <v>0</v>
      </c>
      <c r="BI196" s="146">
        <f>IF(N196="nulová",J196,0)</f>
        <v>0</v>
      </c>
      <c r="BJ196" s="18" t="s">
        <v>88</v>
      </c>
      <c r="BK196" s="146">
        <f>ROUND(I196*H196,2)</f>
        <v>0</v>
      </c>
      <c r="BL196" s="18" t="s">
        <v>171</v>
      </c>
      <c r="BM196" s="258" t="s">
        <v>877</v>
      </c>
    </row>
    <row r="197" s="14" customFormat="1">
      <c r="A197" s="14"/>
      <c r="B197" s="270"/>
      <c r="C197" s="271"/>
      <c r="D197" s="261" t="s">
        <v>173</v>
      </c>
      <c r="E197" s="271"/>
      <c r="F197" s="273" t="s">
        <v>878</v>
      </c>
      <c r="G197" s="271"/>
      <c r="H197" s="274">
        <v>52.268000000000001</v>
      </c>
      <c r="I197" s="275"/>
      <c r="J197" s="271"/>
      <c r="K197" s="271"/>
      <c r="L197" s="276"/>
      <c r="M197" s="277"/>
      <c r="N197" s="278"/>
      <c r="O197" s="278"/>
      <c r="P197" s="278"/>
      <c r="Q197" s="278"/>
      <c r="R197" s="278"/>
      <c r="S197" s="278"/>
      <c r="T197" s="279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T197" s="280" t="s">
        <v>173</v>
      </c>
      <c r="AU197" s="280" t="s">
        <v>90</v>
      </c>
      <c r="AV197" s="14" t="s">
        <v>90</v>
      </c>
      <c r="AW197" s="14" t="s">
        <v>4</v>
      </c>
      <c r="AX197" s="14" t="s">
        <v>88</v>
      </c>
      <c r="AY197" s="280" t="s">
        <v>165</v>
      </c>
    </row>
    <row r="198" s="2" customFormat="1" ht="16.5" customHeight="1">
      <c r="A198" s="41"/>
      <c r="B198" s="42"/>
      <c r="C198" s="246" t="s">
        <v>261</v>
      </c>
      <c r="D198" s="246" t="s">
        <v>167</v>
      </c>
      <c r="E198" s="247" t="s">
        <v>453</v>
      </c>
      <c r="F198" s="248" t="s">
        <v>454</v>
      </c>
      <c r="G198" s="249" t="s">
        <v>188</v>
      </c>
      <c r="H198" s="250">
        <v>4.3200000000000003</v>
      </c>
      <c r="I198" s="251"/>
      <c r="J198" s="252">
        <f>ROUND(I198*H198,2)</f>
        <v>0</v>
      </c>
      <c r="K198" s="253"/>
      <c r="L198" s="44"/>
      <c r="M198" s="254" t="s">
        <v>1</v>
      </c>
      <c r="N198" s="255" t="s">
        <v>45</v>
      </c>
      <c r="O198" s="94"/>
      <c r="P198" s="256">
        <f>O198*H198</f>
        <v>0</v>
      </c>
      <c r="Q198" s="256">
        <v>0</v>
      </c>
      <c r="R198" s="256">
        <f>Q198*H198</f>
        <v>0</v>
      </c>
      <c r="S198" s="256">
        <v>2</v>
      </c>
      <c r="T198" s="257">
        <f>S198*H198</f>
        <v>8.6400000000000006</v>
      </c>
      <c r="U198" s="41"/>
      <c r="V198" s="41"/>
      <c r="W198" s="41"/>
      <c r="X198" s="41"/>
      <c r="Y198" s="41"/>
      <c r="Z198" s="41"/>
      <c r="AA198" s="41"/>
      <c r="AB198" s="41"/>
      <c r="AC198" s="41"/>
      <c r="AD198" s="41"/>
      <c r="AE198" s="41"/>
      <c r="AR198" s="258" t="s">
        <v>171</v>
      </c>
      <c r="AT198" s="258" t="s">
        <v>167</v>
      </c>
      <c r="AU198" s="258" t="s">
        <v>90</v>
      </c>
      <c r="AY198" s="18" t="s">
        <v>165</v>
      </c>
      <c r="BE198" s="146">
        <f>IF(N198="základní",J198,0)</f>
        <v>0</v>
      </c>
      <c r="BF198" s="146">
        <f>IF(N198="snížená",J198,0)</f>
        <v>0</v>
      </c>
      <c r="BG198" s="146">
        <f>IF(N198="zákl. přenesená",J198,0)</f>
        <v>0</v>
      </c>
      <c r="BH198" s="146">
        <f>IF(N198="sníž. přenesená",J198,0)</f>
        <v>0</v>
      </c>
      <c r="BI198" s="146">
        <f>IF(N198="nulová",J198,0)</f>
        <v>0</v>
      </c>
      <c r="BJ198" s="18" t="s">
        <v>88</v>
      </c>
      <c r="BK198" s="146">
        <f>ROUND(I198*H198,2)</f>
        <v>0</v>
      </c>
      <c r="BL198" s="18" t="s">
        <v>171</v>
      </c>
      <c r="BM198" s="258" t="s">
        <v>879</v>
      </c>
    </row>
    <row r="199" s="13" customFormat="1">
      <c r="A199" s="13"/>
      <c r="B199" s="259"/>
      <c r="C199" s="260"/>
      <c r="D199" s="261" t="s">
        <v>173</v>
      </c>
      <c r="E199" s="262" t="s">
        <v>1</v>
      </c>
      <c r="F199" s="263" t="s">
        <v>880</v>
      </c>
      <c r="G199" s="260"/>
      <c r="H199" s="262" t="s">
        <v>1</v>
      </c>
      <c r="I199" s="264"/>
      <c r="J199" s="260"/>
      <c r="K199" s="260"/>
      <c r="L199" s="265"/>
      <c r="M199" s="266"/>
      <c r="N199" s="267"/>
      <c r="O199" s="267"/>
      <c r="P199" s="267"/>
      <c r="Q199" s="267"/>
      <c r="R199" s="267"/>
      <c r="S199" s="267"/>
      <c r="T199" s="268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T199" s="269" t="s">
        <v>173</v>
      </c>
      <c r="AU199" s="269" t="s">
        <v>90</v>
      </c>
      <c r="AV199" s="13" t="s">
        <v>88</v>
      </c>
      <c r="AW199" s="13" t="s">
        <v>32</v>
      </c>
      <c r="AX199" s="13" t="s">
        <v>80</v>
      </c>
      <c r="AY199" s="269" t="s">
        <v>165</v>
      </c>
    </row>
    <row r="200" s="14" customFormat="1">
      <c r="A200" s="14"/>
      <c r="B200" s="270"/>
      <c r="C200" s="271"/>
      <c r="D200" s="261" t="s">
        <v>173</v>
      </c>
      <c r="E200" s="272" t="s">
        <v>1</v>
      </c>
      <c r="F200" s="273" t="s">
        <v>881</v>
      </c>
      <c r="G200" s="271"/>
      <c r="H200" s="274">
        <v>4.3200000000000003</v>
      </c>
      <c r="I200" s="275"/>
      <c r="J200" s="271"/>
      <c r="K200" s="271"/>
      <c r="L200" s="276"/>
      <c r="M200" s="277"/>
      <c r="N200" s="278"/>
      <c r="O200" s="278"/>
      <c r="P200" s="278"/>
      <c r="Q200" s="278"/>
      <c r="R200" s="278"/>
      <c r="S200" s="278"/>
      <c r="T200" s="279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T200" s="280" t="s">
        <v>173</v>
      </c>
      <c r="AU200" s="280" t="s">
        <v>90</v>
      </c>
      <c r="AV200" s="14" t="s">
        <v>90</v>
      </c>
      <c r="AW200" s="14" t="s">
        <v>32</v>
      </c>
      <c r="AX200" s="14" t="s">
        <v>80</v>
      </c>
      <c r="AY200" s="280" t="s">
        <v>165</v>
      </c>
    </row>
    <row r="201" s="15" customFormat="1">
      <c r="A201" s="15"/>
      <c r="B201" s="281"/>
      <c r="C201" s="282"/>
      <c r="D201" s="261" t="s">
        <v>173</v>
      </c>
      <c r="E201" s="283" t="s">
        <v>1</v>
      </c>
      <c r="F201" s="284" t="s">
        <v>176</v>
      </c>
      <c r="G201" s="282"/>
      <c r="H201" s="285">
        <v>4.3200000000000003</v>
      </c>
      <c r="I201" s="286"/>
      <c r="J201" s="282"/>
      <c r="K201" s="282"/>
      <c r="L201" s="287"/>
      <c r="M201" s="288"/>
      <c r="N201" s="289"/>
      <c r="O201" s="289"/>
      <c r="P201" s="289"/>
      <c r="Q201" s="289"/>
      <c r="R201" s="289"/>
      <c r="S201" s="289"/>
      <c r="T201" s="290"/>
      <c r="U201" s="15"/>
      <c r="V201" s="15"/>
      <c r="W201" s="15"/>
      <c r="X201" s="15"/>
      <c r="Y201" s="15"/>
      <c r="Z201" s="15"/>
      <c r="AA201" s="15"/>
      <c r="AB201" s="15"/>
      <c r="AC201" s="15"/>
      <c r="AD201" s="15"/>
      <c r="AE201" s="15"/>
      <c r="AT201" s="291" t="s">
        <v>173</v>
      </c>
      <c r="AU201" s="291" t="s">
        <v>90</v>
      </c>
      <c r="AV201" s="15" t="s">
        <v>177</v>
      </c>
      <c r="AW201" s="15" t="s">
        <v>32</v>
      </c>
      <c r="AX201" s="15" t="s">
        <v>80</v>
      </c>
      <c r="AY201" s="291" t="s">
        <v>165</v>
      </c>
    </row>
    <row r="202" s="16" customFormat="1">
      <c r="A202" s="16"/>
      <c r="B202" s="292"/>
      <c r="C202" s="293"/>
      <c r="D202" s="261" t="s">
        <v>173</v>
      </c>
      <c r="E202" s="294" t="s">
        <v>1</v>
      </c>
      <c r="F202" s="295" t="s">
        <v>178</v>
      </c>
      <c r="G202" s="293"/>
      <c r="H202" s="296">
        <v>4.3200000000000003</v>
      </c>
      <c r="I202" s="297"/>
      <c r="J202" s="293"/>
      <c r="K202" s="293"/>
      <c r="L202" s="298"/>
      <c r="M202" s="299"/>
      <c r="N202" s="300"/>
      <c r="O202" s="300"/>
      <c r="P202" s="300"/>
      <c r="Q202" s="300"/>
      <c r="R202" s="300"/>
      <c r="S202" s="300"/>
      <c r="T202" s="301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T202" s="302" t="s">
        <v>173</v>
      </c>
      <c r="AU202" s="302" t="s">
        <v>90</v>
      </c>
      <c r="AV202" s="16" t="s">
        <v>171</v>
      </c>
      <c r="AW202" s="16" t="s">
        <v>32</v>
      </c>
      <c r="AX202" s="16" t="s">
        <v>88</v>
      </c>
      <c r="AY202" s="302" t="s">
        <v>165</v>
      </c>
    </row>
    <row r="203" s="12" customFormat="1" ht="22.8" customHeight="1">
      <c r="A203" s="12"/>
      <c r="B203" s="230"/>
      <c r="C203" s="231"/>
      <c r="D203" s="232" t="s">
        <v>79</v>
      </c>
      <c r="E203" s="244" t="s">
        <v>530</v>
      </c>
      <c r="F203" s="244" t="s">
        <v>531</v>
      </c>
      <c r="G203" s="231"/>
      <c r="H203" s="231"/>
      <c r="I203" s="234"/>
      <c r="J203" s="245">
        <f>BK203</f>
        <v>0</v>
      </c>
      <c r="K203" s="231"/>
      <c r="L203" s="236"/>
      <c r="M203" s="237"/>
      <c r="N203" s="238"/>
      <c r="O203" s="238"/>
      <c r="P203" s="239">
        <f>SUM(P204:P207)</f>
        <v>0</v>
      </c>
      <c r="Q203" s="238"/>
      <c r="R203" s="239">
        <f>SUM(R204:R207)</f>
        <v>0</v>
      </c>
      <c r="S203" s="238"/>
      <c r="T203" s="240">
        <f>SUM(T204:T207)</f>
        <v>0</v>
      </c>
      <c r="U203" s="12"/>
      <c r="V203" s="12"/>
      <c r="W203" s="12"/>
      <c r="X203" s="12"/>
      <c r="Y203" s="12"/>
      <c r="Z203" s="12"/>
      <c r="AA203" s="12"/>
      <c r="AB203" s="12"/>
      <c r="AC203" s="12"/>
      <c r="AD203" s="12"/>
      <c r="AE203" s="12"/>
      <c r="AR203" s="241" t="s">
        <v>88</v>
      </c>
      <c r="AT203" s="242" t="s">
        <v>79</v>
      </c>
      <c r="AU203" s="242" t="s">
        <v>88</v>
      </c>
      <c r="AY203" s="241" t="s">
        <v>165</v>
      </c>
      <c r="BK203" s="243">
        <f>SUM(BK204:BK207)</f>
        <v>0</v>
      </c>
    </row>
    <row r="204" s="2" customFormat="1" ht="33" customHeight="1">
      <c r="A204" s="41"/>
      <c r="B204" s="42"/>
      <c r="C204" s="246" t="s">
        <v>267</v>
      </c>
      <c r="D204" s="246" t="s">
        <v>167</v>
      </c>
      <c r="E204" s="247" t="s">
        <v>533</v>
      </c>
      <c r="F204" s="248" t="s">
        <v>882</v>
      </c>
      <c r="G204" s="249" t="s">
        <v>250</v>
      </c>
      <c r="H204" s="250">
        <v>8.6400000000000006</v>
      </c>
      <c r="I204" s="251"/>
      <c r="J204" s="252">
        <f>ROUND(I204*H204,2)</f>
        <v>0</v>
      </c>
      <c r="K204" s="253"/>
      <c r="L204" s="44"/>
      <c r="M204" s="254" t="s">
        <v>1</v>
      </c>
      <c r="N204" s="255" t="s">
        <v>45</v>
      </c>
      <c r="O204" s="94"/>
      <c r="P204" s="256">
        <f>O204*H204</f>
        <v>0</v>
      </c>
      <c r="Q204" s="256">
        <v>0</v>
      </c>
      <c r="R204" s="256">
        <f>Q204*H204</f>
        <v>0</v>
      </c>
      <c r="S204" s="256">
        <v>0</v>
      </c>
      <c r="T204" s="257">
        <f>S204*H204</f>
        <v>0</v>
      </c>
      <c r="U204" s="41"/>
      <c r="V204" s="41"/>
      <c r="W204" s="41"/>
      <c r="X204" s="41"/>
      <c r="Y204" s="41"/>
      <c r="Z204" s="41"/>
      <c r="AA204" s="41"/>
      <c r="AB204" s="41"/>
      <c r="AC204" s="41"/>
      <c r="AD204" s="41"/>
      <c r="AE204" s="41"/>
      <c r="AR204" s="258" t="s">
        <v>171</v>
      </c>
      <c r="AT204" s="258" t="s">
        <v>167</v>
      </c>
      <c r="AU204" s="258" t="s">
        <v>90</v>
      </c>
      <c r="AY204" s="18" t="s">
        <v>165</v>
      </c>
      <c r="BE204" s="146">
        <f>IF(N204="základní",J204,0)</f>
        <v>0</v>
      </c>
      <c r="BF204" s="146">
        <f>IF(N204="snížená",J204,0)</f>
        <v>0</v>
      </c>
      <c r="BG204" s="146">
        <f>IF(N204="zákl. přenesená",J204,0)</f>
        <v>0</v>
      </c>
      <c r="BH204" s="146">
        <f>IF(N204="sníž. přenesená",J204,0)</f>
        <v>0</v>
      </c>
      <c r="BI204" s="146">
        <f>IF(N204="nulová",J204,0)</f>
        <v>0</v>
      </c>
      <c r="BJ204" s="18" t="s">
        <v>88</v>
      </c>
      <c r="BK204" s="146">
        <f>ROUND(I204*H204,2)</f>
        <v>0</v>
      </c>
      <c r="BL204" s="18" t="s">
        <v>171</v>
      </c>
      <c r="BM204" s="258" t="s">
        <v>883</v>
      </c>
    </row>
    <row r="205" s="2" customFormat="1" ht="44.25" customHeight="1">
      <c r="A205" s="41"/>
      <c r="B205" s="42"/>
      <c r="C205" s="246" t="s">
        <v>7</v>
      </c>
      <c r="D205" s="246" t="s">
        <v>167</v>
      </c>
      <c r="E205" s="247" t="s">
        <v>537</v>
      </c>
      <c r="F205" s="248" t="s">
        <v>538</v>
      </c>
      <c r="G205" s="249" t="s">
        <v>250</v>
      </c>
      <c r="H205" s="250">
        <v>77.760000000000005</v>
      </c>
      <c r="I205" s="251"/>
      <c r="J205" s="252">
        <f>ROUND(I205*H205,2)</f>
        <v>0</v>
      </c>
      <c r="K205" s="253"/>
      <c r="L205" s="44"/>
      <c r="M205" s="254" t="s">
        <v>1</v>
      </c>
      <c r="N205" s="255" t="s">
        <v>45</v>
      </c>
      <c r="O205" s="94"/>
      <c r="P205" s="256">
        <f>O205*H205</f>
        <v>0</v>
      </c>
      <c r="Q205" s="256">
        <v>0</v>
      </c>
      <c r="R205" s="256">
        <f>Q205*H205</f>
        <v>0</v>
      </c>
      <c r="S205" s="256">
        <v>0</v>
      </c>
      <c r="T205" s="257">
        <f>S205*H205</f>
        <v>0</v>
      </c>
      <c r="U205" s="41"/>
      <c r="V205" s="41"/>
      <c r="W205" s="41"/>
      <c r="X205" s="41"/>
      <c r="Y205" s="41"/>
      <c r="Z205" s="41"/>
      <c r="AA205" s="41"/>
      <c r="AB205" s="41"/>
      <c r="AC205" s="41"/>
      <c r="AD205" s="41"/>
      <c r="AE205" s="41"/>
      <c r="AR205" s="258" t="s">
        <v>171</v>
      </c>
      <c r="AT205" s="258" t="s">
        <v>167</v>
      </c>
      <c r="AU205" s="258" t="s">
        <v>90</v>
      </c>
      <c r="AY205" s="18" t="s">
        <v>165</v>
      </c>
      <c r="BE205" s="146">
        <f>IF(N205="základní",J205,0)</f>
        <v>0</v>
      </c>
      <c r="BF205" s="146">
        <f>IF(N205="snížená",J205,0)</f>
        <v>0</v>
      </c>
      <c r="BG205" s="146">
        <f>IF(N205="zákl. přenesená",J205,0)</f>
        <v>0</v>
      </c>
      <c r="BH205" s="146">
        <f>IF(N205="sníž. přenesená",J205,0)</f>
        <v>0</v>
      </c>
      <c r="BI205" s="146">
        <f>IF(N205="nulová",J205,0)</f>
        <v>0</v>
      </c>
      <c r="BJ205" s="18" t="s">
        <v>88</v>
      </c>
      <c r="BK205" s="146">
        <f>ROUND(I205*H205,2)</f>
        <v>0</v>
      </c>
      <c r="BL205" s="18" t="s">
        <v>171</v>
      </c>
      <c r="BM205" s="258" t="s">
        <v>884</v>
      </c>
    </row>
    <row r="206" s="14" customFormat="1">
      <c r="A206" s="14"/>
      <c r="B206" s="270"/>
      <c r="C206" s="271"/>
      <c r="D206" s="261" t="s">
        <v>173</v>
      </c>
      <c r="E206" s="272" t="s">
        <v>1</v>
      </c>
      <c r="F206" s="273" t="s">
        <v>885</v>
      </c>
      <c r="G206" s="271"/>
      <c r="H206" s="274">
        <v>77.760000000000005</v>
      </c>
      <c r="I206" s="275"/>
      <c r="J206" s="271"/>
      <c r="K206" s="271"/>
      <c r="L206" s="276"/>
      <c r="M206" s="277"/>
      <c r="N206" s="278"/>
      <c r="O206" s="278"/>
      <c r="P206" s="278"/>
      <c r="Q206" s="278"/>
      <c r="R206" s="278"/>
      <c r="S206" s="278"/>
      <c r="T206" s="279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T206" s="280" t="s">
        <v>173</v>
      </c>
      <c r="AU206" s="280" t="s">
        <v>90</v>
      </c>
      <c r="AV206" s="14" t="s">
        <v>90</v>
      </c>
      <c r="AW206" s="14" t="s">
        <v>32</v>
      </c>
      <c r="AX206" s="14" t="s">
        <v>88</v>
      </c>
      <c r="AY206" s="280" t="s">
        <v>165</v>
      </c>
    </row>
    <row r="207" s="2" customFormat="1" ht="44.25" customHeight="1">
      <c r="A207" s="41"/>
      <c r="B207" s="42"/>
      <c r="C207" s="246" t="s">
        <v>278</v>
      </c>
      <c r="D207" s="246" t="s">
        <v>167</v>
      </c>
      <c r="E207" s="247" t="s">
        <v>886</v>
      </c>
      <c r="F207" s="248" t="s">
        <v>887</v>
      </c>
      <c r="G207" s="249" t="s">
        <v>250</v>
      </c>
      <c r="H207" s="250">
        <v>8.6400000000000006</v>
      </c>
      <c r="I207" s="251"/>
      <c r="J207" s="252">
        <f>ROUND(I207*H207,2)</f>
        <v>0</v>
      </c>
      <c r="K207" s="253"/>
      <c r="L207" s="44"/>
      <c r="M207" s="254" t="s">
        <v>1</v>
      </c>
      <c r="N207" s="255" t="s">
        <v>45</v>
      </c>
      <c r="O207" s="94"/>
      <c r="P207" s="256">
        <f>O207*H207</f>
        <v>0</v>
      </c>
      <c r="Q207" s="256">
        <v>0</v>
      </c>
      <c r="R207" s="256">
        <f>Q207*H207</f>
        <v>0</v>
      </c>
      <c r="S207" s="256">
        <v>0</v>
      </c>
      <c r="T207" s="257">
        <f>S207*H207</f>
        <v>0</v>
      </c>
      <c r="U207" s="41"/>
      <c r="V207" s="41"/>
      <c r="W207" s="41"/>
      <c r="X207" s="41"/>
      <c r="Y207" s="41"/>
      <c r="Z207" s="41"/>
      <c r="AA207" s="41"/>
      <c r="AB207" s="41"/>
      <c r="AC207" s="41"/>
      <c r="AD207" s="41"/>
      <c r="AE207" s="41"/>
      <c r="AR207" s="258" t="s">
        <v>171</v>
      </c>
      <c r="AT207" s="258" t="s">
        <v>167</v>
      </c>
      <c r="AU207" s="258" t="s">
        <v>90</v>
      </c>
      <c r="AY207" s="18" t="s">
        <v>165</v>
      </c>
      <c r="BE207" s="146">
        <f>IF(N207="základní",J207,0)</f>
        <v>0</v>
      </c>
      <c r="BF207" s="146">
        <f>IF(N207="snížená",J207,0)</f>
        <v>0</v>
      </c>
      <c r="BG207" s="146">
        <f>IF(N207="zákl. přenesená",J207,0)</f>
        <v>0</v>
      </c>
      <c r="BH207" s="146">
        <f>IF(N207="sníž. přenesená",J207,0)</f>
        <v>0</v>
      </c>
      <c r="BI207" s="146">
        <f>IF(N207="nulová",J207,0)</f>
        <v>0</v>
      </c>
      <c r="BJ207" s="18" t="s">
        <v>88</v>
      </c>
      <c r="BK207" s="146">
        <f>ROUND(I207*H207,2)</f>
        <v>0</v>
      </c>
      <c r="BL207" s="18" t="s">
        <v>171</v>
      </c>
      <c r="BM207" s="258" t="s">
        <v>888</v>
      </c>
    </row>
    <row r="208" s="12" customFormat="1" ht="22.8" customHeight="1">
      <c r="A208" s="12"/>
      <c r="B208" s="230"/>
      <c r="C208" s="231"/>
      <c r="D208" s="232" t="s">
        <v>79</v>
      </c>
      <c r="E208" s="244" t="s">
        <v>549</v>
      </c>
      <c r="F208" s="244" t="s">
        <v>550</v>
      </c>
      <c r="G208" s="231"/>
      <c r="H208" s="231"/>
      <c r="I208" s="234"/>
      <c r="J208" s="245">
        <f>BK208</f>
        <v>0</v>
      </c>
      <c r="K208" s="231"/>
      <c r="L208" s="236"/>
      <c r="M208" s="237"/>
      <c r="N208" s="238"/>
      <c r="O208" s="238"/>
      <c r="P208" s="239">
        <f>P209</f>
        <v>0</v>
      </c>
      <c r="Q208" s="238"/>
      <c r="R208" s="239">
        <f>R209</f>
        <v>0</v>
      </c>
      <c r="S208" s="238"/>
      <c r="T208" s="240">
        <f>T209</f>
        <v>0</v>
      </c>
      <c r="U208" s="12"/>
      <c r="V208" s="12"/>
      <c r="W208" s="12"/>
      <c r="X208" s="12"/>
      <c r="Y208" s="12"/>
      <c r="Z208" s="12"/>
      <c r="AA208" s="12"/>
      <c r="AB208" s="12"/>
      <c r="AC208" s="12"/>
      <c r="AD208" s="12"/>
      <c r="AE208" s="12"/>
      <c r="AR208" s="241" t="s">
        <v>88</v>
      </c>
      <c r="AT208" s="242" t="s">
        <v>79</v>
      </c>
      <c r="AU208" s="242" t="s">
        <v>88</v>
      </c>
      <c r="AY208" s="241" t="s">
        <v>165</v>
      </c>
      <c r="BK208" s="243">
        <f>BK209</f>
        <v>0</v>
      </c>
    </row>
    <row r="209" s="2" customFormat="1" ht="55.5" customHeight="1">
      <c r="A209" s="41"/>
      <c r="B209" s="42"/>
      <c r="C209" s="246" t="s">
        <v>284</v>
      </c>
      <c r="D209" s="246" t="s">
        <v>167</v>
      </c>
      <c r="E209" s="247" t="s">
        <v>806</v>
      </c>
      <c r="F209" s="248" t="s">
        <v>807</v>
      </c>
      <c r="G209" s="249" t="s">
        <v>250</v>
      </c>
      <c r="H209" s="250">
        <v>17.43</v>
      </c>
      <c r="I209" s="251"/>
      <c r="J209" s="252">
        <f>ROUND(I209*H209,2)</f>
        <v>0</v>
      </c>
      <c r="K209" s="253"/>
      <c r="L209" s="44"/>
      <c r="M209" s="254" t="s">
        <v>1</v>
      </c>
      <c r="N209" s="255" t="s">
        <v>45</v>
      </c>
      <c r="O209" s="94"/>
      <c r="P209" s="256">
        <f>O209*H209</f>
        <v>0</v>
      </c>
      <c r="Q209" s="256">
        <v>0</v>
      </c>
      <c r="R209" s="256">
        <f>Q209*H209</f>
        <v>0</v>
      </c>
      <c r="S209" s="256">
        <v>0</v>
      </c>
      <c r="T209" s="257">
        <f>S209*H209</f>
        <v>0</v>
      </c>
      <c r="U209" s="41"/>
      <c r="V209" s="41"/>
      <c r="W209" s="41"/>
      <c r="X209" s="41"/>
      <c r="Y209" s="41"/>
      <c r="Z209" s="41"/>
      <c r="AA209" s="41"/>
      <c r="AB209" s="41"/>
      <c r="AC209" s="41"/>
      <c r="AD209" s="41"/>
      <c r="AE209" s="41"/>
      <c r="AR209" s="258" t="s">
        <v>171</v>
      </c>
      <c r="AT209" s="258" t="s">
        <v>167</v>
      </c>
      <c r="AU209" s="258" t="s">
        <v>90</v>
      </c>
      <c r="AY209" s="18" t="s">
        <v>165</v>
      </c>
      <c r="BE209" s="146">
        <f>IF(N209="základní",J209,0)</f>
        <v>0</v>
      </c>
      <c r="BF209" s="146">
        <f>IF(N209="snížená",J209,0)</f>
        <v>0</v>
      </c>
      <c r="BG209" s="146">
        <f>IF(N209="zákl. přenesená",J209,0)</f>
        <v>0</v>
      </c>
      <c r="BH209" s="146">
        <f>IF(N209="sníž. přenesená",J209,0)</f>
        <v>0</v>
      </c>
      <c r="BI209" s="146">
        <f>IF(N209="nulová",J209,0)</f>
        <v>0</v>
      </c>
      <c r="BJ209" s="18" t="s">
        <v>88</v>
      </c>
      <c r="BK209" s="146">
        <f>ROUND(I209*H209,2)</f>
        <v>0</v>
      </c>
      <c r="BL209" s="18" t="s">
        <v>171</v>
      </c>
      <c r="BM209" s="258" t="s">
        <v>889</v>
      </c>
    </row>
    <row r="210" s="12" customFormat="1" ht="25.92" customHeight="1">
      <c r="A210" s="12"/>
      <c r="B210" s="230"/>
      <c r="C210" s="231"/>
      <c r="D210" s="232" t="s">
        <v>79</v>
      </c>
      <c r="E210" s="233" t="s">
        <v>555</v>
      </c>
      <c r="F210" s="233" t="s">
        <v>556</v>
      </c>
      <c r="G210" s="231"/>
      <c r="H210" s="231"/>
      <c r="I210" s="234"/>
      <c r="J210" s="235">
        <f>BK210</f>
        <v>0</v>
      </c>
      <c r="K210" s="231"/>
      <c r="L210" s="236"/>
      <c r="M210" s="237"/>
      <c r="N210" s="238"/>
      <c r="O210" s="238"/>
      <c r="P210" s="239">
        <f>P211</f>
        <v>0</v>
      </c>
      <c r="Q210" s="238"/>
      <c r="R210" s="239">
        <f>R211</f>
        <v>0</v>
      </c>
      <c r="S210" s="238"/>
      <c r="T210" s="240">
        <f>T211</f>
        <v>0</v>
      </c>
      <c r="U210" s="12"/>
      <c r="V210" s="12"/>
      <c r="W210" s="12"/>
      <c r="X210" s="12"/>
      <c r="Y210" s="12"/>
      <c r="Z210" s="12"/>
      <c r="AA210" s="12"/>
      <c r="AB210" s="12"/>
      <c r="AC210" s="12"/>
      <c r="AD210" s="12"/>
      <c r="AE210" s="12"/>
      <c r="AR210" s="241" t="s">
        <v>90</v>
      </c>
      <c r="AT210" s="242" t="s">
        <v>79</v>
      </c>
      <c r="AU210" s="242" t="s">
        <v>80</v>
      </c>
      <c r="AY210" s="241" t="s">
        <v>165</v>
      </c>
      <c r="BK210" s="243">
        <f>BK211</f>
        <v>0</v>
      </c>
    </row>
    <row r="211" s="12" customFormat="1" ht="22.8" customHeight="1">
      <c r="A211" s="12"/>
      <c r="B211" s="230"/>
      <c r="C211" s="231"/>
      <c r="D211" s="232" t="s">
        <v>79</v>
      </c>
      <c r="E211" s="244" t="s">
        <v>890</v>
      </c>
      <c r="F211" s="244" t="s">
        <v>891</v>
      </c>
      <c r="G211" s="231"/>
      <c r="H211" s="231"/>
      <c r="I211" s="234"/>
      <c r="J211" s="245">
        <f>BK211</f>
        <v>0</v>
      </c>
      <c r="K211" s="231"/>
      <c r="L211" s="236"/>
      <c r="M211" s="237"/>
      <c r="N211" s="238"/>
      <c r="O211" s="238"/>
      <c r="P211" s="239">
        <f>P212</f>
        <v>0</v>
      </c>
      <c r="Q211" s="238"/>
      <c r="R211" s="239">
        <f>R212</f>
        <v>0</v>
      </c>
      <c r="S211" s="238"/>
      <c r="T211" s="240">
        <f>T212</f>
        <v>0</v>
      </c>
      <c r="U211" s="12"/>
      <c r="V211" s="12"/>
      <c r="W211" s="12"/>
      <c r="X211" s="12"/>
      <c r="Y211" s="12"/>
      <c r="Z211" s="12"/>
      <c r="AA211" s="12"/>
      <c r="AB211" s="12"/>
      <c r="AC211" s="12"/>
      <c r="AD211" s="12"/>
      <c r="AE211" s="12"/>
      <c r="AR211" s="241" t="s">
        <v>90</v>
      </c>
      <c r="AT211" s="242" t="s">
        <v>79</v>
      </c>
      <c r="AU211" s="242" t="s">
        <v>88</v>
      </c>
      <c r="AY211" s="241" t="s">
        <v>165</v>
      </c>
      <c r="BK211" s="243">
        <f>BK212</f>
        <v>0</v>
      </c>
    </row>
    <row r="212" s="2" customFormat="1" ht="16.5" customHeight="1">
      <c r="A212" s="41"/>
      <c r="B212" s="42"/>
      <c r="C212" s="246" t="s">
        <v>288</v>
      </c>
      <c r="D212" s="246" t="s">
        <v>167</v>
      </c>
      <c r="E212" s="247" t="s">
        <v>892</v>
      </c>
      <c r="F212" s="248" t="s">
        <v>893</v>
      </c>
      <c r="G212" s="249" t="s">
        <v>181</v>
      </c>
      <c r="H212" s="250">
        <v>1</v>
      </c>
      <c r="I212" s="251"/>
      <c r="J212" s="252">
        <f>ROUND(I212*H212,2)</f>
        <v>0</v>
      </c>
      <c r="K212" s="253"/>
      <c r="L212" s="44"/>
      <c r="M212" s="315" t="s">
        <v>1</v>
      </c>
      <c r="N212" s="316" t="s">
        <v>45</v>
      </c>
      <c r="O212" s="317"/>
      <c r="P212" s="318">
        <f>O212*H212</f>
        <v>0</v>
      </c>
      <c r="Q212" s="318">
        <v>0</v>
      </c>
      <c r="R212" s="318">
        <f>Q212*H212</f>
        <v>0</v>
      </c>
      <c r="S212" s="318">
        <v>0</v>
      </c>
      <c r="T212" s="319">
        <f>S212*H212</f>
        <v>0</v>
      </c>
      <c r="U212" s="41"/>
      <c r="V212" s="41"/>
      <c r="W212" s="41"/>
      <c r="X212" s="41"/>
      <c r="Y212" s="41"/>
      <c r="Z212" s="41"/>
      <c r="AA212" s="41"/>
      <c r="AB212" s="41"/>
      <c r="AC212" s="41"/>
      <c r="AD212" s="41"/>
      <c r="AE212" s="41"/>
      <c r="AR212" s="258" t="s">
        <v>243</v>
      </c>
      <c r="AT212" s="258" t="s">
        <v>167</v>
      </c>
      <c r="AU212" s="258" t="s">
        <v>90</v>
      </c>
      <c r="AY212" s="18" t="s">
        <v>165</v>
      </c>
      <c r="BE212" s="146">
        <f>IF(N212="základní",J212,0)</f>
        <v>0</v>
      </c>
      <c r="BF212" s="146">
        <f>IF(N212="snížená",J212,0)</f>
        <v>0</v>
      </c>
      <c r="BG212" s="146">
        <f>IF(N212="zákl. přenesená",J212,0)</f>
        <v>0</v>
      </c>
      <c r="BH212" s="146">
        <f>IF(N212="sníž. přenesená",J212,0)</f>
        <v>0</v>
      </c>
      <c r="BI212" s="146">
        <f>IF(N212="nulová",J212,0)</f>
        <v>0</v>
      </c>
      <c r="BJ212" s="18" t="s">
        <v>88</v>
      </c>
      <c r="BK212" s="146">
        <f>ROUND(I212*H212,2)</f>
        <v>0</v>
      </c>
      <c r="BL212" s="18" t="s">
        <v>243</v>
      </c>
      <c r="BM212" s="258" t="s">
        <v>894</v>
      </c>
    </row>
    <row r="213" s="2" customFormat="1" ht="6.96" customHeight="1">
      <c r="A213" s="41"/>
      <c r="B213" s="69"/>
      <c r="C213" s="70"/>
      <c r="D213" s="70"/>
      <c r="E213" s="70"/>
      <c r="F213" s="70"/>
      <c r="G213" s="70"/>
      <c r="H213" s="70"/>
      <c r="I213" s="70"/>
      <c r="J213" s="70"/>
      <c r="K213" s="70"/>
      <c r="L213" s="44"/>
      <c r="M213" s="41"/>
      <c r="O213" s="41"/>
      <c r="P213" s="41"/>
      <c r="Q213" s="41"/>
      <c r="R213" s="41"/>
      <c r="S213" s="41"/>
      <c r="T213" s="41"/>
      <c r="U213" s="41"/>
      <c r="V213" s="41"/>
      <c r="W213" s="41"/>
      <c r="X213" s="41"/>
      <c r="Y213" s="41"/>
      <c r="Z213" s="41"/>
      <c r="AA213" s="41"/>
      <c r="AB213" s="41"/>
      <c r="AC213" s="41"/>
      <c r="AD213" s="41"/>
      <c r="AE213" s="41"/>
    </row>
  </sheetData>
  <sheetProtection sheet="1" autoFilter="0" formatColumns="0" formatRows="0" objects="1" scenarios="1" spinCount="100000" saltValue="58fBZIBiqwaPzFpYAdKYuH2lXlKsocOqyKrFV8rVEU1l5B4DUdna5Bdy5nYOlNi26KJqiqAxM9xz6ZD9LpRq5g==" hashValue="MGr/meohlOVOFtJit0/VeYQJvI3fR6vkgOI73Kg5DnKp9cQcvoMNRIuDA+UsdR7tfhzYEElodUp81LsUS4Fcng==" algorithmName="SHA-512" password="CC35"/>
  <autoFilter ref="C134:K212"/>
  <mergeCells count="14">
    <mergeCell ref="E7:H7"/>
    <mergeCell ref="E9:H9"/>
    <mergeCell ref="E18:H18"/>
    <mergeCell ref="E27:H27"/>
    <mergeCell ref="E85:H85"/>
    <mergeCell ref="E87:H87"/>
    <mergeCell ref="D109:F109"/>
    <mergeCell ref="D110:F110"/>
    <mergeCell ref="D111:F111"/>
    <mergeCell ref="D112:F112"/>
    <mergeCell ref="D113:F113"/>
    <mergeCell ref="E125:H125"/>
    <mergeCell ref="E127:H127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99</v>
      </c>
    </row>
    <row r="3" s="1" customFormat="1" ht="6.96" customHeight="1">
      <c r="B3" s="154"/>
      <c r="C3" s="155"/>
      <c r="D3" s="155"/>
      <c r="E3" s="155"/>
      <c r="F3" s="155"/>
      <c r="G3" s="155"/>
      <c r="H3" s="155"/>
      <c r="I3" s="155"/>
      <c r="J3" s="155"/>
      <c r="K3" s="155"/>
      <c r="L3" s="21"/>
      <c r="AT3" s="18" t="s">
        <v>90</v>
      </c>
    </row>
    <row r="4" s="1" customFormat="1" ht="24.96" customHeight="1">
      <c r="B4" s="21"/>
      <c r="D4" s="156" t="s">
        <v>112</v>
      </c>
      <c r="L4" s="21"/>
      <c r="M4" s="157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58" t="s">
        <v>16</v>
      </c>
      <c r="L6" s="21"/>
    </row>
    <row r="7" s="1" customFormat="1" ht="16.5" customHeight="1">
      <c r="B7" s="21"/>
      <c r="E7" s="159" t="str">
        <f>'Rekapitulace stavby'!K6</f>
        <v>Rozšíření garáže</v>
      </c>
      <c r="F7" s="158"/>
      <c r="G7" s="158"/>
      <c r="H7" s="158"/>
      <c r="L7" s="21"/>
    </row>
    <row r="8" s="2" customFormat="1" ht="12" customHeight="1">
      <c r="A8" s="41"/>
      <c r="B8" s="44"/>
      <c r="C8" s="41"/>
      <c r="D8" s="158" t="s">
        <v>113</v>
      </c>
      <c r="E8" s="41"/>
      <c r="F8" s="41"/>
      <c r="G8" s="41"/>
      <c r="H8" s="41"/>
      <c r="I8" s="41"/>
      <c r="J8" s="41"/>
      <c r="K8" s="41"/>
      <c r="L8" s="66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</row>
    <row r="9" s="2" customFormat="1" ht="16.5" customHeight="1">
      <c r="A9" s="41"/>
      <c r="B9" s="44"/>
      <c r="C9" s="41"/>
      <c r="D9" s="41"/>
      <c r="E9" s="160" t="s">
        <v>895</v>
      </c>
      <c r="F9" s="41"/>
      <c r="G9" s="41"/>
      <c r="H9" s="41"/>
      <c r="I9" s="41"/>
      <c r="J9" s="41"/>
      <c r="K9" s="41"/>
      <c r="L9" s="66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>
      <c r="A10" s="41"/>
      <c r="B10" s="44"/>
      <c r="C10" s="41"/>
      <c r="D10" s="41"/>
      <c r="E10" s="41"/>
      <c r="F10" s="41"/>
      <c r="G10" s="41"/>
      <c r="H10" s="41"/>
      <c r="I10" s="41"/>
      <c r="J10" s="41"/>
      <c r="K10" s="41"/>
      <c r="L10" s="66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2" customHeight="1">
      <c r="A11" s="41"/>
      <c r="B11" s="44"/>
      <c r="C11" s="41"/>
      <c r="D11" s="158" t="s">
        <v>18</v>
      </c>
      <c r="E11" s="41"/>
      <c r="F11" s="161" t="s">
        <v>1</v>
      </c>
      <c r="G11" s="41"/>
      <c r="H11" s="41"/>
      <c r="I11" s="158" t="s">
        <v>19</v>
      </c>
      <c r="J11" s="161" t="s">
        <v>1</v>
      </c>
      <c r="K11" s="41"/>
      <c r="L11" s="66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 ht="12" customHeight="1">
      <c r="A12" s="41"/>
      <c r="B12" s="44"/>
      <c r="C12" s="41"/>
      <c r="D12" s="158" t="s">
        <v>20</v>
      </c>
      <c r="E12" s="41"/>
      <c r="F12" s="161" t="s">
        <v>21</v>
      </c>
      <c r="G12" s="41"/>
      <c r="H12" s="41"/>
      <c r="I12" s="158" t="s">
        <v>22</v>
      </c>
      <c r="J12" s="162" t="str">
        <f>'Rekapitulace stavby'!AN8</f>
        <v>5. 5. 2025</v>
      </c>
      <c r="K12" s="41"/>
      <c r="L12" s="66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0.8" customHeight="1">
      <c r="A13" s="41"/>
      <c r="B13" s="44"/>
      <c r="C13" s="41"/>
      <c r="D13" s="41"/>
      <c r="E13" s="41"/>
      <c r="F13" s="41"/>
      <c r="G13" s="41"/>
      <c r="H13" s="41"/>
      <c r="I13" s="41"/>
      <c r="J13" s="41"/>
      <c r="K13" s="41"/>
      <c r="L13" s="66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4"/>
      <c r="C14" s="41"/>
      <c r="D14" s="158" t="s">
        <v>24</v>
      </c>
      <c r="E14" s="41"/>
      <c r="F14" s="41"/>
      <c r="G14" s="41"/>
      <c r="H14" s="41"/>
      <c r="I14" s="158" t="s">
        <v>25</v>
      </c>
      <c r="J14" s="161" t="s">
        <v>1</v>
      </c>
      <c r="K14" s="41"/>
      <c r="L14" s="66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8" customHeight="1">
      <c r="A15" s="41"/>
      <c r="B15" s="44"/>
      <c r="C15" s="41"/>
      <c r="D15" s="41"/>
      <c r="E15" s="161" t="s">
        <v>26</v>
      </c>
      <c r="F15" s="41"/>
      <c r="G15" s="41"/>
      <c r="H15" s="41"/>
      <c r="I15" s="158" t="s">
        <v>27</v>
      </c>
      <c r="J15" s="161" t="s">
        <v>1</v>
      </c>
      <c r="K15" s="41"/>
      <c r="L15" s="66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6.96" customHeight="1">
      <c r="A16" s="41"/>
      <c r="B16" s="44"/>
      <c r="C16" s="41"/>
      <c r="D16" s="41"/>
      <c r="E16" s="41"/>
      <c r="F16" s="41"/>
      <c r="G16" s="41"/>
      <c r="H16" s="41"/>
      <c r="I16" s="41"/>
      <c r="J16" s="41"/>
      <c r="K16" s="41"/>
      <c r="L16" s="66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2" customHeight="1">
      <c r="A17" s="41"/>
      <c r="B17" s="44"/>
      <c r="C17" s="41"/>
      <c r="D17" s="158" t="s">
        <v>28</v>
      </c>
      <c r="E17" s="41"/>
      <c r="F17" s="41"/>
      <c r="G17" s="41"/>
      <c r="H17" s="41"/>
      <c r="I17" s="158" t="s">
        <v>25</v>
      </c>
      <c r="J17" s="34" t="str">
        <f>'Rekapitulace stavby'!AN13</f>
        <v>Vyplň údaj</v>
      </c>
      <c r="K17" s="41"/>
      <c r="L17" s="66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18" customHeight="1">
      <c r="A18" s="41"/>
      <c r="B18" s="44"/>
      <c r="C18" s="41"/>
      <c r="D18" s="41"/>
      <c r="E18" s="34" t="str">
        <f>'Rekapitulace stavby'!E14</f>
        <v>Vyplň údaj</v>
      </c>
      <c r="F18" s="161"/>
      <c r="G18" s="161"/>
      <c r="H18" s="161"/>
      <c r="I18" s="158" t="s">
        <v>27</v>
      </c>
      <c r="J18" s="34" t="str">
        <f>'Rekapitulace stavby'!AN14</f>
        <v>Vyplň údaj</v>
      </c>
      <c r="K18" s="41"/>
      <c r="L18" s="66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6.96" customHeight="1">
      <c r="A19" s="41"/>
      <c r="B19" s="44"/>
      <c r="C19" s="41"/>
      <c r="D19" s="41"/>
      <c r="E19" s="41"/>
      <c r="F19" s="41"/>
      <c r="G19" s="41"/>
      <c r="H19" s="41"/>
      <c r="I19" s="41"/>
      <c r="J19" s="41"/>
      <c r="K19" s="41"/>
      <c r="L19" s="66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2" customHeight="1">
      <c r="A20" s="41"/>
      <c r="B20" s="44"/>
      <c r="C20" s="41"/>
      <c r="D20" s="158" t="s">
        <v>30</v>
      </c>
      <c r="E20" s="41"/>
      <c r="F20" s="41"/>
      <c r="G20" s="41"/>
      <c r="H20" s="41"/>
      <c r="I20" s="158" t="s">
        <v>25</v>
      </c>
      <c r="J20" s="161" t="s">
        <v>1</v>
      </c>
      <c r="K20" s="41"/>
      <c r="L20" s="66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18" customHeight="1">
      <c r="A21" s="41"/>
      <c r="B21" s="44"/>
      <c r="C21" s="41"/>
      <c r="D21" s="41"/>
      <c r="E21" s="161" t="s">
        <v>31</v>
      </c>
      <c r="F21" s="41"/>
      <c r="G21" s="41"/>
      <c r="H21" s="41"/>
      <c r="I21" s="158" t="s">
        <v>27</v>
      </c>
      <c r="J21" s="161" t="s">
        <v>1</v>
      </c>
      <c r="K21" s="41"/>
      <c r="L21" s="66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6.96" customHeight="1">
      <c r="A22" s="41"/>
      <c r="B22" s="44"/>
      <c r="C22" s="41"/>
      <c r="D22" s="41"/>
      <c r="E22" s="41"/>
      <c r="F22" s="41"/>
      <c r="G22" s="41"/>
      <c r="H22" s="41"/>
      <c r="I22" s="41"/>
      <c r="J22" s="41"/>
      <c r="K22" s="41"/>
      <c r="L22" s="66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2" customHeight="1">
      <c r="A23" s="41"/>
      <c r="B23" s="44"/>
      <c r="C23" s="41"/>
      <c r="D23" s="158" t="s">
        <v>33</v>
      </c>
      <c r="E23" s="41"/>
      <c r="F23" s="41"/>
      <c r="G23" s="41"/>
      <c r="H23" s="41"/>
      <c r="I23" s="158" t="s">
        <v>25</v>
      </c>
      <c r="J23" s="161" t="s">
        <v>34</v>
      </c>
      <c r="K23" s="41"/>
      <c r="L23" s="66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18" customHeight="1">
      <c r="A24" s="41"/>
      <c r="B24" s="44"/>
      <c r="C24" s="41"/>
      <c r="D24" s="41"/>
      <c r="E24" s="161" t="s">
        <v>35</v>
      </c>
      <c r="F24" s="41"/>
      <c r="G24" s="41"/>
      <c r="H24" s="41"/>
      <c r="I24" s="158" t="s">
        <v>27</v>
      </c>
      <c r="J24" s="161" t="s">
        <v>36</v>
      </c>
      <c r="K24" s="41"/>
      <c r="L24" s="66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6.96" customHeight="1">
      <c r="A25" s="41"/>
      <c r="B25" s="44"/>
      <c r="C25" s="41"/>
      <c r="D25" s="41"/>
      <c r="E25" s="41"/>
      <c r="F25" s="41"/>
      <c r="G25" s="41"/>
      <c r="H25" s="41"/>
      <c r="I25" s="41"/>
      <c r="J25" s="41"/>
      <c r="K25" s="41"/>
      <c r="L25" s="66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2" customHeight="1">
      <c r="A26" s="41"/>
      <c r="B26" s="44"/>
      <c r="C26" s="41"/>
      <c r="D26" s="158" t="s">
        <v>37</v>
      </c>
      <c r="E26" s="41"/>
      <c r="F26" s="41"/>
      <c r="G26" s="41"/>
      <c r="H26" s="41"/>
      <c r="I26" s="41"/>
      <c r="J26" s="41"/>
      <c r="K26" s="41"/>
      <c r="L26" s="66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8" customFormat="1" ht="16.5" customHeight="1">
      <c r="A27" s="163"/>
      <c r="B27" s="164"/>
      <c r="C27" s="163"/>
      <c r="D27" s="163"/>
      <c r="E27" s="165" t="s">
        <v>1</v>
      </c>
      <c r="F27" s="165"/>
      <c r="G27" s="165"/>
      <c r="H27" s="165"/>
      <c r="I27" s="163"/>
      <c r="J27" s="163"/>
      <c r="K27" s="163"/>
      <c r="L27" s="166"/>
      <c r="S27" s="163"/>
      <c r="T27" s="163"/>
      <c r="U27" s="163"/>
      <c r="V27" s="163"/>
      <c r="W27" s="163"/>
      <c r="X27" s="163"/>
      <c r="Y27" s="163"/>
      <c r="Z27" s="163"/>
      <c r="AA27" s="163"/>
      <c r="AB27" s="163"/>
      <c r="AC27" s="163"/>
      <c r="AD27" s="163"/>
      <c r="AE27" s="163"/>
    </row>
    <row r="28" s="2" customFormat="1" ht="6.96" customHeight="1">
      <c r="A28" s="41"/>
      <c r="B28" s="44"/>
      <c r="C28" s="41"/>
      <c r="D28" s="41"/>
      <c r="E28" s="41"/>
      <c r="F28" s="41"/>
      <c r="G28" s="41"/>
      <c r="H28" s="41"/>
      <c r="I28" s="41"/>
      <c r="J28" s="41"/>
      <c r="K28" s="41"/>
      <c r="L28" s="66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2" customFormat="1" ht="6.96" customHeight="1">
      <c r="A29" s="41"/>
      <c r="B29" s="44"/>
      <c r="C29" s="41"/>
      <c r="D29" s="167"/>
      <c r="E29" s="167"/>
      <c r="F29" s="167"/>
      <c r="G29" s="167"/>
      <c r="H29" s="167"/>
      <c r="I29" s="167"/>
      <c r="J29" s="167"/>
      <c r="K29" s="167"/>
      <c r="L29" s="66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</row>
    <row r="30" s="2" customFormat="1" ht="14.4" customHeight="1">
      <c r="A30" s="41"/>
      <c r="B30" s="44"/>
      <c r="C30" s="41"/>
      <c r="D30" s="161" t="s">
        <v>115</v>
      </c>
      <c r="E30" s="41"/>
      <c r="F30" s="41"/>
      <c r="G30" s="41"/>
      <c r="H30" s="41"/>
      <c r="I30" s="41"/>
      <c r="J30" s="168">
        <f>J96</f>
        <v>0</v>
      </c>
      <c r="K30" s="41"/>
      <c r="L30" s="66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14.4" customHeight="1">
      <c r="A31" s="41"/>
      <c r="B31" s="44"/>
      <c r="C31" s="41"/>
      <c r="D31" s="169" t="s">
        <v>106</v>
      </c>
      <c r="E31" s="41"/>
      <c r="F31" s="41"/>
      <c r="G31" s="41"/>
      <c r="H31" s="41"/>
      <c r="I31" s="41"/>
      <c r="J31" s="168">
        <f>J104</f>
        <v>0</v>
      </c>
      <c r="K31" s="41"/>
      <c r="L31" s="66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25.44" customHeight="1">
      <c r="A32" s="41"/>
      <c r="B32" s="44"/>
      <c r="C32" s="41"/>
      <c r="D32" s="170" t="s">
        <v>40</v>
      </c>
      <c r="E32" s="41"/>
      <c r="F32" s="41"/>
      <c r="G32" s="41"/>
      <c r="H32" s="41"/>
      <c r="I32" s="41"/>
      <c r="J32" s="171">
        <f>ROUND(J30 + J31, 2)</f>
        <v>0</v>
      </c>
      <c r="K32" s="41"/>
      <c r="L32" s="66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6.96" customHeight="1">
      <c r="A33" s="41"/>
      <c r="B33" s="44"/>
      <c r="C33" s="41"/>
      <c r="D33" s="167"/>
      <c r="E33" s="167"/>
      <c r="F33" s="167"/>
      <c r="G33" s="167"/>
      <c r="H33" s="167"/>
      <c r="I33" s="167"/>
      <c r="J33" s="167"/>
      <c r="K33" s="167"/>
      <c r="L33" s="66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4"/>
      <c r="C34" s="41"/>
      <c r="D34" s="41"/>
      <c r="E34" s="41"/>
      <c r="F34" s="172" t="s">
        <v>42</v>
      </c>
      <c r="G34" s="41"/>
      <c r="H34" s="41"/>
      <c r="I34" s="172" t="s">
        <v>41</v>
      </c>
      <c r="J34" s="172" t="s">
        <v>43</v>
      </c>
      <c r="K34" s="41"/>
      <c r="L34" s="66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s="2" customFormat="1" ht="14.4" customHeight="1">
      <c r="A35" s="41"/>
      <c r="B35" s="44"/>
      <c r="C35" s="41"/>
      <c r="D35" s="173" t="s">
        <v>44</v>
      </c>
      <c r="E35" s="158" t="s">
        <v>45</v>
      </c>
      <c r="F35" s="174">
        <f>ROUND((SUM(BE104:BE111) + SUM(BE131:BE200)),  2)</f>
        <v>0</v>
      </c>
      <c r="G35" s="41"/>
      <c r="H35" s="41"/>
      <c r="I35" s="175">
        <v>0.20999999999999999</v>
      </c>
      <c r="J35" s="174">
        <f>ROUND(((SUM(BE104:BE111) + SUM(BE131:BE200))*I35),  2)</f>
        <v>0</v>
      </c>
      <c r="K35" s="41"/>
      <c r="L35" s="66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s="2" customFormat="1" ht="14.4" customHeight="1">
      <c r="A36" s="41"/>
      <c r="B36" s="44"/>
      <c r="C36" s="41"/>
      <c r="D36" s="41"/>
      <c r="E36" s="158" t="s">
        <v>46</v>
      </c>
      <c r="F36" s="174">
        <f>ROUND((SUM(BF104:BF111) + SUM(BF131:BF200)),  2)</f>
        <v>0</v>
      </c>
      <c r="G36" s="41"/>
      <c r="H36" s="41"/>
      <c r="I36" s="175">
        <v>0.12</v>
      </c>
      <c r="J36" s="174">
        <f>ROUND(((SUM(BF104:BF111) + SUM(BF131:BF200))*I36),  2)</f>
        <v>0</v>
      </c>
      <c r="K36" s="41"/>
      <c r="L36" s="66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4"/>
      <c r="C37" s="41"/>
      <c r="D37" s="41"/>
      <c r="E37" s="158" t="s">
        <v>47</v>
      </c>
      <c r="F37" s="174">
        <f>ROUND((SUM(BG104:BG111) + SUM(BG131:BG200)),  2)</f>
        <v>0</v>
      </c>
      <c r="G37" s="41"/>
      <c r="H37" s="41"/>
      <c r="I37" s="175">
        <v>0.20999999999999999</v>
      </c>
      <c r="J37" s="174">
        <f>0</f>
        <v>0</v>
      </c>
      <c r="K37" s="41"/>
      <c r="L37" s="66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hidden="1" s="2" customFormat="1" ht="14.4" customHeight="1">
      <c r="A38" s="41"/>
      <c r="B38" s="44"/>
      <c r="C38" s="41"/>
      <c r="D38" s="41"/>
      <c r="E38" s="158" t="s">
        <v>48</v>
      </c>
      <c r="F38" s="174">
        <f>ROUND((SUM(BH104:BH111) + SUM(BH131:BH200)),  2)</f>
        <v>0</v>
      </c>
      <c r="G38" s="41"/>
      <c r="H38" s="41"/>
      <c r="I38" s="175">
        <v>0.12</v>
      </c>
      <c r="J38" s="174">
        <f>0</f>
        <v>0</v>
      </c>
      <c r="K38" s="41"/>
      <c r="L38" s="66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hidden="1" s="2" customFormat="1" ht="14.4" customHeight="1">
      <c r="A39" s="41"/>
      <c r="B39" s="44"/>
      <c r="C39" s="41"/>
      <c r="D39" s="41"/>
      <c r="E39" s="158" t="s">
        <v>49</v>
      </c>
      <c r="F39" s="174">
        <f>ROUND((SUM(BI104:BI111) + SUM(BI131:BI200)),  2)</f>
        <v>0</v>
      </c>
      <c r="G39" s="41"/>
      <c r="H39" s="41"/>
      <c r="I39" s="175">
        <v>0</v>
      </c>
      <c r="J39" s="174">
        <f>0</f>
        <v>0</v>
      </c>
      <c r="K39" s="41"/>
      <c r="L39" s="66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6.96" customHeight="1">
      <c r="A40" s="41"/>
      <c r="B40" s="44"/>
      <c r="C40" s="41"/>
      <c r="D40" s="41"/>
      <c r="E40" s="41"/>
      <c r="F40" s="41"/>
      <c r="G40" s="41"/>
      <c r="H40" s="41"/>
      <c r="I40" s="41"/>
      <c r="J40" s="41"/>
      <c r="K40" s="41"/>
      <c r="L40" s="66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1" s="2" customFormat="1" ht="25.44" customHeight="1">
      <c r="A41" s="41"/>
      <c r="B41" s="44"/>
      <c r="C41" s="176"/>
      <c r="D41" s="177" t="s">
        <v>50</v>
      </c>
      <c r="E41" s="178"/>
      <c r="F41" s="178"/>
      <c r="G41" s="179" t="s">
        <v>51</v>
      </c>
      <c r="H41" s="180" t="s">
        <v>52</v>
      </c>
      <c r="I41" s="178"/>
      <c r="J41" s="181">
        <f>SUM(J32:J39)</f>
        <v>0</v>
      </c>
      <c r="K41" s="182"/>
      <c r="L41" s="66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</row>
    <row r="42" s="2" customFormat="1" ht="14.4" customHeight="1">
      <c r="A42" s="41"/>
      <c r="B42" s="44"/>
      <c r="C42" s="41"/>
      <c r="D42" s="41"/>
      <c r="E42" s="41"/>
      <c r="F42" s="41"/>
      <c r="G42" s="41"/>
      <c r="H42" s="41"/>
      <c r="I42" s="41"/>
      <c r="J42" s="41"/>
      <c r="K42" s="41"/>
      <c r="L42" s="66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6"/>
      <c r="D50" s="183" t="s">
        <v>53</v>
      </c>
      <c r="E50" s="184"/>
      <c r="F50" s="184"/>
      <c r="G50" s="183" t="s">
        <v>54</v>
      </c>
      <c r="H50" s="184"/>
      <c r="I50" s="184"/>
      <c r="J50" s="184"/>
      <c r="K50" s="184"/>
      <c r="L50" s="66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41"/>
      <c r="B61" s="44"/>
      <c r="C61" s="41"/>
      <c r="D61" s="185" t="s">
        <v>55</v>
      </c>
      <c r="E61" s="186"/>
      <c r="F61" s="187" t="s">
        <v>56</v>
      </c>
      <c r="G61" s="185" t="s">
        <v>55</v>
      </c>
      <c r="H61" s="186"/>
      <c r="I61" s="186"/>
      <c r="J61" s="188" t="s">
        <v>56</v>
      </c>
      <c r="K61" s="186"/>
      <c r="L61" s="66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41"/>
      <c r="B65" s="44"/>
      <c r="C65" s="41"/>
      <c r="D65" s="183" t="s">
        <v>57</v>
      </c>
      <c r="E65" s="189"/>
      <c r="F65" s="189"/>
      <c r="G65" s="183" t="s">
        <v>58</v>
      </c>
      <c r="H65" s="189"/>
      <c r="I65" s="189"/>
      <c r="J65" s="189"/>
      <c r="K65" s="189"/>
      <c r="L65" s="66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41"/>
      <c r="B76" s="44"/>
      <c r="C76" s="41"/>
      <c r="D76" s="185" t="s">
        <v>55</v>
      </c>
      <c r="E76" s="186"/>
      <c r="F76" s="187" t="s">
        <v>56</v>
      </c>
      <c r="G76" s="185" t="s">
        <v>55</v>
      </c>
      <c r="H76" s="186"/>
      <c r="I76" s="186"/>
      <c r="J76" s="188" t="s">
        <v>56</v>
      </c>
      <c r="K76" s="186"/>
      <c r="L76" s="66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</row>
    <row r="77" s="2" customFormat="1" ht="14.4" customHeight="1">
      <c r="A77" s="41"/>
      <c r="B77" s="190"/>
      <c r="C77" s="191"/>
      <c r="D77" s="191"/>
      <c r="E77" s="191"/>
      <c r="F77" s="191"/>
      <c r="G77" s="191"/>
      <c r="H77" s="191"/>
      <c r="I77" s="191"/>
      <c r="J77" s="191"/>
      <c r="K77" s="191"/>
      <c r="L77" s="66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</row>
    <row r="81" s="2" customFormat="1" ht="6.96" customHeight="1">
      <c r="A81" s="41"/>
      <c r="B81" s="192"/>
      <c r="C81" s="193"/>
      <c r="D81" s="193"/>
      <c r="E81" s="193"/>
      <c r="F81" s="193"/>
      <c r="G81" s="193"/>
      <c r="H81" s="193"/>
      <c r="I81" s="193"/>
      <c r="J81" s="193"/>
      <c r="K81" s="193"/>
      <c r="L81" s="66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</row>
    <row r="82" s="2" customFormat="1" ht="24.96" customHeight="1">
      <c r="A82" s="41"/>
      <c r="B82" s="42"/>
      <c r="C82" s="24" t="s">
        <v>116</v>
      </c>
      <c r="D82" s="43"/>
      <c r="E82" s="43"/>
      <c r="F82" s="43"/>
      <c r="G82" s="43"/>
      <c r="H82" s="43"/>
      <c r="I82" s="43"/>
      <c r="J82" s="43"/>
      <c r="K82" s="43"/>
      <c r="L82" s="66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</row>
    <row r="83" s="2" customFormat="1" ht="6.96" customHeight="1">
      <c r="A83" s="41"/>
      <c r="B83" s="42"/>
      <c r="C83" s="43"/>
      <c r="D83" s="43"/>
      <c r="E83" s="43"/>
      <c r="F83" s="43"/>
      <c r="G83" s="43"/>
      <c r="H83" s="43"/>
      <c r="I83" s="43"/>
      <c r="J83" s="43"/>
      <c r="K83" s="43"/>
      <c r="L83" s="66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</row>
    <row r="84" s="2" customFormat="1" ht="12" customHeight="1">
      <c r="A84" s="41"/>
      <c r="B84" s="42"/>
      <c r="C84" s="33" t="s">
        <v>16</v>
      </c>
      <c r="D84" s="43"/>
      <c r="E84" s="43"/>
      <c r="F84" s="43"/>
      <c r="G84" s="43"/>
      <c r="H84" s="43"/>
      <c r="I84" s="43"/>
      <c r="J84" s="43"/>
      <c r="K84" s="43"/>
      <c r="L84" s="66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</row>
    <row r="85" s="2" customFormat="1" ht="16.5" customHeight="1">
      <c r="A85" s="41"/>
      <c r="B85" s="42"/>
      <c r="C85" s="43"/>
      <c r="D85" s="43"/>
      <c r="E85" s="194" t="str">
        <f>E7</f>
        <v>Rozšíření garáže</v>
      </c>
      <c r="F85" s="33"/>
      <c r="G85" s="33"/>
      <c r="H85" s="33"/>
      <c r="I85" s="43"/>
      <c r="J85" s="43"/>
      <c r="K85" s="43"/>
      <c r="L85" s="66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</row>
    <row r="86" s="2" customFormat="1" ht="12" customHeight="1">
      <c r="A86" s="41"/>
      <c r="B86" s="42"/>
      <c r="C86" s="33" t="s">
        <v>113</v>
      </c>
      <c r="D86" s="43"/>
      <c r="E86" s="43"/>
      <c r="F86" s="43"/>
      <c r="G86" s="43"/>
      <c r="H86" s="43"/>
      <c r="I86" s="43"/>
      <c r="J86" s="43"/>
      <c r="K86" s="43"/>
      <c r="L86" s="66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</row>
    <row r="87" s="2" customFormat="1" ht="16.5" customHeight="1">
      <c r="A87" s="41"/>
      <c r="B87" s="42"/>
      <c r="C87" s="43"/>
      <c r="D87" s="43"/>
      <c r="E87" s="79" t="str">
        <f>E9</f>
        <v>2025/13-04 - Příjezdová komunikace ke garáži</v>
      </c>
      <c r="F87" s="43"/>
      <c r="G87" s="43"/>
      <c r="H87" s="43"/>
      <c r="I87" s="43"/>
      <c r="J87" s="43"/>
      <c r="K87" s="43"/>
      <c r="L87" s="66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</row>
    <row r="88" s="2" customFormat="1" ht="6.96" customHeight="1">
      <c r="A88" s="41"/>
      <c r="B88" s="42"/>
      <c r="C88" s="43"/>
      <c r="D88" s="43"/>
      <c r="E88" s="43"/>
      <c r="F88" s="43"/>
      <c r="G88" s="43"/>
      <c r="H88" s="43"/>
      <c r="I88" s="43"/>
      <c r="J88" s="43"/>
      <c r="K88" s="43"/>
      <c r="L88" s="66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</row>
    <row r="89" s="2" customFormat="1" ht="12" customHeight="1">
      <c r="A89" s="41"/>
      <c r="B89" s="42"/>
      <c r="C89" s="33" t="s">
        <v>20</v>
      </c>
      <c r="D89" s="43"/>
      <c r="E89" s="43"/>
      <c r="F89" s="28" t="str">
        <f>F12</f>
        <v>Libkovice pod Řípem</v>
      </c>
      <c r="G89" s="43"/>
      <c r="H89" s="43"/>
      <c r="I89" s="33" t="s">
        <v>22</v>
      </c>
      <c r="J89" s="82" t="str">
        <f>IF(J12="","",J12)</f>
        <v>5. 5. 2025</v>
      </c>
      <c r="K89" s="43"/>
      <c r="L89" s="66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</row>
    <row r="90" s="2" customFormat="1" ht="6.96" customHeight="1">
      <c r="A90" s="41"/>
      <c r="B90" s="42"/>
      <c r="C90" s="43"/>
      <c r="D90" s="43"/>
      <c r="E90" s="43"/>
      <c r="F90" s="43"/>
      <c r="G90" s="43"/>
      <c r="H90" s="43"/>
      <c r="I90" s="43"/>
      <c r="J90" s="43"/>
      <c r="K90" s="43"/>
      <c r="L90" s="66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</row>
    <row r="91" s="2" customFormat="1" ht="25.65" customHeight="1">
      <c r="A91" s="41"/>
      <c r="B91" s="42"/>
      <c r="C91" s="33" t="s">
        <v>24</v>
      </c>
      <c r="D91" s="43"/>
      <c r="E91" s="43"/>
      <c r="F91" s="28" t="str">
        <f>E15</f>
        <v>Obec Libkovice pod Řípem</v>
      </c>
      <c r="G91" s="43"/>
      <c r="H91" s="43"/>
      <c r="I91" s="33" t="s">
        <v>30</v>
      </c>
      <c r="J91" s="37" t="str">
        <f>E21</f>
        <v>Jaroslav Skalic Projektování staveb</v>
      </c>
      <c r="K91" s="43"/>
      <c r="L91" s="66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</row>
    <row r="92" s="2" customFormat="1" ht="15.15" customHeight="1">
      <c r="A92" s="41"/>
      <c r="B92" s="42"/>
      <c r="C92" s="33" t="s">
        <v>28</v>
      </c>
      <c r="D92" s="43"/>
      <c r="E92" s="43"/>
      <c r="F92" s="28" t="str">
        <f>IF(E18="","",E18)</f>
        <v>Vyplň údaj</v>
      </c>
      <c r="G92" s="43"/>
      <c r="H92" s="43"/>
      <c r="I92" s="33" t="s">
        <v>33</v>
      </c>
      <c r="J92" s="37" t="str">
        <f>E24</f>
        <v>Roman Šácha</v>
      </c>
      <c r="K92" s="43"/>
      <c r="L92" s="66"/>
      <c r="S92" s="41"/>
      <c r="T92" s="41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</row>
    <row r="93" s="2" customFormat="1" ht="10.32" customHeight="1">
      <c r="A93" s="41"/>
      <c r="B93" s="42"/>
      <c r="C93" s="43"/>
      <c r="D93" s="43"/>
      <c r="E93" s="43"/>
      <c r="F93" s="43"/>
      <c r="G93" s="43"/>
      <c r="H93" s="43"/>
      <c r="I93" s="43"/>
      <c r="J93" s="43"/>
      <c r="K93" s="43"/>
      <c r="L93" s="66"/>
      <c r="S93" s="41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</row>
    <row r="94" s="2" customFormat="1" ht="29.28" customHeight="1">
      <c r="A94" s="41"/>
      <c r="B94" s="42"/>
      <c r="C94" s="195" t="s">
        <v>117</v>
      </c>
      <c r="D94" s="152"/>
      <c r="E94" s="152"/>
      <c r="F94" s="152"/>
      <c r="G94" s="152"/>
      <c r="H94" s="152"/>
      <c r="I94" s="152"/>
      <c r="J94" s="196" t="s">
        <v>118</v>
      </c>
      <c r="K94" s="152"/>
      <c r="L94" s="66"/>
      <c r="S94" s="41"/>
      <c r="T94" s="41"/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</row>
    <row r="95" s="2" customFormat="1" ht="10.32" customHeight="1">
      <c r="A95" s="41"/>
      <c r="B95" s="42"/>
      <c r="C95" s="43"/>
      <c r="D95" s="43"/>
      <c r="E95" s="43"/>
      <c r="F95" s="43"/>
      <c r="G95" s="43"/>
      <c r="H95" s="43"/>
      <c r="I95" s="43"/>
      <c r="J95" s="43"/>
      <c r="K95" s="43"/>
      <c r="L95" s="66"/>
      <c r="S95" s="41"/>
      <c r="T95" s="41"/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</row>
    <row r="96" s="2" customFormat="1" ht="22.8" customHeight="1">
      <c r="A96" s="41"/>
      <c r="B96" s="42"/>
      <c r="C96" s="197" t="s">
        <v>119</v>
      </c>
      <c r="D96" s="43"/>
      <c r="E96" s="43"/>
      <c r="F96" s="43"/>
      <c r="G96" s="43"/>
      <c r="H96" s="43"/>
      <c r="I96" s="43"/>
      <c r="J96" s="113">
        <f>J131</f>
        <v>0</v>
      </c>
      <c r="K96" s="43"/>
      <c r="L96" s="66"/>
      <c r="S96" s="41"/>
      <c r="T96" s="41"/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U96" s="18" t="s">
        <v>120</v>
      </c>
    </row>
    <row r="97" s="9" customFormat="1" ht="24.96" customHeight="1">
      <c r="A97" s="9"/>
      <c r="B97" s="198"/>
      <c r="C97" s="199"/>
      <c r="D97" s="200" t="s">
        <v>121</v>
      </c>
      <c r="E97" s="201"/>
      <c r="F97" s="201"/>
      <c r="G97" s="201"/>
      <c r="H97" s="201"/>
      <c r="I97" s="201"/>
      <c r="J97" s="202">
        <f>J132</f>
        <v>0</v>
      </c>
      <c r="K97" s="199"/>
      <c r="L97" s="203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204"/>
      <c r="C98" s="205"/>
      <c r="D98" s="206" t="s">
        <v>122</v>
      </c>
      <c r="E98" s="207"/>
      <c r="F98" s="207"/>
      <c r="G98" s="207"/>
      <c r="H98" s="207"/>
      <c r="I98" s="207"/>
      <c r="J98" s="208">
        <f>J133</f>
        <v>0</v>
      </c>
      <c r="K98" s="205"/>
      <c r="L98" s="209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204"/>
      <c r="C99" s="205"/>
      <c r="D99" s="206" t="s">
        <v>752</v>
      </c>
      <c r="E99" s="207"/>
      <c r="F99" s="207"/>
      <c r="G99" s="207"/>
      <c r="H99" s="207"/>
      <c r="I99" s="207"/>
      <c r="J99" s="208">
        <f>J162</f>
        <v>0</v>
      </c>
      <c r="K99" s="205"/>
      <c r="L99" s="209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204"/>
      <c r="C100" s="205"/>
      <c r="D100" s="206" t="s">
        <v>127</v>
      </c>
      <c r="E100" s="207"/>
      <c r="F100" s="207"/>
      <c r="G100" s="207"/>
      <c r="H100" s="207"/>
      <c r="I100" s="207"/>
      <c r="J100" s="208">
        <f>J188</f>
        <v>0</v>
      </c>
      <c r="K100" s="205"/>
      <c r="L100" s="209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204"/>
      <c r="C101" s="205"/>
      <c r="D101" s="206" t="s">
        <v>129</v>
      </c>
      <c r="E101" s="207"/>
      <c r="F101" s="207"/>
      <c r="G101" s="207"/>
      <c r="H101" s="207"/>
      <c r="I101" s="207"/>
      <c r="J101" s="208">
        <f>J199</f>
        <v>0</v>
      </c>
      <c r="K101" s="205"/>
      <c r="L101" s="209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2" customFormat="1" ht="21.84" customHeight="1">
      <c r="A102" s="41"/>
      <c r="B102" s="42"/>
      <c r="C102" s="43"/>
      <c r="D102" s="43"/>
      <c r="E102" s="43"/>
      <c r="F102" s="43"/>
      <c r="G102" s="43"/>
      <c r="H102" s="43"/>
      <c r="I102" s="43"/>
      <c r="J102" s="43"/>
      <c r="K102" s="43"/>
      <c r="L102" s="66"/>
      <c r="S102" s="41"/>
      <c r="T102" s="41"/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</row>
    <row r="103" s="2" customFormat="1" ht="6.96" customHeight="1">
      <c r="A103" s="41"/>
      <c r="B103" s="42"/>
      <c r="C103" s="43"/>
      <c r="D103" s="43"/>
      <c r="E103" s="43"/>
      <c r="F103" s="43"/>
      <c r="G103" s="43"/>
      <c r="H103" s="43"/>
      <c r="I103" s="43"/>
      <c r="J103" s="43"/>
      <c r="K103" s="43"/>
      <c r="L103" s="66"/>
      <c r="S103" s="41"/>
      <c r="T103" s="41"/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</row>
    <row r="104" s="2" customFormat="1" ht="29.28" customHeight="1">
      <c r="A104" s="41"/>
      <c r="B104" s="42"/>
      <c r="C104" s="197" t="s">
        <v>142</v>
      </c>
      <c r="D104" s="43"/>
      <c r="E104" s="43"/>
      <c r="F104" s="43"/>
      <c r="G104" s="43"/>
      <c r="H104" s="43"/>
      <c r="I104" s="43"/>
      <c r="J104" s="210">
        <f>ROUND(J105 + J106 + J107 + J108 + J109 + J110,2)</f>
        <v>0</v>
      </c>
      <c r="K104" s="43"/>
      <c r="L104" s="66"/>
      <c r="N104" s="211" t="s">
        <v>44</v>
      </c>
      <c r="S104" s="41"/>
      <c r="T104" s="41"/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</row>
    <row r="105" s="2" customFormat="1" ht="18" customHeight="1">
      <c r="A105" s="41"/>
      <c r="B105" s="42"/>
      <c r="C105" s="43"/>
      <c r="D105" s="147" t="s">
        <v>143</v>
      </c>
      <c r="E105" s="140"/>
      <c r="F105" s="140"/>
      <c r="G105" s="43"/>
      <c r="H105" s="43"/>
      <c r="I105" s="43"/>
      <c r="J105" s="141">
        <v>0</v>
      </c>
      <c r="K105" s="43"/>
      <c r="L105" s="212"/>
      <c r="M105" s="213"/>
      <c r="N105" s="214" t="s">
        <v>45</v>
      </c>
      <c r="O105" s="213"/>
      <c r="P105" s="213"/>
      <c r="Q105" s="213"/>
      <c r="R105" s="213"/>
      <c r="S105" s="215"/>
      <c r="T105" s="215"/>
      <c r="U105" s="215"/>
      <c r="V105" s="215"/>
      <c r="W105" s="215"/>
      <c r="X105" s="215"/>
      <c r="Y105" s="215"/>
      <c r="Z105" s="215"/>
      <c r="AA105" s="215"/>
      <c r="AB105" s="215"/>
      <c r="AC105" s="215"/>
      <c r="AD105" s="215"/>
      <c r="AE105" s="215"/>
      <c r="AF105" s="213"/>
      <c r="AG105" s="213"/>
      <c r="AH105" s="213"/>
      <c r="AI105" s="213"/>
      <c r="AJ105" s="213"/>
      <c r="AK105" s="213"/>
      <c r="AL105" s="213"/>
      <c r="AM105" s="213"/>
      <c r="AN105" s="213"/>
      <c r="AO105" s="213"/>
      <c r="AP105" s="213"/>
      <c r="AQ105" s="213"/>
      <c r="AR105" s="213"/>
      <c r="AS105" s="213"/>
      <c r="AT105" s="213"/>
      <c r="AU105" s="213"/>
      <c r="AV105" s="213"/>
      <c r="AW105" s="213"/>
      <c r="AX105" s="213"/>
      <c r="AY105" s="216" t="s">
        <v>101</v>
      </c>
      <c r="AZ105" s="213"/>
      <c r="BA105" s="213"/>
      <c r="BB105" s="213"/>
      <c r="BC105" s="213"/>
      <c r="BD105" s="213"/>
      <c r="BE105" s="217">
        <f>IF(N105="základní",J105,0)</f>
        <v>0</v>
      </c>
      <c r="BF105" s="217">
        <f>IF(N105="snížená",J105,0)</f>
        <v>0</v>
      </c>
      <c r="BG105" s="217">
        <f>IF(N105="zákl. přenesená",J105,0)</f>
        <v>0</v>
      </c>
      <c r="BH105" s="217">
        <f>IF(N105="sníž. přenesená",J105,0)</f>
        <v>0</v>
      </c>
      <c r="BI105" s="217">
        <f>IF(N105="nulová",J105,0)</f>
        <v>0</v>
      </c>
      <c r="BJ105" s="216" t="s">
        <v>88</v>
      </c>
      <c r="BK105" s="213"/>
      <c r="BL105" s="213"/>
      <c r="BM105" s="213"/>
    </row>
    <row r="106" s="2" customFormat="1" ht="18" customHeight="1">
      <c r="A106" s="41"/>
      <c r="B106" s="42"/>
      <c r="C106" s="43"/>
      <c r="D106" s="147" t="s">
        <v>144</v>
      </c>
      <c r="E106" s="140"/>
      <c r="F106" s="140"/>
      <c r="G106" s="43"/>
      <c r="H106" s="43"/>
      <c r="I106" s="43"/>
      <c r="J106" s="141">
        <v>0</v>
      </c>
      <c r="K106" s="43"/>
      <c r="L106" s="212"/>
      <c r="M106" s="213"/>
      <c r="N106" s="214" t="s">
        <v>45</v>
      </c>
      <c r="O106" s="213"/>
      <c r="P106" s="213"/>
      <c r="Q106" s="213"/>
      <c r="R106" s="213"/>
      <c r="S106" s="215"/>
      <c r="T106" s="215"/>
      <c r="U106" s="215"/>
      <c r="V106" s="215"/>
      <c r="W106" s="215"/>
      <c r="X106" s="215"/>
      <c r="Y106" s="215"/>
      <c r="Z106" s="215"/>
      <c r="AA106" s="215"/>
      <c r="AB106" s="215"/>
      <c r="AC106" s="215"/>
      <c r="AD106" s="215"/>
      <c r="AE106" s="215"/>
      <c r="AF106" s="213"/>
      <c r="AG106" s="213"/>
      <c r="AH106" s="213"/>
      <c r="AI106" s="213"/>
      <c r="AJ106" s="213"/>
      <c r="AK106" s="213"/>
      <c r="AL106" s="213"/>
      <c r="AM106" s="213"/>
      <c r="AN106" s="213"/>
      <c r="AO106" s="213"/>
      <c r="AP106" s="213"/>
      <c r="AQ106" s="213"/>
      <c r="AR106" s="213"/>
      <c r="AS106" s="213"/>
      <c r="AT106" s="213"/>
      <c r="AU106" s="213"/>
      <c r="AV106" s="213"/>
      <c r="AW106" s="213"/>
      <c r="AX106" s="213"/>
      <c r="AY106" s="216" t="s">
        <v>101</v>
      </c>
      <c r="AZ106" s="213"/>
      <c r="BA106" s="213"/>
      <c r="BB106" s="213"/>
      <c r="BC106" s="213"/>
      <c r="BD106" s="213"/>
      <c r="BE106" s="217">
        <f>IF(N106="základní",J106,0)</f>
        <v>0</v>
      </c>
      <c r="BF106" s="217">
        <f>IF(N106="snížená",J106,0)</f>
        <v>0</v>
      </c>
      <c r="BG106" s="217">
        <f>IF(N106="zákl. přenesená",J106,0)</f>
        <v>0</v>
      </c>
      <c r="BH106" s="217">
        <f>IF(N106="sníž. přenesená",J106,0)</f>
        <v>0</v>
      </c>
      <c r="BI106" s="217">
        <f>IF(N106="nulová",J106,0)</f>
        <v>0</v>
      </c>
      <c r="BJ106" s="216" t="s">
        <v>88</v>
      </c>
      <c r="BK106" s="213"/>
      <c r="BL106" s="213"/>
      <c r="BM106" s="213"/>
    </row>
    <row r="107" s="2" customFormat="1" ht="18" customHeight="1">
      <c r="A107" s="41"/>
      <c r="B107" s="42"/>
      <c r="C107" s="43"/>
      <c r="D107" s="147" t="s">
        <v>145</v>
      </c>
      <c r="E107" s="140"/>
      <c r="F107" s="140"/>
      <c r="G107" s="43"/>
      <c r="H107" s="43"/>
      <c r="I107" s="43"/>
      <c r="J107" s="141">
        <v>0</v>
      </c>
      <c r="K107" s="43"/>
      <c r="L107" s="212"/>
      <c r="M107" s="213"/>
      <c r="N107" s="214" t="s">
        <v>45</v>
      </c>
      <c r="O107" s="213"/>
      <c r="P107" s="213"/>
      <c r="Q107" s="213"/>
      <c r="R107" s="213"/>
      <c r="S107" s="215"/>
      <c r="T107" s="215"/>
      <c r="U107" s="215"/>
      <c r="V107" s="215"/>
      <c r="W107" s="215"/>
      <c r="X107" s="215"/>
      <c r="Y107" s="215"/>
      <c r="Z107" s="215"/>
      <c r="AA107" s="215"/>
      <c r="AB107" s="215"/>
      <c r="AC107" s="215"/>
      <c r="AD107" s="215"/>
      <c r="AE107" s="215"/>
      <c r="AF107" s="213"/>
      <c r="AG107" s="213"/>
      <c r="AH107" s="213"/>
      <c r="AI107" s="213"/>
      <c r="AJ107" s="213"/>
      <c r="AK107" s="213"/>
      <c r="AL107" s="213"/>
      <c r="AM107" s="213"/>
      <c r="AN107" s="213"/>
      <c r="AO107" s="213"/>
      <c r="AP107" s="213"/>
      <c r="AQ107" s="213"/>
      <c r="AR107" s="213"/>
      <c r="AS107" s="213"/>
      <c r="AT107" s="213"/>
      <c r="AU107" s="213"/>
      <c r="AV107" s="213"/>
      <c r="AW107" s="213"/>
      <c r="AX107" s="213"/>
      <c r="AY107" s="216" t="s">
        <v>101</v>
      </c>
      <c r="AZ107" s="213"/>
      <c r="BA107" s="213"/>
      <c r="BB107" s="213"/>
      <c r="BC107" s="213"/>
      <c r="BD107" s="213"/>
      <c r="BE107" s="217">
        <f>IF(N107="základní",J107,0)</f>
        <v>0</v>
      </c>
      <c r="BF107" s="217">
        <f>IF(N107="snížená",J107,0)</f>
        <v>0</v>
      </c>
      <c r="BG107" s="217">
        <f>IF(N107="zákl. přenesená",J107,0)</f>
        <v>0</v>
      </c>
      <c r="BH107" s="217">
        <f>IF(N107="sníž. přenesená",J107,0)</f>
        <v>0</v>
      </c>
      <c r="BI107" s="217">
        <f>IF(N107="nulová",J107,0)</f>
        <v>0</v>
      </c>
      <c r="BJ107" s="216" t="s">
        <v>88</v>
      </c>
      <c r="BK107" s="213"/>
      <c r="BL107" s="213"/>
      <c r="BM107" s="213"/>
    </row>
    <row r="108" s="2" customFormat="1" ht="18" customHeight="1">
      <c r="A108" s="41"/>
      <c r="B108" s="42"/>
      <c r="C108" s="43"/>
      <c r="D108" s="147" t="s">
        <v>146</v>
      </c>
      <c r="E108" s="140"/>
      <c r="F108" s="140"/>
      <c r="G108" s="43"/>
      <c r="H108" s="43"/>
      <c r="I108" s="43"/>
      <c r="J108" s="141">
        <v>0</v>
      </c>
      <c r="K108" s="43"/>
      <c r="L108" s="212"/>
      <c r="M108" s="213"/>
      <c r="N108" s="214" t="s">
        <v>45</v>
      </c>
      <c r="O108" s="213"/>
      <c r="P108" s="213"/>
      <c r="Q108" s="213"/>
      <c r="R108" s="213"/>
      <c r="S108" s="215"/>
      <c r="T108" s="215"/>
      <c r="U108" s="215"/>
      <c r="V108" s="215"/>
      <c r="W108" s="215"/>
      <c r="X108" s="215"/>
      <c r="Y108" s="215"/>
      <c r="Z108" s="215"/>
      <c r="AA108" s="215"/>
      <c r="AB108" s="215"/>
      <c r="AC108" s="215"/>
      <c r="AD108" s="215"/>
      <c r="AE108" s="215"/>
      <c r="AF108" s="213"/>
      <c r="AG108" s="213"/>
      <c r="AH108" s="213"/>
      <c r="AI108" s="213"/>
      <c r="AJ108" s="213"/>
      <c r="AK108" s="213"/>
      <c r="AL108" s="213"/>
      <c r="AM108" s="213"/>
      <c r="AN108" s="213"/>
      <c r="AO108" s="213"/>
      <c r="AP108" s="213"/>
      <c r="AQ108" s="213"/>
      <c r="AR108" s="213"/>
      <c r="AS108" s="213"/>
      <c r="AT108" s="213"/>
      <c r="AU108" s="213"/>
      <c r="AV108" s="213"/>
      <c r="AW108" s="213"/>
      <c r="AX108" s="213"/>
      <c r="AY108" s="216" t="s">
        <v>101</v>
      </c>
      <c r="AZ108" s="213"/>
      <c r="BA108" s="213"/>
      <c r="BB108" s="213"/>
      <c r="BC108" s="213"/>
      <c r="BD108" s="213"/>
      <c r="BE108" s="217">
        <f>IF(N108="základní",J108,0)</f>
        <v>0</v>
      </c>
      <c r="BF108" s="217">
        <f>IF(N108="snížená",J108,0)</f>
        <v>0</v>
      </c>
      <c r="BG108" s="217">
        <f>IF(N108="zákl. přenesená",J108,0)</f>
        <v>0</v>
      </c>
      <c r="BH108" s="217">
        <f>IF(N108="sníž. přenesená",J108,0)</f>
        <v>0</v>
      </c>
      <c r="BI108" s="217">
        <f>IF(N108="nulová",J108,0)</f>
        <v>0</v>
      </c>
      <c r="BJ108" s="216" t="s">
        <v>88</v>
      </c>
      <c r="BK108" s="213"/>
      <c r="BL108" s="213"/>
      <c r="BM108" s="213"/>
    </row>
    <row r="109" s="2" customFormat="1" ht="18" customHeight="1">
      <c r="A109" s="41"/>
      <c r="B109" s="42"/>
      <c r="C109" s="43"/>
      <c r="D109" s="147" t="s">
        <v>147</v>
      </c>
      <c r="E109" s="140"/>
      <c r="F109" s="140"/>
      <c r="G109" s="43"/>
      <c r="H109" s="43"/>
      <c r="I109" s="43"/>
      <c r="J109" s="141">
        <v>0</v>
      </c>
      <c r="K109" s="43"/>
      <c r="L109" s="212"/>
      <c r="M109" s="213"/>
      <c r="N109" s="214" t="s">
        <v>45</v>
      </c>
      <c r="O109" s="213"/>
      <c r="P109" s="213"/>
      <c r="Q109" s="213"/>
      <c r="R109" s="213"/>
      <c r="S109" s="215"/>
      <c r="T109" s="215"/>
      <c r="U109" s="215"/>
      <c r="V109" s="215"/>
      <c r="W109" s="215"/>
      <c r="X109" s="215"/>
      <c r="Y109" s="215"/>
      <c r="Z109" s="215"/>
      <c r="AA109" s="215"/>
      <c r="AB109" s="215"/>
      <c r="AC109" s="215"/>
      <c r="AD109" s="215"/>
      <c r="AE109" s="215"/>
      <c r="AF109" s="213"/>
      <c r="AG109" s="213"/>
      <c r="AH109" s="213"/>
      <c r="AI109" s="213"/>
      <c r="AJ109" s="213"/>
      <c r="AK109" s="213"/>
      <c r="AL109" s="213"/>
      <c r="AM109" s="213"/>
      <c r="AN109" s="213"/>
      <c r="AO109" s="213"/>
      <c r="AP109" s="213"/>
      <c r="AQ109" s="213"/>
      <c r="AR109" s="213"/>
      <c r="AS109" s="213"/>
      <c r="AT109" s="213"/>
      <c r="AU109" s="213"/>
      <c r="AV109" s="213"/>
      <c r="AW109" s="213"/>
      <c r="AX109" s="213"/>
      <c r="AY109" s="216" t="s">
        <v>101</v>
      </c>
      <c r="AZ109" s="213"/>
      <c r="BA109" s="213"/>
      <c r="BB109" s="213"/>
      <c r="BC109" s="213"/>
      <c r="BD109" s="213"/>
      <c r="BE109" s="217">
        <f>IF(N109="základní",J109,0)</f>
        <v>0</v>
      </c>
      <c r="BF109" s="217">
        <f>IF(N109="snížená",J109,0)</f>
        <v>0</v>
      </c>
      <c r="BG109" s="217">
        <f>IF(N109="zákl. přenesená",J109,0)</f>
        <v>0</v>
      </c>
      <c r="BH109" s="217">
        <f>IF(N109="sníž. přenesená",J109,0)</f>
        <v>0</v>
      </c>
      <c r="BI109" s="217">
        <f>IF(N109="nulová",J109,0)</f>
        <v>0</v>
      </c>
      <c r="BJ109" s="216" t="s">
        <v>88</v>
      </c>
      <c r="BK109" s="213"/>
      <c r="BL109" s="213"/>
      <c r="BM109" s="213"/>
    </row>
    <row r="110" s="2" customFormat="1" ht="18" customHeight="1">
      <c r="A110" s="41"/>
      <c r="B110" s="42"/>
      <c r="C110" s="43"/>
      <c r="D110" s="140" t="s">
        <v>148</v>
      </c>
      <c r="E110" s="43"/>
      <c r="F110" s="43"/>
      <c r="G110" s="43"/>
      <c r="H110" s="43"/>
      <c r="I110" s="43"/>
      <c r="J110" s="141">
        <f>ROUND(J30*T110,2)</f>
        <v>0</v>
      </c>
      <c r="K110" s="43"/>
      <c r="L110" s="212"/>
      <c r="M110" s="213"/>
      <c r="N110" s="214" t="s">
        <v>45</v>
      </c>
      <c r="O110" s="213"/>
      <c r="P110" s="213"/>
      <c r="Q110" s="213"/>
      <c r="R110" s="213"/>
      <c r="S110" s="215"/>
      <c r="T110" s="215"/>
      <c r="U110" s="215"/>
      <c r="V110" s="215"/>
      <c r="W110" s="215"/>
      <c r="X110" s="215"/>
      <c r="Y110" s="215"/>
      <c r="Z110" s="215"/>
      <c r="AA110" s="215"/>
      <c r="AB110" s="215"/>
      <c r="AC110" s="215"/>
      <c r="AD110" s="215"/>
      <c r="AE110" s="215"/>
      <c r="AF110" s="213"/>
      <c r="AG110" s="213"/>
      <c r="AH110" s="213"/>
      <c r="AI110" s="213"/>
      <c r="AJ110" s="213"/>
      <c r="AK110" s="213"/>
      <c r="AL110" s="213"/>
      <c r="AM110" s="213"/>
      <c r="AN110" s="213"/>
      <c r="AO110" s="213"/>
      <c r="AP110" s="213"/>
      <c r="AQ110" s="213"/>
      <c r="AR110" s="213"/>
      <c r="AS110" s="213"/>
      <c r="AT110" s="213"/>
      <c r="AU110" s="213"/>
      <c r="AV110" s="213"/>
      <c r="AW110" s="213"/>
      <c r="AX110" s="213"/>
      <c r="AY110" s="216" t="s">
        <v>149</v>
      </c>
      <c r="AZ110" s="213"/>
      <c r="BA110" s="213"/>
      <c r="BB110" s="213"/>
      <c r="BC110" s="213"/>
      <c r="BD110" s="213"/>
      <c r="BE110" s="217">
        <f>IF(N110="základní",J110,0)</f>
        <v>0</v>
      </c>
      <c r="BF110" s="217">
        <f>IF(N110="snížená",J110,0)</f>
        <v>0</v>
      </c>
      <c r="BG110" s="217">
        <f>IF(N110="zákl. přenesená",J110,0)</f>
        <v>0</v>
      </c>
      <c r="BH110" s="217">
        <f>IF(N110="sníž. přenesená",J110,0)</f>
        <v>0</v>
      </c>
      <c r="BI110" s="217">
        <f>IF(N110="nulová",J110,0)</f>
        <v>0</v>
      </c>
      <c r="BJ110" s="216" t="s">
        <v>88</v>
      </c>
      <c r="BK110" s="213"/>
      <c r="BL110" s="213"/>
      <c r="BM110" s="213"/>
    </row>
    <row r="111" s="2" customFormat="1">
      <c r="A111" s="41"/>
      <c r="B111" s="42"/>
      <c r="C111" s="43"/>
      <c r="D111" s="43"/>
      <c r="E111" s="43"/>
      <c r="F111" s="43"/>
      <c r="G111" s="43"/>
      <c r="H111" s="43"/>
      <c r="I111" s="43"/>
      <c r="J111" s="43"/>
      <c r="K111" s="43"/>
      <c r="L111" s="66"/>
      <c r="S111" s="41"/>
      <c r="T111" s="41"/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</row>
    <row r="112" s="2" customFormat="1" ht="29.28" customHeight="1">
      <c r="A112" s="41"/>
      <c r="B112" s="42"/>
      <c r="C112" s="151" t="s">
        <v>111</v>
      </c>
      <c r="D112" s="152"/>
      <c r="E112" s="152"/>
      <c r="F112" s="152"/>
      <c r="G112" s="152"/>
      <c r="H112" s="152"/>
      <c r="I112" s="152"/>
      <c r="J112" s="153">
        <f>ROUND(J96+J104,2)</f>
        <v>0</v>
      </c>
      <c r="K112" s="152"/>
      <c r="L112" s="66"/>
      <c r="S112" s="41"/>
      <c r="T112" s="41"/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</row>
    <row r="113" s="2" customFormat="1" ht="6.96" customHeight="1">
      <c r="A113" s="41"/>
      <c r="B113" s="69"/>
      <c r="C113" s="70"/>
      <c r="D113" s="70"/>
      <c r="E113" s="70"/>
      <c r="F113" s="70"/>
      <c r="G113" s="70"/>
      <c r="H113" s="70"/>
      <c r="I113" s="70"/>
      <c r="J113" s="70"/>
      <c r="K113" s="70"/>
      <c r="L113" s="66"/>
      <c r="S113" s="41"/>
      <c r="T113" s="41"/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</row>
    <row r="117" s="2" customFormat="1" ht="6.96" customHeight="1">
      <c r="A117" s="41"/>
      <c r="B117" s="71"/>
      <c r="C117" s="72"/>
      <c r="D117" s="72"/>
      <c r="E117" s="72"/>
      <c r="F117" s="72"/>
      <c r="G117" s="72"/>
      <c r="H117" s="72"/>
      <c r="I117" s="72"/>
      <c r="J117" s="72"/>
      <c r="K117" s="72"/>
      <c r="L117" s="66"/>
      <c r="S117" s="41"/>
      <c r="T117" s="41"/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  <c r="AE117" s="41"/>
    </row>
    <row r="118" s="2" customFormat="1" ht="24.96" customHeight="1">
      <c r="A118" s="41"/>
      <c r="B118" s="42"/>
      <c r="C118" s="24" t="s">
        <v>150</v>
      </c>
      <c r="D118" s="43"/>
      <c r="E118" s="43"/>
      <c r="F118" s="43"/>
      <c r="G118" s="43"/>
      <c r="H118" s="43"/>
      <c r="I118" s="43"/>
      <c r="J118" s="43"/>
      <c r="K118" s="43"/>
      <c r="L118" s="66"/>
      <c r="S118" s="41"/>
      <c r="T118" s="41"/>
      <c r="U118" s="41"/>
      <c r="V118" s="41"/>
      <c r="W118" s="41"/>
      <c r="X118" s="41"/>
      <c r="Y118" s="41"/>
      <c r="Z118" s="41"/>
      <c r="AA118" s="41"/>
      <c r="AB118" s="41"/>
      <c r="AC118" s="41"/>
      <c r="AD118" s="41"/>
      <c r="AE118" s="41"/>
    </row>
    <row r="119" s="2" customFormat="1" ht="6.96" customHeight="1">
      <c r="A119" s="41"/>
      <c r="B119" s="42"/>
      <c r="C119" s="43"/>
      <c r="D119" s="43"/>
      <c r="E119" s="43"/>
      <c r="F119" s="43"/>
      <c r="G119" s="43"/>
      <c r="H119" s="43"/>
      <c r="I119" s="43"/>
      <c r="J119" s="43"/>
      <c r="K119" s="43"/>
      <c r="L119" s="66"/>
      <c r="S119" s="41"/>
      <c r="T119" s="41"/>
      <c r="U119" s="41"/>
      <c r="V119" s="41"/>
      <c r="W119" s="41"/>
      <c r="X119" s="41"/>
      <c r="Y119" s="41"/>
      <c r="Z119" s="41"/>
      <c r="AA119" s="41"/>
      <c r="AB119" s="41"/>
      <c r="AC119" s="41"/>
      <c r="AD119" s="41"/>
      <c r="AE119" s="41"/>
    </row>
    <row r="120" s="2" customFormat="1" ht="12" customHeight="1">
      <c r="A120" s="41"/>
      <c r="B120" s="42"/>
      <c r="C120" s="33" t="s">
        <v>16</v>
      </c>
      <c r="D120" s="43"/>
      <c r="E120" s="43"/>
      <c r="F120" s="43"/>
      <c r="G120" s="43"/>
      <c r="H120" s="43"/>
      <c r="I120" s="43"/>
      <c r="J120" s="43"/>
      <c r="K120" s="43"/>
      <c r="L120" s="66"/>
      <c r="S120" s="41"/>
      <c r="T120" s="41"/>
      <c r="U120" s="41"/>
      <c r="V120" s="41"/>
      <c r="W120" s="41"/>
      <c r="X120" s="41"/>
      <c r="Y120" s="41"/>
      <c r="Z120" s="41"/>
      <c r="AA120" s="41"/>
      <c r="AB120" s="41"/>
      <c r="AC120" s="41"/>
      <c r="AD120" s="41"/>
      <c r="AE120" s="41"/>
    </row>
    <row r="121" s="2" customFormat="1" ht="16.5" customHeight="1">
      <c r="A121" s="41"/>
      <c r="B121" s="42"/>
      <c r="C121" s="43"/>
      <c r="D121" s="43"/>
      <c r="E121" s="194" t="str">
        <f>E7</f>
        <v>Rozšíření garáže</v>
      </c>
      <c r="F121" s="33"/>
      <c r="G121" s="33"/>
      <c r="H121" s="33"/>
      <c r="I121" s="43"/>
      <c r="J121" s="43"/>
      <c r="K121" s="43"/>
      <c r="L121" s="66"/>
      <c r="S121" s="41"/>
      <c r="T121" s="41"/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</row>
    <row r="122" s="2" customFormat="1" ht="12" customHeight="1">
      <c r="A122" s="41"/>
      <c r="B122" s="42"/>
      <c r="C122" s="33" t="s">
        <v>113</v>
      </c>
      <c r="D122" s="43"/>
      <c r="E122" s="43"/>
      <c r="F122" s="43"/>
      <c r="G122" s="43"/>
      <c r="H122" s="43"/>
      <c r="I122" s="43"/>
      <c r="J122" s="43"/>
      <c r="K122" s="43"/>
      <c r="L122" s="66"/>
      <c r="S122" s="41"/>
      <c r="T122" s="41"/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</row>
    <row r="123" s="2" customFormat="1" ht="16.5" customHeight="1">
      <c r="A123" s="41"/>
      <c r="B123" s="42"/>
      <c r="C123" s="43"/>
      <c r="D123" s="43"/>
      <c r="E123" s="79" t="str">
        <f>E9</f>
        <v>2025/13-04 - Příjezdová komunikace ke garáži</v>
      </c>
      <c r="F123" s="43"/>
      <c r="G123" s="43"/>
      <c r="H123" s="43"/>
      <c r="I123" s="43"/>
      <c r="J123" s="43"/>
      <c r="K123" s="43"/>
      <c r="L123" s="66"/>
      <c r="S123" s="41"/>
      <c r="T123" s="41"/>
      <c r="U123" s="41"/>
      <c r="V123" s="41"/>
      <c r="W123" s="41"/>
      <c r="X123" s="41"/>
      <c r="Y123" s="41"/>
      <c r="Z123" s="41"/>
      <c r="AA123" s="41"/>
      <c r="AB123" s="41"/>
      <c r="AC123" s="41"/>
      <c r="AD123" s="41"/>
      <c r="AE123" s="41"/>
    </row>
    <row r="124" s="2" customFormat="1" ht="6.96" customHeight="1">
      <c r="A124" s="41"/>
      <c r="B124" s="42"/>
      <c r="C124" s="43"/>
      <c r="D124" s="43"/>
      <c r="E124" s="43"/>
      <c r="F124" s="43"/>
      <c r="G124" s="43"/>
      <c r="H124" s="43"/>
      <c r="I124" s="43"/>
      <c r="J124" s="43"/>
      <c r="K124" s="43"/>
      <c r="L124" s="66"/>
      <c r="S124" s="41"/>
      <c r="T124" s="41"/>
      <c r="U124" s="41"/>
      <c r="V124" s="41"/>
      <c r="W124" s="41"/>
      <c r="X124" s="41"/>
      <c r="Y124" s="41"/>
      <c r="Z124" s="41"/>
      <c r="AA124" s="41"/>
      <c r="AB124" s="41"/>
      <c r="AC124" s="41"/>
      <c r="AD124" s="41"/>
      <c r="AE124" s="41"/>
    </row>
    <row r="125" s="2" customFormat="1" ht="12" customHeight="1">
      <c r="A125" s="41"/>
      <c r="B125" s="42"/>
      <c r="C125" s="33" t="s">
        <v>20</v>
      </c>
      <c r="D125" s="43"/>
      <c r="E125" s="43"/>
      <c r="F125" s="28" t="str">
        <f>F12</f>
        <v>Libkovice pod Řípem</v>
      </c>
      <c r="G125" s="43"/>
      <c r="H125" s="43"/>
      <c r="I125" s="33" t="s">
        <v>22</v>
      </c>
      <c r="J125" s="82" t="str">
        <f>IF(J12="","",J12)</f>
        <v>5. 5. 2025</v>
      </c>
      <c r="K125" s="43"/>
      <c r="L125" s="66"/>
      <c r="S125" s="41"/>
      <c r="T125" s="41"/>
      <c r="U125" s="41"/>
      <c r="V125" s="41"/>
      <c r="W125" s="41"/>
      <c r="X125" s="41"/>
      <c r="Y125" s="41"/>
      <c r="Z125" s="41"/>
      <c r="AA125" s="41"/>
      <c r="AB125" s="41"/>
      <c r="AC125" s="41"/>
      <c r="AD125" s="41"/>
      <c r="AE125" s="41"/>
    </row>
    <row r="126" s="2" customFormat="1" ht="6.96" customHeight="1">
      <c r="A126" s="41"/>
      <c r="B126" s="42"/>
      <c r="C126" s="43"/>
      <c r="D126" s="43"/>
      <c r="E126" s="43"/>
      <c r="F126" s="43"/>
      <c r="G126" s="43"/>
      <c r="H126" s="43"/>
      <c r="I126" s="43"/>
      <c r="J126" s="43"/>
      <c r="K126" s="43"/>
      <c r="L126" s="66"/>
      <c r="S126" s="41"/>
      <c r="T126" s="41"/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  <c r="AE126" s="41"/>
    </row>
    <row r="127" s="2" customFormat="1" ht="25.65" customHeight="1">
      <c r="A127" s="41"/>
      <c r="B127" s="42"/>
      <c r="C127" s="33" t="s">
        <v>24</v>
      </c>
      <c r="D127" s="43"/>
      <c r="E127" s="43"/>
      <c r="F127" s="28" t="str">
        <f>E15</f>
        <v>Obec Libkovice pod Řípem</v>
      </c>
      <c r="G127" s="43"/>
      <c r="H127" s="43"/>
      <c r="I127" s="33" t="s">
        <v>30</v>
      </c>
      <c r="J127" s="37" t="str">
        <f>E21</f>
        <v>Jaroslav Skalic Projektování staveb</v>
      </c>
      <c r="K127" s="43"/>
      <c r="L127" s="66"/>
      <c r="S127" s="41"/>
      <c r="T127" s="41"/>
      <c r="U127" s="41"/>
      <c r="V127" s="41"/>
      <c r="W127" s="41"/>
      <c r="X127" s="41"/>
      <c r="Y127" s="41"/>
      <c r="Z127" s="41"/>
      <c r="AA127" s="41"/>
      <c r="AB127" s="41"/>
      <c r="AC127" s="41"/>
      <c r="AD127" s="41"/>
      <c r="AE127" s="41"/>
    </row>
    <row r="128" s="2" customFormat="1" ht="15.15" customHeight="1">
      <c r="A128" s="41"/>
      <c r="B128" s="42"/>
      <c r="C128" s="33" t="s">
        <v>28</v>
      </c>
      <c r="D128" s="43"/>
      <c r="E128" s="43"/>
      <c r="F128" s="28" t="str">
        <f>IF(E18="","",E18)</f>
        <v>Vyplň údaj</v>
      </c>
      <c r="G128" s="43"/>
      <c r="H128" s="43"/>
      <c r="I128" s="33" t="s">
        <v>33</v>
      </c>
      <c r="J128" s="37" t="str">
        <f>E24</f>
        <v>Roman Šácha</v>
      </c>
      <c r="K128" s="43"/>
      <c r="L128" s="66"/>
      <c r="S128" s="41"/>
      <c r="T128" s="41"/>
      <c r="U128" s="41"/>
      <c r="V128" s="41"/>
      <c r="W128" s="41"/>
      <c r="X128" s="41"/>
      <c r="Y128" s="41"/>
      <c r="Z128" s="41"/>
      <c r="AA128" s="41"/>
      <c r="AB128" s="41"/>
      <c r="AC128" s="41"/>
      <c r="AD128" s="41"/>
      <c r="AE128" s="41"/>
    </row>
    <row r="129" s="2" customFormat="1" ht="10.32" customHeight="1">
      <c r="A129" s="41"/>
      <c r="B129" s="42"/>
      <c r="C129" s="43"/>
      <c r="D129" s="43"/>
      <c r="E129" s="43"/>
      <c r="F129" s="43"/>
      <c r="G129" s="43"/>
      <c r="H129" s="43"/>
      <c r="I129" s="43"/>
      <c r="J129" s="43"/>
      <c r="K129" s="43"/>
      <c r="L129" s="66"/>
      <c r="S129" s="41"/>
      <c r="T129" s="41"/>
      <c r="U129" s="41"/>
      <c r="V129" s="41"/>
      <c r="W129" s="41"/>
      <c r="X129" s="41"/>
      <c r="Y129" s="41"/>
      <c r="Z129" s="41"/>
      <c r="AA129" s="41"/>
      <c r="AB129" s="41"/>
      <c r="AC129" s="41"/>
      <c r="AD129" s="41"/>
      <c r="AE129" s="41"/>
    </row>
    <row r="130" s="11" customFormat="1" ht="29.28" customHeight="1">
      <c r="A130" s="218"/>
      <c r="B130" s="219"/>
      <c r="C130" s="220" t="s">
        <v>151</v>
      </c>
      <c r="D130" s="221" t="s">
        <v>65</v>
      </c>
      <c r="E130" s="221" t="s">
        <v>61</v>
      </c>
      <c r="F130" s="221" t="s">
        <v>62</v>
      </c>
      <c r="G130" s="221" t="s">
        <v>152</v>
      </c>
      <c r="H130" s="221" t="s">
        <v>153</v>
      </c>
      <c r="I130" s="221" t="s">
        <v>154</v>
      </c>
      <c r="J130" s="222" t="s">
        <v>118</v>
      </c>
      <c r="K130" s="223" t="s">
        <v>155</v>
      </c>
      <c r="L130" s="224"/>
      <c r="M130" s="103" t="s">
        <v>1</v>
      </c>
      <c r="N130" s="104" t="s">
        <v>44</v>
      </c>
      <c r="O130" s="104" t="s">
        <v>156</v>
      </c>
      <c r="P130" s="104" t="s">
        <v>157</v>
      </c>
      <c r="Q130" s="104" t="s">
        <v>158</v>
      </c>
      <c r="R130" s="104" t="s">
        <v>159</v>
      </c>
      <c r="S130" s="104" t="s">
        <v>160</v>
      </c>
      <c r="T130" s="105" t="s">
        <v>161</v>
      </c>
      <c r="U130" s="218"/>
      <c r="V130" s="218"/>
      <c r="W130" s="218"/>
      <c r="X130" s="218"/>
      <c r="Y130" s="218"/>
      <c r="Z130" s="218"/>
      <c r="AA130" s="218"/>
      <c r="AB130" s="218"/>
      <c r="AC130" s="218"/>
      <c r="AD130" s="218"/>
      <c r="AE130" s="218"/>
    </row>
    <row r="131" s="2" customFormat="1" ht="22.8" customHeight="1">
      <c r="A131" s="41"/>
      <c r="B131" s="42"/>
      <c r="C131" s="110" t="s">
        <v>162</v>
      </c>
      <c r="D131" s="43"/>
      <c r="E131" s="43"/>
      <c r="F131" s="43"/>
      <c r="G131" s="43"/>
      <c r="H131" s="43"/>
      <c r="I131" s="43"/>
      <c r="J131" s="225">
        <f>BK131</f>
        <v>0</v>
      </c>
      <c r="K131" s="43"/>
      <c r="L131" s="44"/>
      <c r="M131" s="106"/>
      <c r="N131" s="226"/>
      <c r="O131" s="107"/>
      <c r="P131" s="227">
        <f>P132</f>
        <v>0</v>
      </c>
      <c r="Q131" s="107"/>
      <c r="R131" s="227">
        <f>R132</f>
        <v>257.56998129999999</v>
      </c>
      <c r="S131" s="107"/>
      <c r="T131" s="228">
        <f>T132</f>
        <v>0</v>
      </c>
      <c r="U131" s="41"/>
      <c r="V131" s="41"/>
      <c r="W131" s="41"/>
      <c r="X131" s="41"/>
      <c r="Y131" s="41"/>
      <c r="Z131" s="41"/>
      <c r="AA131" s="41"/>
      <c r="AB131" s="41"/>
      <c r="AC131" s="41"/>
      <c r="AD131" s="41"/>
      <c r="AE131" s="41"/>
      <c r="AT131" s="18" t="s">
        <v>79</v>
      </c>
      <c r="AU131" s="18" t="s">
        <v>120</v>
      </c>
      <c r="BK131" s="229">
        <f>BK132</f>
        <v>0</v>
      </c>
    </row>
    <row r="132" s="12" customFormat="1" ht="25.92" customHeight="1">
      <c r="A132" s="12"/>
      <c r="B132" s="230"/>
      <c r="C132" s="231"/>
      <c r="D132" s="232" t="s">
        <v>79</v>
      </c>
      <c r="E132" s="233" t="s">
        <v>163</v>
      </c>
      <c r="F132" s="233" t="s">
        <v>164</v>
      </c>
      <c r="G132" s="231"/>
      <c r="H132" s="231"/>
      <c r="I132" s="234"/>
      <c r="J132" s="235">
        <f>BK132</f>
        <v>0</v>
      </c>
      <c r="K132" s="231"/>
      <c r="L132" s="236"/>
      <c r="M132" s="237"/>
      <c r="N132" s="238"/>
      <c r="O132" s="238"/>
      <c r="P132" s="239">
        <f>P133+P162+P188+P199</f>
        <v>0</v>
      </c>
      <c r="Q132" s="238"/>
      <c r="R132" s="239">
        <f>R133+R162+R188+R199</f>
        <v>257.56998129999999</v>
      </c>
      <c r="S132" s="238"/>
      <c r="T132" s="240">
        <f>T133+T162+T188+T199</f>
        <v>0</v>
      </c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R132" s="241" t="s">
        <v>88</v>
      </c>
      <c r="AT132" s="242" t="s">
        <v>79</v>
      </c>
      <c r="AU132" s="242" t="s">
        <v>80</v>
      </c>
      <c r="AY132" s="241" t="s">
        <v>165</v>
      </c>
      <c r="BK132" s="243">
        <f>BK133+BK162+BK188+BK199</f>
        <v>0</v>
      </c>
    </row>
    <row r="133" s="12" customFormat="1" ht="22.8" customHeight="1">
      <c r="A133" s="12"/>
      <c r="B133" s="230"/>
      <c r="C133" s="231"/>
      <c r="D133" s="232" t="s">
        <v>79</v>
      </c>
      <c r="E133" s="244" t="s">
        <v>88</v>
      </c>
      <c r="F133" s="244" t="s">
        <v>166</v>
      </c>
      <c r="G133" s="231"/>
      <c r="H133" s="231"/>
      <c r="I133" s="234"/>
      <c r="J133" s="245">
        <f>BK133</f>
        <v>0</v>
      </c>
      <c r="K133" s="231"/>
      <c r="L133" s="236"/>
      <c r="M133" s="237"/>
      <c r="N133" s="238"/>
      <c r="O133" s="238"/>
      <c r="P133" s="239">
        <f>SUM(P134:P161)</f>
        <v>0</v>
      </c>
      <c r="Q133" s="238"/>
      <c r="R133" s="239">
        <f>SUM(R134:R161)</f>
        <v>0</v>
      </c>
      <c r="S133" s="238"/>
      <c r="T133" s="240">
        <f>SUM(T134:T161)</f>
        <v>0</v>
      </c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R133" s="241" t="s">
        <v>88</v>
      </c>
      <c r="AT133" s="242" t="s">
        <v>79</v>
      </c>
      <c r="AU133" s="242" t="s">
        <v>88</v>
      </c>
      <c r="AY133" s="241" t="s">
        <v>165</v>
      </c>
      <c r="BK133" s="243">
        <f>SUM(BK134:BK161)</f>
        <v>0</v>
      </c>
    </row>
    <row r="134" s="2" customFormat="1" ht="33" customHeight="1">
      <c r="A134" s="41"/>
      <c r="B134" s="42"/>
      <c r="C134" s="246" t="s">
        <v>88</v>
      </c>
      <c r="D134" s="246" t="s">
        <v>167</v>
      </c>
      <c r="E134" s="247" t="s">
        <v>896</v>
      </c>
      <c r="F134" s="248" t="s">
        <v>897</v>
      </c>
      <c r="G134" s="249" t="s">
        <v>188</v>
      </c>
      <c r="H134" s="250">
        <v>93.426000000000002</v>
      </c>
      <c r="I134" s="251"/>
      <c r="J134" s="252">
        <f>ROUND(I134*H134,2)</f>
        <v>0</v>
      </c>
      <c r="K134" s="253"/>
      <c r="L134" s="44"/>
      <c r="M134" s="254" t="s">
        <v>1</v>
      </c>
      <c r="N134" s="255" t="s">
        <v>45</v>
      </c>
      <c r="O134" s="94"/>
      <c r="P134" s="256">
        <f>O134*H134</f>
        <v>0</v>
      </c>
      <c r="Q134" s="256">
        <v>0</v>
      </c>
      <c r="R134" s="256">
        <f>Q134*H134</f>
        <v>0</v>
      </c>
      <c r="S134" s="256">
        <v>0</v>
      </c>
      <c r="T134" s="257">
        <f>S134*H134</f>
        <v>0</v>
      </c>
      <c r="U134" s="41"/>
      <c r="V134" s="41"/>
      <c r="W134" s="41"/>
      <c r="X134" s="41"/>
      <c r="Y134" s="41"/>
      <c r="Z134" s="41"/>
      <c r="AA134" s="41"/>
      <c r="AB134" s="41"/>
      <c r="AC134" s="41"/>
      <c r="AD134" s="41"/>
      <c r="AE134" s="41"/>
      <c r="AR134" s="258" t="s">
        <v>171</v>
      </c>
      <c r="AT134" s="258" t="s">
        <v>167</v>
      </c>
      <c r="AU134" s="258" t="s">
        <v>90</v>
      </c>
      <c r="AY134" s="18" t="s">
        <v>165</v>
      </c>
      <c r="BE134" s="146">
        <f>IF(N134="základní",J134,0)</f>
        <v>0</v>
      </c>
      <c r="BF134" s="146">
        <f>IF(N134="snížená",J134,0)</f>
        <v>0</v>
      </c>
      <c r="BG134" s="146">
        <f>IF(N134="zákl. přenesená",J134,0)</f>
        <v>0</v>
      </c>
      <c r="BH134" s="146">
        <f>IF(N134="sníž. přenesená",J134,0)</f>
        <v>0</v>
      </c>
      <c r="BI134" s="146">
        <f>IF(N134="nulová",J134,0)</f>
        <v>0</v>
      </c>
      <c r="BJ134" s="18" t="s">
        <v>88</v>
      </c>
      <c r="BK134" s="146">
        <f>ROUND(I134*H134,2)</f>
        <v>0</v>
      </c>
      <c r="BL134" s="18" t="s">
        <v>171</v>
      </c>
      <c r="BM134" s="258" t="s">
        <v>898</v>
      </c>
    </row>
    <row r="135" s="14" customFormat="1">
      <c r="A135" s="14"/>
      <c r="B135" s="270"/>
      <c r="C135" s="271"/>
      <c r="D135" s="261" t="s">
        <v>173</v>
      </c>
      <c r="E135" s="272" t="s">
        <v>1</v>
      </c>
      <c r="F135" s="273" t="s">
        <v>899</v>
      </c>
      <c r="G135" s="271"/>
      <c r="H135" s="274">
        <v>93.426000000000002</v>
      </c>
      <c r="I135" s="275"/>
      <c r="J135" s="271"/>
      <c r="K135" s="271"/>
      <c r="L135" s="276"/>
      <c r="M135" s="277"/>
      <c r="N135" s="278"/>
      <c r="O135" s="278"/>
      <c r="P135" s="278"/>
      <c r="Q135" s="278"/>
      <c r="R135" s="278"/>
      <c r="S135" s="278"/>
      <c r="T135" s="279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T135" s="280" t="s">
        <v>173</v>
      </c>
      <c r="AU135" s="280" t="s">
        <v>90</v>
      </c>
      <c r="AV135" s="14" t="s">
        <v>90</v>
      </c>
      <c r="AW135" s="14" t="s">
        <v>32</v>
      </c>
      <c r="AX135" s="14" t="s">
        <v>80</v>
      </c>
      <c r="AY135" s="280" t="s">
        <v>165</v>
      </c>
    </row>
    <row r="136" s="15" customFormat="1">
      <c r="A136" s="15"/>
      <c r="B136" s="281"/>
      <c r="C136" s="282"/>
      <c r="D136" s="261" t="s">
        <v>173</v>
      </c>
      <c r="E136" s="283" t="s">
        <v>1</v>
      </c>
      <c r="F136" s="284" t="s">
        <v>176</v>
      </c>
      <c r="G136" s="282"/>
      <c r="H136" s="285">
        <v>93.426000000000002</v>
      </c>
      <c r="I136" s="286"/>
      <c r="J136" s="282"/>
      <c r="K136" s="282"/>
      <c r="L136" s="287"/>
      <c r="M136" s="288"/>
      <c r="N136" s="289"/>
      <c r="O136" s="289"/>
      <c r="P136" s="289"/>
      <c r="Q136" s="289"/>
      <c r="R136" s="289"/>
      <c r="S136" s="289"/>
      <c r="T136" s="290"/>
      <c r="U136" s="15"/>
      <c r="V136" s="15"/>
      <c r="W136" s="15"/>
      <c r="X136" s="15"/>
      <c r="Y136" s="15"/>
      <c r="Z136" s="15"/>
      <c r="AA136" s="15"/>
      <c r="AB136" s="15"/>
      <c r="AC136" s="15"/>
      <c r="AD136" s="15"/>
      <c r="AE136" s="15"/>
      <c r="AT136" s="291" t="s">
        <v>173</v>
      </c>
      <c r="AU136" s="291" t="s">
        <v>90</v>
      </c>
      <c r="AV136" s="15" t="s">
        <v>177</v>
      </c>
      <c r="AW136" s="15" t="s">
        <v>32</v>
      </c>
      <c r="AX136" s="15" t="s">
        <v>80</v>
      </c>
      <c r="AY136" s="291" t="s">
        <v>165</v>
      </c>
    </row>
    <row r="137" s="16" customFormat="1">
      <c r="A137" s="16"/>
      <c r="B137" s="292"/>
      <c r="C137" s="293"/>
      <c r="D137" s="261" t="s">
        <v>173</v>
      </c>
      <c r="E137" s="294" t="s">
        <v>1</v>
      </c>
      <c r="F137" s="295" t="s">
        <v>178</v>
      </c>
      <c r="G137" s="293"/>
      <c r="H137" s="296">
        <v>93.426000000000002</v>
      </c>
      <c r="I137" s="297"/>
      <c r="J137" s="293"/>
      <c r="K137" s="293"/>
      <c r="L137" s="298"/>
      <c r="M137" s="299"/>
      <c r="N137" s="300"/>
      <c r="O137" s="300"/>
      <c r="P137" s="300"/>
      <c r="Q137" s="300"/>
      <c r="R137" s="300"/>
      <c r="S137" s="300"/>
      <c r="T137" s="301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T137" s="302" t="s">
        <v>173</v>
      </c>
      <c r="AU137" s="302" t="s">
        <v>90</v>
      </c>
      <c r="AV137" s="16" t="s">
        <v>171</v>
      </c>
      <c r="AW137" s="16" t="s">
        <v>32</v>
      </c>
      <c r="AX137" s="16" t="s">
        <v>88</v>
      </c>
      <c r="AY137" s="302" t="s">
        <v>165</v>
      </c>
    </row>
    <row r="138" s="2" customFormat="1" ht="62.7" customHeight="1">
      <c r="A138" s="41"/>
      <c r="B138" s="42"/>
      <c r="C138" s="246" t="s">
        <v>90</v>
      </c>
      <c r="D138" s="246" t="s">
        <v>167</v>
      </c>
      <c r="E138" s="247" t="s">
        <v>759</v>
      </c>
      <c r="F138" s="248" t="s">
        <v>760</v>
      </c>
      <c r="G138" s="249" t="s">
        <v>188</v>
      </c>
      <c r="H138" s="250">
        <v>58.319000000000003</v>
      </c>
      <c r="I138" s="251"/>
      <c r="J138" s="252">
        <f>ROUND(I138*H138,2)</f>
        <v>0</v>
      </c>
      <c r="K138" s="253"/>
      <c r="L138" s="44"/>
      <c r="M138" s="254" t="s">
        <v>1</v>
      </c>
      <c r="N138" s="255" t="s">
        <v>45</v>
      </c>
      <c r="O138" s="94"/>
      <c r="P138" s="256">
        <f>O138*H138</f>
        <v>0</v>
      </c>
      <c r="Q138" s="256">
        <v>0</v>
      </c>
      <c r="R138" s="256">
        <f>Q138*H138</f>
        <v>0</v>
      </c>
      <c r="S138" s="256">
        <v>0</v>
      </c>
      <c r="T138" s="257">
        <f>S138*H138</f>
        <v>0</v>
      </c>
      <c r="U138" s="41"/>
      <c r="V138" s="41"/>
      <c r="W138" s="41"/>
      <c r="X138" s="41"/>
      <c r="Y138" s="41"/>
      <c r="Z138" s="41"/>
      <c r="AA138" s="41"/>
      <c r="AB138" s="41"/>
      <c r="AC138" s="41"/>
      <c r="AD138" s="41"/>
      <c r="AE138" s="41"/>
      <c r="AR138" s="258" t="s">
        <v>171</v>
      </c>
      <c r="AT138" s="258" t="s">
        <v>167</v>
      </c>
      <c r="AU138" s="258" t="s">
        <v>90</v>
      </c>
      <c r="AY138" s="18" t="s">
        <v>165</v>
      </c>
      <c r="BE138" s="146">
        <f>IF(N138="základní",J138,0)</f>
        <v>0</v>
      </c>
      <c r="BF138" s="146">
        <f>IF(N138="snížená",J138,0)</f>
        <v>0</v>
      </c>
      <c r="BG138" s="146">
        <f>IF(N138="zákl. přenesená",J138,0)</f>
        <v>0</v>
      </c>
      <c r="BH138" s="146">
        <f>IF(N138="sníž. přenesená",J138,0)</f>
        <v>0</v>
      </c>
      <c r="BI138" s="146">
        <f>IF(N138="nulová",J138,0)</f>
        <v>0</v>
      </c>
      <c r="BJ138" s="18" t="s">
        <v>88</v>
      </c>
      <c r="BK138" s="146">
        <f>ROUND(I138*H138,2)</f>
        <v>0</v>
      </c>
      <c r="BL138" s="18" t="s">
        <v>171</v>
      </c>
      <c r="BM138" s="258" t="s">
        <v>900</v>
      </c>
    </row>
    <row r="139" s="13" customFormat="1">
      <c r="A139" s="13"/>
      <c r="B139" s="259"/>
      <c r="C139" s="260"/>
      <c r="D139" s="261" t="s">
        <v>173</v>
      </c>
      <c r="E139" s="262" t="s">
        <v>1</v>
      </c>
      <c r="F139" s="263" t="s">
        <v>901</v>
      </c>
      <c r="G139" s="260"/>
      <c r="H139" s="262" t="s">
        <v>1</v>
      </c>
      <c r="I139" s="264"/>
      <c r="J139" s="260"/>
      <c r="K139" s="260"/>
      <c r="L139" s="265"/>
      <c r="M139" s="266"/>
      <c r="N139" s="267"/>
      <c r="O139" s="267"/>
      <c r="P139" s="267"/>
      <c r="Q139" s="267"/>
      <c r="R139" s="267"/>
      <c r="S139" s="267"/>
      <c r="T139" s="268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69" t="s">
        <v>173</v>
      </c>
      <c r="AU139" s="269" t="s">
        <v>90</v>
      </c>
      <c r="AV139" s="13" t="s">
        <v>88</v>
      </c>
      <c r="AW139" s="13" t="s">
        <v>32</v>
      </c>
      <c r="AX139" s="13" t="s">
        <v>80</v>
      </c>
      <c r="AY139" s="269" t="s">
        <v>165</v>
      </c>
    </row>
    <row r="140" s="13" customFormat="1">
      <c r="A140" s="13"/>
      <c r="B140" s="259"/>
      <c r="C140" s="260"/>
      <c r="D140" s="261" t="s">
        <v>173</v>
      </c>
      <c r="E140" s="262" t="s">
        <v>1</v>
      </c>
      <c r="F140" s="263" t="s">
        <v>902</v>
      </c>
      <c r="G140" s="260"/>
      <c r="H140" s="262" t="s">
        <v>1</v>
      </c>
      <c r="I140" s="264"/>
      <c r="J140" s="260"/>
      <c r="K140" s="260"/>
      <c r="L140" s="265"/>
      <c r="M140" s="266"/>
      <c r="N140" s="267"/>
      <c r="O140" s="267"/>
      <c r="P140" s="267"/>
      <c r="Q140" s="267"/>
      <c r="R140" s="267"/>
      <c r="S140" s="267"/>
      <c r="T140" s="268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69" t="s">
        <v>173</v>
      </c>
      <c r="AU140" s="269" t="s">
        <v>90</v>
      </c>
      <c r="AV140" s="13" t="s">
        <v>88</v>
      </c>
      <c r="AW140" s="13" t="s">
        <v>32</v>
      </c>
      <c r="AX140" s="13" t="s">
        <v>80</v>
      </c>
      <c r="AY140" s="269" t="s">
        <v>165</v>
      </c>
    </row>
    <row r="141" s="14" customFormat="1">
      <c r="A141" s="14"/>
      <c r="B141" s="270"/>
      <c r="C141" s="271"/>
      <c r="D141" s="261" t="s">
        <v>173</v>
      </c>
      <c r="E141" s="272" t="s">
        <v>1</v>
      </c>
      <c r="F141" s="273" t="s">
        <v>903</v>
      </c>
      <c r="G141" s="271"/>
      <c r="H141" s="274">
        <v>93.426000000000002</v>
      </c>
      <c r="I141" s="275"/>
      <c r="J141" s="271"/>
      <c r="K141" s="271"/>
      <c r="L141" s="276"/>
      <c r="M141" s="277"/>
      <c r="N141" s="278"/>
      <c r="O141" s="278"/>
      <c r="P141" s="278"/>
      <c r="Q141" s="278"/>
      <c r="R141" s="278"/>
      <c r="S141" s="278"/>
      <c r="T141" s="279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T141" s="280" t="s">
        <v>173</v>
      </c>
      <c r="AU141" s="280" t="s">
        <v>90</v>
      </c>
      <c r="AV141" s="14" t="s">
        <v>90</v>
      </c>
      <c r="AW141" s="14" t="s">
        <v>32</v>
      </c>
      <c r="AX141" s="14" t="s">
        <v>80</v>
      </c>
      <c r="AY141" s="280" t="s">
        <v>165</v>
      </c>
    </row>
    <row r="142" s="13" customFormat="1">
      <c r="A142" s="13"/>
      <c r="B142" s="259"/>
      <c r="C142" s="260"/>
      <c r="D142" s="261" t="s">
        <v>173</v>
      </c>
      <c r="E142" s="262" t="s">
        <v>1</v>
      </c>
      <c r="F142" s="263" t="s">
        <v>904</v>
      </c>
      <c r="G142" s="260"/>
      <c r="H142" s="262" t="s">
        <v>1</v>
      </c>
      <c r="I142" s="264"/>
      <c r="J142" s="260"/>
      <c r="K142" s="260"/>
      <c r="L142" s="265"/>
      <c r="M142" s="266"/>
      <c r="N142" s="267"/>
      <c r="O142" s="267"/>
      <c r="P142" s="267"/>
      <c r="Q142" s="267"/>
      <c r="R142" s="267"/>
      <c r="S142" s="267"/>
      <c r="T142" s="268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69" t="s">
        <v>173</v>
      </c>
      <c r="AU142" s="269" t="s">
        <v>90</v>
      </c>
      <c r="AV142" s="13" t="s">
        <v>88</v>
      </c>
      <c r="AW142" s="13" t="s">
        <v>32</v>
      </c>
      <c r="AX142" s="13" t="s">
        <v>80</v>
      </c>
      <c r="AY142" s="269" t="s">
        <v>165</v>
      </c>
    </row>
    <row r="143" s="14" customFormat="1">
      <c r="A143" s="14"/>
      <c r="B143" s="270"/>
      <c r="C143" s="271"/>
      <c r="D143" s="261" t="s">
        <v>173</v>
      </c>
      <c r="E143" s="272" t="s">
        <v>1</v>
      </c>
      <c r="F143" s="273" t="s">
        <v>905</v>
      </c>
      <c r="G143" s="271"/>
      <c r="H143" s="274">
        <v>-35.106999999999999</v>
      </c>
      <c r="I143" s="275"/>
      <c r="J143" s="271"/>
      <c r="K143" s="271"/>
      <c r="L143" s="276"/>
      <c r="M143" s="277"/>
      <c r="N143" s="278"/>
      <c r="O143" s="278"/>
      <c r="P143" s="278"/>
      <c r="Q143" s="278"/>
      <c r="R143" s="278"/>
      <c r="S143" s="278"/>
      <c r="T143" s="279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T143" s="280" t="s">
        <v>173</v>
      </c>
      <c r="AU143" s="280" t="s">
        <v>90</v>
      </c>
      <c r="AV143" s="14" t="s">
        <v>90</v>
      </c>
      <c r="AW143" s="14" t="s">
        <v>32</v>
      </c>
      <c r="AX143" s="14" t="s">
        <v>80</v>
      </c>
      <c r="AY143" s="280" t="s">
        <v>165</v>
      </c>
    </row>
    <row r="144" s="15" customFormat="1">
      <c r="A144" s="15"/>
      <c r="B144" s="281"/>
      <c r="C144" s="282"/>
      <c r="D144" s="261" t="s">
        <v>173</v>
      </c>
      <c r="E144" s="283" t="s">
        <v>1</v>
      </c>
      <c r="F144" s="284" t="s">
        <v>176</v>
      </c>
      <c r="G144" s="282"/>
      <c r="H144" s="285">
        <v>58.319000000000003</v>
      </c>
      <c r="I144" s="286"/>
      <c r="J144" s="282"/>
      <c r="K144" s="282"/>
      <c r="L144" s="287"/>
      <c r="M144" s="288"/>
      <c r="N144" s="289"/>
      <c r="O144" s="289"/>
      <c r="P144" s="289"/>
      <c r="Q144" s="289"/>
      <c r="R144" s="289"/>
      <c r="S144" s="289"/>
      <c r="T144" s="290"/>
      <c r="U144" s="15"/>
      <c r="V144" s="15"/>
      <c r="W144" s="15"/>
      <c r="X144" s="15"/>
      <c r="Y144" s="15"/>
      <c r="Z144" s="15"/>
      <c r="AA144" s="15"/>
      <c r="AB144" s="15"/>
      <c r="AC144" s="15"/>
      <c r="AD144" s="15"/>
      <c r="AE144" s="15"/>
      <c r="AT144" s="291" t="s">
        <v>173</v>
      </c>
      <c r="AU144" s="291" t="s">
        <v>90</v>
      </c>
      <c r="AV144" s="15" t="s">
        <v>177</v>
      </c>
      <c r="AW144" s="15" t="s">
        <v>32</v>
      </c>
      <c r="AX144" s="15" t="s">
        <v>80</v>
      </c>
      <c r="AY144" s="291" t="s">
        <v>165</v>
      </c>
    </row>
    <row r="145" s="16" customFormat="1">
      <c r="A145" s="16"/>
      <c r="B145" s="292"/>
      <c r="C145" s="293"/>
      <c r="D145" s="261" t="s">
        <v>173</v>
      </c>
      <c r="E145" s="294" t="s">
        <v>1</v>
      </c>
      <c r="F145" s="295" t="s">
        <v>178</v>
      </c>
      <c r="G145" s="293"/>
      <c r="H145" s="296">
        <v>58.319000000000003</v>
      </c>
      <c r="I145" s="297"/>
      <c r="J145" s="293"/>
      <c r="K145" s="293"/>
      <c r="L145" s="298"/>
      <c r="M145" s="299"/>
      <c r="N145" s="300"/>
      <c r="O145" s="300"/>
      <c r="P145" s="300"/>
      <c r="Q145" s="300"/>
      <c r="R145" s="300"/>
      <c r="S145" s="300"/>
      <c r="T145" s="301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T145" s="302" t="s">
        <v>173</v>
      </c>
      <c r="AU145" s="302" t="s">
        <v>90</v>
      </c>
      <c r="AV145" s="16" t="s">
        <v>171</v>
      </c>
      <c r="AW145" s="16" t="s">
        <v>32</v>
      </c>
      <c r="AX145" s="16" t="s">
        <v>88</v>
      </c>
      <c r="AY145" s="302" t="s">
        <v>165</v>
      </c>
    </row>
    <row r="146" s="2" customFormat="1" ht="44.25" customHeight="1">
      <c r="A146" s="41"/>
      <c r="B146" s="42"/>
      <c r="C146" s="246" t="s">
        <v>177</v>
      </c>
      <c r="D146" s="246" t="s">
        <v>167</v>
      </c>
      <c r="E146" s="247" t="s">
        <v>823</v>
      </c>
      <c r="F146" s="248" t="s">
        <v>824</v>
      </c>
      <c r="G146" s="249" t="s">
        <v>250</v>
      </c>
      <c r="H146" s="250">
        <v>116.64</v>
      </c>
      <c r="I146" s="251"/>
      <c r="J146" s="252">
        <f>ROUND(I146*H146,2)</f>
        <v>0</v>
      </c>
      <c r="K146" s="253"/>
      <c r="L146" s="44"/>
      <c r="M146" s="254" t="s">
        <v>1</v>
      </c>
      <c r="N146" s="255" t="s">
        <v>45</v>
      </c>
      <c r="O146" s="94"/>
      <c r="P146" s="256">
        <f>O146*H146</f>
        <v>0</v>
      </c>
      <c r="Q146" s="256">
        <v>0</v>
      </c>
      <c r="R146" s="256">
        <f>Q146*H146</f>
        <v>0</v>
      </c>
      <c r="S146" s="256">
        <v>0</v>
      </c>
      <c r="T146" s="257">
        <f>S146*H146</f>
        <v>0</v>
      </c>
      <c r="U146" s="41"/>
      <c r="V146" s="41"/>
      <c r="W146" s="41"/>
      <c r="X146" s="41"/>
      <c r="Y146" s="41"/>
      <c r="Z146" s="41"/>
      <c r="AA146" s="41"/>
      <c r="AB146" s="41"/>
      <c r="AC146" s="41"/>
      <c r="AD146" s="41"/>
      <c r="AE146" s="41"/>
      <c r="AR146" s="258" t="s">
        <v>171</v>
      </c>
      <c r="AT146" s="258" t="s">
        <v>167</v>
      </c>
      <c r="AU146" s="258" t="s">
        <v>90</v>
      </c>
      <c r="AY146" s="18" t="s">
        <v>165</v>
      </c>
      <c r="BE146" s="146">
        <f>IF(N146="základní",J146,0)</f>
        <v>0</v>
      </c>
      <c r="BF146" s="146">
        <f>IF(N146="snížená",J146,0)</f>
        <v>0</v>
      </c>
      <c r="BG146" s="146">
        <f>IF(N146="zákl. přenesená",J146,0)</f>
        <v>0</v>
      </c>
      <c r="BH146" s="146">
        <f>IF(N146="sníž. přenesená",J146,0)</f>
        <v>0</v>
      </c>
      <c r="BI146" s="146">
        <f>IF(N146="nulová",J146,0)</f>
        <v>0</v>
      </c>
      <c r="BJ146" s="18" t="s">
        <v>88</v>
      </c>
      <c r="BK146" s="146">
        <f>ROUND(I146*H146,2)</f>
        <v>0</v>
      </c>
      <c r="BL146" s="18" t="s">
        <v>171</v>
      </c>
      <c r="BM146" s="258" t="s">
        <v>906</v>
      </c>
    </row>
    <row r="147" s="14" customFormat="1">
      <c r="A147" s="14"/>
      <c r="B147" s="270"/>
      <c r="C147" s="271"/>
      <c r="D147" s="261" t="s">
        <v>173</v>
      </c>
      <c r="E147" s="272" t="s">
        <v>1</v>
      </c>
      <c r="F147" s="273" t="s">
        <v>907</v>
      </c>
      <c r="G147" s="271"/>
      <c r="H147" s="274">
        <v>116.64</v>
      </c>
      <c r="I147" s="275"/>
      <c r="J147" s="271"/>
      <c r="K147" s="271"/>
      <c r="L147" s="276"/>
      <c r="M147" s="277"/>
      <c r="N147" s="278"/>
      <c r="O147" s="278"/>
      <c r="P147" s="278"/>
      <c r="Q147" s="278"/>
      <c r="R147" s="278"/>
      <c r="S147" s="278"/>
      <c r="T147" s="279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T147" s="280" t="s">
        <v>173</v>
      </c>
      <c r="AU147" s="280" t="s">
        <v>90</v>
      </c>
      <c r="AV147" s="14" t="s">
        <v>90</v>
      </c>
      <c r="AW147" s="14" t="s">
        <v>32</v>
      </c>
      <c r="AX147" s="14" t="s">
        <v>80</v>
      </c>
      <c r="AY147" s="280" t="s">
        <v>165</v>
      </c>
    </row>
    <row r="148" s="15" customFormat="1">
      <c r="A148" s="15"/>
      <c r="B148" s="281"/>
      <c r="C148" s="282"/>
      <c r="D148" s="261" t="s">
        <v>173</v>
      </c>
      <c r="E148" s="283" t="s">
        <v>1</v>
      </c>
      <c r="F148" s="284" t="s">
        <v>176</v>
      </c>
      <c r="G148" s="282"/>
      <c r="H148" s="285">
        <v>116.64</v>
      </c>
      <c r="I148" s="286"/>
      <c r="J148" s="282"/>
      <c r="K148" s="282"/>
      <c r="L148" s="287"/>
      <c r="M148" s="288"/>
      <c r="N148" s="289"/>
      <c r="O148" s="289"/>
      <c r="P148" s="289"/>
      <c r="Q148" s="289"/>
      <c r="R148" s="289"/>
      <c r="S148" s="289"/>
      <c r="T148" s="290"/>
      <c r="U148" s="15"/>
      <c r="V148" s="15"/>
      <c r="W148" s="15"/>
      <c r="X148" s="15"/>
      <c r="Y148" s="15"/>
      <c r="Z148" s="15"/>
      <c r="AA148" s="15"/>
      <c r="AB148" s="15"/>
      <c r="AC148" s="15"/>
      <c r="AD148" s="15"/>
      <c r="AE148" s="15"/>
      <c r="AT148" s="291" t="s">
        <v>173</v>
      </c>
      <c r="AU148" s="291" t="s">
        <v>90</v>
      </c>
      <c r="AV148" s="15" t="s">
        <v>177</v>
      </c>
      <c r="AW148" s="15" t="s">
        <v>32</v>
      </c>
      <c r="AX148" s="15" t="s">
        <v>80</v>
      </c>
      <c r="AY148" s="291" t="s">
        <v>165</v>
      </c>
    </row>
    <row r="149" s="16" customFormat="1">
      <c r="A149" s="16"/>
      <c r="B149" s="292"/>
      <c r="C149" s="293"/>
      <c r="D149" s="261" t="s">
        <v>173</v>
      </c>
      <c r="E149" s="294" t="s">
        <v>1</v>
      </c>
      <c r="F149" s="295" t="s">
        <v>178</v>
      </c>
      <c r="G149" s="293"/>
      <c r="H149" s="296">
        <v>116.64</v>
      </c>
      <c r="I149" s="297"/>
      <c r="J149" s="293"/>
      <c r="K149" s="293"/>
      <c r="L149" s="298"/>
      <c r="M149" s="299"/>
      <c r="N149" s="300"/>
      <c r="O149" s="300"/>
      <c r="P149" s="300"/>
      <c r="Q149" s="300"/>
      <c r="R149" s="300"/>
      <c r="S149" s="300"/>
      <c r="T149" s="301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T149" s="302" t="s">
        <v>173</v>
      </c>
      <c r="AU149" s="302" t="s">
        <v>90</v>
      </c>
      <c r="AV149" s="16" t="s">
        <v>171</v>
      </c>
      <c r="AW149" s="16" t="s">
        <v>32</v>
      </c>
      <c r="AX149" s="16" t="s">
        <v>88</v>
      </c>
      <c r="AY149" s="302" t="s">
        <v>165</v>
      </c>
    </row>
    <row r="150" s="2" customFormat="1" ht="33" customHeight="1">
      <c r="A150" s="41"/>
      <c r="B150" s="42"/>
      <c r="C150" s="246" t="s">
        <v>171</v>
      </c>
      <c r="D150" s="246" t="s">
        <v>167</v>
      </c>
      <c r="E150" s="247" t="s">
        <v>908</v>
      </c>
      <c r="F150" s="248" t="s">
        <v>909</v>
      </c>
      <c r="G150" s="249" t="s">
        <v>170</v>
      </c>
      <c r="H150" s="250">
        <v>88.950000000000003</v>
      </c>
      <c r="I150" s="251"/>
      <c r="J150" s="252">
        <f>ROUND(I150*H150,2)</f>
        <v>0</v>
      </c>
      <c r="K150" s="253"/>
      <c r="L150" s="44"/>
      <c r="M150" s="254" t="s">
        <v>1</v>
      </c>
      <c r="N150" s="255" t="s">
        <v>45</v>
      </c>
      <c r="O150" s="94"/>
      <c r="P150" s="256">
        <f>O150*H150</f>
        <v>0</v>
      </c>
      <c r="Q150" s="256">
        <v>0</v>
      </c>
      <c r="R150" s="256">
        <f>Q150*H150</f>
        <v>0</v>
      </c>
      <c r="S150" s="256">
        <v>0</v>
      </c>
      <c r="T150" s="257">
        <f>S150*H150</f>
        <v>0</v>
      </c>
      <c r="U150" s="41"/>
      <c r="V150" s="41"/>
      <c r="W150" s="41"/>
      <c r="X150" s="41"/>
      <c r="Y150" s="41"/>
      <c r="Z150" s="41"/>
      <c r="AA150" s="41"/>
      <c r="AB150" s="41"/>
      <c r="AC150" s="41"/>
      <c r="AD150" s="41"/>
      <c r="AE150" s="41"/>
      <c r="AR150" s="258" t="s">
        <v>171</v>
      </c>
      <c r="AT150" s="258" t="s">
        <v>167</v>
      </c>
      <c r="AU150" s="258" t="s">
        <v>90</v>
      </c>
      <c r="AY150" s="18" t="s">
        <v>165</v>
      </c>
      <c r="BE150" s="146">
        <f>IF(N150="základní",J150,0)</f>
        <v>0</v>
      </c>
      <c r="BF150" s="146">
        <f>IF(N150="snížená",J150,0)</f>
        <v>0</v>
      </c>
      <c r="BG150" s="146">
        <f>IF(N150="zákl. přenesená",J150,0)</f>
        <v>0</v>
      </c>
      <c r="BH150" s="146">
        <f>IF(N150="sníž. přenesená",J150,0)</f>
        <v>0</v>
      </c>
      <c r="BI150" s="146">
        <f>IF(N150="nulová",J150,0)</f>
        <v>0</v>
      </c>
      <c r="BJ150" s="18" t="s">
        <v>88</v>
      </c>
      <c r="BK150" s="146">
        <f>ROUND(I150*H150,2)</f>
        <v>0</v>
      </c>
      <c r="BL150" s="18" t="s">
        <v>171</v>
      </c>
      <c r="BM150" s="258" t="s">
        <v>910</v>
      </c>
    </row>
    <row r="151" s="13" customFormat="1">
      <c r="A151" s="13"/>
      <c r="B151" s="259"/>
      <c r="C151" s="260"/>
      <c r="D151" s="261" t="s">
        <v>173</v>
      </c>
      <c r="E151" s="262" t="s">
        <v>1</v>
      </c>
      <c r="F151" s="263" t="s">
        <v>911</v>
      </c>
      <c r="G151" s="260"/>
      <c r="H151" s="262" t="s">
        <v>1</v>
      </c>
      <c r="I151" s="264"/>
      <c r="J151" s="260"/>
      <c r="K151" s="260"/>
      <c r="L151" s="265"/>
      <c r="M151" s="266"/>
      <c r="N151" s="267"/>
      <c r="O151" s="267"/>
      <c r="P151" s="267"/>
      <c r="Q151" s="267"/>
      <c r="R151" s="267"/>
      <c r="S151" s="267"/>
      <c r="T151" s="268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69" t="s">
        <v>173</v>
      </c>
      <c r="AU151" s="269" t="s">
        <v>90</v>
      </c>
      <c r="AV151" s="13" t="s">
        <v>88</v>
      </c>
      <c r="AW151" s="13" t="s">
        <v>32</v>
      </c>
      <c r="AX151" s="13" t="s">
        <v>80</v>
      </c>
      <c r="AY151" s="269" t="s">
        <v>165</v>
      </c>
    </row>
    <row r="152" s="14" customFormat="1">
      <c r="A152" s="14"/>
      <c r="B152" s="270"/>
      <c r="C152" s="271"/>
      <c r="D152" s="261" t="s">
        <v>173</v>
      </c>
      <c r="E152" s="272" t="s">
        <v>1</v>
      </c>
      <c r="F152" s="273" t="s">
        <v>912</v>
      </c>
      <c r="G152" s="271"/>
      <c r="H152" s="274">
        <v>88.950000000000003</v>
      </c>
      <c r="I152" s="275"/>
      <c r="J152" s="271"/>
      <c r="K152" s="271"/>
      <c r="L152" s="276"/>
      <c r="M152" s="277"/>
      <c r="N152" s="278"/>
      <c r="O152" s="278"/>
      <c r="P152" s="278"/>
      <c r="Q152" s="278"/>
      <c r="R152" s="278"/>
      <c r="S152" s="278"/>
      <c r="T152" s="279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T152" s="280" t="s">
        <v>173</v>
      </c>
      <c r="AU152" s="280" t="s">
        <v>90</v>
      </c>
      <c r="AV152" s="14" t="s">
        <v>90</v>
      </c>
      <c r="AW152" s="14" t="s">
        <v>32</v>
      </c>
      <c r="AX152" s="14" t="s">
        <v>80</v>
      </c>
      <c r="AY152" s="280" t="s">
        <v>165</v>
      </c>
    </row>
    <row r="153" s="15" customFormat="1">
      <c r="A153" s="15"/>
      <c r="B153" s="281"/>
      <c r="C153" s="282"/>
      <c r="D153" s="261" t="s">
        <v>173</v>
      </c>
      <c r="E153" s="283" t="s">
        <v>1</v>
      </c>
      <c r="F153" s="284" t="s">
        <v>176</v>
      </c>
      <c r="G153" s="282"/>
      <c r="H153" s="285">
        <v>88.950000000000003</v>
      </c>
      <c r="I153" s="286"/>
      <c r="J153" s="282"/>
      <c r="K153" s="282"/>
      <c r="L153" s="287"/>
      <c r="M153" s="288"/>
      <c r="N153" s="289"/>
      <c r="O153" s="289"/>
      <c r="P153" s="289"/>
      <c r="Q153" s="289"/>
      <c r="R153" s="289"/>
      <c r="S153" s="289"/>
      <c r="T153" s="290"/>
      <c r="U153" s="15"/>
      <c r="V153" s="15"/>
      <c r="W153" s="15"/>
      <c r="X153" s="15"/>
      <c r="Y153" s="15"/>
      <c r="Z153" s="15"/>
      <c r="AA153" s="15"/>
      <c r="AB153" s="15"/>
      <c r="AC153" s="15"/>
      <c r="AD153" s="15"/>
      <c r="AE153" s="15"/>
      <c r="AT153" s="291" t="s">
        <v>173</v>
      </c>
      <c r="AU153" s="291" t="s">
        <v>90</v>
      </c>
      <c r="AV153" s="15" t="s">
        <v>177</v>
      </c>
      <c r="AW153" s="15" t="s">
        <v>32</v>
      </c>
      <c r="AX153" s="15" t="s">
        <v>80</v>
      </c>
      <c r="AY153" s="291" t="s">
        <v>165</v>
      </c>
    </row>
    <row r="154" s="16" customFormat="1">
      <c r="A154" s="16"/>
      <c r="B154" s="292"/>
      <c r="C154" s="293"/>
      <c r="D154" s="261" t="s">
        <v>173</v>
      </c>
      <c r="E154" s="294" t="s">
        <v>1</v>
      </c>
      <c r="F154" s="295" t="s">
        <v>178</v>
      </c>
      <c r="G154" s="293"/>
      <c r="H154" s="296">
        <v>88.950000000000003</v>
      </c>
      <c r="I154" s="297"/>
      <c r="J154" s="293"/>
      <c r="K154" s="293"/>
      <c r="L154" s="298"/>
      <c r="M154" s="299"/>
      <c r="N154" s="300"/>
      <c r="O154" s="300"/>
      <c r="P154" s="300"/>
      <c r="Q154" s="300"/>
      <c r="R154" s="300"/>
      <c r="S154" s="300"/>
      <c r="T154" s="301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T154" s="302" t="s">
        <v>173</v>
      </c>
      <c r="AU154" s="302" t="s">
        <v>90</v>
      </c>
      <c r="AV154" s="16" t="s">
        <v>171</v>
      </c>
      <c r="AW154" s="16" t="s">
        <v>32</v>
      </c>
      <c r="AX154" s="16" t="s">
        <v>88</v>
      </c>
      <c r="AY154" s="302" t="s">
        <v>165</v>
      </c>
    </row>
    <row r="155" s="2" customFormat="1" ht="33" customHeight="1">
      <c r="A155" s="41"/>
      <c r="B155" s="42"/>
      <c r="C155" s="246" t="s">
        <v>192</v>
      </c>
      <c r="D155" s="246" t="s">
        <v>167</v>
      </c>
      <c r="E155" s="247" t="s">
        <v>767</v>
      </c>
      <c r="F155" s="248" t="s">
        <v>768</v>
      </c>
      <c r="G155" s="249" t="s">
        <v>170</v>
      </c>
      <c r="H155" s="250">
        <v>389.75999999999999</v>
      </c>
      <c r="I155" s="251"/>
      <c r="J155" s="252">
        <f>ROUND(I155*H155,2)</f>
        <v>0</v>
      </c>
      <c r="K155" s="253"/>
      <c r="L155" s="44"/>
      <c r="M155" s="254" t="s">
        <v>1</v>
      </c>
      <c r="N155" s="255" t="s">
        <v>45</v>
      </c>
      <c r="O155" s="94"/>
      <c r="P155" s="256">
        <f>O155*H155</f>
        <v>0</v>
      </c>
      <c r="Q155" s="256">
        <v>0</v>
      </c>
      <c r="R155" s="256">
        <f>Q155*H155</f>
        <v>0</v>
      </c>
      <c r="S155" s="256">
        <v>0</v>
      </c>
      <c r="T155" s="257">
        <f>S155*H155</f>
        <v>0</v>
      </c>
      <c r="U155" s="41"/>
      <c r="V155" s="41"/>
      <c r="W155" s="41"/>
      <c r="X155" s="41"/>
      <c r="Y155" s="41"/>
      <c r="Z155" s="41"/>
      <c r="AA155" s="41"/>
      <c r="AB155" s="41"/>
      <c r="AC155" s="41"/>
      <c r="AD155" s="41"/>
      <c r="AE155" s="41"/>
      <c r="AR155" s="258" t="s">
        <v>171</v>
      </c>
      <c r="AT155" s="258" t="s">
        <v>167</v>
      </c>
      <c r="AU155" s="258" t="s">
        <v>90</v>
      </c>
      <c r="AY155" s="18" t="s">
        <v>165</v>
      </c>
      <c r="BE155" s="146">
        <f>IF(N155="základní",J155,0)</f>
        <v>0</v>
      </c>
      <c r="BF155" s="146">
        <f>IF(N155="snížená",J155,0)</f>
        <v>0</v>
      </c>
      <c r="BG155" s="146">
        <f>IF(N155="zákl. přenesená",J155,0)</f>
        <v>0</v>
      </c>
      <c r="BH155" s="146">
        <f>IF(N155="sníž. přenesená",J155,0)</f>
        <v>0</v>
      </c>
      <c r="BI155" s="146">
        <f>IF(N155="nulová",J155,0)</f>
        <v>0</v>
      </c>
      <c r="BJ155" s="18" t="s">
        <v>88</v>
      </c>
      <c r="BK155" s="146">
        <f>ROUND(I155*H155,2)</f>
        <v>0</v>
      </c>
      <c r="BL155" s="18" t="s">
        <v>171</v>
      </c>
      <c r="BM155" s="258" t="s">
        <v>913</v>
      </c>
    </row>
    <row r="156" s="13" customFormat="1">
      <c r="A156" s="13"/>
      <c r="B156" s="259"/>
      <c r="C156" s="260"/>
      <c r="D156" s="261" t="s">
        <v>173</v>
      </c>
      <c r="E156" s="262" t="s">
        <v>1</v>
      </c>
      <c r="F156" s="263" t="s">
        <v>914</v>
      </c>
      <c r="G156" s="260"/>
      <c r="H156" s="262" t="s">
        <v>1</v>
      </c>
      <c r="I156" s="264"/>
      <c r="J156" s="260"/>
      <c r="K156" s="260"/>
      <c r="L156" s="265"/>
      <c r="M156" s="266"/>
      <c r="N156" s="267"/>
      <c r="O156" s="267"/>
      <c r="P156" s="267"/>
      <c r="Q156" s="267"/>
      <c r="R156" s="267"/>
      <c r="S156" s="267"/>
      <c r="T156" s="268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69" t="s">
        <v>173</v>
      </c>
      <c r="AU156" s="269" t="s">
        <v>90</v>
      </c>
      <c r="AV156" s="13" t="s">
        <v>88</v>
      </c>
      <c r="AW156" s="13" t="s">
        <v>32</v>
      </c>
      <c r="AX156" s="13" t="s">
        <v>80</v>
      </c>
      <c r="AY156" s="269" t="s">
        <v>165</v>
      </c>
    </row>
    <row r="157" s="14" customFormat="1">
      <c r="A157" s="14"/>
      <c r="B157" s="270"/>
      <c r="C157" s="271"/>
      <c r="D157" s="261" t="s">
        <v>173</v>
      </c>
      <c r="E157" s="272" t="s">
        <v>1</v>
      </c>
      <c r="F157" s="273" t="s">
        <v>915</v>
      </c>
      <c r="G157" s="271"/>
      <c r="H157" s="274">
        <v>155.71000000000001</v>
      </c>
      <c r="I157" s="275"/>
      <c r="J157" s="271"/>
      <c r="K157" s="271"/>
      <c r="L157" s="276"/>
      <c r="M157" s="277"/>
      <c r="N157" s="278"/>
      <c r="O157" s="278"/>
      <c r="P157" s="278"/>
      <c r="Q157" s="278"/>
      <c r="R157" s="278"/>
      <c r="S157" s="278"/>
      <c r="T157" s="279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T157" s="280" t="s">
        <v>173</v>
      </c>
      <c r="AU157" s="280" t="s">
        <v>90</v>
      </c>
      <c r="AV157" s="14" t="s">
        <v>90</v>
      </c>
      <c r="AW157" s="14" t="s">
        <v>32</v>
      </c>
      <c r="AX157" s="14" t="s">
        <v>80</v>
      </c>
      <c r="AY157" s="280" t="s">
        <v>165</v>
      </c>
    </row>
    <row r="158" s="13" customFormat="1">
      <c r="A158" s="13"/>
      <c r="B158" s="259"/>
      <c r="C158" s="260"/>
      <c r="D158" s="261" t="s">
        <v>173</v>
      </c>
      <c r="E158" s="262" t="s">
        <v>1</v>
      </c>
      <c r="F158" s="263" t="s">
        <v>916</v>
      </c>
      <c r="G158" s="260"/>
      <c r="H158" s="262" t="s">
        <v>1</v>
      </c>
      <c r="I158" s="264"/>
      <c r="J158" s="260"/>
      <c r="K158" s="260"/>
      <c r="L158" s="265"/>
      <c r="M158" s="266"/>
      <c r="N158" s="267"/>
      <c r="O158" s="267"/>
      <c r="P158" s="267"/>
      <c r="Q158" s="267"/>
      <c r="R158" s="267"/>
      <c r="S158" s="267"/>
      <c r="T158" s="268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69" t="s">
        <v>173</v>
      </c>
      <c r="AU158" s="269" t="s">
        <v>90</v>
      </c>
      <c r="AV158" s="13" t="s">
        <v>88</v>
      </c>
      <c r="AW158" s="13" t="s">
        <v>32</v>
      </c>
      <c r="AX158" s="13" t="s">
        <v>80</v>
      </c>
      <c r="AY158" s="269" t="s">
        <v>165</v>
      </c>
    </row>
    <row r="159" s="14" customFormat="1">
      <c r="A159" s="14"/>
      <c r="B159" s="270"/>
      <c r="C159" s="271"/>
      <c r="D159" s="261" t="s">
        <v>173</v>
      </c>
      <c r="E159" s="272" t="s">
        <v>1</v>
      </c>
      <c r="F159" s="273" t="s">
        <v>917</v>
      </c>
      <c r="G159" s="271"/>
      <c r="H159" s="274">
        <v>234.05000000000001</v>
      </c>
      <c r="I159" s="275"/>
      <c r="J159" s="271"/>
      <c r="K159" s="271"/>
      <c r="L159" s="276"/>
      <c r="M159" s="277"/>
      <c r="N159" s="278"/>
      <c r="O159" s="278"/>
      <c r="P159" s="278"/>
      <c r="Q159" s="278"/>
      <c r="R159" s="278"/>
      <c r="S159" s="278"/>
      <c r="T159" s="279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T159" s="280" t="s">
        <v>173</v>
      </c>
      <c r="AU159" s="280" t="s">
        <v>90</v>
      </c>
      <c r="AV159" s="14" t="s">
        <v>90</v>
      </c>
      <c r="AW159" s="14" t="s">
        <v>32</v>
      </c>
      <c r="AX159" s="14" t="s">
        <v>80</v>
      </c>
      <c r="AY159" s="280" t="s">
        <v>165</v>
      </c>
    </row>
    <row r="160" s="15" customFormat="1">
      <c r="A160" s="15"/>
      <c r="B160" s="281"/>
      <c r="C160" s="282"/>
      <c r="D160" s="261" t="s">
        <v>173</v>
      </c>
      <c r="E160" s="283" t="s">
        <v>1</v>
      </c>
      <c r="F160" s="284" t="s">
        <v>176</v>
      </c>
      <c r="G160" s="282"/>
      <c r="H160" s="285">
        <v>389.75999999999999</v>
      </c>
      <c r="I160" s="286"/>
      <c r="J160" s="282"/>
      <c r="K160" s="282"/>
      <c r="L160" s="287"/>
      <c r="M160" s="288"/>
      <c r="N160" s="289"/>
      <c r="O160" s="289"/>
      <c r="P160" s="289"/>
      <c r="Q160" s="289"/>
      <c r="R160" s="289"/>
      <c r="S160" s="289"/>
      <c r="T160" s="290"/>
      <c r="U160" s="15"/>
      <c r="V160" s="15"/>
      <c r="W160" s="15"/>
      <c r="X160" s="15"/>
      <c r="Y160" s="15"/>
      <c r="Z160" s="15"/>
      <c r="AA160" s="15"/>
      <c r="AB160" s="15"/>
      <c r="AC160" s="15"/>
      <c r="AD160" s="15"/>
      <c r="AE160" s="15"/>
      <c r="AT160" s="291" t="s">
        <v>173</v>
      </c>
      <c r="AU160" s="291" t="s">
        <v>90</v>
      </c>
      <c r="AV160" s="15" t="s">
        <v>177</v>
      </c>
      <c r="AW160" s="15" t="s">
        <v>32</v>
      </c>
      <c r="AX160" s="15" t="s">
        <v>80</v>
      </c>
      <c r="AY160" s="291" t="s">
        <v>165</v>
      </c>
    </row>
    <row r="161" s="16" customFormat="1">
      <c r="A161" s="16"/>
      <c r="B161" s="292"/>
      <c r="C161" s="293"/>
      <c r="D161" s="261" t="s">
        <v>173</v>
      </c>
      <c r="E161" s="294" t="s">
        <v>1</v>
      </c>
      <c r="F161" s="295" t="s">
        <v>178</v>
      </c>
      <c r="G161" s="293"/>
      <c r="H161" s="296">
        <v>389.75999999999999</v>
      </c>
      <c r="I161" s="297"/>
      <c r="J161" s="293"/>
      <c r="K161" s="293"/>
      <c r="L161" s="298"/>
      <c r="M161" s="299"/>
      <c r="N161" s="300"/>
      <c r="O161" s="300"/>
      <c r="P161" s="300"/>
      <c r="Q161" s="300"/>
      <c r="R161" s="300"/>
      <c r="S161" s="300"/>
      <c r="T161" s="301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T161" s="302" t="s">
        <v>173</v>
      </c>
      <c r="AU161" s="302" t="s">
        <v>90</v>
      </c>
      <c r="AV161" s="16" t="s">
        <v>171</v>
      </c>
      <c r="AW161" s="16" t="s">
        <v>32</v>
      </c>
      <c r="AX161" s="16" t="s">
        <v>88</v>
      </c>
      <c r="AY161" s="302" t="s">
        <v>165</v>
      </c>
    </row>
    <row r="162" s="12" customFormat="1" ht="22.8" customHeight="1">
      <c r="A162" s="12"/>
      <c r="B162" s="230"/>
      <c r="C162" s="231"/>
      <c r="D162" s="232" t="s">
        <v>79</v>
      </c>
      <c r="E162" s="244" t="s">
        <v>192</v>
      </c>
      <c r="F162" s="244" t="s">
        <v>790</v>
      </c>
      <c r="G162" s="231"/>
      <c r="H162" s="231"/>
      <c r="I162" s="234"/>
      <c r="J162" s="245">
        <f>BK162</f>
        <v>0</v>
      </c>
      <c r="K162" s="231"/>
      <c r="L162" s="236"/>
      <c r="M162" s="237"/>
      <c r="N162" s="238"/>
      <c r="O162" s="238"/>
      <c r="P162" s="239">
        <f>SUM(P163:P187)</f>
        <v>0</v>
      </c>
      <c r="Q162" s="238"/>
      <c r="R162" s="239">
        <f>SUM(R163:R187)</f>
        <v>250.12614529999999</v>
      </c>
      <c r="S162" s="238"/>
      <c r="T162" s="240">
        <f>SUM(T163:T187)</f>
        <v>0</v>
      </c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  <c r="AR162" s="241" t="s">
        <v>88</v>
      </c>
      <c r="AT162" s="242" t="s">
        <v>79</v>
      </c>
      <c r="AU162" s="242" t="s">
        <v>88</v>
      </c>
      <c r="AY162" s="241" t="s">
        <v>165</v>
      </c>
      <c r="BK162" s="243">
        <f>SUM(BK163:BK187)</f>
        <v>0</v>
      </c>
    </row>
    <row r="163" s="2" customFormat="1" ht="37.8" customHeight="1">
      <c r="A163" s="41"/>
      <c r="B163" s="42"/>
      <c r="C163" s="246" t="s">
        <v>198</v>
      </c>
      <c r="D163" s="246" t="s">
        <v>167</v>
      </c>
      <c r="E163" s="247" t="s">
        <v>918</v>
      </c>
      <c r="F163" s="248" t="s">
        <v>919</v>
      </c>
      <c r="G163" s="249" t="s">
        <v>170</v>
      </c>
      <c r="H163" s="250">
        <v>234.05000000000001</v>
      </c>
      <c r="I163" s="251"/>
      <c r="J163" s="252">
        <f>ROUND(I163*H163,2)</f>
        <v>0</v>
      </c>
      <c r="K163" s="253"/>
      <c r="L163" s="44"/>
      <c r="M163" s="254" t="s">
        <v>1</v>
      </c>
      <c r="N163" s="255" t="s">
        <v>45</v>
      </c>
      <c r="O163" s="94"/>
      <c r="P163" s="256">
        <f>O163*H163</f>
        <v>0</v>
      </c>
      <c r="Q163" s="256">
        <v>0</v>
      </c>
      <c r="R163" s="256">
        <f>Q163*H163</f>
        <v>0</v>
      </c>
      <c r="S163" s="256">
        <v>0</v>
      </c>
      <c r="T163" s="257">
        <f>S163*H163</f>
        <v>0</v>
      </c>
      <c r="U163" s="41"/>
      <c r="V163" s="41"/>
      <c r="W163" s="41"/>
      <c r="X163" s="41"/>
      <c r="Y163" s="41"/>
      <c r="Z163" s="41"/>
      <c r="AA163" s="41"/>
      <c r="AB163" s="41"/>
      <c r="AC163" s="41"/>
      <c r="AD163" s="41"/>
      <c r="AE163" s="41"/>
      <c r="AR163" s="258" t="s">
        <v>171</v>
      </c>
      <c r="AT163" s="258" t="s">
        <v>167</v>
      </c>
      <c r="AU163" s="258" t="s">
        <v>90</v>
      </c>
      <c r="AY163" s="18" t="s">
        <v>165</v>
      </c>
      <c r="BE163" s="146">
        <f>IF(N163="základní",J163,0)</f>
        <v>0</v>
      </c>
      <c r="BF163" s="146">
        <f>IF(N163="snížená",J163,0)</f>
        <v>0</v>
      </c>
      <c r="BG163" s="146">
        <f>IF(N163="zákl. přenesená",J163,0)</f>
        <v>0</v>
      </c>
      <c r="BH163" s="146">
        <f>IF(N163="sníž. přenesená",J163,0)</f>
        <v>0</v>
      </c>
      <c r="BI163" s="146">
        <f>IF(N163="nulová",J163,0)</f>
        <v>0</v>
      </c>
      <c r="BJ163" s="18" t="s">
        <v>88</v>
      </c>
      <c r="BK163" s="146">
        <f>ROUND(I163*H163,2)</f>
        <v>0</v>
      </c>
      <c r="BL163" s="18" t="s">
        <v>171</v>
      </c>
      <c r="BM163" s="258" t="s">
        <v>920</v>
      </c>
    </row>
    <row r="164" s="13" customFormat="1">
      <c r="A164" s="13"/>
      <c r="B164" s="259"/>
      <c r="C164" s="260"/>
      <c r="D164" s="261" t="s">
        <v>173</v>
      </c>
      <c r="E164" s="262" t="s">
        <v>1</v>
      </c>
      <c r="F164" s="263" t="s">
        <v>921</v>
      </c>
      <c r="G164" s="260"/>
      <c r="H164" s="262" t="s">
        <v>1</v>
      </c>
      <c r="I164" s="264"/>
      <c r="J164" s="260"/>
      <c r="K164" s="260"/>
      <c r="L164" s="265"/>
      <c r="M164" s="266"/>
      <c r="N164" s="267"/>
      <c r="O164" s="267"/>
      <c r="P164" s="267"/>
      <c r="Q164" s="267"/>
      <c r="R164" s="267"/>
      <c r="S164" s="267"/>
      <c r="T164" s="268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69" t="s">
        <v>173</v>
      </c>
      <c r="AU164" s="269" t="s">
        <v>90</v>
      </c>
      <c r="AV164" s="13" t="s">
        <v>88</v>
      </c>
      <c r="AW164" s="13" t="s">
        <v>32</v>
      </c>
      <c r="AX164" s="13" t="s">
        <v>80</v>
      </c>
      <c r="AY164" s="269" t="s">
        <v>165</v>
      </c>
    </row>
    <row r="165" s="13" customFormat="1">
      <c r="A165" s="13"/>
      <c r="B165" s="259"/>
      <c r="C165" s="260"/>
      <c r="D165" s="261" t="s">
        <v>173</v>
      </c>
      <c r="E165" s="262" t="s">
        <v>1</v>
      </c>
      <c r="F165" s="263" t="s">
        <v>916</v>
      </c>
      <c r="G165" s="260"/>
      <c r="H165" s="262" t="s">
        <v>1</v>
      </c>
      <c r="I165" s="264"/>
      <c r="J165" s="260"/>
      <c r="K165" s="260"/>
      <c r="L165" s="265"/>
      <c r="M165" s="266"/>
      <c r="N165" s="267"/>
      <c r="O165" s="267"/>
      <c r="P165" s="267"/>
      <c r="Q165" s="267"/>
      <c r="R165" s="267"/>
      <c r="S165" s="267"/>
      <c r="T165" s="268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69" t="s">
        <v>173</v>
      </c>
      <c r="AU165" s="269" t="s">
        <v>90</v>
      </c>
      <c r="AV165" s="13" t="s">
        <v>88</v>
      </c>
      <c r="AW165" s="13" t="s">
        <v>32</v>
      </c>
      <c r="AX165" s="13" t="s">
        <v>80</v>
      </c>
      <c r="AY165" s="269" t="s">
        <v>165</v>
      </c>
    </row>
    <row r="166" s="14" customFormat="1">
      <c r="A166" s="14"/>
      <c r="B166" s="270"/>
      <c r="C166" s="271"/>
      <c r="D166" s="261" t="s">
        <v>173</v>
      </c>
      <c r="E166" s="272" t="s">
        <v>1</v>
      </c>
      <c r="F166" s="273" t="s">
        <v>917</v>
      </c>
      <c r="G166" s="271"/>
      <c r="H166" s="274">
        <v>234.05000000000001</v>
      </c>
      <c r="I166" s="275"/>
      <c r="J166" s="271"/>
      <c r="K166" s="271"/>
      <c r="L166" s="276"/>
      <c r="M166" s="277"/>
      <c r="N166" s="278"/>
      <c r="O166" s="278"/>
      <c r="P166" s="278"/>
      <c r="Q166" s="278"/>
      <c r="R166" s="278"/>
      <c r="S166" s="278"/>
      <c r="T166" s="279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T166" s="280" t="s">
        <v>173</v>
      </c>
      <c r="AU166" s="280" t="s">
        <v>90</v>
      </c>
      <c r="AV166" s="14" t="s">
        <v>90</v>
      </c>
      <c r="AW166" s="14" t="s">
        <v>32</v>
      </c>
      <c r="AX166" s="14" t="s">
        <v>80</v>
      </c>
      <c r="AY166" s="280" t="s">
        <v>165</v>
      </c>
    </row>
    <row r="167" s="15" customFormat="1">
      <c r="A167" s="15"/>
      <c r="B167" s="281"/>
      <c r="C167" s="282"/>
      <c r="D167" s="261" t="s">
        <v>173</v>
      </c>
      <c r="E167" s="283" t="s">
        <v>1</v>
      </c>
      <c r="F167" s="284" t="s">
        <v>176</v>
      </c>
      <c r="G167" s="282"/>
      <c r="H167" s="285">
        <v>234.05000000000001</v>
      </c>
      <c r="I167" s="286"/>
      <c r="J167" s="282"/>
      <c r="K167" s="282"/>
      <c r="L167" s="287"/>
      <c r="M167" s="288"/>
      <c r="N167" s="289"/>
      <c r="O167" s="289"/>
      <c r="P167" s="289"/>
      <c r="Q167" s="289"/>
      <c r="R167" s="289"/>
      <c r="S167" s="289"/>
      <c r="T167" s="290"/>
      <c r="U167" s="15"/>
      <c r="V167" s="15"/>
      <c r="W167" s="15"/>
      <c r="X167" s="15"/>
      <c r="Y167" s="15"/>
      <c r="Z167" s="15"/>
      <c r="AA167" s="15"/>
      <c r="AB167" s="15"/>
      <c r="AC167" s="15"/>
      <c r="AD167" s="15"/>
      <c r="AE167" s="15"/>
      <c r="AT167" s="291" t="s">
        <v>173</v>
      </c>
      <c r="AU167" s="291" t="s">
        <v>90</v>
      </c>
      <c r="AV167" s="15" t="s">
        <v>177</v>
      </c>
      <c r="AW167" s="15" t="s">
        <v>32</v>
      </c>
      <c r="AX167" s="15" t="s">
        <v>80</v>
      </c>
      <c r="AY167" s="291" t="s">
        <v>165</v>
      </c>
    </row>
    <row r="168" s="16" customFormat="1">
      <c r="A168" s="16"/>
      <c r="B168" s="292"/>
      <c r="C168" s="293"/>
      <c r="D168" s="261" t="s">
        <v>173</v>
      </c>
      <c r="E168" s="294" t="s">
        <v>1</v>
      </c>
      <c r="F168" s="295" t="s">
        <v>178</v>
      </c>
      <c r="G168" s="293"/>
      <c r="H168" s="296">
        <v>234.05000000000001</v>
      </c>
      <c r="I168" s="297"/>
      <c r="J168" s="293"/>
      <c r="K168" s="293"/>
      <c r="L168" s="298"/>
      <c r="M168" s="299"/>
      <c r="N168" s="300"/>
      <c r="O168" s="300"/>
      <c r="P168" s="300"/>
      <c r="Q168" s="300"/>
      <c r="R168" s="300"/>
      <c r="S168" s="300"/>
      <c r="T168" s="301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T168" s="302" t="s">
        <v>173</v>
      </c>
      <c r="AU168" s="302" t="s">
        <v>90</v>
      </c>
      <c r="AV168" s="16" t="s">
        <v>171</v>
      </c>
      <c r="AW168" s="16" t="s">
        <v>32</v>
      </c>
      <c r="AX168" s="16" t="s">
        <v>88</v>
      </c>
      <c r="AY168" s="302" t="s">
        <v>165</v>
      </c>
    </row>
    <row r="169" s="2" customFormat="1" ht="44.25" customHeight="1">
      <c r="A169" s="41"/>
      <c r="B169" s="42"/>
      <c r="C169" s="246" t="s">
        <v>202</v>
      </c>
      <c r="D169" s="246" t="s">
        <v>167</v>
      </c>
      <c r="E169" s="247" t="s">
        <v>922</v>
      </c>
      <c r="F169" s="248" t="s">
        <v>923</v>
      </c>
      <c r="G169" s="249" t="s">
        <v>170</v>
      </c>
      <c r="H169" s="250">
        <v>155.71000000000001</v>
      </c>
      <c r="I169" s="251"/>
      <c r="J169" s="252">
        <f>ROUND(I169*H169,2)</f>
        <v>0</v>
      </c>
      <c r="K169" s="253"/>
      <c r="L169" s="44"/>
      <c r="M169" s="254" t="s">
        <v>1</v>
      </c>
      <c r="N169" s="255" t="s">
        <v>45</v>
      </c>
      <c r="O169" s="94"/>
      <c r="P169" s="256">
        <f>O169*H169</f>
        <v>0</v>
      </c>
      <c r="Q169" s="256">
        <v>0.29899999999999999</v>
      </c>
      <c r="R169" s="256">
        <f>Q169*H169</f>
        <v>46.557290000000002</v>
      </c>
      <c r="S169" s="256">
        <v>0</v>
      </c>
      <c r="T169" s="257">
        <f>S169*H169</f>
        <v>0</v>
      </c>
      <c r="U169" s="41"/>
      <c r="V169" s="41"/>
      <c r="W169" s="41"/>
      <c r="X169" s="41"/>
      <c r="Y169" s="41"/>
      <c r="Z169" s="41"/>
      <c r="AA169" s="41"/>
      <c r="AB169" s="41"/>
      <c r="AC169" s="41"/>
      <c r="AD169" s="41"/>
      <c r="AE169" s="41"/>
      <c r="AR169" s="258" t="s">
        <v>171</v>
      </c>
      <c r="AT169" s="258" t="s">
        <v>167</v>
      </c>
      <c r="AU169" s="258" t="s">
        <v>90</v>
      </c>
      <c r="AY169" s="18" t="s">
        <v>165</v>
      </c>
      <c r="BE169" s="146">
        <f>IF(N169="základní",J169,0)</f>
        <v>0</v>
      </c>
      <c r="BF169" s="146">
        <f>IF(N169="snížená",J169,0)</f>
        <v>0</v>
      </c>
      <c r="BG169" s="146">
        <f>IF(N169="zákl. přenesená",J169,0)</f>
        <v>0</v>
      </c>
      <c r="BH169" s="146">
        <f>IF(N169="sníž. přenesená",J169,0)</f>
        <v>0</v>
      </c>
      <c r="BI169" s="146">
        <f>IF(N169="nulová",J169,0)</f>
        <v>0</v>
      </c>
      <c r="BJ169" s="18" t="s">
        <v>88</v>
      </c>
      <c r="BK169" s="146">
        <f>ROUND(I169*H169,2)</f>
        <v>0</v>
      </c>
      <c r="BL169" s="18" t="s">
        <v>171</v>
      </c>
      <c r="BM169" s="258" t="s">
        <v>924</v>
      </c>
    </row>
    <row r="170" s="14" customFormat="1">
      <c r="A170" s="14"/>
      <c r="B170" s="270"/>
      <c r="C170" s="271"/>
      <c r="D170" s="261" t="s">
        <v>173</v>
      </c>
      <c r="E170" s="272" t="s">
        <v>1</v>
      </c>
      <c r="F170" s="273" t="s">
        <v>915</v>
      </c>
      <c r="G170" s="271"/>
      <c r="H170" s="274">
        <v>155.71000000000001</v>
      </c>
      <c r="I170" s="275"/>
      <c r="J170" s="271"/>
      <c r="K170" s="271"/>
      <c r="L170" s="276"/>
      <c r="M170" s="277"/>
      <c r="N170" s="278"/>
      <c r="O170" s="278"/>
      <c r="P170" s="278"/>
      <c r="Q170" s="278"/>
      <c r="R170" s="278"/>
      <c r="S170" s="278"/>
      <c r="T170" s="279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T170" s="280" t="s">
        <v>173</v>
      </c>
      <c r="AU170" s="280" t="s">
        <v>90</v>
      </c>
      <c r="AV170" s="14" t="s">
        <v>90</v>
      </c>
      <c r="AW170" s="14" t="s">
        <v>32</v>
      </c>
      <c r="AX170" s="14" t="s">
        <v>80</v>
      </c>
      <c r="AY170" s="280" t="s">
        <v>165</v>
      </c>
    </row>
    <row r="171" s="15" customFormat="1">
      <c r="A171" s="15"/>
      <c r="B171" s="281"/>
      <c r="C171" s="282"/>
      <c r="D171" s="261" t="s">
        <v>173</v>
      </c>
      <c r="E171" s="283" t="s">
        <v>1</v>
      </c>
      <c r="F171" s="284" t="s">
        <v>176</v>
      </c>
      <c r="G171" s="282"/>
      <c r="H171" s="285">
        <v>155.71000000000001</v>
      </c>
      <c r="I171" s="286"/>
      <c r="J171" s="282"/>
      <c r="K171" s="282"/>
      <c r="L171" s="287"/>
      <c r="M171" s="288"/>
      <c r="N171" s="289"/>
      <c r="O171" s="289"/>
      <c r="P171" s="289"/>
      <c r="Q171" s="289"/>
      <c r="R171" s="289"/>
      <c r="S171" s="289"/>
      <c r="T171" s="290"/>
      <c r="U171" s="15"/>
      <c r="V171" s="15"/>
      <c r="W171" s="15"/>
      <c r="X171" s="15"/>
      <c r="Y171" s="15"/>
      <c r="Z171" s="15"/>
      <c r="AA171" s="15"/>
      <c r="AB171" s="15"/>
      <c r="AC171" s="15"/>
      <c r="AD171" s="15"/>
      <c r="AE171" s="15"/>
      <c r="AT171" s="291" t="s">
        <v>173</v>
      </c>
      <c r="AU171" s="291" t="s">
        <v>90</v>
      </c>
      <c r="AV171" s="15" t="s">
        <v>177</v>
      </c>
      <c r="AW171" s="15" t="s">
        <v>32</v>
      </c>
      <c r="AX171" s="15" t="s">
        <v>80</v>
      </c>
      <c r="AY171" s="291" t="s">
        <v>165</v>
      </c>
    </row>
    <row r="172" s="16" customFormat="1">
      <c r="A172" s="16"/>
      <c r="B172" s="292"/>
      <c r="C172" s="293"/>
      <c r="D172" s="261" t="s">
        <v>173</v>
      </c>
      <c r="E172" s="294" t="s">
        <v>1</v>
      </c>
      <c r="F172" s="295" t="s">
        <v>178</v>
      </c>
      <c r="G172" s="293"/>
      <c r="H172" s="296">
        <v>155.71000000000001</v>
      </c>
      <c r="I172" s="297"/>
      <c r="J172" s="293"/>
      <c r="K172" s="293"/>
      <c r="L172" s="298"/>
      <c r="M172" s="299"/>
      <c r="N172" s="300"/>
      <c r="O172" s="300"/>
      <c r="P172" s="300"/>
      <c r="Q172" s="300"/>
      <c r="R172" s="300"/>
      <c r="S172" s="300"/>
      <c r="T172" s="301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T172" s="302" t="s">
        <v>173</v>
      </c>
      <c r="AU172" s="302" t="s">
        <v>90</v>
      </c>
      <c r="AV172" s="16" t="s">
        <v>171</v>
      </c>
      <c r="AW172" s="16" t="s">
        <v>32</v>
      </c>
      <c r="AX172" s="16" t="s">
        <v>88</v>
      </c>
      <c r="AY172" s="302" t="s">
        <v>165</v>
      </c>
    </row>
    <row r="173" s="2" customFormat="1" ht="44.25" customHeight="1">
      <c r="A173" s="41"/>
      <c r="B173" s="42"/>
      <c r="C173" s="246" t="s">
        <v>206</v>
      </c>
      <c r="D173" s="246" t="s">
        <v>167</v>
      </c>
      <c r="E173" s="247" t="s">
        <v>925</v>
      </c>
      <c r="F173" s="248" t="s">
        <v>926</v>
      </c>
      <c r="G173" s="249" t="s">
        <v>170</v>
      </c>
      <c r="H173" s="250">
        <v>155.71000000000001</v>
      </c>
      <c r="I173" s="251"/>
      <c r="J173" s="252">
        <f>ROUND(I173*H173,2)</f>
        <v>0</v>
      </c>
      <c r="K173" s="253"/>
      <c r="L173" s="44"/>
      <c r="M173" s="254" t="s">
        <v>1</v>
      </c>
      <c r="N173" s="255" t="s">
        <v>45</v>
      </c>
      <c r="O173" s="94"/>
      <c r="P173" s="256">
        <f>O173*H173</f>
        <v>0</v>
      </c>
      <c r="Q173" s="256">
        <v>0.48699999999999999</v>
      </c>
      <c r="R173" s="256">
        <f>Q173*H173</f>
        <v>75.830770000000001</v>
      </c>
      <c r="S173" s="256">
        <v>0</v>
      </c>
      <c r="T173" s="257">
        <f>S173*H173</f>
        <v>0</v>
      </c>
      <c r="U173" s="41"/>
      <c r="V173" s="41"/>
      <c r="W173" s="41"/>
      <c r="X173" s="41"/>
      <c r="Y173" s="41"/>
      <c r="Z173" s="41"/>
      <c r="AA173" s="41"/>
      <c r="AB173" s="41"/>
      <c r="AC173" s="41"/>
      <c r="AD173" s="41"/>
      <c r="AE173" s="41"/>
      <c r="AR173" s="258" t="s">
        <v>171</v>
      </c>
      <c r="AT173" s="258" t="s">
        <v>167</v>
      </c>
      <c r="AU173" s="258" t="s">
        <v>90</v>
      </c>
      <c r="AY173" s="18" t="s">
        <v>165</v>
      </c>
      <c r="BE173" s="146">
        <f>IF(N173="základní",J173,0)</f>
        <v>0</v>
      </c>
      <c r="BF173" s="146">
        <f>IF(N173="snížená",J173,0)</f>
        <v>0</v>
      </c>
      <c r="BG173" s="146">
        <f>IF(N173="zákl. přenesená",J173,0)</f>
        <v>0</v>
      </c>
      <c r="BH173" s="146">
        <f>IF(N173="sníž. přenesená",J173,0)</f>
        <v>0</v>
      </c>
      <c r="BI173" s="146">
        <f>IF(N173="nulová",J173,0)</f>
        <v>0</v>
      </c>
      <c r="BJ173" s="18" t="s">
        <v>88</v>
      </c>
      <c r="BK173" s="146">
        <f>ROUND(I173*H173,2)</f>
        <v>0</v>
      </c>
      <c r="BL173" s="18" t="s">
        <v>171</v>
      </c>
      <c r="BM173" s="258" t="s">
        <v>927</v>
      </c>
    </row>
    <row r="174" s="13" customFormat="1">
      <c r="A174" s="13"/>
      <c r="B174" s="259"/>
      <c r="C174" s="260"/>
      <c r="D174" s="261" t="s">
        <v>173</v>
      </c>
      <c r="E174" s="262" t="s">
        <v>1</v>
      </c>
      <c r="F174" s="263" t="s">
        <v>928</v>
      </c>
      <c r="G174" s="260"/>
      <c r="H174" s="262" t="s">
        <v>1</v>
      </c>
      <c r="I174" s="264"/>
      <c r="J174" s="260"/>
      <c r="K174" s="260"/>
      <c r="L174" s="265"/>
      <c r="M174" s="266"/>
      <c r="N174" s="267"/>
      <c r="O174" s="267"/>
      <c r="P174" s="267"/>
      <c r="Q174" s="267"/>
      <c r="R174" s="267"/>
      <c r="S174" s="267"/>
      <c r="T174" s="268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269" t="s">
        <v>173</v>
      </c>
      <c r="AU174" s="269" t="s">
        <v>90</v>
      </c>
      <c r="AV174" s="13" t="s">
        <v>88</v>
      </c>
      <c r="AW174" s="13" t="s">
        <v>32</v>
      </c>
      <c r="AX174" s="13" t="s">
        <v>80</v>
      </c>
      <c r="AY174" s="269" t="s">
        <v>165</v>
      </c>
    </row>
    <row r="175" s="14" customFormat="1">
      <c r="A175" s="14"/>
      <c r="B175" s="270"/>
      <c r="C175" s="271"/>
      <c r="D175" s="261" t="s">
        <v>173</v>
      </c>
      <c r="E175" s="272" t="s">
        <v>1</v>
      </c>
      <c r="F175" s="273" t="s">
        <v>915</v>
      </c>
      <c r="G175" s="271"/>
      <c r="H175" s="274">
        <v>155.71000000000001</v>
      </c>
      <c r="I175" s="275"/>
      <c r="J175" s="271"/>
      <c r="K175" s="271"/>
      <c r="L175" s="276"/>
      <c r="M175" s="277"/>
      <c r="N175" s="278"/>
      <c r="O175" s="278"/>
      <c r="P175" s="278"/>
      <c r="Q175" s="278"/>
      <c r="R175" s="278"/>
      <c r="S175" s="278"/>
      <c r="T175" s="279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T175" s="280" t="s">
        <v>173</v>
      </c>
      <c r="AU175" s="280" t="s">
        <v>90</v>
      </c>
      <c r="AV175" s="14" t="s">
        <v>90</v>
      </c>
      <c r="AW175" s="14" t="s">
        <v>32</v>
      </c>
      <c r="AX175" s="14" t="s">
        <v>80</v>
      </c>
      <c r="AY175" s="280" t="s">
        <v>165</v>
      </c>
    </row>
    <row r="176" s="15" customFormat="1">
      <c r="A176" s="15"/>
      <c r="B176" s="281"/>
      <c r="C176" s="282"/>
      <c r="D176" s="261" t="s">
        <v>173</v>
      </c>
      <c r="E176" s="283" t="s">
        <v>1</v>
      </c>
      <c r="F176" s="284" t="s">
        <v>176</v>
      </c>
      <c r="G176" s="282"/>
      <c r="H176" s="285">
        <v>155.71000000000001</v>
      </c>
      <c r="I176" s="286"/>
      <c r="J176" s="282"/>
      <c r="K176" s="282"/>
      <c r="L176" s="287"/>
      <c r="M176" s="288"/>
      <c r="N176" s="289"/>
      <c r="O176" s="289"/>
      <c r="P176" s="289"/>
      <c r="Q176" s="289"/>
      <c r="R176" s="289"/>
      <c r="S176" s="289"/>
      <c r="T176" s="290"/>
      <c r="U176" s="15"/>
      <c r="V176" s="15"/>
      <c r="W176" s="15"/>
      <c r="X176" s="15"/>
      <c r="Y176" s="15"/>
      <c r="Z176" s="15"/>
      <c r="AA176" s="15"/>
      <c r="AB176" s="15"/>
      <c r="AC176" s="15"/>
      <c r="AD176" s="15"/>
      <c r="AE176" s="15"/>
      <c r="AT176" s="291" t="s">
        <v>173</v>
      </c>
      <c r="AU176" s="291" t="s">
        <v>90</v>
      </c>
      <c r="AV176" s="15" t="s">
        <v>177</v>
      </c>
      <c r="AW176" s="15" t="s">
        <v>32</v>
      </c>
      <c r="AX176" s="15" t="s">
        <v>80</v>
      </c>
      <c r="AY176" s="291" t="s">
        <v>165</v>
      </c>
    </row>
    <row r="177" s="16" customFormat="1">
      <c r="A177" s="16"/>
      <c r="B177" s="292"/>
      <c r="C177" s="293"/>
      <c r="D177" s="261" t="s">
        <v>173</v>
      </c>
      <c r="E177" s="294" t="s">
        <v>1</v>
      </c>
      <c r="F177" s="295" t="s">
        <v>178</v>
      </c>
      <c r="G177" s="293"/>
      <c r="H177" s="296">
        <v>155.71000000000001</v>
      </c>
      <c r="I177" s="297"/>
      <c r="J177" s="293"/>
      <c r="K177" s="293"/>
      <c r="L177" s="298"/>
      <c r="M177" s="299"/>
      <c r="N177" s="300"/>
      <c r="O177" s="300"/>
      <c r="P177" s="300"/>
      <c r="Q177" s="300"/>
      <c r="R177" s="300"/>
      <c r="S177" s="300"/>
      <c r="T177" s="301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T177" s="302" t="s">
        <v>173</v>
      </c>
      <c r="AU177" s="302" t="s">
        <v>90</v>
      </c>
      <c r="AV177" s="16" t="s">
        <v>171</v>
      </c>
      <c r="AW177" s="16" t="s">
        <v>32</v>
      </c>
      <c r="AX177" s="16" t="s">
        <v>88</v>
      </c>
      <c r="AY177" s="302" t="s">
        <v>165</v>
      </c>
    </row>
    <row r="178" s="2" customFormat="1" ht="37.8" customHeight="1">
      <c r="A178" s="41"/>
      <c r="B178" s="42"/>
      <c r="C178" s="246" t="s">
        <v>210</v>
      </c>
      <c r="D178" s="246" t="s">
        <v>167</v>
      </c>
      <c r="E178" s="247" t="s">
        <v>929</v>
      </c>
      <c r="F178" s="248" t="s">
        <v>930</v>
      </c>
      <c r="G178" s="249" t="s">
        <v>170</v>
      </c>
      <c r="H178" s="250">
        <v>234.05000000000001</v>
      </c>
      <c r="I178" s="251"/>
      <c r="J178" s="252">
        <f>ROUND(I178*H178,2)</f>
        <v>0</v>
      </c>
      <c r="K178" s="253"/>
      <c r="L178" s="44"/>
      <c r="M178" s="254" t="s">
        <v>1</v>
      </c>
      <c r="N178" s="255" t="s">
        <v>45</v>
      </c>
      <c r="O178" s="94"/>
      <c r="P178" s="256">
        <f>O178*H178</f>
        <v>0</v>
      </c>
      <c r="Q178" s="256">
        <v>0.32400000000000001</v>
      </c>
      <c r="R178" s="256">
        <f>Q178*H178</f>
        <v>75.8322</v>
      </c>
      <c r="S178" s="256">
        <v>0</v>
      </c>
      <c r="T178" s="257">
        <f>S178*H178</f>
        <v>0</v>
      </c>
      <c r="U178" s="41"/>
      <c r="V178" s="41"/>
      <c r="W178" s="41"/>
      <c r="X178" s="41"/>
      <c r="Y178" s="41"/>
      <c r="Z178" s="41"/>
      <c r="AA178" s="41"/>
      <c r="AB178" s="41"/>
      <c r="AC178" s="41"/>
      <c r="AD178" s="41"/>
      <c r="AE178" s="41"/>
      <c r="AR178" s="258" t="s">
        <v>171</v>
      </c>
      <c r="AT178" s="258" t="s">
        <v>167</v>
      </c>
      <c r="AU178" s="258" t="s">
        <v>90</v>
      </c>
      <c r="AY178" s="18" t="s">
        <v>165</v>
      </c>
      <c r="BE178" s="146">
        <f>IF(N178="základní",J178,0)</f>
        <v>0</v>
      </c>
      <c r="BF178" s="146">
        <f>IF(N178="snížená",J178,0)</f>
        <v>0</v>
      </c>
      <c r="BG178" s="146">
        <f>IF(N178="zákl. přenesená",J178,0)</f>
        <v>0</v>
      </c>
      <c r="BH178" s="146">
        <f>IF(N178="sníž. přenesená",J178,0)</f>
        <v>0</v>
      </c>
      <c r="BI178" s="146">
        <f>IF(N178="nulová",J178,0)</f>
        <v>0</v>
      </c>
      <c r="BJ178" s="18" t="s">
        <v>88</v>
      </c>
      <c r="BK178" s="146">
        <f>ROUND(I178*H178,2)</f>
        <v>0</v>
      </c>
      <c r="BL178" s="18" t="s">
        <v>171</v>
      </c>
      <c r="BM178" s="258" t="s">
        <v>931</v>
      </c>
    </row>
    <row r="179" s="14" customFormat="1">
      <c r="A179" s="14"/>
      <c r="B179" s="270"/>
      <c r="C179" s="271"/>
      <c r="D179" s="261" t="s">
        <v>173</v>
      </c>
      <c r="E179" s="272" t="s">
        <v>1</v>
      </c>
      <c r="F179" s="273" t="s">
        <v>917</v>
      </c>
      <c r="G179" s="271"/>
      <c r="H179" s="274">
        <v>234.05000000000001</v>
      </c>
      <c r="I179" s="275"/>
      <c r="J179" s="271"/>
      <c r="K179" s="271"/>
      <c r="L179" s="276"/>
      <c r="M179" s="277"/>
      <c r="N179" s="278"/>
      <c r="O179" s="278"/>
      <c r="P179" s="278"/>
      <c r="Q179" s="278"/>
      <c r="R179" s="278"/>
      <c r="S179" s="278"/>
      <c r="T179" s="279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T179" s="280" t="s">
        <v>173</v>
      </c>
      <c r="AU179" s="280" t="s">
        <v>90</v>
      </c>
      <c r="AV179" s="14" t="s">
        <v>90</v>
      </c>
      <c r="AW179" s="14" t="s">
        <v>32</v>
      </c>
      <c r="AX179" s="14" t="s">
        <v>80</v>
      </c>
      <c r="AY179" s="280" t="s">
        <v>165</v>
      </c>
    </row>
    <row r="180" s="15" customFormat="1">
      <c r="A180" s="15"/>
      <c r="B180" s="281"/>
      <c r="C180" s="282"/>
      <c r="D180" s="261" t="s">
        <v>173</v>
      </c>
      <c r="E180" s="283" t="s">
        <v>1</v>
      </c>
      <c r="F180" s="284" t="s">
        <v>176</v>
      </c>
      <c r="G180" s="282"/>
      <c r="H180" s="285">
        <v>234.05000000000001</v>
      </c>
      <c r="I180" s="286"/>
      <c r="J180" s="282"/>
      <c r="K180" s="282"/>
      <c r="L180" s="287"/>
      <c r="M180" s="288"/>
      <c r="N180" s="289"/>
      <c r="O180" s="289"/>
      <c r="P180" s="289"/>
      <c r="Q180" s="289"/>
      <c r="R180" s="289"/>
      <c r="S180" s="289"/>
      <c r="T180" s="290"/>
      <c r="U180" s="15"/>
      <c r="V180" s="15"/>
      <c r="W180" s="15"/>
      <c r="X180" s="15"/>
      <c r="Y180" s="15"/>
      <c r="Z180" s="15"/>
      <c r="AA180" s="15"/>
      <c r="AB180" s="15"/>
      <c r="AC180" s="15"/>
      <c r="AD180" s="15"/>
      <c r="AE180" s="15"/>
      <c r="AT180" s="291" t="s">
        <v>173</v>
      </c>
      <c r="AU180" s="291" t="s">
        <v>90</v>
      </c>
      <c r="AV180" s="15" t="s">
        <v>177</v>
      </c>
      <c r="AW180" s="15" t="s">
        <v>32</v>
      </c>
      <c r="AX180" s="15" t="s">
        <v>80</v>
      </c>
      <c r="AY180" s="291" t="s">
        <v>165</v>
      </c>
    </row>
    <row r="181" s="16" customFormat="1">
      <c r="A181" s="16"/>
      <c r="B181" s="292"/>
      <c r="C181" s="293"/>
      <c r="D181" s="261" t="s">
        <v>173</v>
      </c>
      <c r="E181" s="294" t="s">
        <v>1</v>
      </c>
      <c r="F181" s="295" t="s">
        <v>178</v>
      </c>
      <c r="G181" s="293"/>
      <c r="H181" s="296">
        <v>234.05000000000001</v>
      </c>
      <c r="I181" s="297"/>
      <c r="J181" s="293"/>
      <c r="K181" s="293"/>
      <c r="L181" s="298"/>
      <c r="M181" s="299"/>
      <c r="N181" s="300"/>
      <c r="O181" s="300"/>
      <c r="P181" s="300"/>
      <c r="Q181" s="300"/>
      <c r="R181" s="300"/>
      <c r="S181" s="300"/>
      <c r="T181" s="301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T181" s="302" t="s">
        <v>173</v>
      </c>
      <c r="AU181" s="302" t="s">
        <v>90</v>
      </c>
      <c r="AV181" s="16" t="s">
        <v>171</v>
      </c>
      <c r="AW181" s="16" t="s">
        <v>32</v>
      </c>
      <c r="AX181" s="16" t="s">
        <v>88</v>
      </c>
      <c r="AY181" s="302" t="s">
        <v>165</v>
      </c>
    </row>
    <row r="182" s="2" customFormat="1" ht="78" customHeight="1">
      <c r="A182" s="41"/>
      <c r="B182" s="42"/>
      <c r="C182" s="246" t="s">
        <v>214</v>
      </c>
      <c r="D182" s="246" t="s">
        <v>167</v>
      </c>
      <c r="E182" s="247" t="s">
        <v>932</v>
      </c>
      <c r="F182" s="248" t="s">
        <v>933</v>
      </c>
      <c r="G182" s="249" t="s">
        <v>170</v>
      </c>
      <c r="H182" s="250">
        <v>155.71000000000001</v>
      </c>
      <c r="I182" s="251"/>
      <c r="J182" s="252">
        <f>ROUND(I182*H182,2)</f>
        <v>0</v>
      </c>
      <c r="K182" s="253"/>
      <c r="L182" s="44"/>
      <c r="M182" s="254" t="s">
        <v>1</v>
      </c>
      <c r="N182" s="255" t="s">
        <v>45</v>
      </c>
      <c r="O182" s="94"/>
      <c r="P182" s="256">
        <f>O182*H182</f>
        <v>0</v>
      </c>
      <c r="Q182" s="256">
        <v>0.11303000000000001</v>
      </c>
      <c r="R182" s="256">
        <f>Q182*H182</f>
        <v>17.599901300000003</v>
      </c>
      <c r="S182" s="256">
        <v>0</v>
      </c>
      <c r="T182" s="257">
        <f>S182*H182</f>
        <v>0</v>
      </c>
      <c r="U182" s="41"/>
      <c r="V182" s="41"/>
      <c r="W182" s="41"/>
      <c r="X182" s="41"/>
      <c r="Y182" s="41"/>
      <c r="Z182" s="41"/>
      <c r="AA182" s="41"/>
      <c r="AB182" s="41"/>
      <c r="AC182" s="41"/>
      <c r="AD182" s="41"/>
      <c r="AE182" s="41"/>
      <c r="AR182" s="258" t="s">
        <v>171</v>
      </c>
      <c r="AT182" s="258" t="s">
        <v>167</v>
      </c>
      <c r="AU182" s="258" t="s">
        <v>90</v>
      </c>
      <c r="AY182" s="18" t="s">
        <v>165</v>
      </c>
      <c r="BE182" s="146">
        <f>IF(N182="základní",J182,0)</f>
        <v>0</v>
      </c>
      <c r="BF182" s="146">
        <f>IF(N182="snížená",J182,0)</f>
        <v>0</v>
      </c>
      <c r="BG182" s="146">
        <f>IF(N182="zákl. přenesená",J182,0)</f>
        <v>0</v>
      </c>
      <c r="BH182" s="146">
        <f>IF(N182="sníž. přenesená",J182,0)</f>
        <v>0</v>
      </c>
      <c r="BI182" s="146">
        <f>IF(N182="nulová",J182,0)</f>
        <v>0</v>
      </c>
      <c r="BJ182" s="18" t="s">
        <v>88</v>
      </c>
      <c r="BK182" s="146">
        <f>ROUND(I182*H182,2)</f>
        <v>0</v>
      </c>
      <c r="BL182" s="18" t="s">
        <v>171</v>
      </c>
      <c r="BM182" s="258" t="s">
        <v>934</v>
      </c>
    </row>
    <row r="183" s="14" customFormat="1">
      <c r="A183" s="14"/>
      <c r="B183" s="270"/>
      <c r="C183" s="271"/>
      <c r="D183" s="261" t="s">
        <v>173</v>
      </c>
      <c r="E183" s="272" t="s">
        <v>1</v>
      </c>
      <c r="F183" s="273" t="s">
        <v>915</v>
      </c>
      <c r="G183" s="271"/>
      <c r="H183" s="274">
        <v>155.71000000000001</v>
      </c>
      <c r="I183" s="275"/>
      <c r="J183" s="271"/>
      <c r="K183" s="271"/>
      <c r="L183" s="276"/>
      <c r="M183" s="277"/>
      <c r="N183" s="278"/>
      <c r="O183" s="278"/>
      <c r="P183" s="278"/>
      <c r="Q183" s="278"/>
      <c r="R183" s="278"/>
      <c r="S183" s="278"/>
      <c r="T183" s="279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T183" s="280" t="s">
        <v>173</v>
      </c>
      <c r="AU183" s="280" t="s">
        <v>90</v>
      </c>
      <c r="AV183" s="14" t="s">
        <v>90</v>
      </c>
      <c r="AW183" s="14" t="s">
        <v>32</v>
      </c>
      <c r="AX183" s="14" t="s">
        <v>80</v>
      </c>
      <c r="AY183" s="280" t="s">
        <v>165</v>
      </c>
    </row>
    <row r="184" s="15" customFormat="1">
      <c r="A184" s="15"/>
      <c r="B184" s="281"/>
      <c r="C184" s="282"/>
      <c r="D184" s="261" t="s">
        <v>173</v>
      </c>
      <c r="E184" s="283" t="s">
        <v>1</v>
      </c>
      <c r="F184" s="284" t="s">
        <v>176</v>
      </c>
      <c r="G184" s="282"/>
      <c r="H184" s="285">
        <v>155.71000000000001</v>
      </c>
      <c r="I184" s="286"/>
      <c r="J184" s="282"/>
      <c r="K184" s="282"/>
      <c r="L184" s="287"/>
      <c r="M184" s="288"/>
      <c r="N184" s="289"/>
      <c r="O184" s="289"/>
      <c r="P184" s="289"/>
      <c r="Q184" s="289"/>
      <c r="R184" s="289"/>
      <c r="S184" s="289"/>
      <c r="T184" s="290"/>
      <c r="U184" s="15"/>
      <c r="V184" s="15"/>
      <c r="W184" s="15"/>
      <c r="X184" s="15"/>
      <c r="Y184" s="15"/>
      <c r="Z184" s="15"/>
      <c r="AA184" s="15"/>
      <c r="AB184" s="15"/>
      <c r="AC184" s="15"/>
      <c r="AD184" s="15"/>
      <c r="AE184" s="15"/>
      <c r="AT184" s="291" t="s">
        <v>173</v>
      </c>
      <c r="AU184" s="291" t="s">
        <v>90</v>
      </c>
      <c r="AV184" s="15" t="s">
        <v>177</v>
      </c>
      <c r="AW184" s="15" t="s">
        <v>32</v>
      </c>
      <c r="AX184" s="15" t="s">
        <v>80</v>
      </c>
      <c r="AY184" s="291" t="s">
        <v>165</v>
      </c>
    </row>
    <row r="185" s="16" customFormat="1">
      <c r="A185" s="16"/>
      <c r="B185" s="292"/>
      <c r="C185" s="293"/>
      <c r="D185" s="261" t="s">
        <v>173</v>
      </c>
      <c r="E185" s="294" t="s">
        <v>1</v>
      </c>
      <c r="F185" s="295" t="s">
        <v>178</v>
      </c>
      <c r="G185" s="293"/>
      <c r="H185" s="296">
        <v>155.71000000000001</v>
      </c>
      <c r="I185" s="297"/>
      <c r="J185" s="293"/>
      <c r="K185" s="293"/>
      <c r="L185" s="298"/>
      <c r="M185" s="299"/>
      <c r="N185" s="300"/>
      <c r="O185" s="300"/>
      <c r="P185" s="300"/>
      <c r="Q185" s="300"/>
      <c r="R185" s="300"/>
      <c r="S185" s="300"/>
      <c r="T185" s="301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T185" s="302" t="s">
        <v>173</v>
      </c>
      <c r="AU185" s="302" t="s">
        <v>90</v>
      </c>
      <c r="AV185" s="16" t="s">
        <v>171</v>
      </c>
      <c r="AW185" s="16" t="s">
        <v>32</v>
      </c>
      <c r="AX185" s="16" t="s">
        <v>88</v>
      </c>
      <c r="AY185" s="302" t="s">
        <v>165</v>
      </c>
    </row>
    <row r="186" s="2" customFormat="1" ht="16.5" customHeight="1">
      <c r="A186" s="41"/>
      <c r="B186" s="42"/>
      <c r="C186" s="303" t="s">
        <v>218</v>
      </c>
      <c r="D186" s="303" t="s">
        <v>566</v>
      </c>
      <c r="E186" s="304" t="s">
        <v>935</v>
      </c>
      <c r="F186" s="305" t="s">
        <v>936</v>
      </c>
      <c r="G186" s="306" t="s">
        <v>170</v>
      </c>
      <c r="H186" s="307">
        <v>158.82400000000001</v>
      </c>
      <c r="I186" s="308"/>
      <c r="J186" s="309">
        <f>ROUND(I186*H186,2)</f>
        <v>0</v>
      </c>
      <c r="K186" s="310"/>
      <c r="L186" s="311"/>
      <c r="M186" s="312" t="s">
        <v>1</v>
      </c>
      <c r="N186" s="313" t="s">
        <v>45</v>
      </c>
      <c r="O186" s="94"/>
      <c r="P186" s="256">
        <f>O186*H186</f>
        <v>0</v>
      </c>
      <c r="Q186" s="256">
        <v>0.216</v>
      </c>
      <c r="R186" s="256">
        <f>Q186*H186</f>
        <v>34.305984000000002</v>
      </c>
      <c r="S186" s="256">
        <v>0</v>
      </c>
      <c r="T186" s="257">
        <f>S186*H186</f>
        <v>0</v>
      </c>
      <c r="U186" s="41"/>
      <c r="V186" s="41"/>
      <c r="W186" s="41"/>
      <c r="X186" s="41"/>
      <c r="Y186" s="41"/>
      <c r="Z186" s="41"/>
      <c r="AA186" s="41"/>
      <c r="AB186" s="41"/>
      <c r="AC186" s="41"/>
      <c r="AD186" s="41"/>
      <c r="AE186" s="41"/>
      <c r="AR186" s="258" t="s">
        <v>206</v>
      </c>
      <c r="AT186" s="258" t="s">
        <v>566</v>
      </c>
      <c r="AU186" s="258" t="s">
        <v>90</v>
      </c>
      <c r="AY186" s="18" t="s">
        <v>165</v>
      </c>
      <c r="BE186" s="146">
        <f>IF(N186="základní",J186,0)</f>
        <v>0</v>
      </c>
      <c r="BF186" s="146">
        <f>IF(N186="snížená",J186,0)</f>
        <v>0</v>
      </c>
      <c r="BG186" s="146">
        <f>IF(N186="zákl. přenesená",J186,0)</f>
        <v>0</v>
      </c>
      <c r="BH186" s="146">
        <f>IF(N186="sníž. přenesená",J186,0)</f>
        <v>0</v>
      </c>
      <c r="BI186" s="146">
        <f>IF(N186="nulová",J186,0)</f>
        <v>0</v>
      </c>
      <c r="BJ186" s="18" t="s">
        <v>88</v>
      </c>
      <c r="BK186" s="146">
        <f>ROUND(I186*H186,2)</f>
        <v>0</v>
      </c>
      <c r="BL186" s="18" t="s">
        <v>171</v>
      </c>
      <c r="BM186" s="258" t="s">
        <v>937</v>
      </c>
    </row>
    <row r="187" s="14" customFormat="1">
      <c r="A187" s="14"/>
      <c r="B187" s="270"/>
      <c r="C187" s="271"/>
      <c r="D187" s="261" t="s">
        <v>173</v>
      </c>
      <c r="E187" s="271"/>
      <c r="F187" s="273" t="s">
        <v>938</v>
      </c>
      <c r="G187" s="271"/>
      <c r="H187" s="274">
        <v>158.82400000000001</v>
      </c>
      <c r="I187" s="275"/>
      <c r="J187" s="271"/>
      <c r="K187" s="271"/>
      <c r="L187" s="276"/>
      <c r="M187" s="277"/>
      <c r="N187" s="278"/>
      <c r="O187" s="278"/>
      <c r="P187" s="278"/>
      <c r="Q187" s="278"/>
      <c r="R187" s="278"/>
      <c r="S187" s="278"/>
      <c r="T187" s="279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T187" s="280" t="s">
        <v>173</v>
      </c>
      <c r="AU187" s="280" t="s">
        <v>90</v>
      </c>
      <c r="AV187" s="14" t="s">
        <v>90</v>
      </c>
      <c r="AW187" s="14" t="s">
        <v>4</v>
      </c>
      <c r="AX187" s="14" t="s">
        <v>88</v>
      </c>
      <c r="AY187" s="280" t="s">
        <v>165</v>
      </c>
    </row>
    <row r="188" s="12" customFormat="1" ht="22.8" customHeight="1">
      <c r="A188" s="12"/>
      <c r="B188" s="230"/>
      <c r="C188" s="231"/>
      <c r="D188" s="232" t="s">
        <v>79</v>
      </c>
      <c r="E188" s="244" t="s">
        <v>210</v>
      </c>
      <c r="F188" s="244" t="s">
        <v>412</v>
      </c>
      <c r="G188" s="231"/>
      <c r="H188" s="231"/>
      <c r="I188" s="234"/>
      <c r="J188" s="245">
        <f>BK188</f>
        <v>0</v>
      </c>
      <c r="K188" s="231"/>
      <c r="L188" s="236"/>
      <c r="M188" s="237"/>
      <c r="N188" s="238"/>
      <c r="O188" s="238"/>
      <c r="P188" s="239">
        <f>SUM(P189:P198)</f>
        <v>0</v>
      </c>
      <c r="Q188" s="238"/>
      <c r="R188" s="239">
        <f>SUM(R189:R198)</f>
        <v>7.4438360000000001</v>
      </c>
      <c r="S188" s="238"/>
      <c r="T188" s="240">
        <f>SUM(T189:T198)</f>
        <v>0</v>
      </c>
      <c r="U188" s="12"/>
      <c r="V188" s="12"/>
      <c r="W188" s="12"/>
      <c r="X188" s="12"/>
      <c r="Y188" s="12"/>
      <c r="Z188" s="12"/>
      <c r="AA188" s="12"/>
      <c r="AB188" s="12"/>
      <c r="AC188" s="12"/>
      <c r="AD188" s="12"/>
      <c r="AE188" s="12"/>
      <c r="AR188" s="241" t="s">
        <v>88</v>
      </c>
      <c r="AT188" s="242" t="s">
        <v>79</v>
      </c>
      <c r="AU188" s="242" t="s">
        <v>88</v>
      </c>
      <c r="AY188" s="241" t="s">
        <v>165</v>
      </c>
      <c r="BK188" s="243">
        <f>SUM(BK189:BK198)</f>
        <v>0</v>
      </c>
    </row>
    <row r="189" s="2" customFormat="1" ht="49.05" customHeight="1">
      <c r="A189" s="41"/>
      <c r="B189" s="42"/>
      <c r="C189" s="246" t="s">
        <v>8</v>
      </c>
      <c r="D189" s="246" t="s">
        <v>167</v>
      </c>
      <c r="E189" s="247" t="s">
        <v>939</v>
      </c>
      <c r="F189" s="248" t="s">
        <v>940</v>
      </c>
      <c r="G189" s="249" t="s">
        <v>306</v>
      </c>
      <c r="H189" s="250">
        <v>37.939999999999998</v>
      </c>
      <c r="I189" s="251"/>
      <c r="J189" s="252">
        <f>ROUND(I189*H189,2)</f>
        <v>0</v>
      </c>
      <c r="K189" s="253"/>
      <c r="L189" s="44"/>
      <c r="M189" s="254" t="s">
        <v>1</v>
      </c>
      <c r="N189" s="255" t="s">
        <v>45</v>
      </c>
      <c r="O189" s="94"/>
      <c r="P189" s="256">
        <f>O189*H189</f>
        <v>0</v>
      </c>
      <c r="Q189" s="256">
        <v>0.15540000000000001</v>
      </c>
      <c r="R189" s="256">
        <f>Q189*H189</f>
        <v>5.8958760000000003</v>
      </c>
      <c r="S189" s="256">
        <v>0</v>
      </c>
      <c r="T189" s="257">
        <f>S189*H189</f>
        <v>0</v>
      </c>
      <c r="U189" s="41"/>
      <c r="V189" s="41"/>
      <c r="W189" s="41"/>
      <c r="X189" s="41"/>
      <c r="Y189" s="41"/>
      <c r="Z189" s="41"/>
      <c r="AA189" s="41"/>
      <c r="AB189" s="41"/>
      <c r="AC189" s="41"/>
      <c r="AD189" s="41"/>
      <c r="AE189" s="41"/>
      <c r="AR189" s="258" t="s">
        <v>171</v>
      </c>
      <c r="AT189" s="258" t="s">
        <v>167</v>
      </c>
      <c r="AU189" s="258" t="s">
        <v>90</v>
      </c>
      <c r="AY189" s="18" t="s">
        <v>165</v>
      </c>
      <c r="BE189" s="146">
        <f>IF(N189="základní",J189,0)</f>
        <v>0</v>
      </c>
      <c r="BF189" s="146">
        <f>IF(N189="snížená",J189,0)</f>
        <v>0</v>
      </c>
      <c r="BG189" s="146">
        <f>IF(N189="zákl. přenesená",J189,0)</f>
        <v>0</v>
      </c>
      <c r="BH189" s="146">
        <f>IF(N189="sníž. přenesená",J189,0)</f>
        <v>0</v>
      </c>
      <c r="BI189" s="146">
        <f>IF(N189="nulová",J189,0)</f>
        <v>0</v>
      </c>
      <c r="BJ189" s="18" t="s">
        <v>88</v>
      </c>
      <c r="BK189" s="146">
        <f>ROUND(I189*H189,2)</f>
        <v>0</v>
      </c>
      <c r="BL189" s="18" t="s">
        <v>171</v>
      </c>
      <c r="BM189" s="258" t="s">
        <v>941</v>
      </c>
    </row>
    <row r="190" s="14" customFormat="1">
      <c r="A190" s="14"/>
      <c r="B190" s="270"/>
      <c r="C190" s="271"/>
      <c r="D190" s="261" t="s">
        <v>173</v>
      </c>
      <c r="E190" s="272" t="s">
        <v>1</v>
      </c>
      <c r="F190" s="273" t="s">
        <v>942</v>
      </c>
      <c r="G190" s="271"/>
      <c r="H190" s="274">
        <v>37.939999999999998</v>
      </c>
      <c r="I190" s="275"/>
      <c r="J190" s="271"/>
      <c r="K190" s="271"/>
      <c r="L190" s="276"/>
      <c r="M190" s="277"/>
      <c r="N190" s="278"/>
      <c r="O190" s="278"/>
      <c r="P190" s="278"/>
      <c r="Q190" s="278"/>
      <c r="R190" s="278"/>
      <c r="S190" s="278"/>
      <c r="T190" s="279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T190" s="280" t="s">
        <v>173</v>
      </c>
      <c r="AU190" s="280" t="s">
        <v>90</v>
      </c>
      <c r="AV190" s="14" t="s">
        <v>90</v>
      </c>
      <c r="AW190" s="14" t="s">
        <v>32</v>
      </c>
      <c r="AX190" s="14" t="s">
        <v>80</v>
      </c>
      <c r="AY190" s="280" t="s">
        <v>165</v>
      </c>
    </row>
    <row r="191" s="15" customFormat="1">
      <c r="A191" s="15"/>
      <c r="B191" s="281"/>
      <c r="C191" s="282"/>
      <c r="D191" s="261" t="s">
        <v>173</v>
      </c>
      <c r="E191" s="283" t="s">
        <v>1</v>
      </c>
      <c r="F191" s="284" t="s">
        <v>176</v>
      </c>
      <c r="G191" s="282"/>
      <c r="H191" s="285">
        <v>37.939999999999998</v>
      </c>
      <c r="I191" s="286"/>
      <c r="J191" s="282"/>
      <c r="K191" s="282"/>
      <c r="L191" s="287"/>
      <c r="M191" s="288"/>
      <c r="N191" s="289"/>
      <c r="O191" s="289"/>
      <c r="P191" s="289"/>
      <c r="Q191" s="289"/>
      <c r="R191" s="289"/>
      <c r="S191" s="289"/>
      <c r="T191" s="290"/>
      <c r="U191" s="15"/>
      <c r="V191" s="15"/>
      <c r="W191" s="15"/>
      <c r="X191" s="15"/>
      <c r="Y191" s="15"/>
      <c r="Z191" s="15"/>
      <c r="AA191" s="15"/>
      <c r="AB191" s="15"/>
      <c r="AC191" s="15"/>
      <c r="AD191" s="15"/>
      <c r="AE191" s="15"/>
      <c r="AT191" s="291" t="s">
        <v>173</v>
      </c>
      <c r="AU191" s="291" t="s">
        <v>90</v>
      </c>
      <c r="AV191" s="15" t="s">
        <v>177</v>
      </c>
      <c r="AW191" s="15" t="s">
        <v>32</v>
      </c>
      <c r="AX191" s="15" t="s">
        <v>80</v>
      </c>
      <c r="AY191" s="291" t="s">
        <v>165</v>
      </c>
    </row>
    <row r="192" s="16" customFormat="1">
      <c r="A192" s="16"/>
      <c r="B192" s="292"/>
      <c r="C192" s="293"/>
      <c r="D192" s="261" t="s">
        <v>173</v>
      </c>
      <c r="E192" s="294" t="s">
        <v>1</v>
      </c>
      <c r="F192" s="295" t="s">
        <v>178</v>
      </c>
      <c r="G192" s="293"/>
      <c r="H192" s="296">
        <v>37.939999999999998</v>
      </c>
      <c r="I192" s="297"/>
      <c r="J192" s="293"/>
      <c r="K192" s="293"/>
      <c r="L192" s="298"/>
      <c r="M192" s="299"/>
      <c r="N192" s="300"/>
      <c r="O192" s="300"/>
      <c r="P192" s="300"/>
      <c r="Q192" s="300"/>
      <c r="R192" s="300"/>
      <c r="S192" s="300"/>
      <c r="T192" s="301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T192" s="302" t="s">
        <v>173</v>
      </c>
      <c r="AU192" s="302" t="s">
        <v>90</v>
      </c>
      <c r="AV192" s="16" t="s">
        <v>171</v>
      </c>
      <c r="AW192" s="16" t="s">
        <v>32</v>
      </c>
      <c r="AX192" s="16" t="s">
        <v>88</v>
      </c>
      <c r="AY192" s="302" t="s">
        <v>165</v>
      </c>
    </row>
    <row r="193" s="2" customFormat="1" ht="16.5" customHeight="1">
      <c r="A193" s="41"/>
      <c r="B193" s="42"/>
      <c r="C193" s="303" t="s">
        <v>225</v>
      </c>
      <c r="D193" s="303" t="s">
        <v>566</v>
      </c>
      <c r="E193" s="304" t="s">
        <v>943</v>
      </c>
      <c r="F193" s="305" t="s">
        <v>944</v>
      </c>
      <c r="G193" s="306" t="s">
        <v>306</v>
      </c>
      <c r="H193" s="307">
        <v>38.698999999999998</v>
      </c>
      <c r="I193" s="308"/>
      <c r="J193" s="309">
        <f>ROUND(I193*H193,2)</f>
        <v>0</v>
      </c>
      <c r="K193" s="310"/>
      <c r="L193" s="311"/>
      <c r="M193" s="312" t="s">
        <v>1</v>
      </c>
      <c r="N193" s="313" t="s">
        <v>45</v>
      </c>
      <c r="O193" s="94"/>
      <c r="P193" s="256">
        <f>O193*H193</f>
        <v>0</v>
      </c>
      <c r="Q193" s="256">
        <v>0.040000000000000001</v>
      </c>
      <c r="R193" s="256">
        <f>Q193*H193</f>
        <v>1.54796</v>
      </c>
      <c r="S193" s="256">
        <v>0</v>
      </c>
      <c r="T193" s="257">
        <f>S193*H193</f>
        <v>0</v>
      </c>
      <c r="U193" s="41"/>
      <c r="V193" s="41"/>
      <c r="W193" s="41"/>
      <c r="X193" s="41"/>
      <c r="Y193" s="41"/>
      <c r="Z193" s="41"/>
      <c r="AA193" s="41"/>
      <c r="AB193" s="41"/>
      <c r="AC193" s="41"/>
      <c r="AD193" s="41"/>
      <c r="AE193" s="41"/>
      <c r="AR193" s="258" t="s">
        <v>206</v>
      </c>
      <c r="AT193" s="258" t="s">
        <v>566</v>
      </c>
      <c r="AU193" s="258" t="s">
        <v>90</v>
      </c>
      <c r="AY193" s="18" t="s">
        <v>165</v>
      </c>
      <c r="BE193" s="146">
        <f>IF(N193="základní",J193,0)</f>
        <v>0</v>
      </c>
      <c r="BF193" s="146">
        <f>IF(N193="snížená",J193,0)</f>
        <v>0</v>
      </c>
      <c r="BG193" s="146">
        <f>IF(N193="zákl. přenesená",J193,0)</f>
        <v>0</v>
      </c>
      <c r="BH193" s="146">
        <f>IF(N193="sníž. přenesená",J193,0)</f>
        <v>0</v>
      </c>
      <c r="BI193" s="146">
        <f>IF(N193="nulová",J193,0)</f>
        <v>0</v>
      </c>
      <c r="BJ193" s="18" t="s">
        <v>88</v>
      </c>
      <c r="BK193" s="146">
        <f>ROUND(I193*H193,2)</f>
        <v>0</v>
      </c>
      <c r="BL193" s="18" t="s">
        <v>171</v>
      </c>
      <c r="BM193" s="258" t="s">
        <v>945</v>
      </c>
    </row>
    <row r="194" s="14" customFormat="1">
      <c r="A194" s="14"/>
      <c r="B194" s="270"/>
      <c r="C194" s="271"/>
      <c r="D194" s="261" t="s">
        <v>173</v>
      </c>
      <c r="E194" s="271"/>
      <c r="F194" s="273" t="s">
        <v>946</v>
      </c>
      <c r="G194" s="271"/>
      <c r="H194" s="274">
        <v>38.698999999999998</v>
      </c>
      <c r="I194" s="275"/>
      <c r="J194" s="271"/>
      <c r="K194" s="271"/>
      <c r="L194" s="276"/>
      <c r="M194" s="277"/>
      <c r="N194" s="278"/>
      <c r="O194" s="278"/>
      <c r="P194" s="278"/>
      <c r="Q194" s="278"/>
      <c r="R194" s="278"/>
      <c r="S194" s="278"/>
      <c r="T194" s="279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T194" s="280" t="s">
        <v>173</v>
      </c>
      <c r="AU194" s="280" t="s">
        <v>90</v>
      </c>
      <c r="AV194" s="14" t="s">
        <v>90</v>
      </c>
      <c r="AW194" s="14" t="s">
        <v>4</v>
      </c>
      <c r="AX194" s="14" t="s">
        <v>88</v>
      </c>
      <c r="AY194" s="280" t="s">
        <v>165</v>
      </c>
    </row>
    <row r="195" s="2" customFormat="1" ht="24.15" customHeight="1">
      <c r="A195" s="41"/>
      <c r="B195" s="42"/>
      <c r="C195" s="246" t="s">
        <v>230</v>
      </c>
      <c r="D195" s="246" t="s">
        <v>167</v>
      </c>
      <c r="E195" s="247" t="s">
        <v>947</v>
      </c>
      <c r="F195" s="248" t="s">
        <v>948</v>
      </c>
      <c r="G195" s="249" t="s">
        <v>306</v>
      </c>
      <c r="H195" s="250">
        <v>10</v>
      </c>
      <c r="I195" s="251"/>
      <c r="J195" s="252">
        <f>ROUND(I195*H195,2)</f>
        <v>0</v>
      </c>
      <c r="K195" s="253"/>
      <c r="L195" s="44"/>
      <c r="M195" s="254" t="s">
        <v>1</v>
      </c>
      <c r="N195" s="255" t="s">
        <v>45</v>
      </c>
      <c r="O195" s="94"/>
      <c r="P195" s="256">
        <f>O195*H195</f>
        <v>0</v>
      </c>
      <c r="Q195" s="256">
        <v>0</v>
      </c>
      <c r="R195" s="256">
        <f>Q195*H195</f>
        <v>0</v>
      </c>
      <c r="S195" s="256">
        <v>0</v>
      </c>
      <c r="T195" s="257">
        <f>S195*H195</f>
        <v>0</v>
      </c>
      <c r="U195" s="41"/>
      <c r="V195" s="41"/>
      <c r="W195" s="41"/>
      <c r="X195" s="41"/>
      <c r="Y195" s="41"/>
      <c r="Z195" s="41"/>
      <c r="AA195" s="41"/>
      <c r="AB195" s="41"/>
      <c r="AC195" s="41"/>
      <c r="AD195" s="41"/>
      <c r="AE195" s="41"/>
      <c r="AR195" s="258" t="s">
        <v>171</v>
      </c>
      <c r="AT195" s="258" t="s">
        <v>167</v>
      </c>
      <c r="AU195" s="258" t="s">
        <v>90</v>
      </c>
      <c r="AY195" s="18" t="s">
        <v>165</v>
      </c>
      <c r="BE195" s="146">
        <f>IF(N195="základní",J195,0)</f>
        <v>0</v>
      </c>
      <c r="BF195" s="146">
        <f>IF(N195="snížená",J195,0)</f>
        <v>0</v>
      </c>
      <c r="BG195" s="146">
        <f>IF(N195="zákl. přenesená",J195,0)</f>
        <v>0</v>
      </c>
      <c r="BH195" s="146">
        <f>IF(N195="sníž. přenesená",J195,0)</f>
        <v>0</v>
      </c>
      <c r="BI195" s="146">
        <f>IF(N195="nulová",J195,0)</f>
        <v>0</v>
      </c>
      <c r="BJ195" s="18" t="s">
        <v>88</v>
      </c>
      <c r="BK195" s="146">
        <f>ROUND(I195*H195,2)</f>
        <v>0</v>
      </c>
      <c r="BL195" s="18" t="s">
        <v>171</v>
      </c>
      <c r="BM195" s="258" t="s">
        <v>949</v>
      </c>
    </row>
    <row r="196" s="14" customFormat="1">
      <c r="A196" s="14"/>
      <c r="B196" s="270"/>
      <c r="C196" s="271"/>
      <c r="D196" s="261" t="s">
        <v>173</v>
      </c>
      <c r="E196" s="272" t="s">
        <v>1</v>
      </c>
      <c r="F196" s="273" t="s">
        <v>950</v>
      </c>
      <c r="G196" s="271"/>
      <c r="H196" s="274">
        <v>10</v>
      </c>
      <c r="I196" s="275"/>
      <c r="J196" s="271"/>
      <c r="K196" s="271"/>
      <c r="L196" s="276"/>
      <c r="M196" s="277"/>
      <c r="N196" s="278"/>
      <c r="O196" s="278"/>
      <c r="P196" s="278"/>
      <c r="Q196" s="278"/>
      <c r="R196" s="278"/>
      <c r="S196" s="278"/>
      <c r="T196" s="279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T196" s="280" t="s">
        <v>173</v>
      </c>
      <c r="AU196" s="280" t="s">
        <v>90</v>
      </c>
      <c r="AV196" s="14" t="s">
        <v>90</v>
      </c>
      <c r="AW196" s="14" t="s">
        <v>32</v>
      </c>
      <c r="AX196" s="14" t="s">
        <v>80</v>
      </c>
      <c r="AY196" s="280" t="s">
        <v>165</v>
      </c>
    </row>
    <row r="197" s="15" customFormat="1">
      <c r="A197" s="15"/>
      <c r="B197" s="281"/>
      <c r="C197" s="282"/>
      <c r="D197" s="261" t="s">
        <v>173</v>
      </c>
      <c r="E197" s="283" t="s">
        <v>1</v>
      </c>
      <c r="F197" s="284" t="s">
        <v>176</v>
      </c>
      <c r="G197" s="282"/>
      <c r="H197" s="285">
        <v>10</v>
      </c>
      <c r="I197" s="286"/>
      <c r="J197" s="282"/>
      <c r="K197" s="282"/>
      <c r="L197" s="287"/>
      <c r="M197" s="288"/>
      <c r="N197" s="289"/>
      <c r="O197" s="289"/>
      <c r="P197" s="289"/>
      <c r="Q197" s="289"/>
      <c r="R197" s="289"/>
      <c r="S197" s="289"/>
      <c r="T197" s="290"/>
      <c r="U197" s="15"/>
      <c r="V197" s="15"/>
      <c r="W197" s="15"/>
      <c r="X197" s="15"/>
      <c r="Y197" s="15"/>
      <c r="Z197" s="15"/>
      <c r="AA197" s="15"/>
      <c r="AB197" s="15"/>
      <c r="AC197" s="15"/>
      <c r="AD197" s="15"/>
      <c r="AE197" s="15"/>
      <c r="AT197" s="291" t="s">
        <v>173</v>
      </c>
      <c r="AU197" s="291" t="s">
        <v>90</v>
      </c>
      <c r="AV197" s="15" t="s">
        <v>177</v>
      </c>
      <c r="AW197" s="15" t="s">
        <v>32</v>
      </c>
      <c r="AX197" s="15" t="s">
        <v>80</v>
      </c>
      <c r="AY197" s="291" t="s">
        <v>165</v>
      </c>
    </row>
    <row r="198" s="16" customFormat="1">
      <c r="A198" s="16"/>
      <c r="B198" s="292"/>
      <c r="C198" s="293"/>
      <c r="D198" s="261" t="s">
        <v>173</v>
      </c>
      <c r="E198" s="294" t="s">
        <v>1</v>
      </c>
      <c r="F198" s="295" t="s">
        <v>178</v>
      </c>
      <c r="G198" s="293"/>
      <c r="H198" s="296">
        <v>10</v>
      </c>
      <c r="I198" s="297"/>
      <c r="J198" s="293"/>
      <c r="K198" s="293"/>
      <c r="L198" s="298"/>
      <c r="M198" s="299"/>
      <c r="N198" s="300"/>
      <c r="O198" s="300"/>
      <c r="P198" s="300"/>
      <c r="Q198" s="300"/>
      <c r="R198" s="300"/>
      <c r="S198" s="300"/>
      <c r="T198" s="301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T198" s="302" t="s">
        <v>173</v>
      </c>
      <c r="AU198" s="302" t="s">
        <v>90</v>
      </c>
      <c r="AV198" s="16" t="s">
        <v>171</v>
      </c>
      <c r="AW198" s="16" t="s">
        <v>32</v>
      </c>
      <c r="AX198" s="16" t="s">
        <v>88</v>
      </c>
      <c r="AY198" s="302" t="s">
        <v>165</v>
      </c>
    </row>
    <row r="199" s="12" customFormat="1" ht="22.8" customHeight="1">
      <c r="A199" s="12"/>
      <c r="B199" s="230"/>
      <c r="C199" s="231"/>
      <c r="D199" s="232" t="s">
        <v>79</v>
      </c>
      <c r="E199" s="244" t="s">
        <v>549</v>
      </c>
      <c r="F199" s="244" t="s">
        <v>550</v>
      </c>
      <c r="G199" s="231"/>
      <c r="H199" s="231"/>
      <c r="I199" s="234"/>
      <c r="J199" s="245">
        <f>BK199</f>
        <v>0</v>
      </c>
      <c r="K199" s="231"/>
      <c r="L199" s="236"/>
      <c r="M199" s="237"/>
      <c r="N199" s="238"/>
      <c r="O199" s="238"/>
      <c r="P199" s="239">
        <f>P200</f>
        <v>0</v>
      </c>
      <c r="Q199" s="238"/>
      <c r="R199" s="239">
        <f>R200</f>
        <v>0</v>
      </c>
      <c r="S199" s="238"/>
      <c r="T199" s="240">
        <f>T200</f>
        <v>0</v>
      </c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R199" s="241" t="s">
        <v>88</v>
      </c>
      <c r="AT199" s="242" t="s">
        <v>79</v>
      </c>
      <c r="AU199" s="242" t="s">
        <v>88</v>
      </c>
      <c r="AY199" s="241" t="s">
        <v>165</v>
      </c>
      <c r="BK199" s="243">
        <f>BK200</f>
        <v>0</v>
      </c>
    </row>
    <row r="200" s="2" customFormat="1" ht="37.8" customHeight="1">
      <c r="A200" s="41"/>
      <c r="B200" s="42"/>
      <c r="C200" s="246" t="s">
        <v>237</v>
      </c>
      <c r="D200" s="246" t="s">
        <v>167</v>
      </c>
      <c r="E200" s="247" t="s">
        <v>951</v>
      </c>
      <c r="F200" s="248" t="s">
        <v>952</v>
      </c>
      <c r="G200" s="249" t="s">
        <v>250</v>
      </c>
      <c r="H200" s="250">
        <v>257.56999999999999</v>
      </c>
      <c r="I200" s="251"/>
      <c r="J200" s="252">
        <f>ROUND(I200*H200,2)</f>
        <v>0</v>
      </c>
      <c r="K200" s="253"/>
      <c r="L200" s="44"/>
      <c r="M200" s="315" t="s">
        <v>1</v>
      </c>
      <c r="N200" s="316" t="s">
        <v>45</v>
      </c>
      <c r="O200" s="317"/>
      <c r="P200" s="318">
        <f>O200*H200</f>
        <v>0</v>
      </c>
      <c r="Q200" s="318">
        <v>0</v>
      </c>
      <c r="R200" s="318">
        <f>Q200*H200</f>
        <v>0</v>
      </c>
      <c r="S200" s="318">
        <v>0</v>
      </c>
      <c r="T200" s="319">
        <f>S200*H200</f>
        <v>0</v>
      </c>
      <c r="U200" s="41"/>
      <c r="V200" s="41"/>
      <c r="W200" s="41"/>
      <c r="X200" s="41"/>
      <c r="Y200" s="41"/>
      <c r="Z200" s="41"/>
      <c r="AA200" s="41"/>
      <c r="AB200" s="41"/>
      <c r="AC200" s="41"/>
      <c r="AD200" s="41"/>
      <c r="AE200" s="41"/>
      <c r="AR200" s="258" t="s">
        <v>171</v>
      </c>
      <c r="AT200" s="258" t="s">
        <v>167</v>
      </c>
      <c r="AU200" s="258" t="s">
        <v>90</v>
      </c>
      <c r="AY200" s="18" t="s">
        <v>165</v>
      </c>
      <c r="BE200" s="146">
        <f>IF(N200="základní",J200,0)</f>
        <v>0</v>
      </c>
      <c r="BF200" s="146">
        <f>IF(N200="snížená",J200,0)</f>
        <v>0</v>
      </c>
      <c r="BG200" s="146">
        <f>IF(N200="zákl. přenesená",J200,0)</f>
        <v>0</v>
      </c>
      <c r="BH200" s="146">
        <f>IF(N200="sníž. přenesená",J200,0)</f>
        <v>0</v>
      </c>
      <c r="BI200" s="146">
        <f>IF(N200="nulová",J200,0)</f>
        <v>0</v>
      </c>
      <c r="BJ200" s="18" t="s">
        <v>88</v>
      </c>
      <c r="BK200" s="146">
        <f>ROUND(I200*H200,2)</f>
        <v>0</v>
      </c>
      <c r="BL200" s="18" t="s">
        <v>171</v>
      </c>
      <c r="BM200" s="258" t="s">
        <v>953</v>
      </c>
    </row>
    <row r="201" s="2" customFormat="1" ht="6.96" customHeight="1">
      <c r="A201" s="41"/>
      <c r="B201" s="69"/>
      <c r="C201" s="70"/>
      <c r="D201" s="70"/>
      <c r="E201" s="70"/>
      <c r="F201" s="70"/>
      <c r="G201" s="70"/>
      <c r="H201" s="70"/>
      <c r="I201" s="70"/>
      <c r="J201" s="70"/>
      <c r="K201" s="70"/>
      <c r="L201" s="44"/>
      <c r="M201" s="41"/>
      <c r="O201" s="41"/>
      <c r="P201" s="41"/>
      <c r="Q201" s="41"/>
      <c r="R201" s="41"/>
      <c r="S201" s="41"/>
      <c r="T201" s="41"/>
      <c r="U201" s="41"/>
      <c r="V201" s="41"/>
      <c r="W201" s="41"/>
      <c r="X201" s="41"/>
      <c r="Y201" s="41"/>
      <c r="Z201" s="41"/>
      <c r="AA201" s="41"/>
      <c r="AB201" s="41"/>
      <c r="AC201" s="41"/>
      <c r="AD201" s="41"/>
      <c r="AE201" s="41"/>
    </row>
  </sheetData>
  <sheetProtection sheet="1" autoFilter="0" formatColumns="0" formatRows="0" objects="1" scenarios="1" spinCount="100000" saltValue="5yemPeElunqIhcZzj1Y2I6HaeX74ain1ebjmXfDEQUTdOEbyVMgSNQ085NrrUtwLX3PJJI2YfcHz2j+BgeBvxA==" hashValue="/nmIE4SZKsNqLaHY6unngefqYa6XEvfalOH62m/2Fa13bTolDYP50hH/2LoiRCoEcOMngkSE3yk91CJ5WvKKIg==" algorithmName="SHA-512" password="CC35"/>
  <autoFilter ref="C130:K200"/>
  <mergeCells count="14">
    <mergeCell ref="E7:H7"/>
    <mergeCell ref="E9:H9"/>
    <mergeCell ref="E18:H18"/>
    <mergeCell ref="E27:H27"/>
    <mergeCell ref="E85:H85"/>
    <mergeCell ref="E87:H87"/>
    <mergeCell ref="D105:F105"/>
    <mergeCell ref="D106:F106"/>
    <mergeCell ref="D107:F107"/>
    <mergeCell ref="D108:F108"/>
    <mergeCell ref="D109:F109"/>
    <mergeCell ref="E121:H121"/>
    <mergeCell ref="E123:H123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102</v>
      </c>
    </row>
    <row r="3" s="1" customFormat="1" ht="6.96" customHeight="1">
      <c r="B3" s="154"/>
      <c r="C3" s="155"/>
      <c r="D3" s="155"/>
      <c r="E3" s="155"/>
      <c r="F3" s="155"/>
      <c r="G3" s="155"/>
      <c r="H3" s="155"/>
      <c r="I3" s="155"/>
      <c r="J3" s="155"/>
      <c r="K3" s="155"/>
      <c r="L3" s="21"/>
      <c r="AT3" s="18" t="s">
        <v>90</v>
      </c>
    </row>
    <row r="4" s="1" customFormat="1" ht="24.96" customHeight="1">
      <c r="B4" s="21"/>
      <c r="D4" s="156" t="s">
        <v>112</v>
      </c>
      <c r="L4" s="21"/>
      <c r="M4" s="157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58" t="s">
        <v>16</v>
      </c>
      <c r="L6" s="21"/>
    </row>
    <row r="7" s="1" customFormat="1" ht="16.5" customHeight="1">
      <c r="B7" s="21"/>
      <c r="E7" s="159" t="str">
        <f>'Rekapitulace stavby'!K6</f>
        <v>Rozšíření garáže</v>
      </c>
      <c r="F7" s="158"/>
      <c r="G7" s="158"/>
      <c r="H7" s="158"/>
      <c r="L7" s="21"/>
    </row>
    <row r="8" s="2" customFormat="1" ht="12" customHeight="1">
      <c r="A8" s="41"/>
      <c r="B8" s="44"/>
      <c r="C8" s="41"/>
      <c r="D8" s="158" t="s">
        <v>113</v>
      </c>
      <c r="E8" s="41"/>
      <c r="F8" s="41"/>
      <c r="G8" s="41"/>
      <c r="H8" s="41"/>
      <c r="I8" s="41"/>
      <c r="J8" s="41"/>
      <c r="K8" s="41"/>
      <c r="L8" s="66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</row>
    <row r="9" s="2" customFormat="1" ht="16.5" customHeight="1">
      <c r="A9" s="41"/>
      <c r="B9" s="44"/>
      <c r="C9" s="41"/>
      <c r="D9" s="41"/>
      <c r="E9" s="160" t="s">
        <v>954</v>
      </c>
      <c r="F9" s="41"/>
      <c r="G9" s="41"/>
      <c r="H9" s="41"/>
      <c r="I9" s="41"/>
      <c r="J9" s="41"/>
      <c r="K9" s="41"/>
      <c r="L9" s="66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>
      <c r="A10" s="41"/>
      <c r="B10" s="44"/>
      <c r="C10" s="41"/>
      <c r="D10" s="41"/>
      <c r="E10" s="41"/>
      <c r="F10" s="41"/>
      <c r="G10" s="41"/>
      <c r="H10" s="41"/>
      <c r="I10" s="41"/>
      <c r="J10" s="41"/>
      <c r="K10" s="41"/>
      <c r="L10" s="66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2" customHeight="1">
      <c r="A11" s="41"/>
      <c r="B11" s="44"/>
      <c r="C11" s="41"/>
      <c r="D11" s="158" t="s">
        <v>18</v>
      </c>
      <c r="E11" s="41"/>
      <c r="F11" s="161" t="s">
        <v>1</v>
      </c>
      <c r="G11" s="41"/>
      <c r="H11" s="41"/>
      <c r="I11" s="158" t="s">
        <v>19</v>
      </c>
      <c r="J11" s="161" t="s">
        <v>1</v>
      </c>
      <c r="K11" s="41"/>
      <c r="L11" s="66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 ht="12" customHeight="1">
      <c r="A12" s="41"/>
      <c r="B12" s="44"/>
      <c r="C12" s="41"/>
      <c r="D12" s="158" t="s">
        <v>20</v>
      </c>
      <c r="E12" s="41"/>
      <c r="F12" s="161" t="s">
        <v>21</v>
      </c>
      <c r="G12" s="41"/>
      <c r="H12" s="41"/>
      <c r="I12" s="158" t="s">
        <v>22</v>
      </c>
      <c r="J12" s="162" t="str">
        <f>'Rekapitulace stavby'!AN8</f>
        <v>5. 5. 2025</v>
      </c>
      <c r="K12" s="41"/>
      <c r="L12" s="66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0.8" customHeight="1">
      <c r="A13" s="41"/>
      <c r="B13" s="44"/>
      <c r="C13" s="41"/>
      <c r="D13" s="41"/>
      <c r="E13" s="41"/>
      <c r="F13" s="41"/>
      <c r="G13" s="41"/>
      <c r="H13" s="41"/>
      <c r="I13" s="41"/>
      <c r="J13" s="41"/>
      <c r="K13" s="41"/>
      <c r="L13" s="66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4"/>
      <c r="C14" s="41"/>
      <c r="D14" s="158" t="s">
        <v>24</v>
      </c>
      <c r="E14" s="41"/>
      <c r="F14" s="41"/>
      <c r="G14" s="41"/>
      <c r="H14" s="41"/>
      <c r="I14" s="158" t="s">
        <v>25</v>
      </c>
      <c r="J14" s="161" t="s">
        <v>1</v>
      </c>
      <c r="K14" s="41"/>
      <c r="L14" s="66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8" customHeight="1">
      <c r="A15" s="41"/>
      <c r="B15" s="44"/>
      <c r="C15" s="41"/>
      <c r="D15" s="41"/>
      <c r="E15" s="161" t="s">
        <v>26</v>
      </c>
      <c r="F15" s="41"/>
      <c r="G15" s="41"/>
      <c r="H15" s="41"/>
      <c r="I15" s="158" t="s">
        <v>27</v>
      </c>
      <c r="J15" s="161" t="s">
        <v>1</v>
      </c>
      <c r="K15" s="41"/>
      <c r="L15" s="66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6.96" customHeight="1">
      <c r="A16" s="41"/>
      <c r="B16" s="44"/>
      <c r="C16" s="41"/>
      <c r="D16" s="41"/>
      <c r="E16" s="41"/>
      <c r="F16" s="41"/>
      <c r="G16" s="41"/>
      <c r="H16" s="41"/>
      <c r="I16" s="41"/>
      <c r="J16" s="41"/>
      <c r="K16" s="41"/>
      <c r="L16" s="66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2" customHeight="1">
      <c r="A17" s="41"/>
      <c r="B17" s="44"/>
      <c r="C17" s="41"/>
      <c r="D17" s="158" t="s">
        <v>28</v>
      </c>
      <c r="E17" s="41"/>
      <c r="F17" s="41"/>
      <c r="G17" s="41"/>
      <c r="H17" s="41"/>
      <c r="I17" s="158" t="s">
        <v>25</v>
      </c>
      <c r="J17" s="34" t="str">
        <f>'Rekapitulace stavby'!AN13</f>
        <v>Vyplň údaj</v>
      </c>
      <c r="K17" s="41"/>
      <c r="L17" s="66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18" customHeight="1">
      <c r="A18" s="41"/>
      <c r="B18" s="44"/>
      <c r="C18" s="41"/>
      <c r="D18" s="41"/>
      <c r="E18" s="34" t="str">
        <f>'Rekapitulace stavby'!E14</f>
        <v>Vyplň údaj</v>
      </c>
      <c r="F18" s="161"/>
      <c r="G18" s="161"/>
      <c r="H18" s="161"/>
      <c r="I18" s="158" t="s">
        <v>27</v>
      </c>
      <c r="J18" s="34" t="str">
        <f>'Rekapitulace stavby'!AN14</f>
        <v>Vyplň údaj</v>
      </c>
      <c r="K18" s="41"/>
      <c r="L18" s="66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6.96" customHeight="1">
      <c r="A19" s="41"/>
      <c r="B19" s="44"/>
      <c r="C19" s="41"/>
      <c r="D19" s="41"/>
      <c r="E19" s="41"/>
      <c r="F19" s="41"/>
      <c r="G19" s="41"/>
      <c r="H19" s="41"/>
      <c r="I19" s="41"/>
      <c r="J19" s="41"/>
      <c r="K19" s="41"/>
      <c r="L19" s="66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2" customHeight="1">
      <c r="A20" s="41"/>
      <c r="B20" s="44"/>
      <c r="C20" s="41"/>
      <c r="D20" s="158" t="s">
        <v>30</v>
      </c>
      <c r="E20" s="41"/>
      <c r="F20" s="41"/>
      <c r="G20" s="41"/>
      <c r="H20" s="41"/>
      <c r="I20" s="158" t="s">
        <v>25</v>
      </c>
      <c r="J20" s="161" t="s">
        <v>1</v>
      </c>
      <c r="K20" s="41"/>
      <c r="L20" s="66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18" customHeight="1">
      <c r="A21" s="41"/>
      <c r="B21" s="44"/>
      <c r="C21" s="41"/>
      <c r="D21" s="41"/>
      <c r="E21" s="161" t="s">
        <v>31</v>
      </c>
      <c r="F21" s="41"/>
      <c r="G21" s="41"/>
      <c r="H21" s="41"/>
      <c r="I21" s="158" t="s">
        <v>27</v>
      </c>
      <c r="J21" s="161" t="s">
        <v>1</v>
      </c>
      <c r="K21" s="41"/>
      <c r="L21" s="66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6.96" customHeight="1">
      <c r="A22" s="41"/>
      <c r="B22" s="44"/>
      <c r="C22" s="41"/>
      <c r="D22" s="41"/>
      <c r="E22" s="41"/>
      <c r="F22" s="41"/>
      <c r="G22" s="41"/>
      <c r="H22" s="41"/>
      <c r="I22" s="41"/>
      <c r="J22" s="41"/>
      <c r="K22" s="41"/>
      <c r="L22" s="66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2" customHeight="1">
      <c r="A23" s="41"/>
      <c r="B23" s="44"/>
      <c r="C23" s="41"/>
      <c r="D23" s="158" t="s">
        <v>33</v>
      </c>
      <c r="E23" s="41"/>
      <c r="F23" s="41"/>
      <c r="G23" s="41"/>
      <c r="H23" s="41"/>
      <c r="I23" s="158" t="s">
        <v>25</v>
      </c>
      <c r="J23" s="161" t="s">
        <v>34</v>
      </c>
      <c r="K23" s="41"/>
      <c r="L23" s="66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18" customHeight="1">
      <c r="A24" s="41"/>
      <c r="B24" s="44"/>
      <c r="C24" s="41"/>
      <c r="D24" s="41"/>
      <c r="E24" s="161" t="s">
        <v>35</v>
      </c>
      <c r="F24" s="41"/>
      <c r="G24" s="41"/>
      <c r="H24" s="41"/>
      <c r="I24" s="158" t="s">
        <v>27</v>
      </c>
      <c r="J24" s="161" t="s">
        <v>36</v>
      </c>
      <c r="K24" s="41"/>
      <c r="L24" s="66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6.96" customHeight="1">
      <c r="A25" s="41"/>
      <c r="B25" s="44"/>
      <c r="C25" s="41"/>
      <c r="D25" s="41"/>
      <c r="E25" s="41"/>
      <c r="F25" s="41"/>
      <c r="G25" s="41"/>
      <c r="H25" s="41"/>
      <c r="I25" s="41"/>
      <c r="J25" s="41"/>
      <c r="K25" s="41"/>
      <c r="L25" s="66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2" customHeight="1">
      <c r="A26" s="41"/>
      <c r="B26" s="44"/>
      <c r="C26" s="41"/>
      <c r="D26" s="158" t="s">
        <v>37</v>
      </c>
      <c r="E26" s="41"/>
      <c r="F26" s="41"/>
      <c r="G26" s="41"/>
      <c r="H26" s="41"/>
      <c r="I26" s="41"/>
      <c r="J26" s="41"/>
      <c r="K26" s="41"/>
      <c r="L26" s="66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8" customFormat="1" ht="16.5" customHeight="1">
      <c r="A27" s="163"/>
      <c r="B27" s="164"/>
      <c r="C27" s="163"/>
      <c r="D27" s="163"/>
      <c r="E27" s="165" t="s">
        <v>1</v>
      </c>
      <c r="F27" s="165"/>
      <c r="G27" s="165"/>
      <c r="H27" s="165"/>
      <c r="I27" s="163"/>
      <c r="J27" s="163"/>
      <c r="K27" s="163"/>
      <c r="L27" s="166"/>
      <c r="S27" s="163"/>
      <c r="T27" s="163"/>
      <c r="U27" s="163"/>
      <c r="V27" s="163"/>
      <c r="W27" s="163"/>
      <c r="X27" s="163"/>
      <c r="Y27" s="163"/>
      <c r="Z27" s="163"/>
      <c r="AA27" s="163"/>
      <c r="AB27" s="163"/>
      <c r="AC27" s="163"/>
      <c r="AD27" s="163"/>
      <c r="AE27" s="163"/>
    </row>
    <row r="28" s="2" customFormat="1" ht="6.96" customHeight="1">
      <c r="A28" s="41"/>
      <c r="B28" s="44"/>
      <c r="C28" s="41"/>
      <c r="D28" s="41"/>
      <c r="E28" s="41"/>
      <c r="F28" s="41"/>
      <c r="G28" s="41"/>
      <c r="H28" s="41"/>
      <c r="I28" s="41"/>
      <c r="J28" s="41"/>
      <c r="K28" s="41"/>
      <c r="L28" s="66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2" customFormat="1" ht="6.96" customHeight="1">
      <c r="A29" s="41"/>
      <c r="B29" s="44"/>
      <c r="C29" s="41"/>
      <c r="D29" s="167"/>
      <c r="E29" s="167"/>
      <c r="F29" s="167"/>
      <c r="G29" s="167"/>
      <c r="H29" s="167"/>
      <c r="I29" s="167"/>
      <c r="J29" s="167"/>
      <c r="K29" s="167"/>
      <c r="L29" s="66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</row>
    <row r="30" s="2" customFormat="1" ht="14.4" customHeight="1">
      <c r="A30" s="41"/>
      <c r="B30" s="44"/>
      <c r="C30" s="41"/>
      <c r="D30" s="161" t="s">
        <v>115</v>
      </c>
      <c r="E30" s="41"/>
      <c r="F30" s="41"/>
      <c r="G30" s="41"/>
      <c r="H30" s="41"/>
      <c r="I30" s="41"/>
      <c r="J30" s="168">
        <f>J96</f>
        <v>0</v>
      </c>
      <c r="K30" s="41"/>
      <c r="L30" s="66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14.4" customHeight="1">
      <c r="A31" s="41"/>
      <c r="B31" s="44"/>
      <c r="C31" s="41"/>
      <c r="D31" s="169" t="s">
        <v>106</v>
      </c>
      <c r="E31" s="41"/>
      <c r="F31" s="41"/>
      <c r="G31" s="41"/>
      <c r="H31" s="41"/>
      <c r="I31" s="41"/>
      <c r="J31" s="168">
        <f>J102</f>
        <v>0</v>
      </c>
      <c r="K31" s="41"/>
      <c r="L31" s="66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25.44" customHeight="1">
      <c r="A32" s="41"/>
      <c r="B32" s="44"/>
      <c r="C32" s="41"/>
      <c r="D32" s="170" t="s">
        <v>40</v>
      </c>
      <c r="E32" s="41"/>
      <c r="F32" s="41"/>
      <c r="G32" s="41"/>
      <c r="H32" s="41"/>
      <c r="I32" s="41"/>
      <c r="J32" s="171">
        <f>ROUND(J30 + J31, 2)</f>
        <v>0</v>
      </c>
      <c r="K32" s="41"/>
      <c r="L32" s="66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6.96" customHeight="1">
      <c r="A33" s="41"/>
      <c r="B33" s="44"/>
      <c r="C33" s="41"/>
      <c r="D33" s="167"/>
      <c r="E33" s="167"/>
      <c r="F33" s="167"/>
      <c r="G33" s="167"/>
      <c r="H33" s="167"/>
      <c r="I33" s="167"/>
      <c r="J33" s="167"/>
      <c r="K33" s="167"/>
      <c r="L33" s="66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4"/>
      <c r="C34" s="41"/>
      <c r="D34" s="41"/>
      <c r="E34" s="41"/>
      <c r="F34" s="172" t="s">
        <v>42</v>
      </c>
      <c r="G34" s="41"/>
      <c r="H34" s="41"/>
      <c r="I34" s="172" t="s">
        <v>41</v>
      </c>
      <c r="J34" s="172" t="s">
        <v>43</v>
      </c>
      <c r="K34" s="41"/>
      <c r="L34" s="66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s="2" customFormat="1" ht="14.4" customHeight="1">
      <c r="A35" s="41"/>
      <c r="B35" s="44"/>
      <c r="C35" s="41"/>
      <c r="D35" s="173" t="s">
        <v>44</v>
      </c>
      <c r="E35" s="158" t="s">
        <v>45</v>
      </c>
      <c r="F35" s="174">
        <f>ROUND((SUM(BE102:BE109) + SUM(BE129:BE134)),  2)</f>
        <v>0</v>
      </c>
      <c r="G35" s="41"/>
      <c r="H35" s="41"/>
      <c r="I35" s="175">
        <v>0.20999999999999999</v>
      </c>
      <c r="J35" s="174">
        <f>ROUND(((SUM(BE102:BE109) + SUM(BE129:BE134))*I35),  2)</f>
        <v>0</v>
      </c>
      <c r="K35" s="41"/>
      <c r="L35" s="66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s="2" customFormat="1" ht="14.4" customHeight="1">
      <c r="A36" s="41"/>
      <c r="B36" s="44"/>
      <c r="C36" s="41"/>
      <c r="D36" s="41"/>
      <c r="E36" s="158" t="s">
        <v>46</v>
      </c>
      <c r="F36" s="174">
        <f>ROUND((SUM(BF102:BF109) + SUM(BF129:BF134)),  2)</f>
        <v>0</v>
      </c>
      <c r="G36" s="41"/>
      <c r="H36" s="41"/>
      <c r="I36" s="175">
        <v>0.12</v>
      </c>
      <c r="J36" s="174">
        <f>ROUND(((SUM(BF102:BF109) + SUM(BF129:BF134))*I36),  2)</f>
        <v>0</v>
      </c>
      <c r="K36" s="41"/>
      <c r="L36" s="66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4"/>
      <c r="C37" s="41"/>
      <c r="D37" s="41"/>
      <c r="E37" s="158" t="s">
        <v>47</v>
      </c>
      <c r="F37" s="174">
        <f>ROUND((SUM(BG102:BG109) + SUM(BG129:BG134)),  2)</f>
        <v>0</v>
      </c>
      <c r="G37" s="41"/>
      <c r="H37" s="41"/>
      <c r="I37" s="175">
        <v>0.20999999999999999</v>
      </c>
      <c r="J37" s="174">
        <f>0</f>
        <v>0</v>
      </c>
      <c r="K37" s="41"/>
      <c r="L37" s="66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hidden="1" s="2" customFormat="1" ht="14.4" customHeight="1">
      <c r="A38" s="41"/>
      <c r="B38" s="44"/>
      <c r="C38" s="41"/>
      <c r="D38" s="41"/>
      <c r="E38" s="158" t="s">
        <v>48</v>
      </c>
      <c r="F38" s="174">
        <f>ROUND((SUM(BH102:BH109) + SUM(BH129:BH134)),  2)</f>
        <v>0</v>
      </c>
      <c r="G38" s="41"/>
      <c r="H38" s="41"/>
      <c r="I38" s="175">
        <v>0.12</v>
      </c>
      <c r="J38" s="174">
        <f>0</f>
        <v>0</v>
      </c>
      <c r="K38" s="41"/>
      <c r="L38" s="66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hidden="1" s="2" customFormat="1" ht="14.4" customHeight="1">
      <c r="A39" s="41"/>
      <c r="B39" s="44"/>
      <c r="C39" s="41"/>
      <c r="D39" s="41"/>
      <c r="E39" s="158" t="s">
        <v>49</v>
      </c>
      <c r="F39" s="174">
        <f>ROUND((SUM(BI102:BI109) + SUM(BI129:BI134)),  2)</f>
        <v>0</v>
      </c>
      <c r="G39" s="41"/>
      <c r="H39" s="41"/>
      <c r="I39" s="175">
        <v>0</v>
      </c>
      <c r="J39" s="174">
        <f>0</f>
        <v>0</v>
      </c>
      <c r="K39" s="41"/>
      <c r="L39" s="66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6.96" customHeight="1">
      <c r="A40" s="41"/>
      <c r="B40" s="44"/>
      <c r="C40" s="41"/>
      <c r="D40" s="41"/>
      <c r="E40" s="41"/>
      <c r="F40" s="41"/>
      <c r="G40" s="41"/>
      <c r="H40" s="41"/>
      <c r="I40" s="41"/>
      <c r="J40" s="41"/>
      <c r="K40" s="41"/>
      <c r="L40" s="66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1" s="2" customFormat="1" ht="25.44" customHeight="1">
      <c r="A41" s="41"/>
      <c r="B41" s="44"/>
      <c r="C41" s="176"/>
      <c r="D41" s="177" t="s">
        <v>50</v>
      </c>
      <c r="E41" s="178"/>
      <c r="F41" s="178"/>
      <c r="G41" s="179" t="s">
        <v>51</v>
      </c>
      <c r="H41" s="180" t="s">
        <v>52</v>
      </c>
      <c r="I41" s="178"/>
      <c r="J41" s="181">
        <f>SUM(J32:J39)</f>
        <v>0</v>
      </c>
      <c r="K41" s="182"/>
      <c r="L41" s="66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</row>
    <row r="42" s="2" customFormat="1" ht="14.4" customHeight="1">
      <c r="A42" s="41"/>
      <c r="B42" s="44"/>
      <c r="C42" s="41"/>
      <c r="D42" s="41"/>
      <c r="E42" s="41"/>
      <c r="F42" s="41"/>
      <c r="G42" s="41"/>
      <c r="H42" s="41"/>
      <c r="I42" s="41"/>
      <c r="J42" s="41"/>
      <c r="K42" s="41"/>
      <c r="L42" s="66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6"/>
      <c r="D50" s="183" t="s">
        <v>53</v>
      </c>
      <c r="E50" s="184"/>
      <c r="F50" s="184"/>
      <c r="G50" s="183" t="s">
        <v>54</v>
      </c>
      <c r="H50" s="184"/>
      <c r="I50" s="184"/>
      <c r="J50" s="184"/>
      <c r="K50" s="184"/>
      <c r="L50" s="66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41"/>
      <c r="B61" s="44"/>
      <c r="C61" s="41"/>
      <c r="D61" s="185" t="s">
        <v>55</v>
      </c>
      <c r="E61" s="186"/>
      <c r="F61" s="187" t="s">
        <v>56</v>
      </c>
      <c r="G61" s="185" t="s">
        <v>55</v>
      </c>
      <c r="H61" s="186"/>
      <c r="I61" s="186"/>
      <c r="J61" s="188" t="s">
        <v>56</v>
      </c>
      <c r="K61" s="186"/>
      <c r="L61" s="66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41"/>
      <c r="B65" s="44"/>
      <c r="C65" s="41"/>
      <c r="D65" s="183" t="s">
        <v>57</v>
      </c>
      <c r="E65" s="189"/>
      <c r="F65" s="189"/>
      <c r="G65" s="183" t="s">
        <v>58</v>
      </c>
      <c r="H65" s="189"/>
      <c r="I65" s="189"/>
      <c r="J65" s="189"/>
      <c r="K65" s="189"/>
      <c r="L65" s="66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41"/>
      <c r="B76" s="44"/>
      <c r="C76" s="41"/>
      <c r="D76" s="185" t="s">
        <v>55</v>
      </c>
      <c r="E76" s="186"/>
      <c r="F76" s="187" t="s">
        <v>56</v>
      </c>
      <c r="G76" s="185" t="s">
        <v>55</v>
      </c>
      <c r="H76" s="186"/>
      <c r="I76" s="186"/>
      <c r="J76" s="188" t="s">
        <v>56</v>
      </c>
      <c r="K76" s="186"/>
      <c r="L76" s="66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</row>
    <row r="77" s="2" customFormat="1" ht="14.4" customHeight="1">
      <c r="A77" s="41"/>
      <c r="B77" s="190"/>
      <c r="C77" s="191"/>
      <c r="D77" s="191"/>
      <c r="E77" s="191"/>
      <c r="F77" s="191"/>
      <c r="G77" s="191"/>
      <c r="H77" s="191"/>
      <c r="I77" s="191"/>
      <c r="J77" s="191"/>
      <c r="K77" s="191"/>
      <c r="L77" s="66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</row>
    <row r="81" s="2" customFormat="1" ht="6.96" customHeight="1">
      <c r="A81" s="41"/>
      <c r="B81" s="192"/>
      <c r="C81" s="193"/>
      <c r="D81" s="193"/>
      <c r="E81" s="193"/>
      <c r="F81" s="193"/>
      <c r="G81" s="193"/>
      <c r="H81" s="193"/>
      <c r="I81" s="193"/>
      <c r="J81" s="193"/>
      <c r="K81" s="193"/>
      <c r="L81" s="66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</row>
    <row r="82" s="2" customFormat="1" ht="24.96" customHeight="1">
      <c r="A82" s="41"/>
      <c r="B82" s="42"/>
      <c r="C82" s="24" t="s">
        <v>116</v>
      </c>
      <c r="D82" s="43"/>
      <c r="E82" s="43"/>
      <c r="F82" s="43"/>
      <c r="G82" s="43"/>
      <c r="H82" s="43"/>
      <c r="I82" s="43"/>
      <c r="J82" s="43"/>
      <c r="K82" s="43"/>
      <c r="L82" s="66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</row>
    <row r="83" s="2" customFormat="1" ht="6.96" customHeight="1">
      <c r="A83" s="41"/>
      <c r="B83" s="42"/>
      <c r="C83" s="43"/>
      <c r="D83" s="43"/>
      <c r="E83" s="43"/>
      <c r="F83" s="43"/>
      <c r="G83" s="43"/>
      <c r="H83" s="43"/>
      <c r="I83" s="43"/>
      <c r="J83" s="43"/>
      <c r="K83" s="43"/>
      <c r="L83" s="66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</row>
    <row r="84" s="2" customFormat="1" ht="12" customHeight="1">
      <c r="A84" s="41"/>
      <c r="B84" s="42"/>
      <c r="C84" s="33" t="s">
        <v>16</v>
      </c>
      <c r="D84" s="43"/>
      <c r="E84" s="43"/>
      <c r="F84" s="43"/>
      <c r="G84" s="43"/>
      <c r="H84" s="43"/>
      <c r="I84" s="43"/>
      <c r="J84" s="43"/>
      <c r="K84" s="43"/>
      <c r="L84" s="66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</row>
    <row r="85" s="2" customFormat="1" ht="16.5" customHeight="1">
      <c r="A85" s="41"/>
      <c r="B85" s="42"/>
      <c r="C85" s="43"/>
      <c r="D85" s="43"/>
      <c r="E85" s="194" t="str">
        <f>E7</f>
        <v>Rozšíření garáže</v>
      </c>
      <c r="F85" s="33"/>
      <c r="G85" s="33"/>
      <c r="H85" s="33"/>
      <c r="I85" s="43"/>
      <c r="J85" s="43"/>
      <c r="K85" s="43"/>
      <c r="L85" s="66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</row>
    <row r="86" s="2" customFormat="1" ht="12" customHeight="1">
      <c r="A86" s="41"/>
      <c r="B86" s="42"/>
      <c r="C86" s="33" t="s">
        <v>113</v>
      </c>
      <c r="D86" s="43"/>
      <c r="E86" s="43"/>
      <c r="F86" s="43"/>
      <c r="G86" s="43"/>
      <c r="H86" s="43"/>
      <c r="I86" s="43"/>
      <c r="J86" s="43"/>
      <c r="K86" s="43"/>
      <c r="L86" s="66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</row>
    <row r="87" s="2" customFormat="1" ht="16.5" customHeight="1">
      <c r="A87" s="41"/>
      <c r="B87" s="42"/>
      <c r="C87" s="43"/>
      <c r="D87" s="43"/>
      <c r="E87" s="79" t="str">
        <f>E9</f>
        <v>2025/13-05 - VRN</v>
      </c>
      <c r="F87" s="43"/>
      <c r="G87" s="43"/>
      <c r="H87" s="43"/>
      <c r="I87" s="43"/>
      <c r="J87" s="43"/>
      <c r="K87" s="43"/>
      <c r="L87" s="66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</row>
    <row r="88" s="2" customFormat="1" ht="6.96" customHeight="1">
      <c r="A88" s="41"/>
      <c r="B88" s="42"/>
      <c r="C88" s="43"/>
      <c r="D88" s="43"/>
      <c r="E88" s="43"/>
      <c r="F88" s="43"/>
      <c r="G88" s="43"/>
      <c r="H88" s="43"/>
      <c r="I88" s="43"/>
      <c r="J88" s="43"/>
      <c r="K88" s="43"/>
      <c r="L88" s="66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</row>
    <row r="89" s="2" customFormat="1" ht="12" customHeight="1">
      <c r="A89" s="41"/>
      <c r="B89" s="42"/>
      <c r="C89" s="33" t="s">
        <v>20</v>
      </c>
      <c r="D89" s="43"/>
      <c r="E89" s="43"/>
      <c r="F89" s="28" t="str">
        <f>F12</f>
        <v>Libkovice pod Řípem</v>
      </c>
      <c r="G89" s="43"/>
      <c r="H89" s="43"/>
      <c r="I89" s="33" t="s">
        <v>22</v>
      </c>
      <c r="J89" s="82" t="str">
        <f>IF(J12="","",J12)</f>
        <v>5. 5. 2025</v>
      </c>
      <c r="K89" s="43"/>
      <c r="L89" s="66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</row>
    <row r="90" s="2" customFormat="1" ht="6.96" customHeight="1">
      <c r="A90" s="41"/>
      <c r="B90" s="42"/>
      <c r="C90" s="43"/>
      <c r="D90" s="43"/>
      <c r="E90" s="43"/>
      <c r="F90" s="43"/>
      <c r="G90" s="43"/>
      <c r="H90" s="43"/>
      <c r="I90" s="43"/>
      <c r="J90" s="43"/>
      <c r="K90" s="43"/>
      <c r="L90" s="66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</row>
    <row r="91" s="2" customFormat="1" ht="25.65" customHeight="1">
      <c r="A91" s="41"/>
      <c r="B91" s="42"/>
      <c r="C91" s="33" t="s">
        <v>24</v>
      </c>
      <c r="D91" s="43"/>
      <c r="E91" s="43"/>
      <c r="F91" s="28" t="str">
        <f>E15</f>
        <v>Obec Libkovice pod Řípem</v>
      </c>
      <c r="G91" s="43"/>
      <c r="H91" s="43"/>
      <c r="I91" s="33" t="s">
        <v>30</v>
      </c>
      <c r="J91" s="37" t="str">
        <f>E21</f>
        <v>Jaroslav Skalic Projektování staveb</v>
      </c>
      <c r="K91" s="43"/>
      <c r="L91" s="66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</row>
    <row r="92" s="2" customFormat="1" ht="15.15" customHeight="1">
      <c r="A92" s="41"/>
      <c r="B92" s="42"/>
      <c r="C92" s="33" t="s">
        <v>28</v>
      </c>
      <c r="D92" s="43"/>
      <c r="E92" s="43"/>
      <c r="F92" s="28" t="str">
        <f>IF(E18="","",E18)</f>
        <v>Vyplň údaj</v>
      </c>
      <c r="G92" s="43"/>
      <c r="H92" s="43"/>
      <c r="I92" s="33" t="s">
        <v>33</v>
      </c>
      <c r="J92" s="37" t="str">
        <f>E24</f>
        <v>Roman Šácha</v>
      </c>
      <c r="K92" s="43"/>
      <c r="L92" s="66"/>
      <c r="S92" s="41"/>
      <c r="T92" s="41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</row>
    <row r="93" s="2" customFormat="1" ht="10.32" customHeight="1">
      <c r="A93" s="41"/>
      <c r="B93" s="42"/>
      <c r="C93" s="43"/>
      <c r="D93" s="43"/>
      <c r="E93" s="43"/>
      <c r="F93" s="43"/>
      <c r="G93" s="43"/>
      <c r="H93" s="43"/>
      <c r="I93" s="43"/>
      <c r="J93" s="43"/>
      <c r="K93" s="43"/>
      <c r="L93" s="66"/>
      <c r="S93" s="41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</row>
    <row r="94" s="2" customFormat="1" ht="29.28" customHeight="1">
      <c r="A94" s="41"/>
      <c r="B94" s="42"/>
      <c r="C94" s="195" t="s">
        <v>117</v>
      </c>
      <c r="D94" s="152"/>
      <c r="E94" s="152"/>
      <c r="F94" s="152"/>
      <c r="G94" s="152"/>
      <c r="H94" s="152"/>
      <c r="I94" s="152"/>
      <c r="J94" s="196" t="s">
        <v>118</v>
      </c>
      <c r="K94" s="152"/>
      <c r="L94" s="66"/>
      <c r="S94" s="41"/>
      <c r="T94" s="41"/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</row>
    <row r="95" s="2" customFormat="1" ht="10.32" customHeight="1">
      <c r="A95" s="41"/>
      <c r="B95" s="42"/>
      <c r="C95" s="43"/>
      <c r="D95" s="43"/>
      <c r="E95" s="43"/>
      <c r="F95" s="43"/>
      <c r="G95" s="43"/>
      <c r="H95" s="43"/>
      <c r="I95" s="43"/>
      <c r="J95" s="43"/>
      <c r="K95" s="43"/>
      <c r="L95" s="66"/>
      <c r="S95" s="41"/>
      <c r="T95" s="41"/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</row>
    <row r="96" s="2" customFormat="1" ht="22.8" customHeight="1">
      <c r="A96" s="41"/>
      <c r="B96" s="42"/>
      <c r="C96" s="197" t="s">
        <v>119</v>
      </c>
      <c r="D96" s="43"/>
      <c r="E96" s="43"/>
      <c r="F96" s="43"/>
      <c r="G96" s="43"/>
      <c r="H96" s="43"/>
      <c r="I96" s="43"/>
      <c r="J96" s="113">
        <f>J129</f>
        <v>0</v>
      </c>
      <c r="K96" s="43"/>
      <c r="L96" s="66"/>
      <c r="S96" s="41"/>
      <c r="T96" s="41"/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U96" s="18" t="s">
        <v>120</v>
      </c>
    </row>
    <row r="97" s="9" customFormat="1" ht="24.96" customHeight="1">
      <c r="A97" s="9"/>
      <c r="B97" s="198"/>
      <c r="C97" s="199"/>
      <c r="D97" s="200" t="s">
        <v>955</v>
      </c>
      <c r="E97" s="201"/>
      <c r="F97" s="201"/>
      <c r="G97" s="201"/>
      <c r="H97" s="201"/>
      <c r="I97" s="201"/>
      <c r="J97" s="202">
        <f>J130</f>
        <v>0</v>
      </c>
      <c r="K97" s="199"/>
      <c r="L97" s="203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204"/>
      <c r="C98" s="205"/>
      <c r="D98" s="206" t="s">
        <v>956</v>
      </c>
      <c r="E98" s="207"/>
      <c r="F98" s="207"/>
      <c r="G98" s="207"/>
      <c r="H98" s="207"/>
      <c r="I98" s="207"/>
      <c r="J98" s="208">
        <f>J131</f>
        <v>0</v>
      </c>
      <c r="K98" s="205"/>
      <c r="L98" s="209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204"/>
      <c r="C99" s="205"/>
      <c r="D99" s="206" t="s">
        <v>957</v>
      </c>
      <c r="E99" s="207"/>
      <c r="F99" s="207"/>
      <c r="G99" s="207"/>
      <c r="H99" s="207"/>
      <c r="I99" s="207"/>
      <c r="J99" s="208">
        <f>J133</f>
        <v>0</v>
      </c>
      <c r="K99" s="205"/>
      <c r="L99" s="209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2" customFormat="1" ht="21.84" customHeight="1">
      <c r="A100" s="41"/>
      <c r="B100" s="42"/>
      <c r="C100" s="43"/>
      <c r="D100" s="43"/>
      <c r="E100" s="43"/>
      <c r="F100" s="43"/>
      <c r="G100" s="43"/>
      <c r="H100" s="43"/>
      <c r="I100" s="43"/>
      <c r="J100" s="43"/>
      <c r="K100" s="43"/>
      <c r="L100" s="66"/>
      <c r="S100" s="41"/>
      <c r="T100" s="41"/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</row>
    <row r="101" s="2" customFormat="1" ht="6.96" customHeight="1">
      <c r="A101" s="41"/>
      <c r="B101" s="42"/>
      <c r="C101" s="43"/>
      <c r="D101" s="43"/>
      <c r="E101" s="43"/>
      <c r="F101" s="43"/>
      <c r="G101" s="43"/>
      <c r="H101" s="43"/>
      <c r="I101" s="43"/>
      <c r="J101" s="43"/>
      <c r="K101" s="43"/>
      <c r="L101" s="66"/>
      <c r="S101" s="41"/>
      <c r="T101" s="41"/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</row>
    <row r="102" s="2" customFormat="1" ht="29.28" customHeight="1">
      <c r="A102" s="41"/>
      <c r="B102" s="42"/>
      <c r="C102" s="197" t="s">
        <v>142</v>
      </c>
      <c r="D102" s="43"/>
      <c r="E102" s="43"/>
      <c r="F102" s="43"/>
      <c r="G102" s="43"/>
      <c r="H102" s="43"/>
      <c r="I102" s="43"/>
      <c r="J102" s="210">
        <f>ROUND(J103 + J104 + J105 + J106 + J107 + J108,2)</f>
        <v>0</v>
      </c>
      <c r="K102" s="43"/>
      <c r="L102" s="66"/>
      <c r="N102" s="211" t="s">
        <v>44</v>
      </c>
      <c r="S102" s="41"/>
      <c r="T102" s="41"/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</row>
    <row r="103" s="2" customFormat="1" ht="18" customHeight="1">
      <c r="A103" s="41"/>
      <c r="B103" s="42"/>
      <c r="C103" s="43"/>
      <c r="D103" s="147" t="s">
        <v>143</v>
      </c>
      <c r="E103" s="140"/>
      <c r="F103" s="140"/>
      <c r="G103" s="43"/>
      <c r="H103" s="43"/>
      <c r="I103" s="43"/>
      <c r="J103" s="141">
        <v>0</v>
      </c>
      <c r="K103" s="43"/>
      <c r="L103" s="212"/>
      <c r="M103" s="213"/>
      <c r="N103" s="214" t="s">
        <v>45</v>
      </c>
      <c r="O103" s="213"/>
      <c r="P103" s="213"/>
      <c r="Q103" s="213"/>
      <c r="R103" s="213"/>
      <c r="S103" s="215"/>
      <c r="T103" s="215"/>
      <c r="U103" s="215"/>
      <c r="V103" s="215"/>
      <c r="W103" s="215"/>
      <c r="X103" s="215"/>
      <c r="Y103" s="215"/>
      <c r="Z103" s="215"/>
      <c r="AA103" s="215"/>
      <c r="AB103" s="215"/>
      <c r="AC103" s="215"/>
      <c r="AD103" s="215"/>
      <c r="AE103" s="215"/>
      <c r="AF103" s="213"/>
      <c r="AG103" s="213"/>
      <c r="AH103" s="213"/>
      <c r="AI103" s="213"/>
      <c r="AJ103" s="213"/>
      <c r="AK103" s="213"/>
      <c r="AL103" s="213"/>
      <c r="AM103" s="213"/>
      <c r="AN103" s="213"/>
      <c r="AO103" s="213"/>
      <c r="AP103" s="213"/>
      <c r="AQ103" s="213"/>
      <c r="AR103" s="213"/>
      <c r="AS103" s="213"/>
      <c r="AT103" s="213"/>
      <c r="AU103" s="213"/>
      <c r="AV103" s="213"/>
      <c r="AW103" s="213"/>
      <c r="AX103" s="213"/>
      <c r="AY103" s="216" t="s">
        <v>101</v>
      </c>
      <c r="AZ103" s="213"/>
      <c r="BA103" s="213"/>
      <c r="BB103" s="213"/>
      <c r="BC103" s="213"/>
      <c r="BD103" s="213"/>
      <c r="BE103" s="217">
        <f>IF(N103="základní",J103,0)</f>
        <v>0</v>
      </c>
      <c r="BF103" s="217">
        <f>IF(N103="snížená",J103,0)</f>
        <v>0</v>
      </c>
      <c r="BG103" s="217">
        <f>IF(N103="zákl. přenesená",J103,0)</f>
        <v>0</v>
      </c>
      <c r="BH103" s="217">
        <f>IF(N103="sníž. přenesená",J103,0)</f>
        <v>0</v>
      </c>
      <c r="BI103" s="217">
        <f>IF(N103="nulová",J103,0)</f>
        <v>0</v>
      </c>
      <c r="BJ103" s="216" t="s">
        <v>88</v>
      </c>
      <c r="BK103" s="213"/>
      <c r="BL103" s="213"/>
      <c r="BM103" s="213"/>
    </row>
    <row r="104" s="2" customFormat="1" ht="18" customHeight="1">
      <c r="A104" s="41"/>
      <c r="B104" s="42"/>
      <c r="C104" s="43"/>
      <c r="D104" s="147" t="s">
        <v>144</v>
      </c>
      <c r="E104" s="140"/>
      <c r="F104" s="140"/>
      <c r="G104" s="43"/>
      <c r="H104" s="43"/>
      <c r="I104" s="43"/>
      <c r="J104" s="141">
        <v>0</v>
      </c>
      <c r="K104" s="43"/>
      <c r="L104" s="212"/>
      <c r="M104" s="213"/>
      <c r="N104" s="214" t="s">
        <v>45</v>
      </c>
      <c r="O104" s="213"/>
      <c r="P104" s="213"/>
      <c r="Q104" s="213"/>
      <c r="R104" s="213"/>
      <c r="S104" s="215"/>
      <c r="T104" s="215"/>
      <c r="U104" s="215"/>
      <c r="V104" s="215"/>
      <c r="W104" s="215"/>
      <c r="X104" s="215"/>
      <c r="Y104" s="215"/>
      <c r="Z104" s="215"/>
      <c r="AA104" s="215"/>
      <c r="AB104" s="215"/>
      <c r="AC104" s="215"/>
      <c r="AD104" s="215"/>
      <c r="AE104" s="215"/>
      <c r="AF104" s="213"/>
      <c r="AG104" s="213"/>
      <c r="AH104" s="213"/>
      <c r="AI104" s="213"/>
      <c r="AJ104" s="213"/>
      <c r="AK104" s="213"/>
      <c r="AL104" s="213"/>
      <c r="AM104" s="213"/>
      <c r="AN104" s="213"/>
      <c r="AO104" s="213"/>
      <c r="AP104" s="213"/>
      <c r="AQ104" s="213"/>
      <c r="AR104" s="213"/>
      <c r="AS104" s="213"/>
      <c r="AT104" s="213"/>
      <c r="AU104" s="213"/>
      <c r="AV104" s="213"/>
      <c r="AW104" s="213"/>
      <c r="AX104" s="213"/>
      <c r="AY104" s="216" t="s">
        <v>101</v>
      </c>
      <c r="AZ104" s="213"/>
      <c r="BA104" s="213"/>
      <c r="BB104" s="213"/>
      <c r="BC104" s="213"/>
      <c r="BD104" s="213"/>
      <c r="BE104" s="217">
        <f>IF(N104="základní",J104,0)</f>
        <v>0</v>
      </c>
      <c r="BF104" s="217">
        <f>IF(N104="snížená",J104,0)</f>
        <v>0</v>
      </c>
      <c r="BG104" s="217">
        <f>IF(N104="zákl. přenesená",J104,0)</f>
        <v>0</v>
      </c>
      <c r="BH104" s="217">
        <f>IF(N104="sníž. přenesená",J104,0)</f>
        <v>0</v>
      </c>
      <c r="BI104" s="217">
        <f>IF(N104="nulová",J104,0)</f>
        <v>0</v>
      </c>
      <c r="BJ104" s="216" t="s">
        <v>88</v>
      </c>
      <c r="BK104" s="213"/>
      <c r="BL104" s="213"/>
      <c r="BM104" s="213"/>
    </row>
    <row r="105" s="2" customFormat="1" ht="18" customHeight="1">
      <c r="A105" s="41"/>
      <c r="B105" s="42"/>
      <c r="C105" s="43"/>
      <c r="D105" s="147" t="s">
        <v>145</v>
      </c>
      <c r="E105" s="140"/>
      <c r="F105" s="140"/>
      <c r="G105" s="43"/>
      <c r="H105" s="43"/>
      <c r="I105" s="43"/>
      <c r="J105" s="141">
        <v>0</v>
      </c>
      <c r="K105" s="43"/>
      <c r="L105" s="212"/>
      <c r="M105" s="213"/>
      <c r="N105" s="214" t="s">
        <v>45</v>
      </c>
      <c r="O105" s="213"/>
      <c r="P105" s="213"/>
      <c r="Q105" s="213"/>
      <c r="R105" s="213"/>
      <c r="S105" s="215"/>
      <c r="T105" s="215"/>
      <c r="U105" s="215"/>
      <c r="V105" s="215"/>
      <c r="W105" s="215"/>
      <c r="X105" s="215"/>
      <c r="Y105" s="215"/>
      <c r="Z105" s="215"/>
      <c r="AA105" s="215"/>
      <c r="AB105" s="215"/>
      <c r="AC105" s="215"/>
      <c r="AD105" s="215"/>
      <c r="AE105" s="215"/>
      <c r="AF105" s="213"/>
      <c r="AG105" s="213"/>
      <c r="AH105" s="213"/>
      <c r="AI105" s="213"/>
      <c r="AJ105" s="213"/>
      <c r="AK105" s="213"/>
      <c r="AL105" s="213"/>
      <c r="AM105" s="213"/>
      <c r="AN105" s="213"/>
      <c r="AO105" s="213"/>
      <c r="AP105" s="213"/>
      <c r="AQ105" s="213"/>
      <c r="AR105" s="213"/>
      <c r="AS105" s="213"/>
      <c r="AT105" s="213"/>
      <c r="AU105" s="213"/>
      <c r="AV105" s="213"/>
      <c r="AW105" s="213"/>
      <c r="AX105" s="213"/>
      <c r="AY105" s="216" t="s">
        <v>101</v>
      </c>
      <c r="AZ105" s="213"/>
      <c r="BA105" s="213"/>
      <c r="BB105" s="213"/>
      <c r="BC105" s="213"/>
      <c r="BD105" s="213"/>
      <c r="BE105" s="217">
        <f>IF(N105="základní",J105,0)</f>
        <v>0</v>
      </c>
      <c r="BF105" s="217">
        <f>IF(N105="snížená",J105,0)</f>
        <v>0</v>
      </c>
      <c r="BG105" s="217">
        <f>IF(N105="zákl. přenesená",J105,0)</f>
        <v>0</v>
      </c>
      <c r="BH105" s="217">
        <f>IF(N105="sníž. přenesená",J105,0)</f>
        <v>0</v>
      </c>
      <c r="BI105" s="217">
        <f>IF(N105="nulová",J105,0)</f>
        <v>0</v>
      </c>
      <c r="BJ105" s="216" t="s">
        <v>88</v>
      </c>
      <c r="BK105" s="213"/>
      <c r="BL105" s="213"/>
      <c r="BM105" s="213"/>
    </row>
    <row r="106" s="2" customFormat="1" ht="18" customHeight="1">
      <c r="A106" s="41"/>
      <c r="B106" s="42"/>
      <c r="C106" s="43"/>
      <c r="D106" s="147" t="s">
        <v>146</v>
      </c>
      <c r="E106" s="140"/>
      <c r="F106" s="140"/>
      <c r="G106" s="43"/>
      <c r="H106" s="43"/>
      <c r="I106" s="43"/>
      <c r="J106" s="141">
        <v>0</v>
      </c>
      <c r="K106" s="43"/>
      <c r="L106" s="212"/>
      <c r="M106" s="213"/>
      <c r="N106" s="214" t="s">
        <v>45</v>
      </c>
      <c r="O106" s="213"/>
      <c r="P106" s="213"/>
      <c r="Q106" s="213"/>
      <c r="R106" s="213"/>
      <c r="S106" s="215"/>
      <c r="T106" s="215"/>
      <c r="U106" s="215"/>
      <c r="V106" s="215"/>
      <c r="W106" s="215"/>
      <c r="X106" s="215"/>
      <c r="Y106" s="215"/>
      <c r="Z106" s="215"/>
      <c r="AA106" s="215"/>
      <c r="AB106" s="215"/>
      <c r="AC106" s="215"/>
      <c r="AD106" s="215"/>
      <c r="AE106" s="215"/>
      <c r="AF106" s="213"/>
      <c r="AG106" s="213"/>
      <c r="AH106" s="213"/>
      <c r="AI106" s="213"/>
      <c r="AJ106" s="213"/>
      <c r="AK106" s="213"/>
      <c r="AL106" s="213"/>
      <c r="AM106" s="213"/>
      <c r="AN106" s="213"/>
      <c r="AO106" s="213"/>
      <c r="AP106" s="213"/>
      <c r="AQ106" s="213"/>
      <c r="AR106" s="213"/>
      <c r="AS106" s="213"/>
      <c r="AT106" s="213"/>
      <c r="AU106" s="213"/>
      <c r="AV106" s="213"/>
      <c r="AW106" s="213"/>
      <c r="AX106" s="213"/>
      <c r="AY106" s="216" t="s">
        <v>101</v>
      </c>
      <c r="AZ106" s="213"/>
      <c r="BA106" s="213"/>
      <c r="BB106" s="213"/>
      <c r="BC106" s="213"/>
      <c r="BD106" s="213"/>
      <c r="BE106" s="217">
        <f>IF(N106="základní",J106,0)</f>
        <v>0</v>
      </c>
      <c r="BF106" s="217">
        <f>IF(N106="snížená",J106,0)</f>
        <v>0</v>
      </c>
      <c r="BG106" s="217">
        <f>IF(N106="zákl. přenesená",J106,0)</f>
        <v>0</v>
      </c>
      <c r="BH106" s="217">
        <f>IF(N106="sníž. přenesená",J106,0)</f>
        <v>0</v>
      </c>
      <c r="BI106" s="217">
        <f>IF(N106="nulová",J106,0)</f>
        <v>0</v>
      </c>
      <c r="BJ106" s="216" t="s">
        <v>88</v>
      </c>
      <c r="BK106" s="213"/>
      <c r="BL106" s="213"/>
      <c r="BM106" s="213"/>
    </row>
    <row r="107" s="2" customFormat="1" ht="18" customHeight="1">
      <c r="A107" s="41"/>
      <c r="B107" s="42"/>
      <c r="C107" s="43"/>
      <c r="D107" s="147" t="s">
        <v>147</v>
      </c>
      <c r="E107" s="140"/>
      <c r="F107" s="140"/>
      <c r="G107" s="43"/>
      <c r="H107" s="43"/>
      <c r="I107" s="43"/>
      <c r="J107" s="141">
        <v>0</v>
      </c>
      <c r="K107" s="43"/>
      <c r="L107" s="212"/>
      <c r="M107" s="213"/>
      <c r="N107" s="214" t="s">
        <v>45</v>
      </c>
      <c r="O107" s="213"/>
      <c r="P107" s="213"/>
      <c r="Q107" s="213"/>
      <c r="R107" s="213"/>
      <c r="S107" s="215"/>
      <c r="T107" s="215"/>
      <c r="U107" s="215"/>
      <c r="V107" s="215"/>
      <c r="W107" s="215"/>
      <c r="X107" s="215"/>
      <c r="Y107" s="215"/>
      <c r="Z107" s="215"/>
      <c r="AA107" s="215"/>
      <c r="AB107" s="215"/>
      <c r="AC107" s="215"/>
      <c r="AD107" s="215"/>
      <c r="AE107" s="215"/>
      <c r="AF107" s="213"/>
      <c r="AG107" s="213"/>
      <c r="AH107" s="213"/>
      <c r="AI107" s="213"/>
      <c r="AJ107" s="213"/>
      <c r="AK107" s="213"/>
      <c r="AL107" s="213"/>
      <c r="AM107" s="213"/>
      <c r="AN107" s="213"/>
      <c r="AO107" s="213"/>
      <c r="AP107" s="213"/>
      <c r="AQ107" s="213"/>
      <c r="AR107" s="213"/>
      <c r="AS107" s="213"/>
      <c r="AT107" s="213"/>
      <c r="AU107" s="213"/>
      <c r="AV107" s="213"/>
      <c r="AW107" s="213"/>
      <c r="AX107" s="213"/>
      <c r="AY107" s="216" t="s">
        <v>101</v>
      </c>
      <c r="AZ107" s="213"/>
      <c r="BA107" s="213"/>
      <c r="BB107" s="213"/>
      <c r="BC107" s="213"/>
      <c r="BD107" s="213"/>
      <c r="BE107" s="217">
        <f>IF(N107="základní",J107,0)</f>
        <v>0</v>
      </c>
      <c r="BF107" s="217">
        <f>IF(N107="snížená",J107,0)</f>
        <v>0</v>
      </c>
      <c r="BG107" s="217">
        <f>IF(N107="zákl. přenesená",J107,0)</f>
        <v>0</v>
      </c>
      <c r="BH107" s="217">
        <f>IF(N107="sníž. přenesená",J107,0)</f>
        <v>0</v>
      </c>
      <c r="BI107" s="217">
        <f>IF(N107="nulová",J107,0)</f>
        <v>0</v>
      </c>
      <c r="BJ107" s="216" t="s">
        <v>88</v>
      </c>
      <c r="BK107" s="213"/>
      <c r="BL107" s="213"/>
      <c r="BM107" s="213"/>
    </row>
    <row r="108" s="2" customFormat="1" ht="18" customHeight="1">
      <c r="A108" s="41"/>
      <c r="B108" s="42"/>
      <c r="C108" s="43"/>
      <c r="D108" s="140" t="s">
        <v>148</v>
      </c>
      <c r="E108" s="43"/>
      <c r="F108" s="43"/>
      <c r="G108" s="43"/>
      <c r="H108" s="43"/>
      <c r="I108" s="43"/>
      <c r="J108" s="141">
        <f>ROUND(J30*T108,2)</f>
        <v>0</v>
      </c>
      <c r="K108" s="43"/>
      <c r="L108" s="212"/>
      <c r="M108" s="213"/>
      <c r="N108" s="214" t="s">
        <v>45</v>
      </c>
      <c r="O108" s="213"/>
      <c r="P108" s="213"/>
      <c r="Q108" s="213"/>
      <c r="R108" s="213"/>
      <c r="S108" s="215"/>
      <c r="T108" s="215"/>
      <c r="U108" s="215"/>
      <c r="V108" s="215"/>
      <c r="W108" s="215"/>
      <c r="X108" s="215"/>
      <c r="Y108" s="215"/>
      <c r="Z108" s="215"/>
      <c r="AA108" s="215"/>
      <c r="AB108" s="215"/>
      <c r="AC108" s="215"/>
      <c r="AD108" s="215"/>
      <c r="AE108" s="215"/>
      <c r="AF108" s="213"/>
      <c r="AG108" s="213"/>
      <c r="AH108" s="213"/>
      <c r="AI108" s="213"/>
      <c r="AJ108" s="213"/>
      <c r="AK108" s="213"/>
      <c r="AL108" s="213"/>
      <c r="AM108" s="213"/>
      <c r="AN108" s="213"/>
      <c r="AO108" s="213"/>
      <c r="AP108" s="213"/>
      <c r="AQ108" s="213"/>
      <c r="AR108" s="213"/>
      <c r="AS108" s="213"/>
      <c r="AT108" s="213"/>
      <c r="AU108" s="213"/>
      <c r="AV108" s="213"/>
      <c r="AW108" s="213"/>
      <c r="AX108" s="213"/>
      <c r="AY108" s="216" t="s">
        <v>149</v>
      </c>
      <c r="AZ108" s="213"/>
      <c r="BA108" s="213"/>
      <c r="BB108" s="213"/>
      <c r="BC108" s="213"/>
      <c r="BD108" s="213"/>
      <c r="BE108" s="217">
        <f>IF(N108="základní",J108,0)</f>
        <v>0</v>
      </c>
      <c r="BF108" s="217">
        <f>IF(N108="snížená",J108,0)</f>
        <v>0</v>
      </c>
      <c r="BG108" s="217">
        <f>IF(N108="zákl. přenesená",J108,0)</f>
        <v>0</v>
      </c>
      <c r="BH108" s="217">
        <f>IF(N108="sníž. přenesená",J108,0)</f>
        <v>0</v>
      </c>
      <c r="BI108" s="217">
        <f>IF(N108="nulová",J108,0)</f>
        <v>0</v>
      </c>
      <c r="BJ108" s="216" t="s">
        <v>88</v>
      </c>
      <c r="BK108" s="213"/>
      <c r="BL108" s="213"/>
      <c r="BM108" s="213"/>
    </row>
    <row r="109" s="2" customFormat="1">
      <c r="A109" s="41"/>
      <c r="B109" s="42"/>
      <c r="C109" s="43"/>
      <c r="D109" s="43"/>
      <c r="E109" s="43"/>
      <c r="F109" s="43"/>
      <c r="G109" s="43"/>
      <c r="H109" s="43"/>
      <c r="I109" s="43"/>
      <c r="J109" s="43"/>
      <c r="K109" s="43"/>
      <c r="L109" s="66"/>
      <c r="S109" s="41"/>
      <c r="T109" s="41"/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</row>
    <row r="110" s="2" customFormat="1" ht="29.28" customHeight="1">
      <c r="A110" s="41"/>
      <c r="B110" s="42"/>
      <c r="C110" s="151" t="s">
        <v>111</v>
      </c>
      <c r="D110" s="152"/>
      <c r="E110" s="152"/>
      <c r="F110" s="152"/>
      <c r="G110" s="152"/>
      <c r="H110" s="152"/>
      <c r="I110" s="152"/>
      <c r="J110" s="153">
        <f>ROUND(J96+J102,2)</f>
        <v>0</v>
      </c>
      <c r="K110" s="152"/>
      <c r="L110" s="66"/>
      <c r="S110" s="41"/>
      <c r="T110" s="41"/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</row>
    <row r="111" s="2" customFormat="1" ht="6.96" customHeight="1">
      <c r="A111" s="41"/>
      <c r="B111" s="69"/>
      <c r="C111" s="70"/>
      <c r="D111" s="70"/>
      <c r="E111" s="70"/>
      <c r="F111" s="70"/>
      <c r="G111" s="70"/>
      <c r="H111" s="70"/>
      <c r="I111" s="70"/>
      <c r="J111" s="70"/>
      <c r="K111" s="70"/>
      <c r="L111" s="66"/>
      <c r="S111" s="41"/>
      <c r="T111" s="41"/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</row>
    <row r="115" s="2" customFormat="1" ht="6.96" customHeight="1">
      <c r="A115" s="41"/>
      <c r="B115" s="71"/>
      <c r="C115" s="72"/>
      <c r="D115" s="72"/>
      <c r="E115" s="72"/>
      <c r="F115" s="72"/>
      <c r="G115" s="72"/>
      <c r="H115" s="72"/>
      <c r="I115" s="72"/>
      <c r="J115" s="72"/>
      <c r="K115" s="72"/>
      <c r="L115" s="66"/>
      <c r="S115" s="41"/>
      <c r="T115" s="41"/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</row>
    <row r="116" s="2" customFormat="1" ht="24.96" customHeight="1">
      <c r="A116" s="41"/>
      <c r="B116" s="42"/>
      <c r="C116" s="24" t="s">
        <v>150</v>
      </c>
      <c r="D116" s="43"/>
      <c r="E116" s="43"/>
      <c r="F116" s="43"/>
      <c r="G116" s="43"/>
      <c r="H116" s="43"/>
      <c r="I116" s="43"/>
      <c r="J116" s="43"/>
      <c r="K116" s="43"/>
      <c r="L116" s="66"/>
      <c r="S116" s="41"/>
      <c r="T116" s="41"/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</row>
    <row r="117" s="2" customFormat="1" ht="6.96" customHeight="1">
      <c r="A117" s="41"/>
      <c r="B117" s="42"/>
      <c r="C117" s="43"/>
      <c r="D117" s="43"/>
      <c r="E117" s="43"/>
      <c r="F117" s="43"/>
      <c r="G117" s="43"/>
      <c r="H117" s="43"/>
      <c r="I117" s="43"/>
      <c r="J117" s="43"/>
      <c r="K117" s="43"/>
      <c r="L117" s="66"/>
      <c r="S117" s="41"/>
      <c r="T117" s="41"/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  <c r="AE117" s="41"/>
    </row>
    <row r="118" s="2" customFormat="1" ht="12" customHeight="1">
      <c r="A118" s="41"/>
      <c r="B118" s="42"/>
      <c r="C118" s="33" t="s">
        <v>16</v>
      </c>
      <c r="D118" s="43"/>
      <c r="E118" s="43"/>
      <c r="F118" s="43"/>
      <c r="G118" s="43"/>
      <c r="H118" s="43"/>
      <c r="I118" s="43"/>
      <c r="J118" s="43"/>
      <c r="K118" s="43"/>
      <c r="L118" s="66"/>
      <c r="S118" s="41"/>
      <c r="T118" s="41"/>
      <c r="U118" s="41"/>
      <c r="V118" s="41"/>
      <c r="W118" s="41"/>
      <c r="X118" s="41"/>
      <c r="Y118" s="41"/>
      <c r="Z118" s="41"/>
      <c r="AA118" s="41"/>
      <c r="AB118" s="41"/>
      <c r="AC118" s="41"/>
      <c r="AD118" s="41"/>
      <c r="AE118" s="41"/>
    </row>
    <row r="119" s="2" customFormat="1" ht="16.5" customHeight="1">
      <c r="A119" s="41"/>
      <c r="B119" s="42"/>
      <c r="C119" s="43"/>
      <c r="D119" s="43"/>
      <c r="E119" s="194" t="str">
        <f>E7</f>
        <v>Rozšíření garáže</v>
      </c>
      <c r="F119" s="33"/>
      <c r="G119" s="33"/>
      <c r="H119" s="33"/>
      <c r="I119" s="43"/>
      <c r="J119" s="43"/>
      <c r="K119" s="43"/>
      <c r="L119" s="66"/>
      <c r="S119" s="41"/>
      <c r="T119" s="41"/>
      <c r="U119" s="41"/>
      <c r="V119" s="41"/>
      <c r="W119" s="41"/>
      <c r="X119" s="41"/>
      <c r="Y119" s="41"/>
      <c r="Z119" s="41"/>
      <c r="AA119" s="41"/>
      <c r="AB119" s="41"/>
      <c r="AC119" s="41"/>
      <c r="AD119" s="41"/>
      <c r="AE119" s="41"/>
    </row>
    <row r="120" s="2" customFormat="1" ht="12" customHeight="1">
      <c r="A120" s="41"/>
      <c r="B120" s="42"/>
      <c r="C120" s="33" t="s">
        <v>113</v>
      </c>
      <c r="D120" s="43"/>
      <c r="E120" s="43"/>
      <c r="F120" s="43"/>
      <c r="G120" s="43"/>
      <c r="H120" s="43"/>
      <c r="I120" s="43"/>
      <c r="J120" s="43"/>
      <c r="K120" s="43"/>
      <c r="L120" s="66"/>
      <c r="S120" s="41"/>
      <c r="T120" s="41"/>
      <c r="U120" s="41"/>
      <c r="V120" s="41"/>
      <c r="W120" s="41"/>
      <c r="X120" s="41"/>
      <c r="Y120" s="41"/>
      <c r="Z120" s="41"/>
      <c r="AA120" s="41"/>
      <c r="AB120" s="41"/>
      <c r="AC120" s="41"/>
      <c r="AD120" s="41"/>
      <c r="AE120" s="41"/>
    </row>
    <row r="121" s="2" customFormat="1" ht="16.5" customHeight="1">
      <c r="A121" s="41"/>
      <c r="B121" s="42"/>
      <c r="C121" s="43"/>
      <c r="D121" s="43"/>
      <c r="E121" s="79" t="str">
        <f>E9</f>
        <v>2025/13-05 - VRN</v>
      </c>
      <c r="F121" s="43"/>
      <c r="G121" s="43"/>
      <c r="H121" s="43"/>
      <c r="I121" s="43"/>
      <c r="J121" s="43"/>
      <c r="K121" s="43"/>
      <c r="L121" s="66"/>
      <c r="S121" s="41"/>
      <c r="T121" s="41"/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</row>
    <row r="122" s="2" customFormat="1" ht="6.96" customHeight="1">
      <c r="A122" s="41"/>
      <c r="B122" s="42"/>
      <c r="C122" s="43"/>
      <c r="D122" s="43"/>
      <c r="E122" s="43"/>
      <c r="F122" s="43"/>
      <c r="G122" s="43"/>
      <c r="H122" s="43"/>
      <c r="I122" s="43"/>
      <c r="J122" s="43"/>
      <c r="K122" s="43"/>
      <c r="L122" s="66"/>
      <c r="S122" s="41"/>
      <c r="T122" s="41"/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</row>
    <row r="123" s="2" customFormat="1" ht="12" customHeight="1">
      <c r="A123" s="41"/>
      <c r="B123" s="42"/>
      <c r="C123" s="33" t="s">
        <v>20</v>
      </c>
      <c r="D123" s="43"/>
      <c r="E123" s="43"/>
      <c r="F123" s="28" t="str">
        <f>F12</f>
        <v>Libkovice pod Řípem</v>
      </c>
      <c r="G123" s="43"/>
      <c r="H123" s="43"/>
      <c r="I123" s="33" t="s">
        <v>22</v>
      </c>
      <c r="J123" s="82" t="str">
        <f>IF(J12="","",J12)</f>
        <v>5. 5. 2025</v>
      </c>
      <c r="K123" s="43"/>
      <c r="L123" s="66"/>
      <c r="S123" s="41"/>
      <c r="T123" s="41"/>
      <c r="U123" s="41"/>
      <c r="V123" s="41"/>
      <c r="W123" s="41"/>
      <c r="X123" s="41"/>
      <c r="Y123" s="41"/>
      <c r="Z123" s="41"/>
      <c r="AA123" s="41"/>
      <c r="AB123" s="41"/>
      <c r="AC123" s="41"/>
      <c r="AD123" s="41"/>
      <c r="AE123" s="41"/>
    </row>
    <row r="124" s="2" customFormat="1" ht="6.96" customHeight="1">
      <c r="A124" s="41"/>
      <c r="B124" s="42"/>
      <c r="C124" s="43"/>
      <c r="D124" s="43"/>
      <c r="E124" s="43"/>
      <c r="F124" s="43"/>
      <c r="G124" s="43"/>
      <c r="H124" s="43"/>
      <c r="I124" s="43"/>
      <c r="J124" s="43"/>
      <c r="K124" s="43"/>
      <c r="L124" s="66"/>
      <c r="S124" s="41"/>
      <c r="T124" s="41"/>
      <c r="U124" s="41"/>
      <c r="V124" s="41"/>
      <c r="W124" s="41"/>
      <c r="X124" s="41"/>
      <c r="Y124" s="41"/>
      <c r="Z124" s="41"/>
      <c r="AA124" s="41"/>
      <c r="AB124" s="41"/>
      <c r="AC124" s="41"/>
      <c r="AD124" s="41"/>
      <c r="AE124" s="41"/>
    </row>
    <row r="125" s="2" customFormat="1" ht="25.65" customHeight="1">
      <c r="A125" s="41"/>
      <c r="B125" s="42"/>
      <c r="C125" s="33" t="s">
        <v>24</v>
      </c>
      <c r="D125" s="43"/>
      <c r="E125" s="43"/>
      <c r="F125" s="28" t="str">
        <f>E15</f>
        <v>Obec Libkovice pod Řípem</v>
      </c>
      <c r="G125" s="43"/>
      <c r="H125" s="43"/>
      <c r="I125" s="33" t="s">
        <v>30</v>
      </c>
      <c r="J125" s="37" t="str">
        <f>E21</f>
        <v>Jaroslav Skalic Projektování staveb</v>
      </c>
      <c r="K125" s="43"/>
      <c r="L125" s="66"/>
      <c r="S125" s="41"/>
      <c r="T125" s="41"/>
      <c r="U125" s="41"/>
      <c r="V125" s="41"/>
      <c r="W125" s="41"/>
      <c r="X125" s="41"/>
      <c r="Y125" s="41"/>
      <c r="Z125" s="41"/>
      <c r="AA125" s="41"/>
      <c r="AB125" s="41"/>
      <c r="AC125" s="41"/>
      <c r="AD125" s="41"/>
      <c r="AE125" s="41"/>
    </row>
    <row r="126" s="2" customFormat="1" ht="15.15" customHeight="1">
      <c r="A126" s="41"/>
      <c r="B126" s="42"/>
      <c r="C126" s="33" t="s">
        <v>28</v>
      </c>
      <c r="D126" s="43"/>
      <c r="E126" s="43"/>
      <c r="F126" s="28" t="str">
        <f>IF(E18="","",E18)</f>
        <v>Vyplň údaj</v>
      </c>
      <c r="G126" s="43"/>
      <c r="H126" s="43"/>
      <c r="I126" s="33" t="s">
        <v>33</v>
      </c>
      <c r="J126" s="37" t="str">
        <f>E24</f>
        <v>Roman Šácha</v>
      </c>
      <c r="K126" s="43"/>
      <c r="L126" s="66"/>
      <c r="S126" s="41"/>
      <c r="T126" s="41"/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  <c r="AE126" s="41"/>
    </row>
    <row r="127" s="2" customFormat="1" ht="10.32" customHeight="1">
      <c r="A127" s="41"/>
      <c r="B127" s="42"/>
      <c r="C127" s="43"/>
      <c r="D127" s="43"/>
      <c r="E127" s="43"/>
      <c r="F127" s="43"/>
      <c r="G127" s="43"/>
      <c r="H127" s="43"/>
      <c r="I127" s="43"/>
      <c r="J127" s="43"/>
      <c r="K127" s="43"/>
      <c r="L127" s="66"/>
      <c r="S127" s="41"/>
      <c r="T127" s="41"/>
      <c r="U127" s="41"/>
      <c r="V127" s="41"/>
      <c r="W127" s="41"/>
      <c r="X127" s="41"/>
      <c r="Y127" s="41"/>
      <c r="Z127" s="41"/>
      <c r="AA127" s="41"/>
      <c r="AB127" s="41"/>
      <c r="AC127" s="41"/>
      <c r="AD127" s="41"/>
      <c r="AE127" s="41"/>
    </row>
    <row r="128" s="11" customFormat="1" ht="29.28" customHeight="1">
      <c r="A128" s="218"/>
      <c r="B128" s="219"/>
      <c r="C128" s="220" t="s">
        <v>151</v>
      </c>
      <c r="D128" s="221" t="s">
        <v>65</v>
      </c>
      <c r="E128" s="221" t="s">
        <v>61</v>
      </c>
      <c r="F128" s="221" t="s">
        <v>62</v>
      </c>
      <c r="G128" s="221" t="s">
        <v>152</v>
      </c>
      <c r="H128" s="221" t="s">
        <v>153</v>
      </c>
      <c r="I128" s="221" t="s">
        <v>154</v>
      </c>
      <c r="J128" s="222" t="s">
        <v>118</v>
      </c>
      <c r="K128" s="223" t="s">
        <v>155</v>
      </c>
      <c r="L128" s="224"/>
      <c r="M128" s="103" t="s">
        <v>1</v>
      </c>
      <c r="N128" s="104" t="s">
        <v>44</v>
      </c>
      <c r="O128" s="104" t="s">
        <v>156</v>
      </c>
      <c r="P128" s="104" t="s">
        <v>157</v>
      </c>
      <c r="Q128" s="104" t="s">
        <v>158</v>
      </c>
      <c r="R128" s="104" t="s">
        <v>159</v>
      </c>
      <c r="S128" s="104" t="s">
        <v>160</v>
      </c>
      <c r="T128" s="105" t="s">
        <v>161</v>
      </c>
      <c r="U128" s="218"/>
      <c r="V128" s="218"/>
      <c r="W128" s="218"/>
      <c r="X128" s="218"/>
      <c r="Y128" s="218"/>
      <c r="Z128" s="218"/>
      <c r="AA128" s="218"/>
      <c r="AB128" s="218"/>
      <c r="AC128" s="218"/>
      <c r="AD128" s="218"/>
      <c r="AE128" s="218"/>
    </row>
    <row r="129" s="2" customFormat="1" ht="22.8" customHeight="1">
      <c r="A129" s="41"/>
      <c r="B129" s="42"/>
      <c r="C129" s="110" t="s">
        <v>162</v>
      </c>
      <c r="D129" s="43"/>
      <c r="E129" s="43"/>
      <c r="F129" s="43"/>
      <c r="G129" s="43"/>
      <c r="H129" s="43"/>
      <c r="I129" s="43"/>
      <c r="J129" s="225">
        <f>BK129</f>
        <v>0</v>
      </c>
      <c r="K129" s="43"/>
      <c r="L129" s="44"/>
      <c r="M129" s="106"/>
      <c r="N129" s="226"/>
      <c r="O129" s="107"/>
      <c r="P129" s="227">
        <f>P130</f>
        <v>0</v>
      </c>
      <c r="Q129" s="107"/>
      <c r="R129" s="227">
        <f>R130</f>
        <v>0</v>
      </c>
      <c r="S129" s="107"/>
      <c r="T129" s="228">
        <f>T130</f>
        <v>0</v>
      </c>
      <c r="U129" s="41"/>
      <c r="V129" s="41"/>
      <c r="W129" s="41"/>
      <c r="X129" s="41"/>
      <c r="Y129" s="41"/>
      <c r="Z129" s="41"/>
      <c r="AA129" s="41"/>
      <c r="AB129" s="41"/>
      <c r="AC129" s="41"/>
      <c r="AD129" s="41"/>
      <c r="AE129" s="41"/>
      <c r="AT129" s="18" t="s">
        <v>79</v>
      </c>
      <c r="AU129" s="18" t="s">
        <v>120</v>
      </c>
      <c r="BK129" s="229">
        <f>BK130</f>
        <v>0</v>
      </c>
    </row>
    <row r="130" s="12" customFormat="1" ht="25.92" customHeight="1">
      <c r="A130" s="12"/>
      <c r="B130" s="230"/>
      <c r="C130" s="231"/>
      <c r="D130" s="232" t="s">
        <v>79</v>
      </c>
      <c r="E130" s="233" t="s">
        <v>101</v>
      </c>
      <c r="F130" s="233" t="s">
        <v>958</v>
      </c>
      <c r="G130" s="231"/>
      <c r="H130" s="231"/>
      <c r="I130" s="234"/>
      <c r="J130" s="235">
        <f>BK130</f>
        <v>0</v>
      </c>
      <c r="K130" s="231"/>
      <c r="L130" s="236"/>
      <c r="M130" s="237"/>
      <c r="N130" s="238"/>
      <c r="O130" s="238"/>
      <c r="P130" s="239">
        <f>P131+P133</f>
        <v>0</v>
      </c>
      <c r="Q130" s="238"/>
      <c r="R130" s="239">
        <f>R131+R133</f>
        <v>0</v>
      </c>
      <c r="S130" s="238"/>
      <c r="T130" s="240">
        <f>T131+T133</f>
        <v>0</v>
      </c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R130" s="241" t="s">
        <v>192</v>
      </c>
      <c r="AT130" s="242" t="s">
        <v>79</v>
      </c>
      <c r="AU130" s="242" t="s">
        <v>80</v>
      </c>
      <c r="AY130" s="241" t="s">
        <v>165</v>
      </c>
      <c r="BK130" s="243">
        <f>BK131+BK133</f>
        <v>0</v>
      </c>
    </row>
    <row r="131" s="12" customFormat="1" ht="22.8" customHeight="1">
      <c r="A131" s="12"/>
      <c r="B131" s="230"/>
      <c r="C131" s="231"/>
      <c r="D131" s="232" t="s">
        <v>79</v>
      </c>
      <c r="E131" s="244" t="s">
        <v>959</v>
      </c>
      <c r="F131" s="244" t="s">
        <v>143</v>
      </c>
      <c r="G131" s="231"/>
      <c r="H131" s="231"/>
      <c r="I131" s="234"/>
      <c r="J131" s="245">
        <f>BK131</f>
        <v>0</v>
      </c>
      <c r="K131" s="231"/>
      <c r="L131" s="236"/>
      <c r="M131" s="237"/>
      <c r="N131" s="238"/>
      <c r="O131" s="238"/>
      <c r="P131" s="239">
        <f>P132</f>
        <v>0</v>
      </c>
      <c r="Q131" s="238"/>
      <c r="R131" s="239">
        <f>R132</f>
        <v>0</v>
      </c>
      <c r="S131" s="238"/>
      <c r="T131" s="240">
        <f>T132</f>
        <v>0</v>
      </c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R131" s="241" t="s">
        <v>192</v>
      </c>
      <c r="AT131" s="242" t="s">
        <v>79</v>
      </c>
      <c r="AU131" s="242" t="s">
        <v>88</v>
      </c>
      <c r="AY131" s="241" t="s">
        <v>165</v>
      </c>
      <c r="BK131" s="243">
        <f>BK132</f>
        <v>0</v>
      </c>
    </row>
    <row r="132" s="2" customFormat="1" ht="16.5" customHeight="1">
      <c r="A132" s="41"/>
      <c r="B132" s="42"/>
      <c r="C132" s="246" t="s">
        <v>88</v>
      </c>
      <c r="D132" s="246" t="s">
        <v>167</v>
      </c>
      <c r="E132" s="247" t="s">
        <v>960</v>
      </c>
      <c r="F132" s="248" t="s">
        <v>143</v>
      </c>
      <c r="G132" s="249" t="s">
        <v>639</v>
      </c>
      <c r="H132" s="250">
        <v>1</v>
      </c>
      <c r="I132" s="251"/>
      <c r="J132" s="252">
        <f>ROUND(I132*H132,2)</f>
        <v>0</v>
      </c>
      <c r="K132" s="253"/>
      <c r="L132" s="44"/>
      <c r="M132" s="254" t="s">
        <v>1</v>
      </c>
      <c r="N132" s="255" t="s">
        <v>45</v>
      </c>
      <c r="O132" s="94"/>
      <c r="P132" s="256">
        <f>O132*H132</f>
        <v>0</v>
      </c>
      <c r="Q132" s="256">
        <v>0</v>
      </c>
      <c r="R132" s="256">
        <f>Q132*H132</f>
        <v>0</v>
      </c>
      <c r="S132" s="256">
        <v>0</v>
      </c>
      <c r="T132" s="257">
        <f>S132*H132</f>
        <v>0</v>
      </c>
      <c r="U132" s="41"/>
      <c r="V132" s="41"/>
      <c r="W132" s="41"/>
      <c r="X132" s="41"/>
      <c r="Y132" s="41"/>
      <c r="Z132" s="41"/>
      <c r="AA132" s="41"/>
      <c r="AB132" s="41"/>
      <c r="AC132" s="41"/>
      <c r="AD132" s="41"/>
      <c r="AE132" s="41"/>
      <c r="AR132" s="258" t="s">
        <v>961</v>
      </c>
      <c r="AT132" s="258" t="s">
        <v>167</v>
      </c>
      <c r="AU132" s="258" t="s">
        <v>90</v>
      </c>
      <c r="AY132" s="18" t="s">
        <v>165</v>
      </c>
      <c r="BE132" s="146">
        <f>IF(N132="základní",J132,0)</f>
        <v>0</v>
      </c>
      <c r="BF132" s="146">
        <f>IF(N132="snížená",J132,0)</f>
        <v>0</v>
      </c>
      <c r="BG132" s="146">
        <f>IF(N132="zákl. přenesená",J132,0)</f>
        <v>0</v>
      </c>
      <c r="BH132" s="146">
        <f>IF(N132="sníž. přenesená",J132,0)</f>
        <v>0</v>
      </c>
      <c r="BI132" s="146">
        <f>IF(N132="nulová",J132,0)</f>
        <v>0</v>
      </c>
      <c r="BJ132" s="18" t="s">
        <v>88</v>
      </c>
      <c r="BK132" s="146">
        <f>ROUND(I132*H132,2)</f>
        <v>0</v>
      </c>
      <c r="BL132" s="18" t="s">
        <v>961</v>
      </c>
      <c r="BM132" s="258" t="s">
        <v>962</v>
      </c>
    </row>
    <row r="133" s="12" customFormat="1" ht="22.8" customHeight="1">
      <c r="A133" s="12"/>
      <c r="B133" s="230"/>
      <c r="C133" s="231"/>
      <c r="D133" s="232" t="s">
        <v>79</v>
      </c>
      <c r="E133" s="244" t="s">
        <v>963</v>
      </c>
      <c r="F133" s="244" t="s">
        <v>146</v>
      </c>
      <c r="G133" s="231"/>
      <c r="H133" s="231"/>
      <c r="I133" s="234"/>
      <c r="J133" s="245">
        <f>BK133</f>
        <v>0</v>
      </c>
      <c r="K133" s="231"/>
      <c r="L133" s="236"/>
      <c r="M133" s="237"/>
      <c r="N133" s="238"/>
      <c r="O133" s="238"/>
      <c r="P133" s="239">
        <f>P134</f>
        <v>0</v>
      </c>
      <c r="Q133" s="238"/>
      <c r="R133" s="239">
        <f>R134</f>
        <v>0</v>
      </c>
      <c r="S133" s="238"/>
      <c r="T133" s="240">
        <f>T134</f>
        <v>0</v>
      </c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R133" s="241" t="s">
        <v>192</v>
      </c>
      <c r="AT133" s="242" t="s">
        <v>79</v>
      </c>
      <c r="AU133" s="242" t="s">
        <v>88</v>
      </c>
      <c r="AY133" s="241" t="s">
        <v>165</v>
      </c>
      <c r="BK133" s="243">
        <f>BK134</f>
        <v>0</v>
      </c>
    </row>
    <row r="134" s="2" customFormat="1" ht="16.5" customHeight="1">
      <c r="A134" s="41"/>
      <c r="B134" s="42"/>
      <c r="C134" s="246" t="s">
        <v>90</v>
      </c>
      <c r="D134" s="246" t="s">
        <v>167</v>
      </c>
      <c r="E134" s="247" t="s">
        <v>964</v>
      </c>
      <c r="F134" s="248" t="s">
        <v>146</v>
      </c>
      <c r="G134" s="249" t="s">
        <v>598</v>
      </c>
      <c r="H134" s="250">
        <v>1</v>
      </c>
      <c r="I134" s="251"/>
      <c r="J134" s="252">
        <f>ROUND(I134*H134,2)</f>
        <v>0</v>
      </c>
      <c r="K134" s="253"/>
      <c r="L134" s="44"/>
      <c r="M134" s="315" t="s">
        <v>1</v>
      </c>
      <c r="N134" s="316" t="s">
        <v>45</v>
      </c>
      <c r="O134" s="317"/>
      <c r="P134" s="318">
        <f>O134*H134</f>
        <v>0</v>
      </c>
      <c r="Q134" s="318">
        <v>0</v>
      </c>
      <c r="R134" s="318">
        <f>Q134*H134</f>
        <v>0</v>
      </c>
      <c r="S134" s="318">
        <v>0</v>
      </c>
      <c r="T134" s="319">
        <f>S134*H134</f>
        <v>0</v>
      </c>
      <c r="U134" s="41"/>
      <c r="V134" s="41"/>
      <c r="W134" s="41"/>
      <c r="X134" s="41"/>
      <c r="Y134" s="41"/>
      <c r="Z134" s="41"/>
      <c r="AA134" s="41"/>
      <c r="AB134" s="41"/>
      <c r="AC134" s="41"/>
      <c r="AD134" s="41"/>
      <c r="AE134" s="41"/>
      <c r="AR134" s="258" t="s">
        <v>961</v>
      </c>
      <c r="AT134" s="258" t="s">
        <v>167</v>
      </c>
      <c r="AU134" s="258" t="s">
        <v>90</v>
      </c>
      <c r="AY134" s="18" t="s">
        <v>165</v>
      </c>
      <c r="BE134" s="146">
        <f>IF(N134="základní",J134,0)</f>
        <v>0</v>
      </c>
      <c r="BF134" s="146">
        <f>IF(N134="snížená",J134,0)</f>
        <v>0</v>
      </c>
      <c r="BG134" s="146">
        <f>IF(N134="zákl. přenesená",J134,0)</f>
        <v>0</v>
      </c>
      <c r="BH134" s="146">
        <f>IF(N134="sníž. přenesená",J134,0)</f>
        <v>0</v>
      </c>
      <c r="BI134" s="146">
        <f>IF(N134="nulová",J134,0)</f>
        <v>0</v>
      </c>
      <c r="BJ134" s="18" t="s">
        <v>88</v>
      </c>
      <c r="BK134" s="146">
        <f>ROUND(I134*H134,2)</f>
        <v>0</v>
      </c>
      <c r="BL134" s="18" t="s">
        <v>961</v>
      </c>
      <c r="BM134" s="258" t="s">
        <v>965</v>
      </c>
    </row>
    <row r="135" s="2" customFormat="1" ht="6.96" customHeight="1">
      <c r="A135" s="41"/>
      <c r="B135" s="69"/>
      <c r="C135" s="70"/>
      <c r="D135" s="70"/>
      <c r="E135" s="70"/>
      <c r="F135" s="70"/>
      <c r="G135" s="70"/>
      <c r="H135" s="70"/>
      <c r="I135" s="70"/>
      <c r="J135" s="70"/>
      <c r="K135" s="70"/>
      <c r="L135" s="44"/>
      <c r="M135" s="41"/>
      <c r="O135" s="41"/>
      <c r="P135" s="41"/>
      <c r="Q135" s="41"/>
      <c r="R135" s="41"/>
      <c r="S135" s="41"/>
      <c r="T135" s="41"/>
      <c r="U135" s="41"/>
      <c r="V135" s="41"/>
      <c r="W135" s="41"/>
      <c r="X135" s="41"/>
      <c r="Y135" s="41"/>
      <c r="Z135" s="41"/>
      <c r="AA135" s="41"/>
      <c r="AB135" s="41"/>
      <c r="AC135" s="41"/>
      <c r="AD135" s="41"/>
      <c r="AE135" s="41"/>
    </row>
  </sheetData>
  <sheetProtection sheet="1" autoFilter="0" formatColumns="0" formatRows="0" objects="1" scenarios="1" spinCount="100000" saltValue="g1GkHg1CsZEnkTyA3vzTY4OcsDi/aO3396QIdnicC6gsKpbiV28y2J41iqTOys2OzFe7YvaVeZ6ghVZ+PihmMw==" hashValue="qvDi/TP2+tXWi58AAs26S25SuuoucVTmsffO2MQAm99s3VnZZScNZjzb9mu5l3V4VnC4RPT5od+LjqGJ0VkUZg==" algorithmName="SHA-512" password="CC35"/>
  <autoFilter ref="C128:K134"/>
  <mergeCells count="14">
    <mergeCell ref="E7:H7"/>
    <mergeCell ref="E9:H9"/>
    <mergeCell ref="E18:H18"/>
    <mergeCell ref="E27:H27"/>
    <mergeCell ref="E85:H85"/>
    <mergeCell ref="E87:H87"/>
    <mergeCell ref="D103:F103"/>
    <mergeCell ref="D104:F104"/>
    <mergeCell ref="D105:F105"/>
    <mergeCell ref="D106:F106"/>
    <mergeCell ref="D107:F107"/>
    <mergeCell ref="E119:H119"/>
    <mergeCell ref="E121:H121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Roman Šácha</dc:creator>
  <cp:lastModifiedBy>Roman Šácha</cp:lastModifiedBy>
  <dcterms:created xsi:type="dcterms:W3CDTF">2025-06-22T12:18:37Z</dcterms:created>
  <dcterms:modified xsi:type="dcterms:W3CDTF">2025-06-22T12:18:46Z</dcterms:modified>
</cp:coreProperties>
</file>