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KSTAV\Projekce\Projekty 2020\004-20 Okříšky školka změna stavby před dokončením\PDF dokumentace pro provedení stavby\Dotazy\"/>
    </mc:Choice>
  </mc:AlternateContent>
  <xr:revisionPtr revIDLastSave="0" documentId="8_{1C6F7C4F-1286-4CFE-BE2D-13A0CA74517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Přístavba" sheetId="12" r:id="rId4"/>
    <sheet name="Rekonstrukce" sheetId="13" r:id="rId5"/>
    <sheet name="Venkovní plochy" sheetId="14" r:id="rId6"/>
  </sheets>
  <externalReferences>
    <externalReference r:id="rId7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Přístavba!$1:$7</definedName>
    <definedName name="_xlnm.Print_Titles" localSheetId="4">Rekonstrukce!$1:$7</definedName>
    <definedName name="_xlnm.Print_Titles" localSheetId="5">'Venkovní plochy'!$1:$7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Přístavba!$A$1:$X$222</definedName>
    <definedName name="_xlnm.Print_Area" localSheetId="4">Rekonstrukce!$A$1:$X$70</definedName>
    <definedName name="_xlnm.Print_Area" localSheetId="1">Stavba!$A$1:$J$88</definedName>
    <definedName name="_xlnm.Print_Area" localSheetId="5">'Venkovní plochy'!$A$1:$X$66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4" l="1"/>
  <c r="I9" i="14"/>
  <c r="K9" i="14"/>
  <c r="M9" i="14"/>
  <c r="O9" i="14"/>
  <c r="Q9" i="14"/>
  <c r="V9" i="14"/>
  <c r="G10" i="14"/>
  <c r="I10" i="14"/>
  <c r="K10" i="14"/>
  <c r="O10" i="14"/>
  <c r="Q10" i="14"/>
  <c r="V10" i="14"/>
  <c r="G11" i="14"/>
  <c r="I11" i="14"/>
  <c r="K11" i="14"/>
  <c r="M11" i="14"/>
  <c r="O11" i="14"/>
  <c r="Q11" i="14"/>
  <c r="V11" i="14"/>
  <c r="G12" i="14"/>
  <c r="M12" i="14" s="1"/>
  <c r="I12" i="14"/>
  <c r="K12" i="14"/>
  <c r="O12" i="14"/>
  <c r="Q12" i="14"/>
  <c r="V12" i="14"/>
  <c r="G13" i="14"/>
  <c r="M13" i="14" s="1"/>
  <c r="I13" i="14"/>
  <c r="K13" i="14"/>
  <c r="O13" i="14"/>
  <c r="Q13" i="14"/>
  <c r="V13" i="14"/>
  <c r="G14" i="14"/>
  <c r="M14" i="14" s="1"/>
  <c r="I14" i="14"/>
  <c r="K14" i="14"/>
  <c r="O14" i="14"/>
  <c r="Q14" i="14"/>
  <c r="V14" i="14"/>
  <c r="G15" i="14"/>
  <c r="M15" i="14" s="1"/>
  <c r="I15" i="14"/>
  <c r="K15" i="14"/>
  <c r="O15" i="14"/>
  <c r="Q15" i="14"/>
  <c r="V15" i="14"/>
  <c r="G16" i="14"/>
  <c r="M16" i="14" s="1"/>
  <c r="I16" i="14"/>
  <c r="K16" i="14"/>
  <c r="O16" i="14"/>
  <c r="Q16" i="14"/>
  <c r="V16" i="14"/>
  <c r="G17" i="14"/>
  <c r="I17" i="14"/>
  <c r="K17" i="14"/>
  <c r="M17" i="14"/>
  <c r="O17" i="14"/>
  <c r="Q17" i="14"/>
  <c r="V17" i="14"/>
  <c r="G18" i="14"/>
  <c r="M18" i="14" s="1"/>
  <c r="I18" i="14"/>
  <c r="K18" i="14"/>
  <c r="O18" i="14"/>
  <c r="Q18" i="14"/>
  <c r="V18" i="14"/>
  <c r="G20" i="14"/>
  <c r="I20" i="14"/>
  <c r="K20" i="14"/>
  <c r="K19" i="14" s="1"/>
  <c r="O20" i="14"/>
  <c r="Q20" i="14"/>
  <c r="V20" i="14"/>
  <c r="G21" i="14"/>
  <c r="M21" i="14" s="1"/>
  <c r="I21" i="14"/>
  <c r="K21" i="14"/>
  <c r="O21" i="14"/>
  <c r="Q21" i="14"/>
  <c r="V21" i="14"/>
  <c r="G22" i="14"/>
  <c r="M22" i="14" s="1"/>
  <c r="I22" i="14"/>
  <c r="K22" i="14"/>
  <c r="O22" i="14"/>
  <c r="Q22" i="14"/>
  <c r="V22" i="14"/>
  <c r="G23" i="14"/>
  <c r="I23" i="14"/>
  <c r="K23" i="14"/>
  <c r="M23" i="14"/>
  <c r="O23" i="14"/>
  <c r="Q23" i="14"/>
  <c r="V23" i="14"/>
  <c r="G24" i="14"/>
  <c r="M24" i="14" s="1"/>
  <c r="I24" i="14"/>
  <c r="K24" i="14"/>
  <c r="O24" i="14"/>
  <c r="Q24" i="14"/>
  <c r="V24" i="14"/>
  <c r="G26" i="14"/>
  <c r="I26" i="14"/>
  <c r="K26" i="14"/>
  <c r="O26" i="14"/>
  <c r="Q26" i="14"/>
  <c r="V26" i="14"/>
  <c r="G27" i="14"/>
  <c r="M27" i="14" s="1"/>
  <c r="I27" i="14"/>
  <c r="K27" i="14"/>
  <c r="O27" i="14"/>
  <c r="Q27" i="14"/>
  <c r="V27" i="14"/>
  <c r="G28" i="14"/>
  <c r="M28" i="14" s="1"/>
  <c r="I28" i="14"/>
  <c r="K28" i="14"/>
  <c r="O28" i="14"/>
  <c r="Q28" i="14"/>
  <c r="V28" i="14"/>
  <c r="G30" i="14"/>
  <c r="I30" i="14"/>
  <c r="K30" i="14"/>
  <c r="O30" i="14"/>
  <c r="Q30" i="14"/>
  <c r="V30" i="14"/>
  <c r="G31" i="14"/>
  <c r="I31" i="14"/>
  <c r="K31" i="14"/>
  <c r="M31" i="14"/>
  <c r="O31" i="14"/>
  <c r="Q31" i="14"/>
  <c r="V31" i="14"/>
  <c r="G32" i="14"/>
  <c r="M32" i="14" s="1"/>
  <c r="I32" i="14"/>
  <c r="K32" i="14"/>
  <c r="O32" i="14"/>
  <c r="Q32" i="14"/>
  <c r="V32" i="14"/>
  <c r="G33" i="14"/>
  <c r="M33" i="14" s="1"/>
  <c r="I33" i="14"/>
  <c r="K33" i="14"/>
  <c r="O33" i="14"/>
  <c r="Q33" i="14"/>
  <c r="V33" i="14"/>
  <c r="G34" i="14"/>
  <c r="M34" i="14" s="1"/>
  <c r="I34" i="14"/>
  <c r="K34" i="14"/>
  <c r="O34" i="14"/>
  <c r="Q34" i="14"/>
  <c r="V34" i="14"/>
  <c r="G36" i="14"/>
  <c r="I36" i="14"/>
  <c r="I35" i="14" s="1"/>
  <c r="K36" i="14"/>
  <c r="M36" i="14"/>
  <c r="O36" i="14"/>
  <c r="Q36" i="14"/>
  <c r="Q35" i="14" s="1"/>
  <c r="V36" i="14"/>
  <c r="G37" i="14"/>
  <c r="M37" i="14" s="1"/>
  <c r="I37" i="14"/>
  <c r="K37" i="14"/>
  <c r="O37" i="14"/>
  <c r="Q37" i="14"/>
  <c r="V37" i="14"/>
  <c r="K38" i="14"/>
  <c r="V38" i="14"/>
  <c r="G39" i="14"/>
  <c r="I39" i="14"/>
  <c r="I38" i="14" s="1"/>
  <c r="K39" i="14"/>
  <c r="O39" i="14"/>
  <c r="O38" i="14" s="1"/>
  <c r="Q39" i="14"/>
  <c r="Q38" i="14" s="1"/>
  <c r="V39" i="14"/>
  <c r="K40" i="14"/>
  <c r="G41" i="14"/>
  <c r="M41" i="14" s="1"/>
  <c r="M40" i="14" s="1"/>
  <c r="I41" i="14"/>
  <c r="I40" i="14" s="1"/>
  <c r="K41" i="14"/>
  <c r="O41" i="14"/>
  <c r="O40" i="14" s="1"/>
  <c r="Q41" i="14"/>
  <c r="Q40" i="14" s="1"/>
  <c r="V41" i="14"/>
  <c r="V40" i="14" s="1"/>
  <c r="O42" i="14"/>
  <c r="G43" i="14"/>
  <c r="G42" i="14" s="1"/>
  <c r="I43" i="14"/>
  <c r="I42" i="14" s="1"/>
  <c r="K43" i="14"/>
  <c r="K42" i="14" s="1"/>
  <c r="M43" i="14"/>
  <c r="M42" i="14" s="1"/>
  <c r="O43" i="14"/>
  <c r="Q43" i="14"/>
  <c r="Q42" i="14" s="1"/>
  <c r="V43" i="14"/>
  <c r="V42" i="14" s="1"/>
  <c r="G45" i="14"/>
  <c r="I45" i="14"/>
  <c r="K45" i="14"/>
  <c r="M45" i="14"/>
  <c r="O45" i="14"/>
  <c r="Q45" i="14"/>
  <c r="V45" i="14"/>
  <c r="G46" i="14"/>
  <c r="G44" i="14" s="1"/>
  <c r="I46" i="14"/>
  <c r="K46" i="14"/>
  <c r="O46" i="14"/>
  <c r="O44" i="14" s="1"/>
  <c r="Q46" i="14"/>
  <c r="V46" i="14"/>
  <c r="G47" i="14"/>
  <c r="I47" i="14"/>
  <c r="K47" i="14"/>
  <c r="M47" i="14"/>
  <c r="O47" i="14"/>
  <c r="Q47" i="14"/>
  <c r="V47" i="14"/>
  <c r="G49" i="14"/>
  <c r="I49" i="14"/>
  <c r="K49" i="14"/>
  <c r="M49" i="14"/>
  <c r="O49" i="14"/>
  <c r="Q49" i="14"/>
  <c r="V49" i="14"/>
  <c r="G50" i="14"/>
  <c r="G48" i="14" s="1"/>
  <c r="I50" i="14"/>
  <c r="K50" i="14"/>
  <c r="O50" i="14"/>
  <c r="Q50" i="14"/>
  <c r="V50" i="14"/>
  <c r="G51" i="14"/>
  <c r="I51" i="14"/>
  <c r="K51" i="14"/>
  <c r="M51" i="14"/>
  <c r="O51" i="14"/>
  <c r="Q51" i="14"/>
  <c r="V51" i="14"/>
  <c r="G52" i="14"/>
  <c r="M52" i="14" s="1"/>
  <c r="I52" i="14"/>
  <c r="K52" i="14"/>
  <c r="O52" i="14"/>
  <c r="Q52" i="14"/>
  <c r="V52" i="14"/>
  <c r="I53" i="14"/>
  <c r="Q53" i="14"/>
  <c r="G54" i="14"/>
  <c r="G53" i="14" s="1"/>
  <c r="I54" i="14"/>
  <c r="K54" i="14"/>
  <c r="K53" i="14" s="1"/>
  <c r="O54" i="14"/>
  <c r="O53" i="14" s="1"/>
  <c r="Q54" i="14"/>
  <c r="V54" i="14"/>
  <c r="V53" i="14" s="1"/>
  <c r="AE56" i="14"/>
  <c r="F43" i="1" s="1"/>
  <c r="AF56" i="14"/>
  <c r="G43" i="1" s="1"/>
  <c r="G9" i="13"/>
  <c r="I9" i="13"/>
  <c r="K9" i="13"/>
  <c r="M9" i="13"/>
  <c r="O9" i="13"/>
  <c r="Q9" i="13"/>
  <c r="V9" i="13"/>
  <c r="G10" i="13"/>
  <c r="I10" i="13"/>
  <c r="K10" i="13"/>
  <c r="O10" i="13"/>
  <c r="Q10" i="13"/>
  <c r="V10" i="13"/>
  <c r="G11" i="13"/>
  <c r="M11" i="13" s="1"/>
  <c r="I11" i="13"/>
  <c r="K11" i="13"/>
  <c r="O11" i="13"/>
  <c r="Q11" i="13"/>
  <c r="V11" i="13"/>
  <c r="G12" i="13"/>
  <c r="M12" i="13" s="1"/>
  <c r="I12" i="13"/>
  <c r="K12" i="13"/>
  <c r="O12" i="13"/>
  <c r="Q12" i="13"/>
  <c r="V12" i="13"/>
  <c r="G13" i="13"/>
  <c r="I13" i="13"/>
  <c r="K13" i="13"/>
  <c r="O13" i="13"/>
  <c r="Q13" i="13"/>
  <c r="V13" i="13"/>
  <c r="K14" i="13"/>
  <c r="G15" i="13"/>
  <c r="M15" i="13" s="1"/>
  <c r="M14" i="13" s="1"/>
  <c r="I15" i="13"/>
  <c r="I14" i="13" s="1"/>
  <c r="K15" i="13"/>
  <c r="O15" i="13"/>
  <c r="O14" i="13" s="1"/>
  <c r="Q15" i="13"/>
  <c r="Q14" i="13" s="1"/>
  <c r="V15" i="13"/>
  <c r="V14" i="13" s="1"/>
  <c r="G17" i="13"/>
  <c r="I17" i="13"/>
  <c r="I16" i="13" s="1"/>
  <c r="K17" i="13"/>
  <c r="M17" i="13"/>
  <c r="O17" i="13"/>
  <c r="Q17" i="13"/>
  <c r="Q16" i="13" s="1"/>
  <c r="V17" i="13"/>
  <c r="G18" i="13"/>
  <c r="G16" i="13" s="1"/>
  <c r="I18" i="13"/>
  <c r="K18" i="13"/>
  <c r="O18" i="13"/>
  <c r="O16" i="13" s="1"/>
  <c r="Q18" i="13"/>
  <c r="V18" i="13"/>
  <c r="G20" i="13"/>
  <c r="I20" i="13"/>
  <c r="K20" i="13"/>
  <c r="O20" i="13"/>
  <c r="Q20" i="13"/>
  <c r="V20" i="13"/>
  <c r="G21" i="13"/>
  <c r="I21" i="13"/>
  <c r="K21" i="13"/>
  <c r="M21" i="13"/>
  <c r="O21" i="13"/>
  <c r="Q21" i="13"/>
  <c r="V21" i="13"/>
  <c r="G22" i="13"/>
  <c r="M22" i="13" s="1"/>
  <c r="I22" i="13"/>
  <c r="K22" i="13"/>
  <c r="O22" i="13"/>
  <c r="Q22" i="13"/>
  <c r="V22" i="13"/>
  <c r="G23" i="13"/>
  <c r="I23" i="13"/>
  <c r="K23" i="13"/>
  <c r="M23" i="13"/>
  <c r="O23" i="13"/>
  <c r="Q23" i="13"/>
  <c r="V23" i="13"/>
  <c r="O24" i="13"/>
  <c r="V24" i="13"/>
  <c r="G25" i="13"/>
  <c r="G24" i="13" s="1"/>
  <c r="I25" i="13"/>
  <c r="I24" i="13" s="1"/>
  <c r="K25" i="13"/>
  <c r="K24" i="13" s="1"/>
  <c r="M25" i="13"/>
  <c r="M24" i="13" s="1"/>
  <c r="O25" i="13"/>
  <c r="Q25" i="13"/>
  <c r="Q24" i="13" s="1"/>
  <c r="V25" i="13"/>
  <c r="K26" i="13"/>
  <c r="V26" i="13"/>
  <c r="G27" i="13"/>
  <c r="M27" i="13" s="1"/>
  <c r="M26" i="13" s="1"/>
  <c r="I27" i="13"/>
  <c r="I26" i="13" s="1"/>
  <c r="K27" i="13"/>
  <c r="O27" i="13"/>
  <c r="O26" i="13" s="1"/>
  <c r="Q27" i="13"/>
  <c r="Q26" i="13" s="1"/>
  <c r="V27" i="13"/>
  <c r="G29" i="13"/>
  <c r="M29" i="13" s="1"/>
  <c r="I29" i="13"/>
  <c r="I28" i="13" s="1"/>
  <c r="K29" i="13"/>
  <c r="O29" i="13"/>
  <c r="Q29" i="13"/>
  <c r="Q28" i="13" s="1"/>
  <c r="V29" i="13"/>
  <c r="G30" i="13"/>
  <c r="I30" i="13"/>
  <c r="K30" i="13"/>
  <c r="K28" i="13" s="1"/>
  <c r="O30" i="13"/>
  <c r="Q30" i="13"/>
  <c r="V30" i="13"/>
  <c r="G31" i="13"/>
  <c r="M31" i="13" s="1"/>
  <c r="I31" i="13"/>
  <c r="K31" i="13"/>
  <c r="O31" i="13"/>
  <c r="Q31" i="13"/>
  <c r="V31" i="13"/>
  <c r="G32" i="13"/>
  <c r="M32" i="13" s="1"/>
  <c r="I32" i="13"/>
  <c r="K32" i="13"/>
  <c r="O32" i="13"/>
  <c r="Q32" i="13"/>
  <c r="V32" i="13"/>
  <c r="G33" i="13"/>
  <c r="I33" i="13"/>
  <c r="K33" i="13"/>
  <c r="M33" i="13"/>
  <c r="O33" i="13"/>
  <c r="Q33" i="13"/>
  <c r="V33" i="13"/>
  <c r="G34" i="13"/>
  <c r="M34" i="13" s="1"/>
  <c r="I34" i="13"/>
  <c r="K34" i="13"/>
  <c r="O34" i="13"/>
  <c r="Q34" i="13"/>
  <c r="V34" i="13"/>
  <c r="G35" i="13"/>
  <c r="I35" i="13"/>
  <c r="K35" i="13"/>
  <c r="M35" i="13"/>
  <c r="O35" i="13"/>
  <c r="Q35" i="13"/>
  <c r="V35" i="13"/>
  <c r="G37" i="13"/>
  <c r="I37" i="13"/>
  <c r="K37" i="13"/>
  <c r="M37" i="13"/>
  <c r="O37" i="13"/>
  <c r="Q37" i="13"/>
  <c r="V37" i="13"/>
  <c r="G38" i="13"/>
  <c r="G36" i="13" s="1"/>
  <c r="I38" i="13"/>
  <c r="K38" i="13"/>
  <c r="O38" i="13"/>
  <c r="O36" i="13" s="1"/>
  <c r="Q38" i="13"/>
  <c r="V38" i="13"/>
  <c r="G40" i="13"/>
  <c r="I40" i="13"/>
  <c r="K40" i="13"/>
  <c r="K39" i="13" s="1"/>
  <c r="O40" i="13"/>
  <c r="Q40" i="13"/>
  <c r="V40" i="13"/>
  <c r="G41" i="13"/>
  <c r="M41" i="13" s="1"/>
  <c r="I41" i="13"/>
  <c r="K41" i="13"/>
  <c r="O41" i="13"/>
  <c r="Q41" i="13"/>
  <c r="V41" i="13"/>
  <c r="G42" i="13"/>
  <c r="M42" i="13" s="1"/>
  <c r="I42" i="13"/>
  <c r="K42" i="13"/>
  <c r="O42" i="13"/>
  <c r="Q42" i="13"/>
  <c r="V42" i="13"/>
  <c r="G43" i="13"/>
  <c r="I43" i="13"/>
  <c r="K43" i="13"/>
  <c r="M43" i="13"/>
  <c r="O43" i="13"/>
  <c r="Q43" i="13"/>
  <c r="V43" i="13"/>
  <c r="G44" i="13"/>
  <c r="M44" i="13" s="1"/>
  <c r="I44" i="13"/>
  <c r="K44" i="13"/>
  <c r="O44" i="13"/>
  <c r="Q44" i="13"/>
  <c r="V44" i="13"/>
  <c r="G45" i="13"/>
  <c r="I45" i="13"/>
  <c r="K45" i="13"/>
  <c r="M45" i="13"/>
  <c r="O45" i="13"/>
  <c r="Q45" i="13"/>
  <c r="V45" i="13"/>
  <c r="O46" i="13"/>
  <c r="V46" i="13"/>
  <c r="G47" i="13"/>
  <c r="G46" i="13" s="1"/>
  <c r="I47" i="13"/>
  <c r="I46" i="13" s="1"/>
  <c r="K47" i="13"/>
  <c r="K46" i="13" s="1"/>
  <c r="M47" i="13"/>
  <c r="M46" i="13" s="1"/>
  <c r="O47" i="13"/>
  <c r="Q47" i="13"/>
  <c r="Q46" i="13" s="1"/>
  <c r="V47" i="13"/>
  <c r="G48" i="13"/>
  <c r="I82" i="1" s="1"/>
  <c r="K48" i="13"/>
  <c r="V48" i="13"/>
  <c r="G49" i="13"/>
  <c r="M49" i="13" s="1"/>
  <c r="M48" i="13" s="1"/>
  <c r="I49" i="13"/>
  <c r="I48" i="13" s="1"/>
  <c r="K49" i="13"/>
  <c r="O49" i="13"/>
  <c r="O48" i="13" s="1"/>
  <c r="Q49" i="13"/>
  <c r="Q48" i="13" s="1"/>
  <c r="V49" i="13"/>
  <c r="K50" i="13"/>
  <c r="G51" i="13"/>
  <c r="M51" i="13" s="1"/>
  <c r="M50" i="13" s="1"/>
  <c r="I51" i="13"/>
  <c r="I50" i="13" s="1"/>
  <c r="K51" i="13"/>
  <c r="O51" i="13"/>
  <c r="O50" i="13" s="1"/>
  <c r="Q51" i="13"/>
  <c r="Q50" i="13" s="1"/>
  <c r="V51" i="13"/>
  <c r="V50" i="13" s="1"/>
  <c r="G53" i="13"/>
  <c r="I53" i="13"/>
  <c r="K53" i="13"/>
  <c r="M53" i="13"/>
  <c r="O53" i="13"/>
  <c r="Q53" i="13"/>
  <c r="V53" i="13"/>
  <c r="G54" i="13"/>
  <c r="I54" i="13"/>
  <c r="K54" i="13"/>
  <c r="O54" i="13"/>
  <c r="O52" i="13" s="1"/>
  <c r="Q54" i="13"/>
  <c r="V54" i="13"/>
  <c r="G55" i="13"/>
  <c r="M55" i="13" s="1"/>
  <c r="I55" i="13"/>
  <c r="K55" i="13"/>
  <c r="O55" i="13"/>
  <c r="Q55" i="13"/>
  <c r="V55" i="13"/>
  <c r="G56" i="13"/>
  <c r="M56" i="13" s="1"/>
  <c r="I56" i="13"/>
  <c r="K56" i="13"/>
  <c r="O56" i="13"/>
  <c r="Q56" i="13"/>
  <c r="V56" i="13"/>
  <c r="I57" i="13"/>
  <c r="Q57" i="13"/>
  <c r="G58" i="13"/>
  <c r="G57" i="13" s="1"/>
  <c r="I58" i="13"/>
  <c r="K58" i="13"/>
  <c r="K57" i="13" s="1"/>
  <c r="O58" i="13"/>
  <c r="O57" i="13" s="1"/>
  <c r="Q58" i="13"/>
  <c r="V58" i="13"/>
  <c r="V57" i="13" s="1"/>
  <c r="AE60" i="13"/>
  <c r="F42" i="1" s="1"/>
  <c r="G9" i="12"/>
  <c r="M9" i="12" s="1"/>
  <c r="I9" i="12"/>
  <c r="K9" i="12"/>
  <c r="O9" i="12"/>
  <c r="Q9" i="12"/>
  <c r="V9" i="12"/>
  <c r="G10" i="12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I13" i="12"/>
  <c r="K13" i="12"/>
  <c r="M13" i="12"/>
  <c r="O13" i="12"/>
  <c r="Q13" i="12"/>
  <c r="V13" i="12"/>
  <c r="G14" i="12"/>
  <c r="M14" i="12" s="1"/>
  <c r="I14" i="12"/>
  <c r="K14" i="12"/>
  <c r="O14" i="12"/>
  <c r="Q14" i="12"/>
  <c r="V14" i="12"/>
  <c r="G15" i="12"/>
  <c r="I15" i="12"/>
  <c r="K15" i="12"/>
  <c r="M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20" i="12"/>
  <c r="G19" i="12" s="1"/>
  <c r="I20" i="12"/>
  <c r="K20" i="12"/>
  <c r="O20" i="12"/>
  <c r="Q20" i="12"/>
  <c r="V20" i="12"/>
  <c r="G21" i="12"/>
  <c r="I21" i="12"/>
  <c r="K21" i="12"/>
  <c r="M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I27" i="12"/>
  <c r="K27" i="12"/>
  <c r="M27" i="12"/>
  <c r="O27" i="12"/>
  <c r="Q27" i="12"/>
  <c r="V27" i="12"/>
  <c r="G28" i="12"/>
  <c r="M28" i="12" s="1"/>
  <c r="I28" i="12"/>
  <c r="K28" i="12"/>
  <c r="O28" i="12"/>
  <c r="Q28" i="12"/>
  <c r="V28" i="12"/>
  <c r="G30" i="12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I33" i="12"/>
  <c r="K33" i="12"/>
  <c r="M33" i="12"/>
  <c r="O33" i="12"/>
  <c r="Q33" i="12"/>
  <c r="V33" i="12"/>
  <c r="G34" i="12"/>
  <c r="M34" i="12" s="1"/>
  <c r="I34" i="12"/>
  <c r="K34" i="12"/>
  <c r="O34" i="12"/>
  <c r="Q34" i="12"/>
  <c r="V34" i="12"/>
  <c r="G35" i="12"/>
  <c r="I35" i="12"/>
  <c r="K35" i="12"/>
  <c r="M35" i="12"/>
  <c r="O35" i="12"/>
  <c r="Q35" i="12"/>
  <c r="V35" i="12"/>
  <c r="G36" i="12"/>
  <c r="M36" i="12" s="1"/>
  <c r="I36" i="12"/>
  <c r="K36" i="12"/>
  <c r="O36" i="12"/>
  <c r="Q36" i="12"/>
  <c r="V36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I41" i="12"/>
  <c r="K41" i="12"/>
  <c r="M41" i="12"/>
  <c r="O41" i="12"/>
  <c r="Q41" i="12"/>
  <c r="V41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I49" i="12"/>
  <c r="K49" i="12"/>
  <c r="M49" i="12"/>
  <c r="O49" i="12"/>
  <c r="Q49" i="12"/>
  <c r="V49" i="12"/>
  <c r="G50" i="12"/>
  <c r="M50" i="12" s="1"/>
  <c r="I50" i="12"/>
  <c r="K50" i="12"/>
  <c r="O50" i="12"/>
  <c r="Q50" i="12"/>
  <c r="V50" i="12"/>
  <c r="G51" i="12"/>
  <c r="I51" i="12"/>
  <c r="K51" i="12"/>
  <c r="M51" i="12"/>
  <c r="O51" i="12"/>
  <c r="Q51" i="12"/>
  <c r="V51" i="12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8" i="12"/>
  <c r="I58" i="12"/>
  <c r="K58" i="12"/>
  <c r="M58" i="12"/>
  <c r="O58" i="12"/>
  <c r="Q58" i="12"/>
  <c r="V58" i="12"/>
  <c r="G59" i="12"/>
  <c r="M59" i="12" s="1"/>
  <c r="I59" i="12"/>
  <c r="K59" i="12"/>
  <c r="O59" i="12"/>
  <c r="Q59" i="12"/>
  <c r="V59" i="12"/>
  <c r="G60" i="12"/>
  <c r="I60" i="12"/>
  <c r="K60" i="12"/>
  <c r="M60" i="12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6" i="12"/>
  <c r="M66" i="12" s="1"/>
  <c r="I66" i="12"/>
  <c r="I65" i="12" s="1"/>
  <c r="K66" i="12"/>
  <c r="O66" i="12"/>
  <c r="Q66" i="12"/>
  <c r="Q65" i="12" s="1"/>
  <c r="V66" i="12"/>
  <c r="G67" i="12"/>
  <c r="M67" i="12" s="1"/>
  <c r="I67" i="12"/>
  <c r="K67" i="12"/>
  <c r="K65" i="12" s="1"/>
  <c r="O67" i="12"/>
  <c r="O65" i="12" s="1"/>
  <c r="Q67" i="12"/>
  <c r="V67" i="12"/>
  <c r="G69" i="12"/>
  <c r="G68" i="12" s="1"/>
  <c r="I57" i="1" s="1"/>
  <c r="I69" i="12"/>
  <c r="K69" i="12"/>
  <c r="O69" i="12"/>
  <c r="Q69" i="12"/>
  <c r="V69" i="12"/>
  <c r="G70" i="12"/>
  <c r="I70" i="12"/>
  <c r="K70" i="12"/>
  <c r="M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4" i="12"/>
  <c r="I74" i="12"/>
  <c r="K74" i="12"/>
  <c r="M74" i="12"/>
  <c r="O74" i="12"/>
  <c r="Q74" i="12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M77" i="12" s="1"/>
  <c r="I77" i="12"/>
  <c r="K77" i="12"/>
  <c r="O77" i="12"/>
  <c r="Q77" i="12"/>
  <c r="V77" i="12"/>
  <c r="G78" i="12"/>
  <c r="M78" i="12" s="1"/>
  <c r="I78" i="12"/>
  <c r="K78" i="12"/>
  <c r="O78" i="12"/>
  <c r="Q78" i="12"/>
  <c r="V78" i="12"/>
  <c r="G80" i="12"/>
  <c r="M80" i="12" s="1"/>
  <c r="I80" i="12"/>
  <c r="I79" i="12" s="1"/>
  <c r="K80" i="12"/>
  <c r="O80" i="12"/>
  <c r="Q80" i="12"/>
  <c r="Q79" i="12" s="1"/>
  <c r="V80" i="12"/>
  <c r="G81" i="12"/>
  <c r="M81" i="12" s="1"/>
  <c r="I81" i="12"/>
  <c r="K81" i="12"/>
  <c r="K79" i="12" s="1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I84" i="12"/>
  <c r="K84" i="12"/>
  <c r="M84" i="12"/>
  <c r="O84" i="12"/>
  <c r="Q84" i="12"/>
  <c r="V84" i="12"/>
  <c r="G85" i="12"/>
  <c r="M85" i="12" s="1"/>
  <c r="I85" i="12"/>
  <c r="K85" i="12"/>
  <c r="O85" i="12"/>
  <c r="Q85" i="12"/>
  <c r="V85" i="12"/>
  <c r="G86" i="12"/>
  <c r="I86" i="12"/>
  <c r="K86" i="12"/>
  <c r="M86" i="12"/>
  <c r="O86" i="12"/>
  <c r="Q86" i="12"/>
  <c r="V86" i="12"/>
  <c r="G87" i="12"/>
  <c r="M87" i="12" s="1"/>
  <c r="I87" i="12"/>
  <c r="K87" i="12"/>
  <c r="O87" i="12"/>
  <c r="Q87" i="12"/>
  <c r="V87" i="12"/>
  <c r="G89" i="12"/>
  <c r="I89" i="12"/>
  <c r="K89" i="12"/>
  <c r="O89" i="12"/>
  <c r="Q89" i="12"/>
  <c r="V89" i="12"/>
  <c r="G90" i="12"/>
  <c r="I90" i="12"/>
  <c r="K90" i="12"/>
  <c r="M90" i="12"/>
  <c r="O90" i="12"/>
  <c r="Q90" i="12"/>
  <c r="V90" i="12"/>
  <c r="G91" i="12"/>
  <c r="M91" i="12" s="1"/>
  <c r="I91" i="12"/>
  <c r="K91" i="12"/>
  <c r="O91" i="12"/>
  <c r="Q91" i="12"/>
  <c r="V91" i="12"/>
  <c r="G92" i="12"/>
  <c r="I92" i="12"/>
  <c r="K92" i="12"/>
  <c r="M92" i="12"/>
  <c r="O92" i="12"/>
  <c r="Q92" i="12"/>
  <c r="V92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G97" i="12"/>
  <c r="M97" i="12" s="1"/>
  <c r="I97" i="12"/>
  <c r="K97" i="12"/>
  <c r="O97" i="12"/>
  <c r="Q97" i="12"/>
  <c r="V97" i="12"/>
  <c r="G98" i="12"/>
  <c r="I98" i="12"/>
  <c r="K98" i="12"/>
  <c r="M98" i="12"/>
  <c r="O98" i="12"/>
  <c r="Q98" i="12"/>
  <c r="V98" i="12"/>
  <c r="G99" i="12"/>
  <c r="M99" i="12" s="1"/>
  <c r="I99" i="12"/>
  <c r="K99" i="12"/>
  <c r="O99" i="12"/>
  <c r="Q99" i="12"/>
  <c r="V99" i="12"/>
  <c r="G100" i="12"/>
  <c r="I100" i="12"/>
  <c r="K100" i="12"/>
  <c r="M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4" i="12"/>
  <c r="M104" i="12" s="1"/>
  <c r="I104" i="12"/>
  <c r="K104" i="12"/>
  <c r="O104" i="12"/>
  <c r="Q104" i="12"/>
  <c r="V104" i="12"/>
  <c r="G105" i="12"/>
  <c r="M105" i="12" s="1"/>
  <c r="I105" i="12"/>
  <c r="K105" i="12"/>
  <c r="O105" i="12"/>
  <c r="Q105" i="12"/>
  <c r="V105" i="12"/>
  <c r="G106" i="12"/>
  <c r="I106" i="12"/>
  <c r="K106" i="12"/>
  <c r="M106" i="12"/>
  <c r="O106" i="12"/>
  <c r="Q106" i="12"/>
  <c r="V106" i="12"/>
  <c r="G107" i="12"/>
  <c r="I63" i="1" s="1"/>
  <c r="K107" i="12"/>
  <c r="V107" i="12"/>
  <c r="G108" i="12"/>
  <c r="M108" i="12" s="1"/>
  <c r="M107" i="12" s="1"/>
  <c r="I108" i="12"/>
  <c r="I107" i="12" s="1"/>
  <c r="K108" i="12"/>
  <c r="O108" i="12"/>
  <c r="O107" i="12" s="1"/>
  <c r="Q108" i="12"/>
  <c r="Q107" i="12" s="1"/>
  <c r="V108" i="12"/>
  <c r="G110" i="12"/>
  <c r="M110" i="12" s="1"/>
  <c r="I110" i="12"/>
  <c r="K110" i="12"/>
  <c r="O110" i="12"/>
  <c r="Q110" i="12"/>
  <c r="V110" i="12"/>
  <c r="G111" i="12"/>
  <c r="M111" i="12" s="1"/>
  <c r="I111" i="12"/>
  <c r="K111" i="12"/>
  <c r="O111" i="12"/>
  <c r="O109" i="12" s="1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7" i="12"/>
  <c r="I117" i="12"/>
  <c r="I116" i="12" s="1"/>
  <c r="K117" i="12"/>
  <c r="K116" i="12" s="1"/>
  <c r="O117" i="12"/>
  <c r="O116" i="12" s="1"/>
  <c r="Q117" i="12"/>
  <c r="Q116" i="12" s="1"/>
  <c r="V117" i="12"/>
  <c r="V116" i="12" s="1"/>
  <c r="G119" i="12"/>
  <c r="I119" i="12"/>
  <c r="I118" i="12" s="1"/>
  <c r="K119" i="12"/>
  <c r="K118" i="12" s="1"/>
  <c r="O119" i="12"/>
  <c r="O118" i="12" s="1"/>
  <c r="Q119" i="12"/>
  <c r="Q118" i="12" s="1"/>
  <c r="V119" i="12"/>
  <c r="V118" i="12" s="1"/>
  <c r="G121" i="12"/>
  <c r="I121" i="12"/>
  <c r="K121" i="12"/>
  <c r="O121" i="12"/>
  <c r="Q121" i="12"/>
  <c r="V121" i="12"/>
  <c r="G122" i="12"/>
  <c r="M122" i="12" s="1"/>
  <c r="I122" i="12"/>
  <c r="K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I126" i="12"/>
  <c r="K126" i="12"/>
  <c r="M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M128" i="12" s="1"/>
  <c r="I128" i="12"/>
  <c r="K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M130" i="12" s="1"/>
  <c r="I130" i="12"/>
  <c r="K130" i="12"/>
  <c r="O130" i="12"/>
  <c r="Q130" i="12"/>
  <c r="V130" i="12"/>
  <c r="G132" i="12"/>
  <c r="G131" i="12" s="1"/>
  <c r="I68" i="1" s="1"/>
  <c r="I132" i="12"/>
  <c r="K132" i="12"/>
  <c r="O132" i="12"/>
  <c r="Q132" i="12"/>
  <c r="V132" i="12"/>
  <c r="G133" i="12"/>
  <c r="M133" i="12" s="1"/>
  <c r="I133" i="12"/>
  <c r="K133" i="12"/>
  <c r="K131" i="12" s="1"/>
  <c r="O133" i="12"/>
  <c r="Q133" i="12"/>
  <c r="V133" i="12"/>
  <c r="V131" i="12" s="1"/>
  <c r="G134" i="12"/>
  <c r="M134" i="12" s="1"/>
  <c r="I134" i="12"/>
  <c r="K134" i="12"/>
  <c r="O134" i="12"/>
  <c r="Q134" i="12"/>
  <c r="V134" i="12"/>
  <c r="G136" i="12"/>
  <c r="M136" i="12" s="1"/>
  <c r="I136" i="12"/>
  <c r="K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M138" i="12" s="1"/>
  <c r="I138" i="12"/>
  <c r="K138" i="12"/>
  <c r="O138" i="12"/>
  <c r="Q138" i="12"/>
  <c r="V138" i="12"/>
  <c r="G139" i="12"/>
  <c r="M139" i="12" s="1"/>
  <c r="I139" i="12"/>
  <c r="K139" i="12"/>
  <c r="O139" i="12"/>
  <c r="Q139" i="12"/>
  <c r="V139" i="12"/>
  <c r="G140" i="12"/>
  <c r="I140" i="12"/>
  <c r="K140" i="12"/>
  <c r="M140" i="12"/>
  <c r="O140" i="12"/>
  <c r="Q140" i="12"/>
  <c r="V140" i="12"/>
  <c r="G141" i="12"/>
  <c r="M141" i="12" s="1"/>
  <c r="I141" i="12"/>
  <c r="K141" i="12"/>
  <c r="O141" i="12"/>
  <c r="Q141" i="12"/>
  <c r="V141" i="12"/>
  <c r="G142" i="12"/>
  <c r="M142" i="12" s="1"/>
  <c r="I142" i="12"/>
  <c r="K142" i="12"/>
  <c r="O142" i="12"/>
  <c r="Q142" i="12"/>
  <c r="V142" i="12"/>
  <c r="G143" i="12"/>
  <c r="M143" i="12" s="1"/>
  <c r="I143" i="12"/>
  <c r="K143" i="12"/>
  <c r="O143" i="12"/>
  <c r="Q143" i="12"/>
  <c r="V143" i="12"/>
  <c r="G144" i="12"/>
  <c r="I144" i="12"/>
  <c r="K144" i="12"/>
  <c r="M144" i="12"/>
  <c r="O144" i="12"/>
  <c r="Q144" i="12"/>
  <c r="V144" i="12"/>
  <c r="G145" i="12"/>
  <c r="M145" i="12" s="1"/>
  <c r="I145" i="12"/>
  <c r="K145" i="12"/>
  <c r="O145" i="12"/>
  <c r="Q145" i="12"/>
  <c r="V145" i="12"/>
  <c r="G146" i="12"/>
  <c r="M146" i="12" s="1"/>
  <c r="I146" i="12"/>
  <c r="K146" i="12"/>
  <c r="O146" i="12"/>
  <c r="Q146" i="12"/>
  <c r="V146" i="12"/>
  <c r="G147" i="12"/>
  <c r="M147" i="12" s="1"/>
  <c r="I147" i="12"/>
  <c r="K147" i="12"/>
  <c r="O147" i="12"/>
  <c r="Q147" i="12"/>
  <c r="V147" i="12"/>
  <c r="G148" i="12"/>
  <c r="I148" i="12"/>
  <c r="K148" i="12"/>
  <c r="M148" i="12"/>
  <c r="O148" i="12"/>
  <c r="Q148" i="12"/>
  <c r="V148" i="12"/>
  <c r="G149" i="12"/>
  <c r="M149" i="12" s="1"/>
  <c r="I149" i="12"/>
  <c r="K149" i="12"/>
  <c r="O149" i="12"/>
  <c r="Q149" i="12"/>
  <c r="V149" i="12"/>
  <c r="G150" i="12"/>
  <c r="M150" i="12" s="1"/>
  <c r="I150" i="12"/>
  <c r="K150" i="12"/>
  <c r="O150" i="12"/>
  <c r="Q150" i="12"/>
  <c r="V150" i="12"/>
  <c r="G151" i="12"/>
  <c r="M151" i="12" s="1"/>
  <c r="I151" i="12"/>
  <c r="K151" i="12"/>
  <c r="O151" i="12"/>
  <c r="Q151" i="12"/>
  <c r="V151" i="12"/>
  <c r="G152" i="12"/>
  <c r="M152" i="12" s="1"/>
  <c r="I152" i="12"/>
  <c r="K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I154" i="12"/>
  <c r="K154" i="12"/>
  <c r="M154" i="12"/>
  <c r="O154" i="12"/>
  <c r="Q154" i="12"/>
  <c r="V154" i="12"/>
  <c r="G155" i="12"/>
  <c r="I70" i="1" s="1"/>
  <c r="V155" i="12"/>
  <c r="G156" i="12"/>
  <c r="M156" i="12" s="1"/>
  <c r="M155" i="12" s="1"/>
  <c r="I156" i="12"/>
  <c r="I155" i="12" s="1"/>
  <c r="K156" i="12"/>
  <c r="K155" i="12" s="1"/>
  <c r="O156" i="12"/>
  <c r="O155" i="12" s="1"/>
  <c r="Q156" i="12"/>
  <c r="Q155" i="12" s="1"/>
  <c r="V156" i="12"/>
  <c r="K157" i="12"/>
  <c r="V157" i="12"/>
  <c r="G158" i="12"/>
  <c r="M158" i="12" s="1"/>
  <c r="M157" i="12" s="1"/>
  <c r="I158" i="12"/>
  <c r="I157" i="12" s="1"/>
  <c r="K158" i="12"/>
  <c r="O158" i="12"/>
  <c r="O157" i="12" s="1"/>
  <c r="Q158" i="12"/>
  <c r="Q157" i="12" s="1"/>
  <c r="V158" i="12"/>
  <c r="O159" i="12"/>
  <c r="G160" i="12"/>
  <c r="M160" i="12" s="1"/>
  <c r="M159" i="12" s="1"/>
  <c r="I160" i="12"/>
  <c r="I159" i="12" s="1"/>
  <c r="K160" i="12"/>
  <c r="K159" i="12" s="1"/>
  <c r="O160" i="12"/>
  <c r="Q160" i="12"/>
  <c r="Q159" i="12" s="1"/>
  <c r="V160" i="12"/>
  <c r="V159" i="12" s="1"/>
  <c r="O161" i="12"/>
  <c r="V161" i="12"/>
  <c r="G162" i="12"/>
  <c r="G161" i="12" s="1"/>
  <c r="I73" i="1" s="1"/>
  <c r="I162" i="12"/>
  <c r="I161" i="12" s="1"/>
  <c r="K162" i="12"/>
  <c r="K161" i="12" s="1"/>
  <c r="M162" i="12"/>
  <c r="M161" i="12" s="1"/>
  <c r="O162" i="12"/>
  <c r="Q162" i="12"/>
  <c r="Q161" i="12" s="1"/>
  <c r="V162" i="12"/>
  <c r="G163" i="12"/>
  <c r="I74" i="1" s="1"/>
  <c r="V163" i="12"/>
  <c r="G164" i="12"/>
  <c r="M164" i="12" s="1"/>
  <c r="M163" i="12" s="1"/>
  <c r="I164" i="12"/>
  <c r="I163" i="12" s="1"/>
  <c r="K164" i="12"/>
  <c r="K163" i="12" s="1"/>
  <c r="O164" i="12"/>
  <c r="O163" i="12" s="1"/>
  <c r="Q164" i="12"/>
  <c r="Q163" i="12" s="1"/>
  <c r="V164" i="12"/>
  <c r="G166" i="12"/>
  <c r="M166" i="12" s="1"/>
  <c r="I166" i="12"/>
  <c r="I165" i="12" s="1"/>
  <c r="K166" i="12"/>
  <c r="O166" i="12"/>
  <c r="Q166" i="12"/>
  <c r="Q165" i="12" s="1"/>
  <c r="V166" i="12"/>
  <c r="G167" i="12"/>
  <c r="M167" i="12" s="1"/>
  <c r="I167" i="12"/>
  <c r="K167" i="12"/>
  <c r="K165" i="12" s="1"/>
  <c r="O167" i="12"/>
  <c r="Q167" i="12"/>
  <c r="V167" i="12"/>
  <c r="V165" i="12" s="1"/>
  <c r="G169" i="12"/>
  <c r="G168" i="12" s="1"/>
  <c r="I76" i="1" s="1"/>
  <c r="I169" i="12"/>
  <c r="K169" i="12"/>
  <c r="O169" i="12"/>
  <c r="Q169" i="12"/>
  <c r="V169" i="12"/>
  <c r="G170" i="12"/>
  <c r="M170" i="12" s="1"/>
  <c r="I170" i="12"/>
  <c r="K170" i="12"/>
  <c r="O170" i="12"/>
  <c r="Q170" i="12"/>
  <c r="V170" i="12"/>
  <c r="G171" i="12"/>
  <c r="M171" i="12" s="1"/>
  <c r="I171" i="12"/>
  <c r="K171" i="12"/>
  <c r="O171" i="12"/>
  <c r="Q171" i="12"/>
  <c r="V171" i="12"/>
  <c r="G172" i="12"/>
  <c r="M172" i="12" s="1"/>
  <c r="I172" i="12"/>
  <c r="K172" i="12"/>
  <c r="O172" i="12"/>
  <c r="Q172" i="12"/>
  <c r="V172" i="12"/>
  <c r="G173" i="12"/>
  <c r="M173" i="12" s="1"/>
  <c r="I173" i="12"/>
  <c r="K173" i="12"/>
  <c r="O173" i="12"/>
  <c r="Q173" i="12"/>
  <c r="V173" i="12"/>
  <c r="G174" i="12"/>
  <c r="M174" i="12" s="1"/>
  <c r="I174" i="12"/>
  <c r="K174" i="12"/>
  <c r="O174" i="12"/>
  <c r="Q174" i="12"/>
  <c r="V174" i="12"/>
  <c r="G176" i="12"/>
  <c r="M176" i="12" s="1"/>
  <c r="I176" i="12"/>
  <c r="I175" i="12" s="1"/>
  <c r="K176" i="12"/>
  <c r="O176" i="12"/>
  <c r="Q176" i="12"/>
  <c r="Q175" i="12" s="1"/>
  <c r="V176" i="12"/>
  <c r="G177" i="12"/>
  <c r="M177" i="12" s="1"/>
  <c r="I177" i="12"/>
  <c r="K177" i="12"/>
  <c r="K175" i="12" s="1"/>
  <c r="O177" i="12"/>
  <c r="Q177" i="12"/>
  <c r="V177" i="12"/>
  <c r="V175" i="12" s="1"/>
  <c r="G179" i="12"/>
  <c r="G178" i="12" s="1"/>
  <c r="I179" i="12"/>
  <c r="K179" i="12"/>
  <c r="O179" i="12"/>
  <c r="Q179" i="12"/>
  <c r="V179" i="12"/>
  <c r="G180" i="12"/>
  <c r="M180" i="12" s="1"/>
  <c r="I180" i="12"/>
  <c r="K180" i="12"/>
  <c r="O180" i="12"/>
  <c r="Q180" i="12"/>
  <c r="V180" i="12"/>
  <c r="G181" i="12"/>
  <c r="M181" i="12" s="1"/>
  <c r="I181" i="12"/>
  <c r="K181" i="12"/>
  <c r="O181" i="12"/>
  <c r="Q181" i="12"/>
  <c r="V181" i="12"/>
  <c r="G182" i="12"/>
  <c r="M182" i="12" s="1"/>
  <c r="I182" i="12"/>
  <c r="K182" i="12"/>
  <c r="O182" i="12"/>
  <c r="Q182" i="12"/>
  <c r="V182" i="12"/>
  <c r="O183" i="12"/>
  <c r="G184" i="12"/>
  <c r="M184" i="12" s="1"/>
  <c r="M183" i="12" s="1"/>
  <c r="I184" i="12"/>
  <c r="I183" i="12" s="1"/>
  <c r="K184" i="12"/>
  <c r="K183" i="12" s="1"/>
  <c r="O184" i="12"/>
  <c r="Q184" i="12"/>
  <c r="Q183" i="12" s="1"/>
  <c r="V184" i="12"/>
  <c r="V183" i="12" s="1"/>
  <c r="G186" i="12"/>
  <c r="I186" i="12"/>
  <c r="K186" i="12"/>
  <c r="M186" i="12"/>
  <c r="O186" i="12"/>
  <c r="Q186" i="12"/>
  <c r="V186" i="12"/>
  <c r="G187" i="12"/>
  <c r="M187" i="12" s="1"/>
  <c r="I187" i="12"/>
  <c r="K187" i="12"/>
  <c r="O187" i="12"/>
  <c r="Q187" i="12"/>
  <c r="V187" i="12"/>
  <c r="G188" i="12"/>
  <c r="M188" i="12" s="1"/>
  <c r="I188" i="12"/>
  <c r="K188" i="12"/>
  <c r="O188" i="12"/>
  <c r="Q188" i="12"/>
  <c r="V188" i="12"/>
  <c r="G189" i="12"/>
  <c r="M189" i="12" s="1"/>
  <c r="I189" i="12"/>
  <c r="K189" i="12"/>
  <c r="O189" i="12"/>
  <c r="Q189" i="12"/>
  <c r="V189" i="12"/>
  <c r="G190" i="12"/>
  <c r="M190" i="12" s="1"/>
  <c r="I190" i="12"/>
  <c r="K190" i="12"/>
  <c r="O190" i="12"/>
  <c r="Q190" i="12"/>
  <c r="V190" i="12"/>
  <c r="G191" i="12"/>
  <c r="M191" i="12" s="1"/>
  <c r="I191" i="12"/>
  <c r="K191" i="12"/>
  <c r="O191" i="12"/>
  <c r="Q191" i="12"/>
  <c r="V191" i="12"/>
  <c r="G192" i="12"/>
  <c r="M192" i="12" s="1"/>
  <c r="I192" i="12"/>
  <c r="K192" i="12"/>
  <c r="O192" i="12"/>
  <c r="Q192" i="12"/>
  <c r="V192" i="12"/>
  <c r="K193" i="12"/>
  <c r="V193" i="12"/>
  <c r="G194" i="12"/>
  <c r="M194" i="12" s="1"/>
  <c r="M193" i="12" s="1"/>
  <c r="I194" i="12"/>
  <c r="I193" i="12" s="1"/>
  <c r="K194" i="12"/>
  <c r="O194" i="12"/>
  <c r="O193" i="12" s="1"/>
  <c r="Q194" i="12"/>
  <c r="Q193" i="12" s="1"/>
  <c r="V194" i="12"/>
  <c r="O195" i="12"/>
  <c r="G196" i="12"/>
  <c r="M196" i="12" s="1"/>
  <c r="M195" i="12" s="1"/>
  <c r="I196" i="12"/>
  <c r="I195" i="12" s="1"/>
  <c r="K196" i="12"/>
  <c r="K195" i="12" s="1"/>
  <c r="O196" i="12"/>
  <c r="Q196" i="12"/>
  <c r="Q195" i="12" s="1"/>
  <c r="V196" i="12"/>
  <c r="V195" i="12" s="1"/>
  <c r="G198" i="12"/>
  <c r="I198" i="12"/>
  <c r="K198" i="12"/>
  <c r="M198" i="12"/>
  <c r="O198" i="12"/>
  <c r="Q198" i="12"/>
  <c r="V198" i="12"/>
  <c r="G199" i="12"/>
  <c r="M199" i="12" s="1"/>
  <c r="I199" i="12"/>
  <c r="K199" i="12"/>
  <c r="O199" i="12"/>
  <c r="Q199" i="12"/>
  <c r="V199" i="12"/>
  <c r="G200" i="12"/>
  <c r="M200" i="12" s="1"/>
  <c r="I200" i="12"/>
  <c r="K200" i="12"/>
  <c r="O200" i="12"/>
  <c r="Q200" i="12"/>
  <c r="V200" i="12"/>
  <c r="G201" i="12"/>
  <c r="M201" i="12" s="1"/>
  <c r="I201" i="12"/>
  <c r="K201" i="12"/>
  <c r="O201" i="12"/>
  <c r="Q201" i="12"/>
  <c r="V201" i="12"/>
  <c r="G202" i="12"/>
  <c r="M202" i="12" s="1"/>
  <c r="I202" i="12"/>
  <c r="K202" i="12"/>
  <c r="O202" i="12"/>
  <c r="Q202" i="12"/>
  <c r="V202" i="12"/>
  <c r="G203" i="12"/>
  <c r="M203" i="12" s="1"/>
  <c r="I203" i="12"/>
  <c r="K203" i="12"/>
  <c r="O203" i="12"/>
  <c r="Q203" i="12"/>
  <c r="V203" i="12"/>
  <c r="G204" i="12"/>
  <c r="M204" i="12" s="1"/>
  <c r="I204" i="12"/>
  <c r="K204" i="12"/>
  <c r="O204" i="12"/>
  <c r="Q204" i="12"/>
  <c r="V204" i="12"/>
  <c r="G205" i="12"/>
  <c r="M205" i="12" s="1"/>
  <c r="I205" i="12"/>
  <c r="K205" i="12"/>
  <c r="O205" i="12"/>
  <c r="Q205" i="12"/>
  <c r="V205" i="12"/>
  <c r="G206" i="12"/>
  <c r="I206" i="12"/>
  <c r="K206" i="12"/>
  <c r="M206" i="12"/>
  <c r="O206" i="12"/>
  <c r="Q206" i="12"/>
  <c r="V206" i="12"/>
  <c r="G207" i="12"/>
  <c r="I85" i="1" s="1"/>
  <c r="I18" i="1" s="1"/>
  <c r="V207" i="12"/>
  <c r="G208" i="12"/>
  <c r="M208" i="12" s="1"/>
  <c r="M207" i="12" s="1"/>
  <c r="I208" i="12"/>
  <c r="I207" i="12" s="1"/>
  <c r="K208" i="12"/>
  <c r="K207" i="12" s="1"/>
  <c r="O208" i="12"/>
  <c r="O207" i="12" s="1"/>
  <c r="Q208" i="12"/>
  <c r="Q207" i="12" s="1"/>
  <c r="V208" i="12"/>
  <c r="K209" i="12"/>
  <c r="V209" i="12"/>
  <c r="G210" i="12"/>
  <c r="M210" i="12" s="1"/>
  <c r="M209" i="12" s="1"/>
  <c r="I210" i="12"/>
  <c r="I209" i="12" s="1"/>
  <c r="K210" i="12"/>
  <c r="O210" i="12"/>
  <c r="O209" i="12" s="1"/>
  <c r="Q210" i="12"/>
  <c r="Q209" i="12" s="1"/>
  <c r="V210" i="12"/>
  <c r="AE212" i="12"/>
  <c r="I20" i="1"/>
  <c r="H44" i="1"/>
  <c r="I43" i="1"/>
  <c r="V19" i="13" l="1"/>
  <c r="G209" i="12"/>
  <c r="I87" i="1" s="1"/>
  <c r="I19" i="1" s="1"/>
  <c r="O197" i="12"/>
  <c r="G193" i="12"/>
  <c r="I81" i="1" s="1"/>
  <c r="O185" i="12"/>
  <c r="Q178" i="12"/>
  <c r="I178" i="12"/>
  <c r="O178" i="12"/>
  <c r="Q168" i="12"/>
  <c r="I168" i="12"/>
  <c r="O168" i="12"/>
  <c r="G157" i="12"/>
  <c r="I71" i="1" s="1"/>
  <c r="Q135" i="12"/>
  <c r="K109" i="12"/>
  <c r="M39" i="14"/>
  <c r="M38" i="14" s="1"/>
  <c r="G38" i="14"/>
  <c r="I62" i="1" s="1"/>
  <c r="Q120" i="12"/>
  <c r="F40" i="1"/>
  <c r="F41" i="1"/>
  <c r="F39" i="1"/>
  <c r="K197" i="12"/>
  <c r="Q197" i="12"/>
  <c r="I197" i="12"/>
  <c r="G195" i="12"/>
  <c r="K185" i="12"/>
  <c r="Q185" i="12"/>
  <c r="I185" i="12"/>
  <c r="G183" i="12"/>
  <c r="I79" i="1" s="1"/>
  <c r="K178" i="12"/>
  <c r="K168" i="12"/>
  <c r="G159" i="12"/>
  <c r="I72" i="1" s="1"/>
  <c r="V135" i="12"/>
  <c r="V109" i="12"/>
  <c r="O73" i="12"/>
  <c r="I8" i="12"/>
  <c r="G26" i="13"/>
  <c r="O8" i="13"/>
  <c r="I120" i="12"/>
  <c r="V197" i="12"/>
  <c r="V185" i="12"/>
  <c r="V178" i="12"/>
  <c r="O175" i="12"/>
  <c r="V168" i="12"/>
  <c r="O165" i="12"/>
  <c r="M132" i="12"/>
  <c r="M131" i="12" s="1"/>
  <c r="K29" i="12"/>
  <c r="K8" i="12"/>
  <c r="Q8" i="12"/>
  <c r="M13" i="13"/>
  <c r="AF60" i="13"/>
  <c r="G42" i="1" s="1"/>
  <c r="I42" i="1" s="1"/>
  <c r="O79" i="12"/>
  <c r="V68" i="12"/>
  <c r="O57" i="12"/>
  <c r="G57" i="12"/>
  <c r="Q29" i="12"/>
  <c r="I29" i="12"/>
  <c r="O29" i="12"/>
  <c r="V19" i="12"/>
  <c r="O8" i="12"/>
  <c r="G52" i="13"/>
  <c r="I86" i="1" s="1"/>
  <c r="Q39" i="13"/>
  <c r="I39" i="13"/>
  <c r="O39" i="13"/>
  <c r="V36" i="13"/>
  <c r="O28" i="13"/>
  <c r="K19" i="13"/>
  <c r="G8" i="13"/>
  <c r="V48" i="14"/>
  <c r="V44" i="14"/>
  <c r="M35" i="14"/>
  <c r="Q29" i="14"/>
  <c r="I29" i="14"/>
  <c r="O29" i="14"/>
  <c r="K25" i="14"/>
  <c r="G8" i="14"/>
  <c r="V35" i="14"/>
  <c r="K35" i="14"/>
  <c r="K29" i="14"/>
  <c r="V25" i="14"/>
  <c r="V19" i="14"/>
  <c r="O8" i="14"/>
  <c r="V79" i="12"/>
  <c r="K73" i="12"/>
  <c r="Q73" i="12"/>
  <c r="I73" i="12"/>
  <c r="Q68" i="12"/>
  <c r="I68" i="12"/>
  <c r="O68" i="12"/>
  <c r="V65" i="12"/>
  <c r="V57" i="12"/>
  <c r="K57" i="12"/>
  <c r="V29" i="12"/>
  <c r="Q19" i="12"/>
  <c r="I19" i="12"/>
  <c r="O19" i="12"/>
  <c r="V8" i="12"/>
  <c r="K52" i="13"/>
  <c r="Q52" i="13"/>
  <c r="I52" i="13"/>
  <c r="G50" i="13"/>
  <c r="V39" i="13"/>
  <c r="V28" i="13"/>
  <c r="G19" i="13"/>
  <c r="K16" i="13"/>
  <c r="G14" i="13"/>
  <c r="K8" i="13"/>
  <c r="Q8" i="13"/>
  <c r="I8" i="13"/>
  <c r="O48" i="14"/>
  <c r="G40" i="14"/>
  <c r="V29" i="14"/>
  <c r="G25" i="14"/>
  <c r="G19" i="14"/>
  <c r="I52" i="1" s="1"/>
  <c r="K8" i="14"/>
  <c r="Q8" i="14"/>
  <c r="I8" i="14"/>
  <c r="O135" i="12"/>
  <c r="K135" i="12"/>
  <c r="O131" i="12"/>
  <c r="V73" i="12"/>
  <c r="K68" i="12"/>
  <c r="Q57" i="12"/>
  <c r="I57" i="12"/>
  <c r="G29" i="12"/>
  <c r="I53" i="1" s="1"/>
  <c r="K19" i="12"/>
  <c r="G8" i="12"/>
  <c r="V52" i="13"/>
  <c r="G39" i="13"/>
  <c r="I78" i="1" s="1"/>
  <c r="K36" i="13"/>
  <c r="Q36" i="13"/>
  <c r="I36" i="13"/>
  <c r="G28" i="13"/>
  <c r="Q19" i="13"/>
  <c r="I19" i="13"/>
  <c r="O19" i="13"/>
  <c r="V16" i="13"/>
  <c r="V8" i="13"/>
  <c r="K48" i="14"/>
  <c r="Q48" i="14"/>
  <c r="I48" i="14"/>
  <c r="K44" i="14"/>
  <c r="Q44" i="14"/>
  <c r="I44" i="14"/>
  <c r="O35" i="14"/>
  <c r="G35" i="14"/>
  <c r="I61" i="1" s="1"/>
  <c r="G29" i="14"/>
  <c r="Q25" i="14"/>
  <c r="I25" i="14"/>
  <c r="O25" i="14"/>
  <c r="Q19" i="14"/>
  <c r="I19" i="14"/>
  <c r="O19" i="14"/>
  <c r="V8" i="14"/>
  <c r="M44" i="14"/>
  <c r="M54" i="14"/>
  <c r="M53" i="14" s="1"/>
  <c r="M50" i="14"/>
  <c r="M48" i="14" s="1"/>
  <c r="M46" i="14"/>
  <c r="M30" i="14"/>
  <c r="M29" i="14" s="1"/>
  <c r="M26" i="14"/>
  <c r="M25" i="14" s="1"/>
  <c r="M20" i="14"/>
  <c r="M19" i="14" s="1"/>
  <c r="M10" i="14"/>
  <c r="M8" i="14" s="1"/>
  <c r="M58" i="13"/>
  <c r="M57" i="13" s="1"/>
  <c r="M54" i="13"/>
  <c r="M52" i="13" s="1"/>
  <c r="M40" i="13"/>
  <c r="M39" i="13" s="1"/>
  <c r="M38" i="13"/>
  <c r="M36" i="13" s="1"/>
  <c r="M30" i="13"/>
  <c r="M28" i="13" s="1"/>
  <c r="M20" i="13"/>
  <c r="M19" i="13" s="1"/>
  <c r="M18" i="13"/>
  <c r="M16" i="13" s="1"/>
  <c r="M10" i="13"/>
  <c r="M197" i="12"/>
  <c r="M185" i="12"/>
  <c r="M175" i="12"/>
  <c r="M165" i="12"/>
  <c r="G197" i="12"/>
  <c r="I84" i="1" s="1"/>
  <c r="G185" i="12"/>
  <c r="I80" i="1" s="1"/>
  <c r="G175" i="12"/>
  <c r="I77" i="1" s="1"/>
  <c r="G165" i="12"/>
  <c r="I75" i="1" s="1"/>
  <c r="M135" i="12"/>
  <c r="I135" i="12"/>
  <c r="G135" i="12"/>
  <c r="I69" i="1" s="1"/>
  <c r="V120" i="12"/>
  <c r="O120" i="12"/>
  <c r="G118" i="12"/>
  <c r="I66" i="1" s="1"/>
  <c r="M119" i="12"/>
  <c r="M118" i="12" s="1"/>
  <c r="Q109" i="12"/>
  <c r="M109" i="12"/>
  <c r="I109" i="12"/>
  <c r="Q88" i="12"/>
  <c r="I88" i="12"/>
  <c r="V88" i="12"/>
  <c r="O88" i="12"/>
  <c r="M79" i="12"/>
  <c r="M65" i="12"/>
  <c r="M57" i="12"/>
  <c r="AF212" i="12"/>
  <c r="M179" i="12"/>
  <c r="M178" i="12" s="1"/>
  <c r="M169" i="12"/>
  <c r="M168" i="12" s="1"/>
  <c r="Q131" i="12"/>
  <c r="I131" i="12"/>
  <c r="K120" i="12"/>
  <c r="G120" i="12"/>
  <c r="I67" i="1" s="1"/>
  <c r="M121" i="12"/>
  <c r="M120" i="12" s="1"/>
  <c r="G116" i="12"/>
  <c r="M117" i="12"/>
  <c r="M116" i="12" s="1"/>
  <c r="G109" i="12"/>
  <c r="I64" i="1" s="1"/>
  <c r="K88" i="12"/>
  <c r="G88" i="12"/>
  <c r="I60" i="1" s="1"/>
  <c r="M73" i="12"/>
  <c r="G79" i="12"/>
  <c r="I59" i="1" s="1"/>
  <c r="G73" i="12"/>
  <c r="I58" i="1" s="1"/>
  <c r="G65" i="12"/>
  <c r="I56" i="1" s="1"/>
  <c r="M30" i="12"/>
  <c r="M29" i="12" s="1"/>
  <c r="M20" i="12"/>
  <c r="M19" i="12" s="1"/>
  <c r="M10" i="12"/>
  <c r="M8" i="12" s="1"/>
  <c r="M89" i="12"/>
  <c r="M88" i="12" s="1"/>
  <c r="M69" i="12"/>
  <c r="M68" i="12" s="1"/>
  <c r="J28" i="1"/>
  <c r="J26" i="1"/>
  <c r="G38" i="1"/>
  <c r="F38" i="1"/>
  <c r="J23" i="1"/>
  <c r="J24" i="1"/>
  <c r="J25" i="1"/>
  <c r="J27" i="1"/>
  <c r="E24" i="1"/>
  <c r="G24" i="1"/>
  <c r="E26" i="1"/>
  <c r="G26" i="1"/>
  <c r="M8" i="13" l="1"/>
  <c r="I83" i="1"/>
  <c r="F44" i="1"/>
  <c r="G23" i="1" s="1"/>
  <c r="I65" i="1"/>
  <c r="G56" i="14"/>
  <c r="I54" i="1"/>
  <c r="G60" i="13"/>
  <c r="I17" i="1"/>
  <c r="G41" i="1"/>
  <c r="I41" i="1" s="1"/>
  <c r="G39" i="1"/>
  <c r="G44" i="1" s="1"/>
  <c r="G25" i="1" s="1"/>
  <c r="G40" i="1"/>
  <c r="I51" i="1"/>
  <c r="G212" i="12"/>
  <c r="I55" i="1"/>
  <c r="I40" i="1"/>
  <c r="A27" i="1" l="1"/>
  <c r="A28" i="1" s="1"/>
  <c r="G28" i="1" s="1"/>
  <c r="G27" i="1" s="1"/>
  <c r="G29" i="1" s="1"/>
  <c r="I39" i="1"/>
  <c r="I44" i="1" s="1"/>
  <c r="I16" i="1"/>
  <c r="I21" i="1" s="1"/>
  <c r="I88" i="1"/>
  <c r="J87" i="1" l="1"/>
  <c r="J83" i="1"/>
  <c r="J79" i="1"/>
  <c r="J75" i="1"/>
  <c r="J71" i="1"/>
  <c r="J67" i="1"/>
  <c r="J63" i="1"/>
  <c r="J59" i="1"/>
  <c r="J55" i="1"/>
  <c r="J51" i="1"/>
  <c r="J86" i="1"/>
  <c r="J82" i="1"/>
  <c r="J78" i="1"/>
  <c r="J74" i="1"/>
  <c r="J70" i="1"/>
  <c r="J66" i="1"/>
  <c r="J62" i="1"/>
  <c r="J58" i="1"/>
  <c r="J54" i="1"/>
  <c r="J77" i="1"/>
  <c r="J69" i="1"/>
  <c r="J65" i="1"/>
  <c r="J57" i="1"/>
  <c r="J53" i="1"/>
  <c r="J84" i="1"/>
  <c r="J80" i="1"/>
  <c r="J76" i="1"/>
  <c r="J72" i="1"/>
  <c r="J68" i="1"/>
  <c r="J64" i="1"/>
  <c r="J60" i="1"/>
  <c r="J56" i="1"/>
  <c r="J52" i="1"/>
  <c r="J85" i="1"/>
  <c r="J81" i="1"/>
  <c r="J73" i="1"/>
  <c r="J61" i="1"/>
  <c r="J43" i="1"/>
  <c r="J42" i="1"/>
  <c r="J40" i="1"/>
  <c r="J41" i="1"/>
  <c r="J39" i="1"/>
  <c r="J44" i="1" s="1"/>
  <c r="J8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Svobodová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Svobodová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Svobodová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<sst xmlns="http://schemas.openxmlformats.org/spreadsheetml/2006/main" count="2263" uniqueCount="625">
  <si>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</si>
  <si>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</si>
  <si>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</si>
  <si>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</si>
  <si>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</si>
  <si>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</si>
  <si>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</si>
  <si>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</si>
  <si>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</si>
  <si>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</si>
  <si>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</si>
  <si>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</si>
  <si>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</si>
  <si>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</si>
  <si>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</si>
  <si>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</si>
  <si>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</si>
  <si>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</si>
  <si>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</si>
  <si>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</si>
  <si>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</si>
  <si>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</si>
  <si>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</si>
  <si>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</si>
  <si>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</si>
  <si>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</si>
  <si>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</si>
  <si>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</si>
  <si>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</si>
  <si>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</si>
  <si>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</si>
  <si>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</si>
  <si>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</si>
  <si>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</si>
  <si>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</si>
  <si>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</si>
  <si>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</si>
  <si>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</si>
  <si>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</si>
  <si>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</si>
  <si>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</si>
  <si>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</si>
  <si>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</si>
  <si>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Mateřská školka Okříšky - přístavba</t>
  </si>
  <si>
    <t>Stavba</t>
  </si>
  <si>
    <t>Přístavba</t>
  </si>
  <si>
    <t>Rekonstrukce ve stávající části školky</t>
  </si>
  <si>
    <t>Venkovní plochy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</si>
  <si>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</si>
  <si>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</si>
  <si>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</si>
  <si>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</si>
  <si>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</si>
  <si>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</si>
  <si>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</si>
  <si>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</si>
  <si>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</si>
  <si>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</si>
  <si>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Svislé konstrukce</t>
  </si>
  <si>
    <t>34</t>
  </si>
  <si>
    <t>Stěny a příčky</t>
  </si>
  <si>
    <t>4</t>
  </si>
  <si>
    <t>Vodorovné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</si>
  <si>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</si>
  <si>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</si>
  <si>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</si>
  <si>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</si>
  <si>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</si>
  <si>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</si>
  <si>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</si>
  <si>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</si>
  <si>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</si>
  <si>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</si>
  <si>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</si>
  <si>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</si>
  <si>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</si>
  <si>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</si>
  <si>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</si>
  <si>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</si>
  <si>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</si>
  <si>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</si>
  <si>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</si>
  <si>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</si>
  <si>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</si>
  <si>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</si>
  <si>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</si>
  <si>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</si>
  <si>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</si>
  <si>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</si>
  <si>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</si>
  <si>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</si>
  <si>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</si>
  <si>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</si>
  <si>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</si>
  <si>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</si>
  <si>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728</t>
  </si>
  <si>
    <t>Vzduchotechnika</t>
  </si>
  <si>
    <t>730</t>
  </si>
  <si>
    <t>Ústřední vytápění</t>
  </si>
  <si>
    <t>731</t>
  </si>
  <si>
    <t>Kotelny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</si>
  <si>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</si>
  <si>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</si>
  <si>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</si>
  <si>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</si>
  <si>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</si>
  <si>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</si>
  <si>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</si>
  <si>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</si>
  <si>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</si>
  <si>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</si>
  <si>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</si>
  <si>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</si>
  <si>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</si>
  <si>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</si>
  <si>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</si>
  <si>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</si>
  <si>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</si>
  <si>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</si>
  <si>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</si>
  <si>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</si>
  <si>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</si>
  <si>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</si>
  <si>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</si>
  <si>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</si>
  <si>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</si>
  <si>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</si>
  <si>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</si>
  <si>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</si>
  <si>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</si>
  <si>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</si>
  <si>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</si>
  <si>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</si>
  <si>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</si>
  <si>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</si>
  <si>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</si>
  <si>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</si>
  <si>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</si>
  <si>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</si>
  <si>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</si>
  <si>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</si>
  <si>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</si>
  <si>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</si>
  <si>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</si>
  <si>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</si>
  <si>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</si>
  <si>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</si>
  <si>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</si>
  <si>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</si>
  <si>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</si>
  <si>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</si>
  <si>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</si>
  <si>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</si>
  <si>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121101103R00</t>
  </si>
  <si>
    <t>Sejmutí ornice s přemístěním přes 100 do 250 m</t>
  </si>
  <si>
    <t>m3</t>
  </si>
  <si>
    <t>RTS 20/ I</t>
  </si>
  <si>
    <t>Práce</t>
  </si>
  <si>
    <t>POL1_</t>
  </si>
  <si>
    <t>131301112R00</t>
  </si>
  <si>
    <t>Hloubení nezapaž. jam hor.4 do 1000 m3, STROJNĚ</t>
  </si>
  <si>
    <t>131301119R00</t>
  </si>
  <si>
    <t>Příplatek za lepivost - hloubení nezap.jam v hor.4</t>
  </si>
  <si>
    <t>132301211R00</t>
  </si>
  <si>
    <t>Hloubení rýh š.do 200 cm hor.4 do 100 m3, STROJNĚ</t>
  </si>
  <si>
    <t>132301219R00</t>
  </si>
  <si>
    <t>Přípl.za lepivost,hloubení rýh 200cm,hor.4,STROJNĚ</t>
  </si>
  <si>
    <t>162301101R00</t>
  </si>
  <si>
    <t>Vodorovné přemístění výkopku z hor.1-4 do 500 m</t>
  </si>
  <si>
    <t>167101102R00</t>
  </si>
  <si>
    <t>Nakládání výkopku z hor.1-4 v množství nad 100 m3</t>
  </si>
  <si>
    <t>171201101R00</t>
  </si>
  <si>
    <t>Uložení sypaniny do násypů nezhutněných</t>
  </si>
  <si>
    <t>174101101R00</t>
  </si>
  <si>
    <t>Zásyp jam, rýh, šachet se zhutněním</t>
  </si>
  <si>
    <t>181301103R00</t>
  </si>
  <si>
    <t>Rozprostření ornice, rovina, tl. 15-20 cm,do 500m2</t>
  </si>
  <si>
    <t>m2</t>
  </si>
  <si>
    <t>271571111R00</t>
  </si>
  <si>
    <t>Polštář základu ze štěrkopísku tříděného</t>
  </si>
  <si>
    <t>273321321R00</t>
  </si>
  <si>
    <t>Železobeton základových desek C 20/25</t>
  </si>
  <si>
    <t>273351215R00</t>
  </si>
  <si>
    <t>Bednění stěn základových desek - zřízení</t>
  </si>
  <si>
    <t>273351216R00</t>
  </si>
  <si>
    <t>Bednění stěn základových desek - odstranění</t>
  </si>
  <si>
    <t>273361921RT4</t>
  </si>
  <si>
    <t>Výztuž základových desek ze svařovaných sítí průměr drátu  6,0, oka 100/100 mm</t>
  </si>
  <si>
    <t>t</t>
  </si>
  <si>
    <t>274321321R00</t>
  </si>
  <si>
    <t xml:space="preserve">Železobeton základových pasů C 20/25 </t>
  </si>
  <si>
    <t>274361721R00</t>
  </si>
  <si>
    <t>Výztuž základových pasů z oceli BSt 500 S</t>
  </si>
  <si>
    <t>311112140RT3</t>
  </si>
  <si>
    <t>Stěna z tvárnic ztraceného bednění, tl. 40 cm zalití tvárnic betonem C 20/25</t>
  </si>
  <si>
    <t>311112315RT3</t>
  </si>
  <si>
    <t>Stěna z tvárnic ztraceného bednění, tl. 15 cm zalití tvárnic betonem C 20/25</t>
  </si>
  <si>
    <t>311112125RT3</t>
  </si>
  <si>
    <t>Stěna z tvárnic ztraceného bednění, tl. 25 cm zalití tvárnic betonem C 20/25</t>
  </si>
  <si>
    <t>311237423R00</t>
  </si>
  <si>
    <t>Zdivo brouš. P10, tl.20 cm, lep.celoplošné</t>
  </si>
  <si>
    <t>311237446R00</t>
  </si>
  <si>
    <t>Zdivo z broušených P15, tl. 30 cm,lep.celopl</t>
  </si>
  <si>
    <t>311237493R00</t>
  </si>
  <si>
    <t>Zdivo brouš. P8, tl. 50 cm,lep.celopl</t>
  </si>
  <si>
    <t>311237373R00</t>
  </si>
  <si>
    <t>Zdivo z cihel broušených P 15 na MC 15 tl. 25 cm</t>
  </si>
  <si>
    <t>311321312R00</t>
  </si>
  <si>
    <t>Železobeton nadzákladových zdí C 20/25</t>
  </si>
  <si>
    <t>311351105R00</t>
  </si>
  <si>
    <t>Bednění nadzákladových zdí oboustranné - zřízení</t>
  </si>
  <si>
    <t>311351106R00</t>
  </si>
  <si>
    <t>Bednění nadzákladových zdí oboustranné-odstranění</t>
  </si>
  <si>
    <t>311361821R00</t>
  </si>
  <si>
    <t>Výztuž nadzáklad. zdí z betonářské oceli 10505 (R)</t>
  </si>
  <si>
    <t>317167122R00</t>
  </si>
  <si>
    <t>Překlad plochý 11,5/7,1/125 cm</t>
  </si>
  <si>
    <t>kus</t>
  </si>
  <si>
    <t>317167125R00</t>
  </si>
  <si>
    <t>Překlad plochý 11,5/7,1/200 cm</t>
  </si>
  <si>
    <t>317167132R00</t>
  </si>
  <si>
    <t>Překlad plochý 14,5/7,1/125 cm</t>
  </si>
  <si>
    <t>317167210R00</t>
  </si>
  <si>
    <t>Překlad vysoký, nosný 23,8/7/100 cm</t>
  </si>
  <si>
    <t>317167211R00</t>
  </si>
  <si>
    <t>Překlad vysoký, nosný 23,8/7/125 cm</t>
  </si>
  <si>
    <t>317167212R00</t>
  </si>
  <si>
    <t>Překlad vysoký, nosný 23,8/7/150 cm</t>
  </si>
  <si>
    <t>317167215R00</t>
  </si>
  <si>
    <t>Překlad vysoký, nosný 23,8/7/225 cm</t>
  </si>
  <si>
    <t>317321411R00</t>
  </si>
  <si>
    <t>Beton překladů železový  C 25/30</t>
  </si>
  <si>
    <t>317351107R00</t>
  </si>
  <si>
    <t>Bednění překladů - zřízení</t>
  </si>
  <si>
    <t>317351108R00</t>
  </si>
  <si>
    <t>Bednění překladů - odstranění</t>
  </si>
  <si>
    <t>317351109R00</t>
  </si>
  <si>
    <t>Příplatek za podpěrnou konstrukcí výšky 4-6 m</t>
  </si>
  <si>
    <t>317361821R00</t>
  </si>
  <si>
    <t>Výztuž překladů a říms z betonářské oceli 10505(R)</t>
  </si>
  <si>
    <t>330321410R00</t>
  </si>
  <si>
    <t>Beton sloupů a pilířů železový C 25/30</t>
  </si>
  <si>
    <t>331361821R00</t>
  </si>
  <si>
    <t>Výztuž sloupů hranatých z betonář. oceli 10505 (R)</t>
  </si>
  <si>
    <t>334351111R00</t>
  </si>
  <si>
    <t>Bednění opěr,pilířů a prahů výšky do 20 m, zřízení</t>
  </si>
  <si>
    <t>334351211R00</t>
  </si>
  <si>
    <t>Bednění opěr,pilířů a prahů v. do 20 m, odstranění</t>
  </si>
  <si>
    <t>342247532R00</t>
  </si>
  <si>
    <t>Příčky z cihel broušených, lepidlo, tl. 11,5</t>
  </si>
  <si>
    <t>342247542R00</t>
  </si>
  <si>
    <t>Příčky z cihel broušených, lepidlo, tl.14 cm</t>
  </si>
  <si>
    <t>342264513R00</t>
  </si>
  <si>
    <t>Revizní dvířka do SDK podhledu, 300x300 mm</t>
  </si>
  <si>
    <t>342264514R00</t>
  </si>
  <si>
    <t>Revizní dvířka do SDK podhledu, 400x400 mm</t>
  </si>
  <si>
    <t>342264516R00</t>
  </si>
  <si>
    <t>Revizní dvířka do SDK podhledu, 600x600 mm</t>
  </si>
  <si>
    <t>347015111R00</t>
  </si>
  <si>
    <t>Předstěna SDK,tl.65mm,oc.kce CW,1x RB 12,5mm,izol.</t>
  </si>
  <si>
    <t>342264051RT1</t>
  </si>
  <si>
    <t>Podhled sádrokartonový na zavěšenou ocel. konstr. desky standard tl. 12,5 mm, bez izolace</t>
  </si>
  <si>
    <t>31</t>
  </si>
  <si>
    <t>Záchodová dělící stěna</t>
  </si>
  <si>
    <t>ks</t>
  </si>
  <si>
    <t>Vlastní</t>
  </si>
  <si>
    <t>Indiv</t>
  </si>
  <si>
    <t>35</t>
  </si>
  <si>
    <t>Revizní dvířka 600x600, EW 15 DP 3</t>
  </si>
  <si>
    <t>411320044RAB</t>
  </si>
  <si>
    <t>Strop ze železobetonu beton C 25/30, tl. 20 cm bednění, výztuž 120 kg/m3, podpěrná konstrukce</t>
  </si>
  <si>
    <t>Agregovaná položka</t>
  </si>
  <si>
    <t>POL2_</t>
  </si>
  <si>
    <t>434100001RAA</t>
  </si>
  <si>
    <t>Schodiště ze železobetonu kompletní zábradlí,  krytina, omítka</t>
  </si>
  <si>
    <t>m DVČ</t>
  </si>
  <si>
    <t>611421133R00</t>
  </si>
  <si>
    <t>Omítka vnitřní stropů rovných, MVC, štuková</t>
  </si>
  <si>
    <t>612403388R00</t>
  </si>
  <si>
    <t>Hrubá výplň rýh ve stěnách do 15x15cm maltou z SMS</t>
  </si>
  <si>
    <t>m</t>
  </si>
  <si>
    <t>612421615R00</t>
  </si>
  <si>
    <t>Omítka vnitřní zdiva, MVC, hrubá zatřená</t>
  </si>
  <si>
    <t>612421637R00</t>
  </si>
  <si>
    <t>Omítka vnitřní zdiva, MVC, štuková</t>
  </si>
  <si>
    <t>622311524R00</t>
  </si>
  <si>
    <t>622300032RAF</t>
  </si>
  <si>
    <t>KZS s polystyrenem, plocha s otvory,budovy nad 6 m desky fasádní polystyren EPS-F tl. 160 mm, lešení</t>
  </si>
  <si>
    <t>622300032RAH</t>
  </si>
  <si>
    <t>KZS s polystyrenem, plocha s otvory,budovy nad 6 m desky fasádní polystyren EPS-F tl. 200 mm, lešení</t>
  </si>
  <si>
    <t>622300046RAF</t>
  </si>
  <si>
    <t>KZS s miner.vatou,plocha bez otvorů, budovy do 6 m desky fasádní minerální vlna tl. 160 mm, lešení</t>
  </si>
  <si>
    <t>622300046RAH</t>
  </si>
  <si>
    <t>KZS s miner.vatou,plocha bez otvorů, budovy do 6 m desky fasádní minerální vlna tl. 200 mm, lešení</t>
  </si>
  <si>
    <t>631312611R00</t>
  </si>
  <si>
    <t>Mazanina betonová tl. 5 - 8 cm C 16/20</t>
  </si>
  <si>
    <t>632443221R00</t>
  </si>
  <si>
    <t>632443222R00</t>
  </si>
  <si>
    <t>639571120R00</t>
  </si>
  <si>
    <t>Podklad pod okapový chodník ze štěrku tl.200 mm</t>
  </si>
  <si>
    <t>639571210R00</t>
  </si>
  <si>
    <t>Kačírek pro okapový chodník tl. 100 mm</t>
  </si>
  <si>
    <t>639571311R00</t>
  </si>
  <si>
    <t>Okapový chodník - textilie proti prorůstání 45g/m2</t>
  </si>
  <si>
    <t>916561111R00</t>
  </si>
  <si>
    <t>Osazení záhon.obrubníků do lože z C 12/15 s opěrou</t>
  </si>
  <si>
    <t>59217330R</t>
  </si>
  <si>
    <t>Obrubník záhonový  ABO 100-5/25 1000x50x250 mm</t>
  </si>
  <si>
    <t>SPCM</t>
  </si>
  <si>
    <t>RTS 18/ II</t>
  </si>
  <si>
    <t>Specifikace</t>
  </si>
  <si>
    <t>POL3_</t>
  </si>
  <si>
    <t>28</t>
  </si>
  <si>
    <t>D+M venkovní žaluzie</t>
  </si>
  <si>
    <t>soubor</t>
  </si>
  <si>
    <t>42</t>
  </si>
  <si>
    <t>D+M žaluziové boxy</t>
  </si>
  <si>
    <t>64_01</t>
  </si>
  <si>
    <t xml:space="preserve">D+M hliníkové vstupní dveře 1750x2175, ozn. C01, specifikace viz výpis dveří </t>
  </si>
  <si>
    <t>64_02</t>
  </si>
  <si>
    <t xml:space="preserve">D+M hliníkové venkovní dveře 1000x2275, ozn. C02, specifikace viz výpis dveří </t>
  </si>
  <si>
    <t>64_03</t>
  </si>
  <si>
    <t>D+M hliníkové interiérové dveře 1750x2175, ozn. C03, specifikace viz výpis dveří, vč zárubní</t>
  </si>
  <si>
    <t>64_05</t>
  </si>
  <si>
    <t>D+M dřevěné dveře interiérové 900x1970 ozn. C05, specifikace viz výpis dveří vč zárubní</t>
  </si>
  <si>
    <t>64_06</t>
  </si>
  <si>
    <t xml:space="preserve">D+M dřevěné dveře interiérové 900x1970 ozn. C06, specifikace viz výpis dveří, vč zárubní </t>
  </si>
  <si>
    <t>64_07</t>
  </si>
  <si>
    <t>D+M dřevěné dveře interiérové 900x1970 ozn. C07, specifikace viz výpis dveří, vč zárubní</t>
  </si>
  <si>
    <t>64_10</t>
  </si>
  <si>
    <t>D+M dřevěné dveře interiérové 800x1970 ozn. C10, specifikace viz výpis dveří, vč zárubní</t>
  </si>
  <si>
    <t>64_11</t>
  </si>
  <si>
    <t xml:space="preserve">D+M dřevěné dveře interiérové 800x1970 ozn. C11, specifikace viz výpis dveří, vč zárubní </t>
  </si>
  <si>
    <t>64_12</t>
  </si>
  <si>
    <t xml:space="preserve">D+M dřevěné dveře interiérové 700x1970 ozn. C12, specifikace viz výpis dveří, vč zárubní </t>
  </si>
  <si>
    <t>64_13</t>
  </si>
  <si>
    <t xml:space="preserve">D+M dřevěné dveře interiérové 700x1970 ozn. C13, specifikace viz výpis dveří, vč zárubní </t>
  </si>
  <si>
    <t>64_O01</t>
  </si>
  <si>
    <t>D+M okno hliníkové 6240x2650 ozn. O01, specifikace dle výpisu okeních prvků</t>
  </si>
  <si>
    <t>64_O02</t>
  </si>
  <si>
    <t>D+M okno hliníkové 6240x2850 ozn. O02, specifikace dle výpisu okeních prvků</t>
  </si>
  <si>
    <t>64_O03</t>
  </si>
  <si>
    <t>D+M okno hliníkové 5000x2850 ozn. O03, specifikace dle výpisu okeních prvků</t>
  </si>
  <si>
    <t>64_O04</t>
  </si>
  <si>
    <t>D+M okno hliníkové 5000x2650 ozn. O04, specifikace dle výpisu okeních prvků</t>
  </si>
  <si>
    <t>64_O05</t>
  </si>
  <si>
    <t>D+M okno hliníkové 625x1275 ozn. O05, specifikace dle výpisu okeních prvků</t>
  </si>
  <si>
    <t>64_O06</t>
  </si>
  <si>
    <t>D+M okno hliníkové 625x1275 ozn. O06, specifikace dle výpisu okeních prvků</t>
  </si>
  <si>
    <t>941955002R00</t>
  </si>
  <si>
    <t>Lešení lehké pomocné, výška podlahy do 1,9 m</t>
  </si>
  <si>
    <t>952901111R00</t>
  </si>
  <si>
    <t>Vyčištění budov o výšce podlaží do 4 m</t>
  </si>
  <si>
    <t>12</t>
  </si>
  <si>
    <t>D+M čistící zóna I</t>
  </si>
  <si>
    <t>13</t>
  </si>
  <si>
    <t>D+M čistící zóna II</t>
  </si>
  <si>
    <t>14</t>
  </si>
  <si>
    <t>D+M čistící zóna III</t>
  </si>
  <si>
    <t>15</t>
  </si>
  <si>
    <t>Zapravení prostupů pro VZT</t>
  </si>
  <si>
    <t>17</t>
  </si>
  <si>
    <t>Utěsnění prostupů střechou</t>
  </si>
  <si>
    <t>974031164R00</t>
  </si>
  <si>
    <t>Vysekání rýh ve zdi cihelné 15 x 15 cm</t>
  </si>
  <si>
    <t>998011002R00</t>
  </si>
  <si>
    <t>Přesun hmot pro budovy zděné výšky do 12 m</t>
  </si>
  <si>
    <t>Přesun hmot</t>
  </si>
  <si>
    <t>POL7_</t>
  </si>
  <si>
    <t>711111001RZ1</t>
  </si>
  <si>
    <t>Izolace proti vlhkosti vodor. nátěr za studena 1x nátěr - včetně dodávky penetračního laku</t>
  </si>
  <si>
    <t>711112001R00</t>
  </si>
  <si>
    <t>Izolace proti vlhkosti svis. nátěr ALP, za studena</t>
  </si>
  <si>
    <t>711141559R00</t>
  </si>
  <si>
    <t>Izolace proti vlhk. vodorovná pásy přitavením</t>
  </si>
  <si>
    <t>711142559R00</t>
  </si>
  <si>
    <t>Izolace proti vlhkosti svislá pásy přitavením</t>
  </si>
  <si>
    <t>711212000R00</t>
  </si>
  <si>
    <t>Penetrace podkladu pod hydroizolační nátěr,vč.dod.</t>
  </si>
  <si>
    <t>711212002RT1</t>
  </si>
  <si>
    <t>Hydroizolační povlak - nátěr nebo stěrka Aquafin 2K (fa Schömburg),proti vlhkosti, tl. 2mm</t>
  </si>
  <si>
    <t>11163111R</t>
  </si>
  <si>
    <t xml:space="preserve">Lak asfaltový izolační ALP/9 </t>
  </si>
  <si>
    <t>kg</t>
  </si>
  <si>
    <t>62832132R</t>
  </si>
  <si>
    <t xml:space="preserve">Pás asfaltovaný těžký </t>
  </si>
  <si>
    <t>62836109R</t>
  </si>
  <si>
    <t>Pás asfaltovaný těžký protiradonový</t>
  </si>
  <si>
    <t>998711101R00</t>
  </si>
  <si>
    <t>Přesun hmot pro izolace proti vodě, výšky do 6 m</t>
  </si>
  <si>
    <t>712371801RZ5</t>
  </si>
  <si>
    <t>Povlaková krytina střech do 10°, fólií PVC 1 vrstva - včetně fólie tl. 2,0 mm</t>
  </si>
  <si>
    <t>712391171RZ5</t>
  </si>
  <si>
    <t>Povlaková krytina střech do 10°, podklad. textilie 1 vrstva - včetně dodávky textilie</t>
  </si>
  <si>
    <t>998712101R00</t>
  </si>
  <si>
    <t>Přesun hmot pro povlakové krytiny, výšky do 6 m</t>
  </si>
  <si>
    <t>713121111R00</t>
  </si>
  <si>
    <t>Izolace tepelná podlah na sucho, jednovrstvá</t>
  </si>
  <si>
    <t>713121121R00</t>
  </si>
  <si>
    <t>Izolace tepelná podlah na sucho, dvouvrstvá</t>
  </si>
  <si>
    <t>713131130R00</t>
  </si>
  <si>
    <t>Izolace tepelná stěn vložením do konstrukce</t>
  </si>
  <si>
    <t>713131131R00</t>
  </si>
  <si>
    <t>Izolace tepelná stěn lepením</t>
  </si>
  <si>
    <t>713131152R00</t>
  </si>
  <si>
    <t>Montáž izolace na tmel a hmožd.</t>
  </si>
  <si>
    <t>713141151R00</t>
  </si>
  <si>
    <t>Izolace tepelná střech kladená na sucho 1vrstvá</t>
  </si>
  <si>
    <t>713141313R00</t>
  </si>
  <si>
    <t>Izolace tepelná střech do tl.200 mm,1vrstva,kotvy</t>
  </si>
  <si>
    <t>713141221R00</t>
  </si>
  <si>
    <t>Montáž parozábrany, ploché střechy, přelep. spojů</t>
  </si>
  <si>
    <t>41</t>
  </si>
  <si>
    <t>D+M fólie PE-AL, odrazová s rastrem</t>
  </si>
  <si>
    <t>713120010RAB</t>
  </si>
  <si>
    <t>Izolace podlah kročejová minerální z desek  tloušťka 20 mm</t>
  </si>
  <si>
    <t>28375472R</t>
  </si>
  <si>
    <t>Deska polystyrenová XPS, tl. 60</t>
  </si>
  <si>
    <t>28375475R</t>
  </si>
  <si>
    <t>Deska polystyrenová XPS, tl. 100</t>
  </si>
  <si>
    <t>28375705R</t>
  </si>
  <si>
    <t>Deska izolační stabilizov. EPS 150  1000 x 500 mm</t>
  </si>
  <si>
    <t>283759206R</t>
  </si>
  <si>
    <t>Deska fasádní polystyrenová EPS 70 F  tl. 120 mm</t>
  </si>
  <si>
    <t>28375972R</t>
  </si>
  <si>
    <t xml:space="preserve">Deska spádová EPS </t>
  </si>
  <si>
    <t>28376501R</t>
  </si>
  <si>
    <t>Deska izolační PIR pro střechy 1250x2500x100mm</t>
  </si>
  <si>
    <t>628522691R</t>
  </si>
  <si>
    <t>63151401R</t>
  </si>
  <si>
    <t>Deska z minerální plsti tl. 50 mm</t>
  </si>
  <si>
    <t>998713101R00</t>
  </si>
  <si>
    <t>Přesun hmot pro izolace tepelné, výšky do 6 m</t>
  </si>
  <si>
    <t>23</t>
  </si>
  <si>
    <t>Rozvody kanalizace, viz. samostatná příloha</t>
  </si>
  <si>
    <t>24</t>
  </si>
  <si>
    <t>Rozvody vodovod, viz. samostatná příloha</t>
  </si>
  <si>
    <t>26</t>
  </si>
  <si>
    <t>Rozvody plyn, viz. samostatná příloha</t>
  </si>
  <si>
    <t>21</t>
  </si>
  <si>
    <t>Rozvody vzduchotechnika, viz. samostatná příloha</t>
  </si>
  <si>
    <t>25</t>
  </si>
  <si>
    <t>Rozvody vytápění, viz. samostatná příloha</t>
  </si>
  <si>
    <t>731412211R00</t>
  </si>
  <si>
    <t>Odkouř. koax.svislé 80/125 PP dl.1,5m vč.stř.nást.</t>
  </si>
  <si>
    <t>sada</t>
  </si>
  <si>
    <t>731412253R00</t>
  </si>
  <si>
    <t>Kus prodlužovací odkouření 80/125 mm PP dl. 2,0 m</t>
  </si>
  <si>
    <t>764391210R00</t>
  </si>
  <si>
    <t>Závětrná lišta z Pz plechu, rš 250 mm</t>
  </si>
  <si>
    <t>764410250R00</t>
  </si>
  <si>
    <t>Oplechování parapetů včetně rohů Pz, rš 330 mm</t>
  </si>
  <si>
    <t>764410270R00</t>
  </si>
  <si>
    <t>Oplechování parapetů včetně rohů Pz, rš 500 mm</t>
  </si>
  <si>
    <t>764817163R00</t>
  </si>
  <si>
    <t>Oplechování zdí (atik) z lak.Pz plechu, rš 630 mm</t>
  </si>
  <si>
    <t>11</t>
  </si>
  <si>
    <t>D+M kotvící bod</t>
  </si>
  <si>
    <t>998764101R00</t>
  </si>
  <si>
    <t>Přesun hmot pro klempířské konstr., výšky do 6 m</t>
  </si>
  <si>
    <t>766416112R00</t>
  </si>
  <si>
    <t>Obložení stěn nad 5 m2 panely SM, pl. do 1,5 m2</t>
  </si>
  <si>
    <t>59590739R</t>
  </si>
  <si>
    <t>Deska cementotřísková tl. 15 mm</t>
  </si>
  <si>
    <t>767586102R00</t>
  </si>
  <si>
    <t>Nosný rošt podhledu</t>
  </si>
  <si>
    <t>767586203RT1</t>
  </si>
  <si>
    <t>Podhled minerální</t>
  </si>
  <si>
    <t>27</t>
  </si>
  <si>
    <t>D+M točité schodiště, zinkováno + nátěr</t>
  </si>
  <si>
    <t>37</t>
  </si>
  <si>
    <t>Prostup střešním pláštěm</t>
  </si>
  <si>
    <t>771570014RA0</t>
  </si>
  <si>
    <t>Dlažba z dlaždic keramických, vč. dodávky</t>
  </si>
  <si>
    <t>622323041R00</t>
  </si>
  <si>
    <t>Penetrace podkladu</t>
  </si>
  <si>
    <t>775413040R00</t>
  </si>
  <si>
    <t>Montáž podlahové lišty lepením</t>
  </si>
  <si>
    <t>775981124RT1</t>
  </si>
  <si>
    <t>Lišta nerezová podlahová krycí</t>
  </si>
  <si>
    <t>776521200RV1</t>
  </si>
  <si>
    <t>Lepení povlakových podlah z dílců PVC a CV (vinyl) včetně vinylové podlahoviny tl. 2 mm</t>
  </si>
  <si>
    <t>777553210R00</t>
  </si>
  <si>
    <t>Vyrovnání podlah, samonivel. hmota tl. 2mm</t>
  </si>
  <si>
    <t>28342400R</t>
  </si>
  <si>
    <t>Lišta podlahová z měkčeného PVC</t>
  </si>
  <si>
    <t>998775101R00</t>
  </si>
  <si>
    <t>Přesun hmot pro podlahy vlysové, výšky do 6 m</t>
  </si>
  <si>
    <t>781470010RA0</t>
  </si>
  <si>
    <t>Obklad vnitřní keramický</t>
  </si>
  <si>
    <t>784195222R00</t>
  </si>
  <si>
    <t>Malba, barva, bez penetrace, 2 x</t>
  </si>
  <si>
    <t>D+M výtah</t>
  </si>
  <si>
    <t>32</t>
  </si>
  <si>
    <t>D+M střešní vtok vyhřívaný dn 125 vč nástavce</t>
  </si>
  <si>
    <t>33</t>
  </si>
  <si>
    <t>D+M větrací komínek DN 160</t>
  </si>
  <si>
    <t>D+M pojistný přepad</t>
  </si>
  <si>
    <t>38</t>
  </si>
  <si>
    <t>D+M hasící přístroj</t>
  </si>
  <si>
    <t>39</t>
  </si>
  <si>
    <t>Bezpečnostní tabulky a značení</t>
  </si>
  <si>
    <t>49</t>
  </si>
  <si>
    <t>D+M větrací komínek DN 110</t>
  </si>
  <si>
    <t>50</t>
  </si>
  <si>
    <t>D+M větrací komínek DN 75</t>
  </si>
  <si>
    <t>9</t>
  </si>
  <si>
    <t>D+M světlíku 1000x1500</t>
  </si>
  <si>
    <t>22</t>
  </si>
  <si>
    <t>Rozvody elektro, viz. samostatná příloha</t>
  </si>
  <si>
    <t>005121 R</t>
  </si>
  <si>
    <t>Zařízení staveniště</t>
  </si>
  <si>
    <t>Soubor</t>
  </si>
  <si>
    <t>VRN</t>
  </si>
  <si>
    <t>POL99_2</t>
  </si>
  <si>
    <t>SUM</t>
  </si>
  <si>
    <t>Poznámky uchazeče k zadání</t>
  </si>
  <si>
    <t>POPUZIV</t>
  </si>
  <si>
    <t>END</t>
  </si>
  <si>
    <t>310237241R00</t>
  </si>
  <si>
    <t>Zazdívka otvorů pl. 0,25 m2 cihlami, tl. zdi 30 cm</t>
  </si>
  <si>
    <t>310239211R00</t>
  </si>
  <si>
    <t>Zazdívka otvorů plochy do 4 m2 cihlami na MVC</t>
  </si>
  <si>
    <t>342266111RA1</t>
  </si>
  <si>
    <t>Obklad stěn sádrokartonem na ocelovou konstrukci desky standard tl. 12,5 mm 2x, bez izolace</t>
  </si>
  <si>
    <t>612409991R00</t>
  </si>
  <si>
    <t>Začištění omítek kolem oken,dveří apod.</t>
  </si>
  <si>
    <t>64_04</t>
  </si>
  <si>
    <t xml:space="preserve">D+M dřevěné dveře interiérové 900x1970 ozn. C04, specifikace viz výpis dveří </t>
  </si>
  <si>
    <t xml:space="preserve">D+M dřevěné dveře interiérové 900x1970 ozn. C07, specifikace viz výpis dveří </t>
  </si>
  <si>
    <t>64_08</t>
  </si>
  <si>
    <t xml:space="preserve">D+M dřevěné dveře interiérové 900x1970 ozn. C08, specifikace viz výpis dveří </t>
  </si>
  <si>
    <t>64_09</t>
  </si>
  <si>
    <t xml:space="preserve">D+M dřevěné dveře interiérové 800x1970 ozn. C09, specifikace viz výpis dveří </t>
  </si>
  <si>
    <t>962031116R00</t>
  </si>
  <si>
    <t>Bourání příček z cihel pálených plných tl. 140 mm</t>
  </si>
  <si>
    <t>968061125R00</t>
  </si>
  <si>
    <t>Vyvěšení dřevěných dveřních křídel pl. do 2 m2</t>
  </si>
  <si>
    <t>971033631R00</t>
  </si>
  <si>
    <t>Vybourání otv. zeď cihel. pl.4 m2, tl.15 cm, MVC</t>
  </si>
  <si>
    <t>971033641R00</t>
  </si>
  <si>
    <t>Vybourání otv. zeď cihel. pl.4 m2, tl.30 cm, MVC</t>
  </si>
  <si>
    <t>973031325R00</t>
  </si>
  <si>
    <t>Vysekání kapes zeď cihel. MVC, pl. 0,1m2, hl. 30cm</t>
  </si>
  <si>
    <t>Vybourání anglického dvorku</t>
  </si>
  <si>
    <t>962200041RA0</t>
  </si>
  <si>
    <t>Bourání příček ze sklobetonu</t>
  </si>
  <si>
    <t>711212621R00</t>
  </si>
  <si>
    <t xml:space="preserve">Těsnění prostupů těsnicí manžetou </t>
  </si>
  <si>
    <t>27344354R</t>
  </si>
  <si>
    <t>Manžeta prostupová 76 - 152 mm</t>
  </si>
  <si>
    <t>767995104R00</t>
  </si>
  <si>
    <t>Výroba a montáž kov. atypických konstr. do 50 kg</t>
  </si>
  <si>
    <t>13331714R</t>
  </si>
  <si>
    <t>Úhelník rovnoramenný L jakost S235  50x50x6 mm 11375</t>
  </si>
  <si>
    <t>13384325R</t>
  </si>
  <si>
    <t>Tyč průřezu U 100, střední, jakost oceli 11373</t>
  </si>
  <si>
    <t>14125351R</t>
  </si>
  <si>
    <t>Trubky bezešvé hladké jakost 11353.1 D 82,5x5,0 mm</t>
  </si>
  <si>
    <t>55347146R</t>
  </si>
  <si>
    <t>Rošt podlahový 30/3 svařovaný 1000x1000 mm</t>
  </si>
  <si>
    <t>998767101R00</t>
  </si>
  <si>
    <t>Přesun hmot pro zámečnické konstr., výšky do 6 m</t>
  </si>
  <si>
    <t>781475114RA0</t>
  </si>
  <si>
    <t>Obklad vnitřní keram., tmel, do 30 x 30 cm</t>
  </si>
  <si>
    <t>783222100R00</t>
  </si>
  <si>
    <t>Nátěr syntetický kovových konstrukcí dvojnásobný</t>
  </si>
  <si>
    <t>784195112R00</t>
  </si>
  <si>
    <t>Malba, bílá, bez penetrace, 2 x</t>
  </si>
  <si>
    <t>979095312R00</t>
  </si>
  <si>
    <t>Naložení a složení suti</t>
  </si>
  <si>
    <t>Přesun suti</t>
  </si>
  <si>
    <t>POL8_</t>
  </si>
  <si>
    <t>979083117R00</t>
  </si>
  <si>
    <t>Vodorovné přemístění suti na skládku do 6000 m</t>
  </si>
  <si>
    <t>979990001R00</t>
  </si>
  <si>
    <t>Poplatek za skládku stavební suti</t>
  </si>
  <si>
    <t>979093111R00</t>
  </si>
  <si>
    <t>Uložení suti na skládku bez zhutnění</t>
  </si>
  <si>
    <t>112101102R00</t>
  </si>
  <si>
    <t>Kácení stromů listnatých o průměru kmene 30-50 cm</t>
  </si>
  <si>
    <t>121101102R00</t>
  </si>
  <si>
    <t>Sejmutí ornice s přemístěním přes 50 do 100 m</t>
  </si>
  <si>
    <t>131301111R00</t>
  </si>
  <si>
    <t>Hloubení nezapaž. jam hor.4 do 100 m3, STROJNĚ</t>
  </si>
  <si>
    <t>167101101R00</t>
  </si>
  <si>
    <t>Nakládání výkopku z hor.1-4 v množství do 100 m3</t>
  </si>
  <si>
    <t>175101201R00</t>
  </si>
  <si>
    <t>Obsyp objektu bez prohození sypaniny</t>
  </si>
  <si>
    <t>132200010RAA</t>
  </si>
  <si>
    <t>Hloubení nezapaž. rýh šířky do 60 cm v hornině 1-4 odvoz do 0,5 km, uložení na skládku</t>
  </si>
  <si>
    <t>273321411R00</t>
  </si>
  <si>
    <t>Železobeton základových desek C 25/30</t>
  </si>
  <si>
    <t>Výztuž základových desek ze svařovaných sítí průměr drátu  6,0, oka 100/100 mm KH30</t>
  </si>
  <si>
    <t>274313621R00</t>
  </si>
  <si>
    <t xml:space="preserve">Beton základových pasů prostý C 20/25 </t>
  </si>
  <si>
    <t>345232123RT1</t>
  </si>
  <si>
    <t>Stříška plotu ze zákrytových desek, šířka 500 mm včetně dodávky desek</t>
  </si>
  <si>
    <t>348922321R00</t>
  </si>
  <si>
    <t>Zdivo plot.tl.300mm z tvar.1str.štíp.příro</t>
  </si>
  <si>
    <t>631313511R00</t>
  </si>
  <si>
    <t>Mazanina betonová tl. 8 - 12 cm C 12/15, podkladní</t>
  </si>
  <si>
    <t>631571003R00</t>
  </si>
  <si>
    <t>Násyp ze štěrkopísku 0 - 32,  zpevňující</t>
  </si>
  <si>
    <t>632921913R00</t>
  </si>
  <si>
    <t>Dlažba z dlaždic betonových do písku, tl. 60 mm</t>
  </si>
  <si>
    <t>831350012RAB</t>
  </si>
  <si>
    <t>Kanalizace z trub PVC hrdlových D 160 mm hloubka 1,5 m</t>
  </si>
  <si>
    <t>894431121RBC</t>
  </si>
  <si>
    <t>Šachta, D 315 mm, dl.šach.roury 2,0 m, přímá dno PP KG D 160 mm, poklop děrovaný litina 40 t</t>
  </si>
  <si>
    <t>917832111RT5</t>
  </si>
  <si>
    <t>Osazení stojat. obrub. bet.bez opěry,lože z C12/15 včetně obrubníku ABO 100/10/25</t>
  </si>
  <si>
    <t>962052211R00</t>
  </si>
  <si>
    <t>Bourání zdiva železobetonového nadzákladového</t>
  </si>
  <si>
    <t>998223011R00</t>
  </si>
  <si>
    <t>Přesun hmot, pozemní komunikace, kryt dlážděný</t>
  </si>
  <si>
    <t>D+M vsakovací objekt (tunelový systém)</t>
  </si>
  <si>
    <t>kpl</t>
  </si>
  <si>
    <t>D+M jímka na dešťové vody 6m3</t>
  </si>
  <si>
    <t>D+M kontrolní šachty DN 400</t>
  </si>
  <si>
    <t>Kalkul</t>
  </si>
  <si>
    <t>Potěr, plocha do 500 m2, tl. 50 mm</t>
  </si>
  <si>
    <t>Potěr, do 500 m2, přípl. zkd 5 mm</t>
  </si>
  <si>
    <t>Pás modifikovaný asfalt AL 40 mineral</t>
  </si>
  <si>
    <t>Zateplovací systém, sokl, XPS tl. 140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</si>
</sst>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4" xfId="0" applyNumberFormat="1" applyFont="1" applyBorder="1" applyAlignment="1">
      <alignment horizontal="right" vertical="center" wrapText="1" shrinkToFit="1"/>
    </xf>
    <xf numFmtId="4" fontId="3" fillId="0" borderId="34" xfId="0" applyNumberFormat="1" applyFont="1" applyBorder="1" applyAlignment="1">
      <alignment horizontal="right" vertical="center" shrinkToFit="1"/>
    </xf>
    <xf numFmtId="4" fontId="0" fillId="0" borderId="34" xfId="0" applyNumberFormat="1" applyBorder="1" applyAlignment="1">
      <alignment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 wrapText="1" shrinkToFit="1"/>
    </xf>
    <xf numFmtId="4" fontId="5" fillId="0" borderId="34" xfId="0" applyNumberFormat="1" applyFont="1" applyBorder="1" applyAlignment="1">
      <alignment vertical="center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4" xfId="0" applyNumberFormat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shrinkToFit="1"/>
    </xf>
    <xf numFmtId="4" fontId="0" fillId="3" borderId="38" xfId="0" applyNumberFormat="1" applyFill="1" applyBorder="1" applyAlignment="1">
      <alignment vertical="center" shrinkToFit="1"/>
    </xf>
    <xf numFmtId="3" fontId="0" fillId="3" borderId="38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8" xfId="0" applyNumberFormat="1" applyFont="1" applyFill="1" applyBorder="1" applyAlignment="1">
      <alignment horizontal="center" vertical="center"/>
    </xf>
    <xf numFmtId="4" fontId="3" fillId="3" borderId="38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9" xfId="0" applyNumberFormat="1" applyFont="1" applyFill="1" applyBorder="1" applyAlignment="1">
      <alignment vertical="top" shrinkToFit="1"/>
    </xf>
    <xf numFmtId="0" fontId="17" fillId="0" borderId="40" xfId="0" applyFont="1" applyBorder="1" applyAlignment="1">
      <alignment vertical="top"/>
    </xf>
    <xf numFmtId="49" fontId="17" fillId="0" borderId="41" xfId="0" applyNumberFormat="1" applyFont="1" applyBorder="1" applyAlignment="1">
      <alignment vertical="top"/>
    </xf>
    <xf numFmtId="0" fontId="17" fillId="0" borderId="41" xfId="0" applyFont="1" applyBorder="1" applyAlignment="1">
      <alignment horizontal="center" vertical="top" shrinkToFit="1"/>
    </xf>
    <xf numFmtId="164" fontId="17" fillId="0" borderId="41" xfId="0" applyNumberFormat="1" applyFont="1" applyBorder="1" applyAlignment="1">
      <alignment vertical="top" shrinkToFit="1"/>
    </xf>
    <xf numFmtId="4" fontId="17" fillId="4" borderId="41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0" fontId="17" fillId="0" borderId="43" xfId="0" applyFont="1" applyBorder="1" applyAlignment="1">
      <alignment vertical="top"/>
    </xf>
    <xf numFmtId="49" fontId="17" fillId="0" borderId="44" xfId="0" applyNumberFormat="1" applyFont="1" applyBorder="1" applyAlignment="1">
      <alignment vertical="top"/>
    </xf>
    <xf numFmtId="0" fontId="17" fillId="0" borderId="44" xfId="0" applyFont="1" applyBorder="1" applyAlignment="1">
      <alignment horizontal="center" vertical="top" shrinkToFit="1"/>
    </xf>
    <xf numFmtId="164" fontId="17" fillId="0" borderId="44" xfId="0" applyNumberFormat="1" applyFont="1" applyBorder="1" applyAlignment="1">
      <alignment vertical="top" shrinkToFit="1"/>
    </xf>
    <xf numFmtId="4" fontId="17" fillId="4" borderId="44" xfId="0" applyNumberFormat="1" applyFont="1" applyFill="1" applyBorder="1" applyAlignment="1" applyProtection="1">
      <alignment vertical="top" shrinkToFit="1"/>
      <protection locked="0"/>
    </xf>
    <xf numFmtId="4" fontId="17" fillId="0" borderId="45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44" xfId="0" applyNumberFormat="1" applyFont="1" applyBorder="1" applyAlignment="1">
      <alignment horizontal="left" vertical="top" wrapText="1"/>
    </xf>
    <xf numFmtId="49" fontId="17" fillId="0" borderId="4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5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kstav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6" t="s">
        <v>41</v>
      </c>
      <c r="B2" s="186"/>
      <c r="C2" s="186"/>
      <c r="D2" s="186"/>
      <c r="E2" s="186"/>
      <c r="F2" s="186"/>
      <c r="G2" s="18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1"/>
  <sheetViews>
    <sheetView showGridLines="0" tabSelected="1" topLeftCell="B1" zoomScaleNormal="100" zoomScaleSheetLayoutView="75" workbookViewId="0">
      <selection activeCell="C33" sqref="C33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0" t="s">
        <v>4</v>
      </c>
      <c r="C1" s="221"/>
      <c r="D1" s="221"/>
      <c r="E1" s="221"/>
      <c r="F1" s="221"/>
      <c r="G1" s="221"/>
      <c r="H1" s="221"/>
      <c r="I1" s="221"/>
      <c r="J1" s="222"/>
    </row>
    <row r="2" spans="1:15" ht="36" customHeight="1" x14ac:dyDescent="0.2">
      <c r="A2" s="2"/>
      <c r="B2" s="76" t="s">
        <v>24</v>
      </c>
      <c r="C2" s="77"/>
      <c r="D2" s="78"/>
      <c r="E2" s="226" t="s">
        <v>43</v>
      </c>
      <c r="F2" s="227"/>
      <c r="G2" s="227"/>
      <c r="H2" s="227"/>
      <c r="I2" s="227"/>
      <c r="J2" s="228"/>
      <c r="O2" s="1"/>
    </row>
    <row r="3" spans="1:15" ht="27" hidden="1" customHeight="1" x14ac:dyDescent="0.2">
      <c r="A3" s="2"/>
      <c r="B3" s="79"/>
      <c r="C3" s="77"/>
      <c r="D3" s="80"/>
      <c r="E3" s="229"/>
      <c r="F3" s="230"/>
      <c r="G3" s="230"/>
      <c r="H3" s="230"/>
      <c r="I3" s="230"/>
      <c r="J3" s="231"/>
    </row>
    <row r="4" spans="1:15" ht="23.25" customHeight="1" x14ac:dyDescent="0.2">
      <c r="A4" s="2"/>
      <c r="B4" s="81"/>
      <c r="C4" s="82"/>
      <c r="D4" s="83"/>
      <c r="E4" s="210"/>
      <c r="F4" s="210"/>
      <c r="G4" s="210"/>
      <c r="H4" s="210"/>
      <c r="I4" s="210"/>
      <c r="J4" s="211"/>
    </row>
    <row r="5" spans="1:15" ht="24" customHeight="1" x14ac:dyDescent="0.2">
      <c r="A5" s="2"/>
      <c r="B5" s="31" t="s">
        <v>23</v>
      </c>
      <c r="D5" s="214"/>
      <c r="E5" s="215"/>
      <c r="F5" s="215"/>
      <c r="G5" s="215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16"/>
      <c r="E6" s="217"/>
      <c r="F6" s="217"/>
      <c r="G6" s="217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18"/>
      <c r="F7" s="219"/>
      <c r="G7" s="219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3"/>
      <c r="E11" s="233"/>
      <c r="F11" s="233"/>
      <c r="G11" s="233"/>
      <c r="H11" s="18" t="s">
        <v>42</v>
      </c>
      <c r="I11" s="85"/>
      <c r="J11" s="8"/>
    </row>
    <row r="12" spans="1:15" ht="15.75" customHeight="1" x14ac:dyDescent="0.2">
      <c r="A12" s="2"/>
      <c r="B12" s="28"/>
      <c r="C12" s="55"/>
      <c r="D12" s="209"/>
      <c r="E12" s="209"/>
      <c r="F12" s="209"/>
      <c r="G12" s="209"/>
      <c r="H12" s="18" t="s">
        <v>36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12"/>
      <c r="F13" s="213"/>
      <c r="G13" s="213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2"/>
      <c r="F15" s="232"/>
      <c r="G15" s="234"/>
      <c r="H15" s="234"/>
      <c r="I15" s="234" t="s">
        <v>31</v>
      </c>
      <c r="J15" s="235"/>
    </row>
    <row r="16" spans="1:15" ht="23.25" customHeight="1" x14ac:dyDescent="0.2">
      <c r="A16" s="142" t="s">
        <v>26</v>
      </c>
      <c r="B16" s="38" t="s">
        <v>26</v>
      </c>
      <c r="C16" s="62"/>
      <c r="D16" s="63"/>
      <c r="E16" s="198"/>
      <c r="F16" s="199"/>
      <c r="G16" s="198"/>
      <c r="H16" s="199"/>
      <c r="I16" s="198">
        <f>SUMIF(F51:F87,A16,I51:I87)+SUMIF(F51:F87,"PSU",I51:I87)</f>
        <v>0</v>
      </c>
      <c r="J16" s="200"/>
    </row>
    <row r="17" spans="1:10" ht="23.25" customHeight="1" x14ac:dyDescent="0.2">
      <c r="A17" s="142" t="s">
        <v>27</v>
      </c>
      <c r="B17" s="38" t="s">
        <v>27</v>
      </c>
      <c r="C17" s="62"/>
      <c r="D17" s="63"/>
      <c r="E17" s="198"/>
      <c r="F17" s="199"/>
      <c r="G17" s="198"/>
      <c r="H17" s="199"/>
      <c r="I17" s="198">
        <f>SUMIF(F51:F87,A17,I51:I87)</f>
        <v>0</v>
      </c>
      <c r="J17" s="200"/>
    </row>
    <row r="18" spans="1:10" ht="23.25" customHeight="1" x14ac:dyDescent="0.2">
      <c r="A18" s="142" t="s">
        <v>28</v>
      </c>
      <c r="B18" s="38" t="s">
        <v>28</v>
      </c>
      <c r="C18" s="62"/>
      <c r="D18" s="63"/>
      <c r="E18" s="198"/>
      <c r="F18" s="199"/>
      <c r="G18" s="198"/>
      <c r="H18" s="199"/>
      <c r="I18" s="198">
        <f>SUMIF(F51:F87,A18,I51:I87)</f>
        <v>0</v>
      </c>
      <c r="J18" s="200"/>
    </row>
    <row r="19" spans="1:10" ht="23.25" customHeight="1" x14ac:dyDescent="0.2">
      <c r="A19" s="142" t="s">
        <v>124</v>
      </c>
      <c r="B19" s="38" t="s">
        <v>29</v>
      </c>
      <c r="C19" s="62"/>
      <c r="D19" s="63"/>
      <c r="E19" s="198"/>
      <c r="F19" s="199"/>
      <c r="G19" s="198"/>
      <c r="H19" s="199"/>
      <c r="I19" s="198">
        <f>SUMIF(F51:F87,A19,I51:I87)</f>
        <v>0</v>
      </c>
      <c r="J19" s="200"/>
    </row>
    <row r="20" spans="1:10" ht="23.25" customHeight="1" x14ac:dyDescent="0.2">
      <c r="A20" s="142" t="s">
        <v>125</v>
      </c>
      <c r="B20" s="38" t="s">
        <v>30</v>
      </c>
      <c r="C20" s="62"/>
      <c r="D20" s="63"/>
      <c r="E20" s="198"/>
      <c r="F20" s="199"/>
      <c r="G20" s="198"/>
      <c r="H20" s="199"/>
      <c r="I20" s="198">
        <f>SUMIF(F51:F87,A20,I51:I87)</f>
        <v>0</v>
      </c>
      <c r="J20" s="200"/>
    </row>
    <row r="21" spans="1:10" ht="23.25" customHeight="1" x14ac:dyDescent="0.2">
      <c r="A21" s="2"/>
      <c r="B21" s="48" t="s">
        <v>31</v>
      </c>
      <c r="C21" s="64"/>
      <c r="D21" s="65"/>
      <c r="E21" s="201"/>
      <c r="F21" s="236"/>
      <c r="G21" s="201"/>
      <c r="H21" s="236"/>
      <c r="I21" s="201">
        <f>SUM(I16:J20)</f>
        <v>0</v>
      </c>
      <c r="J21" s="2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196">
        <f>ZakladDPHSniVypocet</f>
        <v>0</v>
      </c>
      <c r="H23" s="197"/>
      <c r="I23" s="197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94">
        <f>I23*E23/100</f>
        <v>0</v>
      </c>
      <c r="H24" s="195"/>
      <c r="I24" s="195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196">
        <f>ZakladDPHZaklVypocet</f>
        <v>0</v>
      </c>
      <c r="H25" s="197"/>
      <c r="I25" s="197"/>
      <c r="J25" s="40" t="str">
        <f t="shared" si="0"/>
        <v>CZK</v>
      </c>
    </row>
    <row r="26" spans="1:10" ht="23.25" hidden="1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23">
        <f>I25*E25/100</f>
        <v>0</v>
      </c>
      <c r="H26" s="224"/>
      <c r="I26" s="224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5</v>
      </c>
      <c r="C27" s="70"/>
      <c r="D27" s="71"/>
      <c r="E27" s="70"/>
      <c r="F27" s="16"/>
      <c r="G27" s="225">
        <f>CenaCelkemBezDPH-(ZakladDPHSni+ZakladDPHZakl)</f>
        <v>0</v>
      </c>
      <c r="H27" s="225"/>
      <c r="I27" s="225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6" t="s">
        <v>25</v>
      </c>
      <c r="C28" s="117"/>
      <c r="D28" s="117"/>
      <c r="E28" s="118"/>
      <c r="F28" s="119"/>
      <c r="G28" s="204">
        <f>IF(A28&gt;50, ROUNDUP(A27, 0), ROUNDDOWN(A27, 0))</f>
        <v>0</v>
      </c>
      <c r="H28" s="204"/>
      <c r="I28" s="204"/>
      <c r="J28" s="120" t="str">
        <f t="shared" si="0"/>
        <v>CZK</v>
      </c>
    </row>
    <row r="29" spans="1:10" ht="27.75" hidden="1" customHeight="1" thickBot="1" x14ac:dyDescent="0.25">
      <c r="A29" s="2"/>
      <c r="B29" s="116" t="s">
        <v>37</v>
      </c>
      <c r="C29" s="121"/>
      <c r="D29" s="121"/>
      <c r="E29" s="121"/>
      <c r="F29" s="122"/>
      <c r="G29" s="203">
        <f>ZakladDPHSni+DPHSni+ZakladDPHZakl+DPHZakl+Zaokrouhleni</f>
        <v>0</v>
      </c>
      <c r="H29" s="203"/>
      <c r="I29" s="203"/>
      <c r="J29" s="123" t="s">
        <v>49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5"/>
      <c r="E34" s="206"/>
      <c r="G34" s="207"/>
      <c r="H34" s="208"/>
      <c r="I34" s="208"/>
      <c r="J34" s="25"/>
    </row>
    <row r="35" spans="1:10" ht="12.75" customHeight="1" x14ac:dyDescent="0.2">
      <c r="A35" s="2"/>
      <c r="B35" s="2"/>
      <c r="D35" s="193" t="s">
        <v>2</v>
      </c>
      <c r="E35" s="193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7" t="s">
        <v>1</v>
      </c>
      <c r="J38" s="98" t="s">
        <v>0</v>
      </c>
    </row>
    <row r="39" spans="1:10" ht="25.5" hidden="1" customHeight="1" x14ac:dyDescent="0.2">
      <c r="A39" s="88">
        <v>1</v>
      </c>
      <c r="B39" s="99" t="s">
        <v>44</v>
      </c>
      <c r="C39" s="191"/>
      <c r="D39" s="191"/>
      <c r="E39" s="191"/>
      <c r="F39" s="100">
        <f>Přístavba!AE212+Rekonstrukce!AE60+'Venkovní plochy'!AE56</f>
        <v>0</v>
      </c>
      <c r="G39" s="101">
        <f>Přístavba!AF212+Rekonstrukce!AF60+'Venkovní plochy'!AF56</f>
        <v>0</v>
      </c>
      <c r="H39" s="102"/>
      <c r="I39" s="103">
        <f>F39+G39+H39</f>
        <v>0</v>
      </c>
      <c r="J39" s="104" t="str">
        <f>IF(CenaCelkemVypocet=0,"",I39/CenaCelkemVypocet*100)</f>
        <v/>
      </c>
    </row>
    <row r="40" spans="1:10" ht="25.5" customHeight="1" x14ac:dyDescent="0.2">
      <c r="A40" s="88">
        <v>2</v>
      </c>
      <c r="B40" s="105"/>
      <c r="C40" s="192" t="s">
        <v>43</v>
      </c>
      <c r="D40" s="192"/>
      <c r="E40" s="192"/>
      <c r="F40" s="106">
        <f>Přístavba!AE212+Rekonstrukce!AE60+'Venkovní plochy'!AE56</f>
        <v>0</v>
      </c>
      <c r="G40" s="107">
        <f>Přístavba!AF212+Rekonstrukce!AF60+'Venkovní plochy'!AF56</f>
        <v>0</v>
      </c>
      <c r="H40" s="107"/>
      <c r="I40" s="108">
        <f>F40+G40+H40</f>
        <v>0</v>
      </c>
      <c r="J40" s="109" t="str">
        <f>IF(CenaCelkemVypocet=0,"",I40/CenaCelkemVypocet*100)</f>
        <v/>
      </c>
    </row>
    <row r="41" spans="1:10" ht="25.5" customHeight="1" x14ac:dyDescent="0.2">
      <c r="A41" s="88">
        <v>3</v>
      </c>
      <c r="B41" s="110"/>
      <c r="C41" s="191" t="s">
        <v>45</v>
      </c>
      <c r="D41" s="191"/>
      <c r="E41" s="191"/>
      <c r="F41" s="111">
        <f>Přístavba!AE212</f>
        <v>0</v>
      </c>
      <c r="G41" s="102">
        <f>Přístavba!AF212</f>
        <v>0</v>
      </c>
      <c r="H41" s="102"/>
      <c r="I41" s="103">
        <f>F41+G41+H41</f>
        <v>0</v>
      </c>
      <c r="J41" s="104" t="str">
        <f>IF(CenaCelkemVypocet=0,"",I41/CenaCelkemVypocet*100)</f>
        <v/>
      </c>
    </row>
    <row r="42" spans="1:10" ht="25.5" customHeight="1" x14ac:dyDescent="0.2">
      <c r="A42" s="88">
        <v>3</v>
      </c>
      <c r="B42" s="110"/>
      <c r="C42" s="191" t="s">
        <v>46</v>
      </c>
      <c r="D42" s="191"/>
      <c r="E42" s="191"/>
      <c r="F42" s="111">
        <f>Rekonstrukce!AE60</f>
        <v>0</v>
      </c>
      <c r="G42" s="102">
        <f>Rekonstrukce!AF60</f>
        <v>0</v>
      </c>
      <c r="H42" s="102"/>
      <c r="I42" s="103">
        <f>F42+G42+H42</f>
        <v>0</v>
      </c>
      <c r="J42" s="104" t="str">
        <f>IF(CenaCelkemVypocet=0,"",I42/CenaCelkemVypocet*100)</f>
        <v/>
      </c>
    </row>
    <row r="43" spans="1:10" ht="25.5" customHeight="1" x14ac:dyDescent="0.2">
      <c r="A43" s="88">
        <v>3</v>
      </c>
      <c r="B43" s="110"/>
      <c r="C43" s="191" t="s">
        <v>47</v>
      </c>
      <c r="D43" s="191"/>
      <c r="E43" s="191"/>
      <c r="F43" s="111">
        <f>'Venkovní plochy'!AE56</f>
        <v>0</v>
      </c>
      <c r="G43" s="102">
        <f>'Venkovní plochy'!AF56</f>
        <v>0</v>
      </c>
      <c r="H43" s="102"/>
      <c r="I43" s="103">
        <f>F43+G43+H43</f>
        <v>0</v>
      </c>
      <c r="J43" s="104" t="str">
        <f>IF(CenaCelkemVypocet=0,"",I43/CenaCelkemVypocet*100)</f>
        <v/>
      </c>
    </row>
    <row r="44" spans="1:10" ht="25.5" customHeight="1" x14ac:dyDescent="0.2">
      <c r="A44" s="88"/>
      <c r="B44" s="189" t="s">
        <v>48</v>
      </c>
      <c r="C44" s="190"/>
      <c r="D44" s="190"/>
      <c r="E44" s="190"/>
      <c r="F44" s="112">
        <f>SUMIF(A39:A43,"=1",F39:F43)</f>
        <v>0</v>
      </c>
      <c r="G44" s="113">
        <f>SUMIF(A39:A43,"=1",G39:G43)</f>
        <v>0</v>
      </c>
      <c r="H44" s="113">
        <f>SUMIF(A39:A43,"=1",H39:H43)</f>
        <v>0</v>
      </c>
      <c r="I44" s="114">
        <f>SUMIF(A39:A43,"=1",I39:I43)</f>
        <v>0</v>
      </c>
      <c r="J44" s="115">
        <f>SUMIF(A39:A43,"=1",J39:J43)</f>
        <v>0</v>
      </c>
    </row>
    <row r="48" spans="1:10" ht="15.75" x14ac:dyDescent="0.25">
      <c r="B48" s="124" t="s">
        <v>50</v>
      </c>
    </row>
    <row r="50" spans="1:10" ht="25.5" customHeight="1" x14ac:dyDescent="0.2">
      <c r="A50" s="126"/>
      <c r="B50" s="129" t="s">
        <v>18</v>
      </c>
      <c r="C50" s="129" t="s">
        <v>6</v>
      </c>
      <c r="D50" s="130"/>
      <c r="E50" s="130"/>
      <c r="F50" s="131" t="s">
        <v>51</v>
      </c>
      <c r="G50" s="131"/>
      <c r="H50" s="131"/>
      <c r="I50" s="131" t="s">
        <v>31</v>
      </c>
      <c r="J50" s="131" t="s">
        <v>0</v>
      </c>
    </row>
    <row r="51" spans="1:10" ht="36.75" customHeight="1" x14ac:dyDescent="0.2">
      <c r="A51" s="127"/>
      <c r="B51" s="132" t="s">
        <v>52</v>
      </c>
      <c r="C51" s="187" t="s">
        <v>53</v>
      </c>
      <c r="D51" s="188"/>
      <c r="E51" s="188"/>
      <c r="F51" s="138" t="s">
        <v>26</v>
      </c>
      <c r="G51" s="139"/>
      <c r="H51" s="139"/>
      <c r="I51" s="139">
        <f>Přístavba!G8+'Venkovní plochy'!G8</f>
        <v>0</v>
      </c>
      <c r="J51" s="136" t="str">
        <f>IF(I88=0,"",I51/I88*100)</f>
        <v/>
      </c>
    </row>
    <row r="52" spans="1:10" ht="36.75" customHeight="1" x14ac:dyDescent="0.2">
      <c r="A52" s="127"/>
      <c r="B52" s="132" t="s">
        <v>54</v>
      </c>
      <c r="C52" s="187" t="s">
        <v>55</v>
      </c>
      <c r="D52" s="188"/>
      <c r="E52" s="188"/>
      <c r="F52" s="138" t="s">
        <v>26</v>
      </c>
      <c r="G52" s="139"/>
      <c r="H52" s="139"/>
      <c r="I52" s="139">
        <f>Přístavba!G19+'Venkovní plochy'!G19</f>
        <v>0</v>
      </c>
      <c r="J52" s="136" t="str">
        <f>IF(I88=0,"",I52/I88*100)</f>
        <v/>
      </c>
    </row>
    <row r="53" spans="1:10" ht="36.75" customHeight="1" x14ac:dyDescent="0.2">
      <c r="A53" s="127"/>
      <c r="B53" s="132" t="s">
        <v>56</v>
      </c>
      <c r="C53" s="187" t="s">
        <v>57</v>
      </c>
      <c r="D53" s="188"/>
      <c r="E53" s="188"/>
      <c r="F53" s="138" t="s">
        <v>26</v>
      </c>
      <c r="G53" s="139"/>
      <c r="H53" s="139"/>
      <c r="I53" s="139">
        <f>Přístavba!G29+'Venkovní plochy'!G25</f>
        <v>0</v>
      </c>
      <c r="J53" s="136" t="str">
        <f>IF(I88=0,"",I53/I88*100)</f>
        <v/>
      </c>
    </row>
    <row r="54" spans="1:10" ht="36.75" customHeight="1" x14ac:dyDescent="0.2">
      <c r="A54" s="127"/>
      <c r="B54" s="132" t="s">
        <v>56</v>
      </c>
      <c r="C54" s="187" t="s">
        <v>58</v>
      </c>
      <c r="D54" s="188"/>
      <c r="E54" s="188"/>
      <c r="F54" s="138" t="s">
        <v>26</v>
      </c>
      <c r="G54" s="139"/>
      <c r="H54" s="139"/>
      <c r="I54" s="139">
        <f>Rekonstrukce!G8</f>
        <v>0</v>
      </c>
      <c r="J54" s="136" t="str">
        <f>IF(I88=0,"",I54/I88*100)</f>
        <v/>
      </c>
    </row>
    <row r="55" spans="1:10" ht="36.75" customHeight="1" x14ac:dyDescent="0.2">
      <c r="A55" s="127"/>
      <c r="B55" s="132" t="s">
        <v>59</v>
      </c>
      <c r="C55" s="187" t="s">
        <v>60</v>
      </c>
      <c r="D55" s="188"/>
      <c r="E55" s="188"/>
      <c r="F55" s="138" t="s">
        <v>26</v>
      </c>
      <c r="G55" s="139"/>
      <c r="H55" s="139"/>
      <c r="I55" s="139">
        <f>Přístavba!G57+Rekonstrukce!G14</f>
        <v>0</v>
      </c>
      <c r="J55" s="136" t="str">
        <f>IF(I88=0,"",I55/I88*100)</f>
        <v/>
      </c>
    </row>
    <row r="56" spans="1:10" ht="36.75" customHeight="1" x14ac:dyDescent="0.2">
      <c r="A56" s="127"/>
      <c r="B56" s="132" t="s">
        <v>61</v>
      </c>
      <c r="C56" s="187" t="s">
        <v>62</v>
      </c>
      <c r="D56" s="188"/>
      <c r="E56" s="188"/>
      <c r="F56" s="138" t="s">
        <v>26</v>
      </c>
      <c r="G56" s="139"/>
      <c r="H56" s="139"/>
      <c r="I56" s="139">
        <f>Přístavba!G65</f>
        <v>0</v>
      </c>
      <c r="J56" s="136" t="str">
        <f>IF(I88=0,"",I56/I88*100)</f>
        <v/>
      </c>
    </row>
    <row r="57" spans="1:10" ht="36.75" customHeight="1" x14ac:dyDescent="0.2">
      <c r="A57" s="127"/>
      <c r="B57" s="132" t="s">
        <v>63</v>
      </c>
      <c r="C57" s="187" t="s">
        <v>64</v>
      </c>
      <c r="D57" s="188"/>
      <c r="E57" s="188"/>
      <c r="F57" s="138" t="s">
        <v>26</v>
      </c>
      <c r="G57" s="139"/>
      <c r="H57" s="139"/>
      <c r="I57" s="139">
        <f>Přístavba!G68+Rekonstrukce!G16</f>
        <v>0</v>
      </c>
      <c r="J57" s="136" t="str">
        <f>IF(I88=0,"",I57/I88*100)</f>
        <v/>
      </c>
    </row>
    <row r="58" spans="1:10" ht="36.75" customHeight="1" x14ac:dyDescent="0.2">
      <c r="A58" s="127"/>
      <c r="B58" s="132" t="s">
        <v>65</v>
      </c>
      <c r="C58" s="187" t="s">
        <v>66</v>
      </c>
      <c r="D58" s="188"/>
      <c r="E58" s="188"/>
      <c r="F58" s="138" t="s">
        <v>26</v>
      </c>
      <c r="G58" s="139"/>
      <c r="H58" s="139"/>
      <c r="I58" s="139">
        <f>Přístavba!G73</f>
        <v>0</v>
      </c>
      <c r="J58" s="136" t="str">
        <f>IF(I88=0,"",I58/I88*100)</f>
        <v/>
      </c>
    </row>
    <row r="59" spans="1:10" ht="36.75" customHeight="1" x14ac:dyDescent="0.2">
      <c r="A59" s="127"/>
      <c r="B59" s="132" t="s">
        <v>67</v>
      </c>
      <c r="C59" s="187" t="s">
        <v>68</v>
      </c>
      <c r="D59" s="188"/>
      <c r="E59" s="188"/>
      <c r="F59" s="138" t="s">
        <v>26</v>
      </c>
      <c r="G59" s="139"/>
      <c r="H59" s="139"/>
      <c r="I59" s="139">
        <f>Přístavba!G79+'Venkovní plochy'!G29</f>
        <v>0</v>
      </c>
      <c r="J59" s="136" t="str">
        <f>IF(I88=0,"",I59/I88*100)</f>
        <v/>
      </c>
    </row>
    <row r="60" spans="1:10" ht="36.75" customHeight="1" x14ac:dyDescent="0.2">
      <c r="A60" s="127"/>
      <c r="B60" s="132" t="s">
        <v>69</v>
      </c>
      <c r="C60" s="187" t="s">
        <v>70</v>
      </c>
      <c r="D60" s="188"/>
      <c r="E60" s="188"/>
      <c r="F60" s="138" t="s">
        <v>26</v>
      </c>
      <c r="G60" s="139"/>
      <c r="H60" s="139"/>
      <c r="I60" s="139">
        <f>Přístavba!G88+Rekonstrukce!G19</f>
        <v>0</v>
      </c>
      <c r="J60" s="136" t="str">
        <f>IF(I88=0,"",I60/I88*100)</f>
        <v/>
      </c>
    </row>
    <row r="61" spans="1:10" ht="36.75" customHeight="1" x14ac:dyDescent="0.2">
      <c r="A61" s="127"/>
      <c r="B61" s="132" t="s">
        <v>71</v>
      </c>
      <c r="C61" s="187" t="s">
        <v>72</v>
      </c>
      <c r="D61" s="188"/>
      <c r="E61" s="188"/>
      <c r="F61" s="138" t="s">
        <v>26</v>
      </c>
      <c r="G61" s="139"/>
      <c r="H61" s="139"/>
      <c r="I61" s="139">
        <f>'Venkovní plochy'!G35</f>
        <v>0</v>
      </c>
      <c r="J61" s="136" t="str">
        <f>IF(I88=0,"",I61/I88*100)</f>
        <v/>
      </c>
    </row>
    <row r="62" spans="1:10" ht="36.75" customHeight="1" x14ac:dyDescent="0.2">
      <c r="A62" s="127"/>
      <c r="B62" s="132" t="s">
        <v>73</v>
      </c>
      <c r="C62" s="187" t="s">
        <v>74</v>
      </c>
      <c r="D62" s="188"/>
      <c r="E62" s="188"/>
      <c r="F62" s="138" t="s">
        <v>26</v>
      </c>
      <c r="G62" s="139"/>
      <c r="H62" s="139"/>
      <c r="I62" s="139">
        <f>'Venkovní plochy'!G38</f>
        <v>0</v>
      </c>
      <c r="J62" s="136" t="str">
        <f>IF(I88=0,"",I62/I88*100)</f>
        <v/>
      </c>
    </row>
    <row r="63" spans="1:10" ht="36.75" customHeight="1" x14ac:dyDescent="0.2">
      <c r="A63" s="127"/>
      <c r="B63" s="132" t="s">
        <v>75</v>
      </c>
      <c r="C63" s="187" t="s">
        <v>76</v>
      </c>
      <c r="D63" s="188"/>
      <c r="E63" s="188"/>
      <c r="F63" s="138" t="s">
        <v>26</v>
      </c>
      <c r="G63" s="139"/>
      <c r="H63" s="139"/>
      <c r="I63" s="139">
        <f>Přístavba!G107+Rekonstrukce!G24</f>
        <v>0</v>
      </c>
      <c r="J63" s="136" t="str">
        <f>IF(I88=0,"",I63/I88*100)</f>
        <v/>
      </c>
    </row>
    <row r="64" spans="1:10" ht="36.75" customHeight="1" x14ac:dyDescent="0.2">
      <c r="A64" s="127"/>
      <c r="B64" s="132" t="s">
        <v>77</v>
      </c>
      <c r="C64" s="187" t="s">
        <v>78</v>
      </c>
      <c r="D64" s="188"/>
      <c r="E64" s="188"/>
      <c r="F64" s="138" t="s">
        <v>26</v>
      </c>
      <c r="G64" s="139"/>
      <c r="H64" s="139"/>
      <c r="I64" s="139">
        <f>Přístavba!G109+Rekonstrukce!G26</f>
        <v>0</v>
      </c>
      <c r="J64" s="136" t="str">
        <f>IF(I88=0,"",I64/I88*100)</f>
        <v/>
      </c>
    </row>
    <row r="65" spans="1:10" ht="36.75" customHeight="1" x14ac:dyDescent="0.2">
      <c r="A65" s="127"/>
      <c r="B65" s="132" t="s">
        <v>79</v>
      </c>
      <c r="C65" s="187" t="s">
        <v>80</v>
      </c>
      <c r="D65" s="188"/>
      <c r="E65" s="188"/>
      <c r="F65" s="138" t="s">
        <v>26</v>
      </c>
      <c r="G65" s="139"/>
      <c r="H65" s="139"/>
      <c r="I65" s="139">
        <f>Přístavba!G116+Rekonstrukce!G28+'Venkovní plochy'!G40</f>
        <v>0</v>
      </c>
      <c r="J65" s="136" t="str">
        <f>IF(I88=0,"",I65/I88*100)</f>
        <v/>
      </c>
    </row>
    <row r="66" spans="1:10" ht="36.75" customHeight="1" x14ac:dyDescent="0.2">
      <c r="A66" s="127"/>
      <c r="B66" s="132" t="s">
        <v>81</v>
      </c>
      <c r="C66" s="187" t="s">
        <v>82</v>
      </c>
      <c r="D66" s="188"/>
      <c r="E66" s="188"/>
      <c r="F66" s="138" t="s">
        <v>26</v>
      </c>
      <c r="G66" s="139"/>
      <c r="H66" s="139"/>
      <c r="I66" s="139">
        <f>Přístavba!G118+'Venkovní plochy'!G42</f>
        <v>0</v>
      </c>
      <c r="J66" s="136" t="str">
        <f>IF(I88=0,"",I66/I88*100)</f>
        <v/>
      </c>
    </row>
    <row r="67" spans="1:10" ht="36.75" customHeight="1" x14ac:dyDescent="0.2">
      <c r="A67" s="127"/>
      <c r="B67" s="132" t="s">
        <v>83</v>
      </c>
      <c r="C67" s="187" t="s">
        <v>84</v>
      </c>
      <c r="D67" s="188"/>
      <c r="E67" s="188"/>
      <c r="F67" s="138" t="s">
        <v>27</v>
      </c>
      <c r="G67" s="139"/>
      <c r="H67" s="139"/>
      <c r="I67" s="139">
        <f>Přístavba!G120+Rekonstrukce!G36</f>
        <v>0</v>
      </c>
      <c r="J67" s="136" t="str">
        <f>IF(I88=0,"",I67/I88*100)</f>
        <v/>
      </c>
    </row>
    <row r="68" spans="1:10" ht="36.75" customHeight="1" x14ac:dyDescent="0.2">
      <c r="A68" s="127"/>
      <c r="B68" s="132" t="s">
        <v>85</v>
      </c>
      <c r="C68" s="187" t="s">
        <v>86</v>
      </c>
      <c r="D68" s="188"/>
      <c r="E68" s="188"/>
      <c r="F68" s="138" t="s">
        <v>27</v>
      </c>
      <c r="G68" s="139"/>
      <c r="H68" s="139"/>
      <c r="I68" s="139">
        <f>Přístavba!G131</f>
        <v>0</v>
      </c>
      <c r="J68" s="136" t="str">
        <f>IF(I88=0,"",I68/I88*100)</f>
        <v/>
      </c>
    </row>
    <row r="69" spans="1:10" ht="36.75" customHeight="1" x14ac:dyDescent="0.2">
      <c r="A69" s="127"/>
      <c r="B69" s="132" t="s">
        <v>87</v>
      </c>
      <c r="C69" s="187" t="s">
        <v>88</v>
      </c>
      <c r="D69" s="188"/>
      <c r="E69" s="188"/>
      <c r="F69" s="138" t="s">
        <v>27</v>
      </c>
      <c r="G69" s="139"/>
      <c r="H69" s="139"/>
      <c r="I69" s="139">
        <f>Přístavba!G135</f>
        <v>0</v>
      </c>
      <c r="J69" s="136" t="str">
        <f>IF(I88=0,"",I69/I88*100)</f>
        <v/>
      </c>
    </row>
    <row r="70" spans="1:10" ht="36.75" customHeight="1" x14ac:dyDescent="0.2">
      <c r="A70" s="127"/>
      <c r="B70" s="132" t="s">
        <v>89</v>
      </c>
      <c r="C70" s="187" t="s">
        <v>90</v>
      </c>
      <c r="D70" s="188"/>
      <c r="E70" s="188"/>
      <c r="F70" s="138" t="s">
        <v>27</v>
      </c>
      <c r="G70" s="139"/>
      <c r="H70" s="139"/>
      <c r="I70" s="139">
        <f>Přístavba!G155</f>
        <v>0</v>
      </c>
      <c r="J70" s="136" t="str">
        <f>IF(I88=0,"",I70/I88*100)</f>
        <v/>
      </c>
    </row>
    <row r="71" spans="1:10" ht="36.75" customHeight="1" x14ac:dyDescent="0.2">
      <c r="A71" s="127"/>
      <c r="B71" s="132" t="s">
        <v>91</v>
      </c>
      <c r="C71" s="187" t="s">
        <v>92</v>
      </c>
      <c r="D71" s="188"/>
      <c r="E71" s="188"/>
      <c r="F71" s="138" t="s">
        <v>27</v>
      </c>
      <c r="G71" s="139"/>
      <c r="H71" s="139"/>
      <c r="I71" s="139">
        <f>Přístavba!G157</f>
        <v>0</v>
      </c>
      <c r="J71" s="136" t="str">
        <f>IF(I88=0,"",I71/I88*100)</f>
        <v/>
      </c>
    </row>
    <row r="72" spans="1:10" ht="36.75" customHeight="1" x14ac:dyDescent="0.2">
      <c r="A72" s="127"/>
      <c r="B72" s="132" t="s">
        <v>93</v>
      </c>
      <c r="C72" s="187" t="s">
        <v>94</v>
      </c>
      <c r="D72" s="188"/>
      <c r="E72" s="188"/>
      <c r="F72" s="138" t="s">
        <v>27</v>
      </c>
      <c r="G72" s="139"/>
      <c r="H72" s="139"/>
      <c r="I72" s="139">
        <f>Přístavba!G159</f>
        <v>0</v>
      </c>
      <c r="J72" s="136" t="str">
        <f>IF(I88=0,"",I72/I88*100)</f>
        <v/>
      </c>
    </row>
    <row r="73" spans="1:10" ht="36.75" customHeight="1" x14ac:dyDescent="0.2">
      <c r="A73" s="127"/>
      <c r="B73" s="132" t="s">
        <v>95</v>
      </c>
      <c r="C73" s="187" t="s">
        <v>96</v>
      </c>
      <c r="D73" s="188"/>
      <c r="E73" s="188"/>
      <c r="F73" s="138" t="s">
        <v>27</v>
      </c>
      <c r="G73" s="139"/>
      <c r="H73" s="139"/>
      <c r="I73" s="139">
        <f>Přístavba!G161</f>
        <v>0</v>
      </c>
      <c r="J73" s="136" t="str">
        <f>IF(I88=0,"",I73/I88*100)</f>
        <v/>
      </c>
    </row>
    <row r="74" spans="1:10" ht="36.75" customHeight="1" x14ac:dyDescent="0.2">
      <c r="A74" s="127"/>
      <c r="B74" s="132" t="s">
        <v>97</v>
      </c>
      <c r="C74" s="187" t="s">
        <v>98</v>
      </c>
      <c r="D74" s="188"/>
      <c r="E74" s="188"/>
      <c r="F74" s="138" t="s">
        <v>27</v>
      </c>
      <c r="G74" s="139"/>
      <c r="H74" s="139"/>
      <c r="I74" s="139">
        <f>Přístavba!G163</f>
        <v>0</v>
      </c>
      <c r="J74" s="136" t="str">
        <f>IF(I88=0,"",I74/I88*100)</f>
        <v/>
      </c>
    </row>
    <row r="75" spans="1:10" ht="36.75" customHeight="1" x14ac:dyDescent="0.2">
      <c r="A75" s="127"/>
      <c r="B75" s="132" t="s">
        <v>99</v>
      </c>
      <c r="C75" s="187" t="s">
        <v>100</v>
      </c>
      <c r="D75" s="188"/>
      <c r="E75" s="188"/>
      <c r="F75" s="138" t="s">
        <v>27</v>
      </c>
      <c r="G75" s="139"/>
      <c r="H75" s="139"/>
      <c r="I75" s="139">
        <f>Přístavba!G165</f>
        <v>0</v>
      </c>
      <c r="J75" s="136" t="str">
        <f>IF(I88=0,"",I75/I88*100)</f>
        <v/>
      </c>
    </row>
    <row r="76" spans="1:10" ht="36.75" customHeight="1" x14ac:dyDescent="0.2">
      <c r="A76" s="127"/>
      <c r="B76" s="132" t="s">
        <v>101</v>
      </c>
      <c r="C76" s="187" t="s">
        <v>102</v>
      </c>
      <c r="D76" s="188"/>
      <c r="E76" s="188"/>
      <c r="F76" s="138" t="s">
        <v>27</v>
      </c>
      <c r="G76" s="139"/>
      <c r="H76" s="139"/>
      <c r="I76" s="139">
        <f>Přístavba!G168</f>
        <v>0</v>
      </c>
      <c r="J76" s="136" t="str">
        <f>IF(I88=0,"",I76/I88*100)</f>
        <v/>
      </c>
    </row>
    <row r="77" spans="1:10" ht="36.75" customHeight="1" x14ac:dyDescent="0.2">
      <c r="A77" s="127"/>
      <c r="B77" s="132" t="s">
        <v>103</v>
      </c>
      <c r="C77" s="187" t="s">
        <v>104</v>
      </c>
      <c r="D77" s="188"/>
      <c r="E77" s="188"/>
      <c r="F77" s="138" t="s">
        <v>27</v>
      </c>
      <c r="G77" s="139"/>
      <c r="H77" s="139"/>
      <c r="I77" s="139">
        <f>Přístavba!G175</f>
        <v>0</v>
      </c>
      <c r="J77" s="136" t="str">
        <f>IF(I88=0,"",I77/I88*100)</f>
        <v/>
      </c>
    </row>
    <row r="78" spans="1:10" ht="36.75" customHeight="1" x14ac:dyDescent="0.2">
      <c r="A78" s="127"/>
      <c r="B78" s="132" t="s">
        <v>105</v>
      </c>
      <c r="C78" s="187" t="s">
        <v>106</v>
      </c>
      <c r="D78" s="188"/>
      <c r="E78" s="188"/>
      <c r="F78" s="138" t="s">
        <v>27</v>
      </c>
      <c r="G78" s="139"/>
      <c r="H78" s="139"/>
      <c r="I78" s="139">
        <f>Přístavba!G178+Rekonstrukce!G39</f>
        <v>0</v>
      </c>
      <c r="J78" s="136" t="str">
        <f>IF(I88=0,"",I78/I88*100)</f>
        <v/>
      </c>
    </row>
    <row r="79" spans="1:10" ht="36.75" customHeight="1" x14ac:dyDescent="0.2">
      <c r="A79" s="127"/>
      <c r="B79" s="132" t="s">
        <v>107</v>
      </c>
      <c r="C79" s="187" t="s">
        <v>108</v>
      </c>
      <c r="D79" s="188"/>
      <c r="E79" s="188"/>
      <c r="F79" s="138" t="s">
        <v>27</v>
      </c>
      <c r="G79" s="139"/>
      <c r="H79" s="139"/>
      <c r="I79" s="139">
        <f>Přístavba!G183</f>
        <v>0</v>
      </c>
      <c r="J79" s="136" t="str">
        <f>IF(I88=0,"",I79/I88*100)</f>
        <v/>
      </c>
    </row>
    <row r="80" spans="1:10" ht="36.75" customHeight="1" x14ac:dyDescent="0.2">
      <c r="A80" s="127"/>
      <c r="B80" s="132" t="s">
        <v>109</v>
      </c>
      <c r="C80" s="187" t="s">
        <v>110</v>
      </c>
      <c r="D80" s="188"/>
      <c r="E80" s="188"/>
      <c r="F80" s="138" t="s">
        <v>27</v>
      </c>
      <c r="G80" s="139"/>
      <c r="H80" s="139"/>
      <c r="I80" s="139">
        <f>Přístavba!G185</f>
        <v>0</v>
      </c>
      <c r="J80" s="136" t="str">
        <f>IF(I88=0,"",I80/I88*100)</f>
        <v/>
      </c>
    </row>
    <row r="81" spans="1:10" ht="36.75" customHeight="1" x14ac:dyDescent="0.2">
      <c r="A81" s="127"/>
      <c r="B81" s="132" t="s">
        <v>111</v>
      </c>
      <c r="C81" s="187" t="s">
        <v>112</v>
      </c>
      <c r="D81" s="188"/>
      <c r="E81" s="188"/>
      <c r="F81" s="138" t="s">
        <v>27</v>
      </c>
      <c r="G81" s="139"/>
      <c r="H81" s="139"/>
      <c r="I81" s="139">
        <f>Přístavba!G193+Rekonstrukce!G46</f>
        <v>0</v>
      </c>
      <c r="J81" s="136" t="str">
        <f>IF(I88=0,"",I81/I88*100)</f>
        <v/>
      </c>
    </row>
    <row r="82" spans="1:10" ht="36.75" customHeight="1" x14ac:dyDescent="0.2">
      <c r="A82" s="127"/>
      <c r="B82" s="132" t="s">
        <v>113</v>
      </c>
      <c r="C82" s="187" t="s">
        <v>114</v>
      </c>
      <c r="D82" s="188"/>
      <c r="E82" s="188"/>
      <c r="F82" s="138" t="s">
        <v>27</v>
      </c>
      <c r="G82" s="139"/>
      <c r="H82" s="139"/>
      <c r="I82" s="139">
        <f>Rekonstrukce!G48</f>
        <v>0</v>
      </c>
      <c r="J82" s="136" t="str">
        <f>IF(I88=0,"",I82/I88*100)</f>
        <v/>
      </c>
    </row>
    <row r="83" spans="1:10" ht="36.75" customHeight="1" x14ac:dyDescent="0.2">
      <c r="A83" s="127"/>
      <c r="B83" s="132" t="s">
        <v>115</v>
      </c>
      <c r="C83" s="187" t="s">
        <v>116</v>
      </c>
      <c r="D83" s="188"/>
      <c r="E83" s="188"/>
      <c r="F83" s="138" t="s">
        <v>27</v>
      </c>
      <c r="G83" s="139"/>
      <c r="H83" s="139"/>
      <c r="I83" s="139">
        <f>Přístavba!G195+Rekonstrukce!G50</f>
        <v>0</v>
      </c>
      <c r="J83" s="136" t="str">
        <f>IF(I88=0,"",I83/I88*100)</f>
        <v/>
      </c>
    </row>
    <row r="84" spans="1:10" ht="36.75" customHeight="1" x14ac:dyDescent="0.2">
      <c r="A84" s="127"/>
      <c r="B84" s="132" t="s">
        <v>117</v>
      </c>
      <c r="C84" s="187" t="s">
        <v>118</v>
      </c>
      <c r="D84" s="188"/>
      <c r="E84" s="188"/>
      <c r="F84" s="138" t="s">
        <v>27</v>
      </c>
      <c r="G84" s="139"/>
      <c r="H84" s="139"/>
      <c r="I84" s="139">
        <f>Přístavba!G197+'Venkovní plochy'!G44</f>
        <v>0</v>
      </c>
      <c r="J84" s="136" t="str">
        <f>IF(I88=0,"",I84/I88*100)</f>
        <v/>
      </c>
    </row>
    <row r="85" spans="1:10" ht="36.75" customHeight="1" x14ac:dyDescent="0.2">
      <c r="A85" s="127"/>
      <c r="B85" s="132" t="s">
        <v>119</v>
      </c>
      <c r="C85" s="187" t="s">
        <v>120</v>
      </c>
      <c r="D85" s="188"/>
      <c r="E85" s="188"/>
      <c r="F85" s="138" t="s">
        <v>28</v>
      </c>
      <c r="G85" s="139"/>
      <c r="H85" s="139"/>
      <c r="I85" s="139">
        <f>Přístavba!G207</f>
        <v>0</v>
      </c>
      <c r="J85" s="136" t="str">
        <f>IF(I88=0,"",I85/I88*100)</f>
        <v/>
      </c>
    </row>
    <row r="86" spans="1:10" ht="36.75" customHeight="1" x14ac:dyDescent="0.2">
      <c r="A86" s="127"/>
      <c r="B86" s="132" t="s">
        <v>121</v>
      </c>
      <c r="C86" s="187" t="s">
        <v>122</v>
      </c>
      <c r="D86" s="188"/>
      <c r="E86" s="188"/>
      <c r="F86" s="138" t="s">
        <v>123</v>
      </c>
      <c r="G86" s="139"/>
      <c r="H86" s="139"/>
      <c r="I86" s="139">
        <f>Rekonstrukce!G52+'Venkovní plochy'!G48</f>
        <v>0</v>
      </c>
      <c r="J86" s="136" t="str">
        <f>IF(I88=0,"",I86/I88*100)</f>
        <v/>
      </c>
    </row>
    <row r="87" spans="1:10" ht="36.75" customHeight="1" x14ac:dyDescent="0.2">
      <c r="A87" s="127"/>
      <c r="B87" s="132" t="s">
        <v>124</v>
      </c>
      <c r="C87" s="187" t="s">
        <v>29</v>
      </c>
      <c r="D87" s="188"/>
      <c r="E87" s="188"/>
      <c r="F87" s="138" t="s">
        <v>124</v>
      </c>
      <c r="G87" s="139"/>
      <c r="H87" s="139"/>
      <c r="I87" s="139">
        <f>Přístavba!G209+Rekonstrukce!G57+'Venkovní plochy'!G53</f>
        <v>0</v>
      </c>
      <c r="J87" s="136" t="str">
        <f>IF(I88=0,"",I87/I88*100)</f>
        <v/>
      </c>
    </row>
    <row r="88" spans="1:10" ht="25.5" customHeight="1" x14ac:dyDescent="0.2">
      <c r="A88" s="128"/>
      <c r="B88" s="133" t="s">
        <v>1</v>
      </c>
      <c r="C88" s="134"/>
      <c r="D88" s="135"/>
      <c r="E88" s="135"/>
      <c r="F88" s="140"/>
      <c r="G88" s="141"/>
      <c r="H88" s="141"/>
      <c r="I88" s="141">
        <f>SUM(I51:I87)</f>
        <v>0</v>
      </c>
      <c r="J88" s="137">
        <f>SUM(J51:J87)</f>
        <v>0</v>
      </c>
    </row>
    <row r="89" spans="1:10" x14ac:dyDescent="0.2">
      <c r="F89" s="86"/>
      <c r="G89" s="86"/>
      <c r="H89" s="86"/>
      <c r="I89" s="86"/>
      <c r="J89" s="87"/>
    </row>
    <row r="90" spans="1:10" x14ac:dyDescent="0.2">
      <c r="F90" s="86"/>
      <c r="G90" s="86"/>
      <c r="H90" s="86"/>
      <c r="I90" s="86"/>
      <c r="J90" s="87"/>
    </row>
    <row r="91" spans="1:10" x14ac:dyDescent="0.2">
      <c r="F91" s="86"/>
      <c r="G91" s="86"/>
      <c r="H91" s="86"/>
      <c r="I91" s="86"/>
      <c r="J91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B44:E44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5:E85"/>
    <mergeCell ref="C86:E86"/>
    <mergeCell ref="C87:E87"/>
    <mergeCell ref="C80:E80"/>
    <mergeCell ref="C81:E81"/>
    <mergeCell ref="C82:E82"/>
    <mergeCell ref="C83:E83"/>
    <mergeCell ref="C84:E8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7" t="s">
        <v>7</v>
      </c>
      <c r="B1" s="237"/>
      <c r="C1" s="238"/>
      <c r="D1" s="237"/>
      <c r="E1" s="237"/>
      <c r="F1" s="237"/>
      <c r="G1" s="237"/>
    </row>
    <row r="2" spans="1:7" ht="24.95" customHeight="1" x14ac:dyDescent="0.2">
      <c r="A2" s="50" t="s">
        <v>8</v>
      </c>
      <c r="B2" s="49"/>
      <c r="C2" s="239"/>
      <c r="D2" s="239"/>
      <c r="E2" s="239"/>
      <c r="F2" s="239"/>
      <c r="G2" s="240"/>
    </row>
    <row r="3" spans="1:7" ht="24.95" customHeight="1" x14ac:dyDescent="0.2">
      <c r="A3" s="50" t="s">
        <v>9</v>
      </c>
      <c r="B3" s="49"/>
      <c r="C3" s="239"/>
      <c r="D3" s="239"/>
      <c r="E3" s="239"/>
      <c r="F3" s="239"/>
      <c r="G3" s="240"/>
    </row>
    <row r="4" spans="1:7" ht="24.95" customHeight="1" x14ac:dyDescent="0.2">
      <c r="A4" s="50" t="s">
        <v>10</v>
      </c>
      <c r="B4" s="49"/>
      <c r="C4" s="239"/>
      <c r="D4" s="239"/>
      <c r="E4" s="239"/>
      <c r="F4" s="239"/>
      <c r="G4" s="24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191" activePane="bottomLeft" state="frozen"/>
      <selection pane="bottomLeft" activeCell="D76" sqref="D76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1" t="s">
        <v>7</v>
      </c>
      <c r="B1" s="241"/>
      <c r="C1" s="241"/>
      <c r="D1" s="241"/>
      <c r="E1" s="241"/>
      <c r="F1" s="241"/>
      <c r="G1" s="241"/>
      <c r="AG1" t="s">
        <v>126</v>
      </c>
    </row>
    <row r="2" spans="1:60" ht="24.95" customHeight="1" x14ac:dyDescent="0.2">
      <c r="A2" s="143" t="s">
        <v>8</v>
      </c>
      <c r="B2" s="49"/>
      <c r="C2" s="242" t="s">
        <v>43</v>
      </c>
      <c r="D2" s="243"/>
      <c r="E2" s="243"/>
      <c r="F2" s="243"/>
      <c r="G2" s="244"/>
      <c r="AG2" t="s">
        <v>127</v>
      </c>
    </row>
    <row r="3" spans="1:60" ht="24.95" customHeight="1" x14ac:dyDescent="0.2">
      <c r="A3" s="143" t="s">
        <v>9</v>
      </c>
      <c r="B3" s="49"/>
      <c r="C3" s="242" t="s">
        <v>43</v>
      </c>
      <c r="D3" s="243"/>
      <c r="E3" s="243"/>
      <c r="F3" s="243"/>
      <c r="G3" s="244"/>
      <c r="AC3" s="125" t="s">
        <v>127</v>
      </c>
      <c r="AG3" t="s">
        <v>128</v>
      </c>
    </row>
    <row r="4" spans="1:60" ht="24.95" customHeight="1" x14ac:dyDescent="0.2">
      <c r="A4" s="144" t="s">
        <v>10</v>
      </c>
      <c r="B4" s="145"/>
      <c r="C4" s="245" t="s">
        <v>45</v>
      </c>
      <c r="D4" s="246"/>
      <c r="E4" s="246"/>
      <c r="F4" s="246"/>
      <c r="G4" s="247"/>
      <c r="AG4" t="s">
        <v>129</v>
      </c>
    </row>
    <row r="5" spans="1:60" x14ac:dyDescent="0.2">
      <c r="D5" s="10"/>
    </row>
    <row r="6" spans="1:60" ht="38.25" x14ac:dyDescent="0.2">
      <c r="A6" s="147" t="s">
        <v>130</v>
      </c>
      <c r="B6" s="149" t="s">
        <v>131</v>
      </c>
      <c r="C6" s="149" t="s">
        <v>132</v>
      </c>
      <c r="D6" s="148" t="s">
        <v>133</v>
      </c>
      <c r="E6" s="147" t="s">
        <v>134</v>
      </c>
      <c r="F6" s="146" t="s">
        <v>135</v>
      </c>
      <c r="G6" s="147" t="s">
        <v>31</v>
      </c>
      <c r="H6" s="150" t="s">
        <v>32</v>
      </c>
      <c r="I6" s="150" t="s">
        <v>136</v>
      </c>
      <c r="J6" s="150" t="s">
        <v>33</v>
      </c>
      <c r="K6" s="150" t="s">
        <v>137</v>
      </c>
      <c r="L6" s="150" t="s">
        <v>138</v>
      </c>
      <c r="M6" s="150" t="s">
        <v>139</v>
      </c>
      <c r="N6" s="150" t="s">
        <v>140</v>
      </c>
      <c r="O6" s="150" t="s">
        <v>141</v>
      </c>
      <c r="P6" s="150" t="s">
        <v>142</v>
      </c>
      <c r="Q6" s="150" t="s">
        <v>143</v>
      </c>
      <c r="R6" s="150" t="s">
        <v>144</v>
      </c>
      <c r="S6" s="150" t="s">
        <v>145</v>
      </c>
      <c r="T6" s="150" t="s">
        <v>146</v>
      </c>
      <c r="U6" s="150" t="s">
        <v>147</v>
      </c>
      <c r="V6" s="150" t="s">
        <v>148</v>
      </c>
      <c r="W6" s="150" t="s">
        <v>149</v>
      </c>
      <c r="X6" s="150" t="s">
        <v>150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1" t="s">
        <v>151</v>
      </c>
      <c r="B8" s="162" t="s">
        <v>52</v>
      </c>
      <c r="C8" s="180" t="s">
        <v>53</v>
      </c>
      <c r="D8" s="163"/>
      <c r="E8" s="164"/>
      <c r="F8" s="165"/>
      <c r="G8" s="166">
        <f>SUMIF(AG9:AG18,"&lt;&gt;NOR",G9:G18)</f>
        <v>0</v>
      </c>
      <c r="H8" s="160"/>
      <c r="I8" s="160">
        <f>SUM(I9:I18)</f>
        <v>0</v>
      </c>
      <c r="J8" s="160"/>
      <c r="K8" s="160">
        <f>SUM(K9:K18)</f>
        <v>0</v>
      </c>
      <c r="L8" s="160"/>
      <c r="M8" s="160">
        <f>SUM(M9:M18)</f>
        <v>0</v>
      </c>
      <c r="N8" s="160"/>
      <c r="O8" s="160">
        <f>SUM(O9:O18)</f>
        <v>0</v>
      </c>
      <c r="P8" s="160"/>
      <c r="Q8" s="160">
        <f>SUM(Q9:Q18)</f>
        <v>0</v>
      </c>
      <c r="R8" s="160"/>
      <c r="S8" s="160"/>
      <c r="T8" s="160"/>
      <c r="U8" s="160"/>
      <c r="V8" s="160">
        <f>SUM(V9:V18)</f>
        <v>179.11</v>
      </c>
      <c r="W8" s="160"/>
      <c r="X8" s="160"/>
      <c r="AG8" t="s">
        <v>152</v>
      </c>
    </row>
    <row r="9" spans="1:60" outlineLevel="1" x14ac:dyDescent="0.2">
      <c r="A9" s="173">
        <v>1</v>
      </c>
      <c r="B9" s="174" t="s">
        <v>153</v>
      </c>
      <c r="C9" s="181" t="s">
        <v>154</v>
      </c>
      <c r="D9" s="175" t="s">
        <v>155</v>
      </c>
      <c r="E9" s="176">
        <v>50.777999999999999</v>
      </c>
      <c r="F9" s="177"/>
      <c r="G9" s="178">
        <f t="shared" ref="G9:G18" si="0">ROUND(E9*F9,2)</f>
        <v>0</v>
      </c>
      <c r="H9" s="159"/>
      <c r="I9" s="158">
        <f t="shared" ref="I9:I18" si="1">ROUND(E9*H9,2)</f>
        <v>0</v>
      </c>
      <c r="J9" s="159"/>
      <c r="K9" s="158">
        <f t="shared" ref="K9:K18" si="2">ROUND(E9*J9,2)</f>
        <v>0</v>
      </c>
      <c r="L9" s="158">
        <v>21</v>
      </c>
      <c r="M9" s="158">
        <f t="shared" ref="M9:M18" si="3">G9*(1+L9/100)</f>
        <v>0</v>
      </c>
      <c r="N9" s="158">
        <v>0</v>
      </c>
      <c r="O9" s="158">
        <f t="shared" ref="O9:O18" si="4">ROUND(E9*N9,2)</f>
        <v>0</v>
      </c>
      <c r="P9" s="158">
        <v>0</v>
      </c>
      <c r="Q9" s="158">
        <f t="shared" ref="Q9:Q18" si="5">ROUND(E9*P9,2)</f>
        <v>0</v>
      </c>
      <c r="R9" s="158"/>
      <c r="S9" s="158" t="s">
        <v>156</v>
      </c>
      <c r="T9" s="158" t="s">
        <v>156</v>
      </c>
      <c r="U9" s="158">
        <v>1.34E-2</v>
      </c>
      <c r="V9" s="158">
        <f t="shared" ref="V9:V18" si="6">ROUND(E9*U9,2)</f>
        <v>0.68</v>
      </c>
      <c r="W9" s="158"/>
      <c r="X9" s="158" t="s">
        <v>157</v>
      </c>
      <c r="Y9" s="151"/>
      <c r="Z9" s="151"/>
      <c r="AA9" s="151"/>
      <c r="AB9" s="151"/>
      <c r="AC9" s="151"/>
      <c r="AD9" s="151"/>
      <c r="AE9" s="151"/>
      <c r="AF9" s="151"/>
      <c r="AG9" s="151" t="s">
        <v>158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3">
        <v>2</v>
      </c>
      <c r="B10" s="174" t="s">
        <v>159</v>
      </c>
      <c r="C10" s="181" t="s">
        <v>160</v>
      </c>
      <c r="D10" s="175" t="s">
        <v>155</v>
      </c>
      <c r="E10" s="176">
        <v>132.28200000000001</v>
      </c>
      <c r="F10" s="177"/>
      <c r="G10" s="178">
        <f t="shared" si="0"/>
        <v>0</v>
      </c>
      <c r="H10" s="159"/>
      <c r="I10" s="158">
        <f t="shared" si="1"/>
        <v>0</v>
      </c>
      <c r="J10" s="159"/>
      <c r="K10" s="158">
        <f t="shared" si="2"/>
        <v>0</v>
      </c>
      <c r="L10" s="158">
        <v>21</v>
      </c>
      <c r="M10" s="158">
        <f t="shared" si="3"/>
        <v>0</v>
      </c>
      <c r="N10" s="158">
        <v>0</v>
      </c>
      <c r="O10" s="158">
        <f t="shared" si="4"/>
        <v>0</v>
      </c>
      <c r="P10" s="158">
        <v>0</v>
      </c>
      <c r="Q10" s="158">
        <f t="shared" si="5"/>
        <v>0</v>
      </c>
      <c r="R10" s="158"/>
      <c r="S10" s="158" t="s">
        <v>156</v>
      </c>
      <c r="T10" s="158" t="s">
        <v>156</v>
      </c>
      <c r="U10" s="158">
        <v>0.16</v>
      </c>
      <c r="V10" s="158">
        <f t="shared" si="6"/>
        <v>21.17</v>
      </c>
      <c r="W10" s="158"/>
      <c r="X10" s="158" t="s">
        <v>157</v>
      </c>
      <c r="Y10" s="151"/>
      <c r="Z10" s="151"/>
      <c r="AA10" s="151"/>
      <c r="AB10" s="151"/>
      <c r="AC10" s="151"/>
      <c r="AD10" s="151"/>
      <c r="AE10" s="151"/>
      <c r="AF10" s="151"/>
      <c r="AG10" s="151" t="s">
        <v>158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3">
        <v>3</v>
      </c>
      <c r="B11" s="174" t="s">
        <v>161</v>
      </c>
      <c r="C11" s="181" t="s">
        <v>162</v>
      </c>
      <c r="D11" s="175" t="s">
        <v>155</v>
      </c>
      <c r="E11" s="176">
        <v>132.28200000000001</v>
      </c>
      <c r="F11" s="177"/>
      <c r="G11" s="178">
        <f t="shared" si="0"/>
        <v>0</v>
      </c>
      <c r="H11" s="159"/>
      <c r="I11" s="158">
        <f t="shared" si="1"/>
        <v>0</v>
      </c>
      <c r="J11" s="159"/>
      <c r="K11" s="158">
        <f t="shared" si="2"/>
        <v>0</v>
      </c>
      <c r="L11" s="158">
        <v>21</v>
      </c>
      <c r="M11" s="158">
        <f t="shared" si="3"/>
        <v>0</v>
      </c>
      <c r="N11" s="158">
        <v>0</v>
      </c>
      <c r="O11" s="158">
        <f t="shared" si="4"/>
        <v>0</v>
      </c>
      <c r="P11" s="158">
        <v>0</v>
      </c>
      <c r="Q11" s="158">
        <f t="shared" si="5"/>
        <v>0</v>
      </c>
      <c r="R11" s="158"/>
      <c r="S11" s="158" t="s">
        <v>156</v>
      </c>
      <c r="T11" s="158" t="s">
        <v>156</v>
      </c>
      <c r="U11" s="158">
        <v>0.1024</v>
      </c>
      <c r="V11" s="158">
        <f t="shared" si="6"/>
        <v>13.55</v>
      </c>
      <c r="W11" s="158"/>
      <c r="X11" s="158" t="s">
        <v>157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158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73">
        <v>4</v>
      </c>
      <c r="B12" s="174" t="s">
        <v>163</v>
      </c>
      <c r="C12" s="181" t="s">
        <v>164</v>
      </c>
      <c r="D12" s="175" t="s">
        <v>155</v>
      </c>
      <c r="E12" s="176">
        <v>46.266249999999999</v>
      </c>
      <c r="F12" s="177"/>
      <c r="G12" s="178">
        <f t="shared" si="0"/>
        <v>0</v>
      </c>
      <c r="H12" s="159"/>
      <c r="I12" s="158">
        <f t="shared" si="1"/>
        <v>0</v>
      </c>
      <c r="J12" s="159"/>
      <c r="K12" s="158">
        <f t="shared" si="2"/>
        <v>0</v>
      </c>
      <c r="L12" s="158">
        <v>21</v>
      </c>
      <c r="M12" s="158">
        <f t="shared" si="3"/>
        <v>0</v>
      </c>
      <c r="N12" s="158">
        <v>0</v>
      </c>
      <c r="O12" s="158">
        <f t="shared" si="4"/>
        <v>0</v>
      </c>
      <c r="P12" s="158">
        <v>0</v>
      </c>
      <c r="Q12" s="158">
        <f t="shared" si="5"/>
        <v>0</v>
      </c>
      <c r="R12" s="158"/>
      <c r="S12" s="158" t="s">
        <v>156</v>
      </c>
      <c r="T12" s="158" t="s">
        <v>156</v>
      </c>
      <c r="U12" s="158">
        <v>0.35</v>
      </c>
      <c r="V12" s="158">
        <f t="shared" si="6"/>
        <v>16.190000000000001</v>
      </c>
      <c r="W12" s="158"/>
      <c r="X12" s="158" t="s">
        <v>157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158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3">
        <v>5</v>
      </c>
      <c r="B13" s="174" t="s">
        <v>165</v>
      </c>
      <c r="C13" s="181" t="s">
        <v>166</v>
      </c>
      <c r="D13" s="175" t="s">
        <v>155</v>
      </c>
      <c r="E13" s="176">
        <v>46.266249999999999</v>
      </c>
      <c r="F13" s="177"/>
      <c r="G13" s="178">
        <f t="shared" si="0"/>
        <v>0</v>
      </c>
      <c r="H13" s="159"/>
      <c r="I13" s="158">
        <f t="shared" si="1"/>
        <v>0</v>
      </c>
      <c r="J13" s="159"/>
      <c r="K13" s="158">
        <f t="shared" si="2"/>
        <v>0</v>
      </c>
      <c r="L13" s="158">
        <v>21</v>
      </c>
      <c r="M13" s="158">
        <f t="shared" si="3"/>
        <v>0</v>
      </c>
      <c r="N13" s="158">
        <v>0</v>
      </c>
      <c r="O13" s="158">
        <f t="shared" si="4"/>
        <v>0</v>
      </c>
      <c r="P13" s="158">
        <v>0</v>
      </c>
      <c r="Q13" s="158">
        <f t="shared" si="5"/>
        <v>0</v>
      </c>
      <c r="R13" s="158"/>
      <c r="S13" s="158" t="s">
        <v>156</v>
      </c>
      <c r="T13" s="158" t="s">
        <v>156</v>
      </c>
      <c r="U13" s="158">
        <v>0.14829999999999999</v>
      </c>
      <c r="V13" s="158">
        <f t="shared" si="6"/>
        <v>6.86</v>
      </c>
      <c r="W13" s="158"/>
      <c r="X13" s="158" t="s">
        <v>157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158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3">
        <v>6</v>
      </c>
      <c r="B14" s="174" t="s">
        <v>167</v>
      </c>
      <c r="C14" s="181" t="s">
        <v>168</v>
      </c>
      <c r="D14" s="175" t="s">
        <v>155</v>
      </c>
      <c r="E14" s="176">
        <v>294.16825</v>
      </c>
      <c r="F14" s="177"/>
      <c r="G14" s="178">
        <f t="shared" si="0"/>
        <v>0</v>
      </c>
      <c r="H14" s="159"/>
      <c r="I14" s="158">
        <f t="shared" si="1"/>
        <v>0</v>
      </c>
      <c r="J14" s="159"/>
      <c r="K14" s="158">
        <f t="shared" si="2"/>
        <v>0</v>
      </c>
      <c r="L14" s="158">
        <v>21</v>
      </c>
      <c r="M14" s="158">
        <f t="shared" si="3"/>
        <v>0</v>
      </c>
      <c r="N14" s="158">
        <v>0</v>
      </c>
      <c r="O14" s="158">
        <f t="shared" si="4"/>
        <v>0</v>
      </c>
      <c r="P14" s="158">
        <v>0</v>
      </c>
      <c r="Q14" s="158">
        <f t="shared" si="5"/>
        <v>0</v>
      </c>
      <c r="R14" s="158"/>
      <c r="S14" s="158" t="s">
        <v>156</v>
      </c>
      <c r="T14" s="158" t="s">
        <v>156</v>
      </c>
      <c r="U14" s="158">
        <v>1.0999999999999999E-2</v>
      </c>
      <c r="V14" s="158">
        <f t="shared" si="6"/>
        <v>3.24</v>
      </c>
      <c r="W14" s="158"/>
      <c r="X14" s="158" t="s">
        <v>157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158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3">
        <v>7</v>
      </c>
      <c r="B15" s="174" t="s">
        <v>169</v>
      </c>
      <c r="C15" s="181" t="s">
        <v>170</v>
      </c>
      <c r="D15" s="175" t="s">
        <v>155</v>
      </c>
      <c r="E15" s="176">
        <v>115.62</v>
      </c>
      <c r="F15" s="177"/>
      <c r="G15" s="178">
        <f t="shared" si="0"/>
        <v>0</v>
      </c>
      <c r="H15" s="159"/>
      <c r="I15" s="158">
        <f t="shared" si="1"/>
        <v>0</v>
      </c>
      <c r="J15" s="159"/>
      <c r="K15" s="158">
        <f t="shared" si="2"/>
        <v>0</v>
      </c>
      <c r="L15" s="158">
        <v>21</v>
      </c>
      <c r="M15" s="158">
        <f t="shared" si="3"/>
        <v>0</v>
      </c>
      <c r="N15" s="158">
        <v>0</v>
      </c>
      <c r="O15" s="158">
        <f t="shared" si="4"/>
        <v>0</v>
      </c>
      <c r="P15" s="158">
        <v>0</v>
      </c>
      <c r="Q15" s="158">
        <f t="shared" si="5"/>
        <v>0</v>
      </c>
      <c r="R15" s="158"/>
      <c r="S15" s="158" t="s">
        <v>156</v>
      </c>
      <c r="T15" s="158" t="s">
        <v>156</v>
      </c>
      <c r="U15" s="158">
        <v>5.2999999999999999E-2</v>
      </c>
      <c r="V15" s="158">
        <f t="shared" si="6"/>
        <v>6.13</v>
      </c>
      <c r="W15" s="158"/>
      <c r="X15" s="158" t="s">
        <v>157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158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3">
        <v>8</v>
      </c>
      <c r="B16" s="174" t="s">
        <v>171</v>
      </c>
      <c r="C16" s="181" t="s">
        <v>172</v>
      </c>
      <c r="D16" s="175" t="s">
        <v>155</v>
      </c>
      <c r="E16" s="176">
        <v>62.928249999999998</v>
      </c>
      <c r="F16" s="177"/>
      <c r="G16" s="178">
        <f t="shared" si="0"/>
        <v>0</v>
      </c>
      <c r="H16" s="159"/>
      <c r="I16" s="158">
        <f t="shared" si="1"/>
        <v>0</v>
      </c>
      <c r="J16" s="159"/>
      <c r="K16" s="158">
        <f t="shared" si="2"/>
        <v>0</v>
      </c>
      <c r="L16" s="158">
        <v>21</v>
      </c>
      <c r="M16" s="158">
        <f t="shared" si="3"/>
        <v>0</v>
      </c>
      <c r="N16" s="158">
        <v>0</v>
      </c>
      <c r="O16" s="158">
        <f t="shared" si="4"/>
        <v>0</v>
      </c>
      <c r="P16" s="158">
        <v>0</v>
      </c>
      <c r="Q16" s="158">
        <f t="shared" si="5"/>
        <v>0</v>
      </c>
      <c r="R16" s="158"/>
      <c r="S16" s="158" t="s">
        <v>156</v>
      </c>
      <c r="T16" s="158" t="s">
        <v>156</v>
      </c>
      <c r="U16" s="158">
        <v>3.1E-2</v>
      </c>
      <c r="V16" s="158">
        <f t="shared" si="6"/>
        <v>1.95</v>
      </c>
      <c r="W16" s="158"/>
      <c r="X16" s="158" t="s">
        <v>157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158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3">
        <v>9</v>
      </c>
      <c r="B17" s="174" t="s">
        <v>173</v>
      </c>
      <c r="C17" s="181" t="s">
        <v>174</v>
      </c>
      <c r="D17" s="175" t="s">
        <v>155</v>
      </c>
      <c r="E17" s="176">
        <v>115.62</v>
      </c>
      <c r="F17" s="177"/>
      <c r="G17" s="178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21</v>
      </c>
      <c r="M17" s="158">
        <f t="shared" si="3"/>
        <v>0</v>
      </c>
      <c r="N17" s="158">
        <v>0</v>
      </c>
      <c r="O17" s="158">
        <f t="shared" si="4"/>
        <v>0</v>
      </c>
      <c r="P17" s="158">
        <v>0</v>
      </c>
      <c r="Q17" s="158">
        <f t="shared" si="5"/>
        <v>0</v>
      </c>
      <c r="R17" s="158"/>
      <c r="S17" s="158" t="s">
        <v>156</v>
      </c>
      <c r="T17" s="158" t="s">
        <v>156</v>
      </c>
      <c r="U17" s="158">
        <v>0.20200000000000001</v>
      </c>
      <c r="V17" s="158">
        <f t="shared" si="6"/>
        <v>23.36</v>
      </c>
      <c r="W17" s="158"/>
      <c r="X17" s="158" t="s">
        <v>157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158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3">
        <v>10</v>
      </c>
      <c r="B18" s="174" t="s">
        <v>175</v>
      </c>
      <c r="C18" s="181" t="s">
        <v>176</v>
      </c>
      <c r="D18" s="175" t="s">
        <v>177</v>
      </c>
      <c r="E18" s="176">
        <v>338.52</v>
      </c>
      <c r="F18" s="177"/>
      <c r="G18" s="178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21</v>
      </c>
      <c r="M18" s="158">
        <f t="shared" si="3"/>
        <v>0</v>
      </c>
      <c r="N18" s="158">
        <v>0</v>
      </c>
      <c r="O18" s="158">
        <f t="shared" si="4"/>
        <v>0</v>
      </c>
      <c r="P18" s="158">
        <v>0</v>
      </c>
      <c r="Q18" s="158">
        <f t="shared" si="5"/>
        <v>0</v>
      </c>
      <c r="R18" s="158"/>
      <c r="S18" s="158" t="s">
        <v>156</v>
      </c>
      <c r="T18" s="158" t="s">
        <v>156</v>
      </c>
      <c r="U18" s="158">
        <v>0.254</v>
      </c>
      <c r="V18" s="158">
        <f t="shared" si="6"/>
        <v>85.98</v>
      </c>
      <c r="W18" s="158"/>
      <c r="X18" s="158" t="s">
        <v>157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158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x14ac:dyDescent="0.2">
      <c r="A19" s="161" t="s">
        <v>151</v>
      </c>
      <c r="B19" s="162" t="s">
        <v>54</v>
      </c>
      <c r="C19" s="180" t="s">
        <v>55</v>
      </c>
      <c r="D19" s="163"/>
      <c r="E19" s="164"/>
      <c r="F19" s="165"/>
      <c r="G19" s="166">
        <f>SUMIF(AG20:AG28,"&lt;&gt;NOR",G20:G28)</f>
        <v>0</v>
      </c>
      <c r="H19" s="160"/>
      <c r="I19" s="160">
        <f>SUM(I20:I28)</f>
        <v>0</v>
      </c>
      <c r="J19" s="160"/>
      <c r="K19" s="160">
        <f>SUM(K20:K28)</f>
        <v>0</v>
      </c>
      <c r="L19" s="160"/>
      <c r="M19" s="160">
        <f>SUM(M20:M28)</f>
        <v>0</v>
      </c>
      <c r="N19" s="160"/>
      <c r="O19" s="160">
        <f>SUM(O20:O28)</f>
        <v>458.67</v>
      </c>
      <c r="P19" s="160"/>
      <c r="Q19" s="160">
        <f>SUM(Q20:Q28)</f>
        <v>0</v>
      </c>
      <c r="R19" s="160"/>
      <c r="S19" s="160"/>
      <c r="T19" s="160"/>
      <c r="U19" s="160"/>
      <c r="V19" s="160">
        <f>SUM(V20:V28)</f>
        <v>427.06</v>
      </c>
      <c r="W19" s="160"/>
      <c r="X19" s="160"/>
      <c r="AG19" t="s">
        <v>152</v>
      </c>
    </row>
    <row r="20" spans="1:60" outlineLevel="1" x14ac:dyDescent="0.2">
      <c r="A20" s="173">
        <v>11</v>
      </c>
      <c r="B20" s="174" t="s">
        <v>178</v>
      </c>
      <c r="C20" s="181" t="s">
        <v>179</v>
      </c>
      <c r="D20" s="175" t="s">
        <v>155</v>
      </c>
      <c r="E20" s="176">
        <v>36.092350000000003</v>
      </c>
      <c r="F20" s="177"/>
      <c r="G20" s="178">
        <f t="shared" ref="G20:G28" si="7">ROUND(E20*F20,2)</f>
        <v>0</v>
      </c>
      <c r="H20" s="159"/>
      <c r="I20" s="158">
        <f t="shared" ref="I20:I28" si="8">ROUND(E20*H20,2)</f>
        <v>0</v>
      </c>
      <c r="J20" s="159"/>
      <c r="K20" s="158">
        <f t="shared" ref="K20:K28" si="9">ROUND(E20*J20,2)</f>
        <v>0</v>
      </c>
      <c r="L20" s="158">
        <v>21</v>
      </c>
      <c r="M20" s="158">
        <f t="shared" ref="M20:M28" si="10">G20*(1+L20/100)</f>
        <v>0</v>
      </c>
      <c r="N20" s="158">
        <v>2.1</v>
      </c>
      <c r="O20" s="158">
        <f t="shared" ref="O20:O28" si="11">ROUND(E20*N20,2)</f>
        <v>75.790000000000006</v>
      </c>
      <c r="P20" s="158">
        <v>0</v>
      </c>
      <c r="Q20" s="158">
        <f t="shared" ref="Q20:Q28" si="12">ROUND(E20*P20,2)</f>
        <v>0</v>
      </c>
      <c r="R20" s="158"/>
      <c r="S20" s="158" t="s">
        <v>156</v>
      </c>
      <c r="T20" s="158" t="s">
        <v>156</v>
      </c>
      <c r="U20" s="158">
        <v>0.96499999999999997</v>
      </c>
      <c r="V20" s="158">
        <f t="shared" ref="V20:V28" si="13">ROUND(E20*U20,2)</f>
        <v>34.83</v>
      </c>
      <c r="W20" s="158"/>
      <c r="X20" s="158" t="s">
        <v>157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158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3">
        <v>12</v>
      </c>
      <c r="B21" s="174" t="s">
        <v>180</v>
      </c>
      <c r="C21" s="181" t="s">
        <v>181</v>
      </c>
      <c r="D21" s="175" t="s">
        <v>155</v>
      </c>
      <c r="E21" s="176">
        <v>36.335250000000002</v>
      </c>
      <c r="F21" s="177"/>
      <c r="G21" s="178">
        <f t="shared" si="7"/>
        <v>0</v>
      </c>
      <c r="H21" s="159"/>
      <c r="I21" s="158">
        <f t="shared" si="8"/>
        <v>0</v>
      </c>
      <c r="J21" s="159"/>
      <c r="K21" s="158">
        <f t="shared" si="9"/>
        <v>0</v>
      </c>
      <c r="L21" s="158">
        <v>21</v>
      </c>
      <c r="M21" s="158">
        <f t="shared" si="10"/>
        <v>0</v>
      </c>
      <c r="N21" s="158">
        <v>2.5249999999999999</v>
      </c>
      <c r="O21" s="158">
        <f t="shared" si="11"/>
        <v>91.75</v>
      </c>
      <c r="P21" s="158">
        <v>0</v>
      </c>
      <c r="Q21" s="158">
        <f t="shared" si="12"/>
        <v>0</v>
      </c>
      <c r="R21" s="158"/>
      <c r="S21" s="158" t="s">
        <v>156</v>
      </c>
      <c r="T21" s="158" t="s">
        <v>156</v>
      </c>
      <c r="U21" s="158">
        <v>0.48</v>
      </c>
      <c r="V21" s="158">
        <f t="shared" si="13"/>
        <v>17.440000000000001</v>
      </c>
      <c r="W21" s="158"/>
      <c r="X21" s="158" t="s">
        <v>157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158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3">
        <v>13</v>
      </c>
      <c r="B22" s="174" t="s">
        <v>182</v>
      </c>
      <c r="C22" s="181" t="s">
        <v>183</v>
      </c>
      <c r="D22" s="175" t="s">
        <v>177</v>
      </c>
      <c r="E22" s="176">
        <v>13.67</v>
      </c>
      <c r="F22" s="177"/>
      <c r="G22" s="178">
        <f t="shared" si="7"/>
        <v>0</v>
      </c>
      <c r="H22" s="159"/>
      <c r="I22" s="158">
        <f t="shared" si="8"/>
        <v>0</v>
      </c>
      <c r="J22" s="159"/>
      <c r="K22" s="158">
        <f t="shared" si="9"/>
        <v>0</v>
      </c>
      <c r="L22" s="158">
        <v>21</v>
      </c>
      <c r="M22" s="158">
        <f t="shared" si="10"/>
        <v>0</v>
      </c>
      <c r="N22" s="158">
        <v>3.9199999999999999E-2</v>
      </c>
      <c r="O22" s="158">
        <f t="shared" si="11"/>
        <v>0.54</v>
      </c>
      <c r="P22" s="158">
        <v>0</v>
      </c>
      <c r="Q22" s="158">
        <f t="shared" si="12"/>
        <v>0</v>
      </c>
      <c r="R22" s="158"/>
      <c r="S22" s="158" t="s">
        <v>156</v>
      </c>
      <c r="T22" s="158" t="s">
        <v>156</v>
      </c>
      <c r="U22" s="158">
        <v>1.6</v>
      </c>
      <c r="V22" s="158">
        <f t="shared" si="13"/>
        <v>21.87</v>
      </c>
      <c r="W22" s="158"/>
      <c r="X22" s="158" t="s">
        <v>157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158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3">
        <v>14</v>
      </c>
      <c r="B23" s="174" t="s">
        <v>184</v>
      </c>
      <c r="C23" s="181" t="s">
        <v>185</v>
      </c>
      <c r="D23" s="175" t="s">
        <v>177</v>
      </c>
      <c r="E23" s="176">
        <v>19.82752</v>
      </c>
      <c r="F23" s="177"/>
      <c r="G23" s="178">
        <f t="shared" si="7"/>
        <v>0</v>
      </c>
      <c r="H23" s="159"/>
      <c r="I23" s="158">
        <f t="shared" si="8"/>
        <v>0</v>
      </c>
      <c r="J23" s="159"/>
      <c r="K23" s="158">
        <f t="shared" si="9"/>
        <v>0</v>
      </c>
      <c r="L23" s="158">
        <v>21</v>
      </c>
      <c r="M23" s="158">
        <f t="shared" si="10"/>
        <v>0</v>
      </c>
      <c r="N23" s="158">
        <v>0</v>
      </c>
      <c r="O23" s="158">
        <f t="shared" si="11"/>
        <v>0</v>
      </c>
      <c r="P23" s="158">
        <v>0</v>
      </c>
      <c r="Q23" s="158">
        <f t="shared" si="12"/>
        <v>0</v>
      </c>
      <c r="R23" s="158"/>
      <c r="S23" s="158" t="s">
        <v>156</v>
      </c>
      <c r="T23" s="158" t="s">
        <v>156</v>
      </c>
      <c r="U23" s="158">
        <v>0.32</v>
      </c>
      <c r="V23" s="158">
        <f t="shared" si="13"/>
        <v>6.34</v>
      </c>
      <c r="W23" s="158"/>
      <c r="X23" s="158" t="s">
        <v>157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158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73">
        <v>15</v>
      </c>
      <c r="B24" s="174" t="s">
        <v>186</v>
      </c>
      <c r="C24" s="181" t="s">
        <v>187</v>
      </c>
      <c r="D24" s="175" t="s">
        <v>188</v>
      </c>
      <c r="E24" s="176">
        <v>1.97136</v>
      </c>
      <c r="F24" s="177"/>
      <c r="G24" s="178">
        <f t="shared" si="7"/>
        <v>0</v>
      </c>
      <c r="H24" s="159"/>
      <c r="I24" s="158">
        <f t="shared" si="8"/>
        <v>0</v>
      </c>
      <c r="J24" s="159"/>
      <c r="K24" s="158">
        <f t="shared" si="9"/>
        <v>0</v>
      </c>
      <c r="L24" s="158">
        <v>21</v>
      </c>
      <c r="M24" s="158">
        <f t="shared" si="10"/>
        <v>0</v>
      </c>
      <c r="N24" s="158">
        <v>1.04548</v>
      </c>
      <c r="O24" s="158">
        <f t="shared" si="11"/>
        <v>2.06</v>
      </c>
      <c r="P24" s="158">
        <v>0</v>
      </c>
      <c r="Q24" s="158">
        <f t="shared" si="12"/>
        <v>0</v>
      </c>
      <c r="R24" s="158"/>
      <c r="S24" s="158" t="s">
        <v>156</v>
      </c>
      <c r="T24" s="158" t="s">
        <v>156</v>
      </c>
      <c r="U24" s="158">
        <v>15.231</v>
      </c>
      <c r="V24" s="158">
        <f t="shared" si="13"/>
        <v>30.03</v>
      </c>
      <c r="W24" s="158"/>
      <c r="X24" s="158" t="s">
        <v>157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158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3">
        <v>16</v>
      </c>
      <c r="B25" s="174" t="s">
        <v>189</v>
      </c>
      <c r="C25" s="181" t="s">
        <v>190</v>
      </c>
      <c r="D25" s="175" t="s">
        <v>155</v>
      </c>
      <c r="E25" s="176">
        <v>36.453510000000001</v>
      </c>
      <c r="F25" s="177"/>
      <c r="G25" s="178">
        <f t="shared" si="7"/>
        <v>0</v>
      </c>
      <c r="H25" s="159"/>
      <c r="I25" s="158">
        <f t="shared" si="8"/>
        <v>0</v>
      </c>
      <c r="J25" s="159"/>
      <c r="K25" s="158">
        <f t="shared" si="9"/>
        <v>0</v>
      </c>
      <c r="L25" s="158">
        <v>21</v>
      </c>
      <c r="M25" s="158">
        <f t="shared" si="10"/>
        <v>0</v>
      </c>
      <c r="N25" s="158">
        <v>2.5249999999999999</v>
      </c>
      <c r="O25" s="158">
        <f t="shared" si="11"/>
        <v>92.05</v>
      </c>
      <c r="P25" s="158">
        <v>0</v>
      </c>
      <c r="Q25" s="158">
        <f t="shared" si="12"/>
        <v>0</v>
      </c>
      <c r="R25" s="158"/>
      <c r="S25" s="158" t="s">
        <v>156</v>
      </c>
      <c r="T25" s="158" t="s">
        <v>156</v>
      </c>
      <c r="U25" s="158">
        <v>0.48</v>
      </c>
      <c r="V25" s="158">
        <f t="shared" si="13"/>
        <v>17.5</v>
      </c>
      <c r="W25" s="158"/>
      <c r="X25" s="158" t="s">
        <v>157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158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3">
        <v>17</v>
      </c>
      <c r="B26" s="174" t="s">
        <v>191</v>
      </c>
      <c r="C26" s="181" t="s">
        <v>192</v>
      </c>
      <c r="D26" s="175" t="s">
        <v>188</v>
      </c>
      <c r="E26" s="176">
        <v>2.1872099999999999</v>
      </c>
      <c r="F26" s="177"/>
      <c r="G26" s="178">
        <f t="shared" si="7"/>
        <v>0</v>
      </c>
      <c r="H26" s="159"/>
      <c r="I26" s="158">
        <f t="shared" si="8"/>
        <v>0</v>
      </c>
      <c r="J26" s="159"/>
      <c r="K26" s="158">
        <f t="shared" si="9"/>
        <v>0</v>
      </c>
      <c r="L26" s="158">
        <v>21</v>
      </c>
      <c r="M26" s="158">
        <f t="shared" si="10"/>
        <v>0</v>
      </c>
      <c r="N26" s="158">
        <v>1.0211600000000001</v>
      </c>
      <c r="O26" s="158">
        <f t="shared" si="11"/>
        <v>2.23</v>
      </c>
      <c r="P26" s="158">
        <v>0</v>
      </c>
      <c r="Q26" s="158">
        <f t="shared" si="12"/>
        <v>0</v>
      </c>
      <c r="R26" s="158"/>
      <c r="S26" s="158" t="s">
        <v>156</v>
      </c>
      <c r="T26" s="158" t="s">
        <v>156</v>
      </c>
      <c r="U26" s="158">
        <v>23.530999999999999</v>
      </c>
      <c r="V26" s="158">
        <f t="shared" si="13"/>
        <v>51.47</v>
      </c>
      <c r="W26" s="158"/>
      <c r="X26" s="158" t="s">
        <v>157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158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 x14ac:dyDescent="0.2">
      <c r="A27" s="173">
        <v>18</v>
      </c>
      <c r="B27" s="174" t="s">
        <v>193</v>
      </c>
      <c r="C27" s="181" t="s">
        <v>194</v>
      </c>
      <c r="D27" s="175" t="s">
        <v>177</v>
      </c>
      <c r="E27" s="176">
        <v>208.07499999999999</v>
      </c>
      <c r="F27" s="177"/>
      <c r="G27" s="178">
        <f t="shared" si="7"/>
        <v>0</v>
      </c>
      <c r="H27" s="159"/>
      <c r="I27" s="158">
        <f t="shared" si="8"/>
        <v>0</v>
      </c>
      <c r="J27" s="159"/>
      <c r="K27" s="158">
        <f t="shared" si="9"/>
        <v>0</v>
      </c>
      <c r="L27" s="158">
        <v>21</v>
      </c>
      <c r="M27" s="158">
        <f t="shared" si="10"/>
        <v>0</v>
      </c>
      <c r="N27" s="158">
        <v>0.89956999999999998</v>
      </c>
      <c r="O27" s="158">
        <f t="shared" si="11"/>
        <v>187.18</v>
      </c>
      <c r="P27" s="158">
        <v>0</v>
      </c>
      <c r="Q27" s="158">
        <f t="shared" si="12"/>
        <v>0</v>
      </c>
      <c r="R27" s="158"/>
      <c r="S27" s="158" t="s">
        <v>156</v>
      </c>
      <c r="T27" s="158" t="s">
        <v>156</v>
      </c>
      <c r="U27" s="158">
        <v>1.1359999999999999</v>
      </c>
      <c r="V27" s="158">
        <f t="shared" si="13"/>
        <v>236.37</v>
      </c>
      <c r="W27" s="158"/>
      <c r="X27" s="158" t="s">
        <v>157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158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73">
        <v>19</v>
      </c>
      <c r="B28" s="174" t="s">
        <v>195</v>
      </c>
      <c r="C28" s="181" t="s">
        <v>196</v>
      </c>
      <c r="D28" s="175" t="s">
        <v>177</v>
      </c>
      <c r="E28" s="176">
        <v>18.812999999999999</v>
      </c>
      <c r="F28" s="177"/>
      <c r="G28" s="178">
        <f t="shared" si="7"/>
        <v>0</v>
      </c>
      <c r="H28" s="159"/>
      <c r="I28" s="158">
        <f t="shared" si="8"/>
        <v>0</v>
      </c>
      <c r="J28" s="159"/>
      <c r="K28" s="158">
        <f t="shared" si="9"/>
        <v>0</v>
      </c>
      <c r="L28" s="158">
        <v>21</v>
      </c>
      <c r="M28" s="158">
        <f t="shared" si="10"/>
        <v>0</v>
      </c>
      <c r="N28" s="158">
        <v>0.37564999999999998</v>
      </c>
      <c r="O28" s="158">
        <f t="shared" si="11"/>
        <v>7.07</v>
      </c>
      <c r="P28" s="158">
        <v>0</v>
      </c>
      <c r="Q28" s="158">
        <f t="shared" si="12"/>
        <v>0</v>
      </c>
      <c r="R28" s="158"/>
      <c r="S28" s="158" t="s">
        <v>156</v>
      </c>
      <c r="T28" s="158" t="s">
        <v>156</v>
      </c>
      <c r="U28" s="158">
        <v>0.59599999999999997</v>
      </c>
      <c r="V28" s="158">
        <f t="shared" si="13"/>
        <v>11.21</v>
      </c>
      <c r="W28" s="158"/>
      <c r="X28" s="158" t="s">
        <v>157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158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x14ac:dyDescent="0.2">
      <c r="A29" s="161" t="s">
        <v>151</v>
      </c>
      <c r="B29" s="162" t="s">
        <v>56</v>
      </c>
      <c r="C29" s="180" t="s">
        <v>57</v>
      </c>
      <c r="D29" s="163"/>
      <c r="E29" s="164"/>
      <c r="F29" s="165"/>
      <c r="G29" s="166">
        <f>SUMIF(AG30:AG56,"&lt;&gt;NOR",G30:G56)</f>
        <v>0</v>
      </c>
      <c r="H29" s="160"/>
      <c r="I29" s="160">
        <f>SUM(I30:I56)</f>
        <v>0</v>
      </c>
      <c r="J29" s="160"/>
      <c r="K29" s="160">
        <f>SUM(K30:K56)</f>
        <v>0</v>
      </c>
      <c r="L29" s="160"/>
      <c r="M29" s="160">
        <f>SUM(M30:M56)</f>
        <v>0</v>
      </c>
      <c r="N29" s="160"/>
      <c r="O29" s="160">
        <f>SUM(O30:O56)</f>
        <v>243.93</v>
      </c>
      <c r="P29" s="160"/>
      <c r="Q29" s="160">
        <f>SUM(Q30:Q56)</f>
        <v>0</v>
      </c>
      <c r="R29" s="160"/>
      <c r="S29" s="160"/>
      <c r="T29" s="160"/>
      <c r="U29" s="160"/>
      <c r="V29" s="160">
        <f>SUM(V30:V56)</f>
        <v>842.94</v>
      </c>
      <c r="W29" s="160"/>
      <c r="X29" s="160"/>
      <c r="AG29" t="s">
        <v>152</v>
      </c>
    </row>
    <row r="30" spans="1:60" ht="22.5" outlineLevel="1" x14ac:dyDescent="0.2">
      <c r="A30" s="173">
        <v>20</v>
      </c>
      <c r="B30" s="174" t="s">
        <v>197</v>
      </c>
      <c r="C30" s="181" t="s">
        <v>198</v>
      </c>
      <c r="D30" s="175" t="s">
        <v>177</v>
      </c>
      <c r="E30" s="176">
        <v>40.56</v>
      </c>
      <c r="F30" s="177"/>
      <c r="G30" s="178">
        <f t="shared" ref="G30:G56" si="14">ROUND(E30*F30,2)</f>
        <v>0</v>
      </c>
      <c r="H30" s="159"/>
      <c r="I30" s="158">
        <f t="shared" ref="I30:I56" si="15">ROUND(E30*H30,2)</f>
        <v>0</v>
      </c>
      <c r="J30" s="159"/>
      <c r="K30" s="158">
        <f t="shared" ref="K30:K56" si="16">ROUND(E30*J30,2)</f>
        <v>0</v>
      </c>
      <c r="L30" s="158">
        <v>21</v>
      </c>
      <c r="M30" s="158">
        <f t="shared" ref="M30:M56" si="17">G30*(1+L30/100)</f>
        <v>0</v>
      </c>
      <c r="N30" s="158">
        <v>0.59209999999999996</v>
      </c>
      <c r="O30" s="158">
        <f t="shared" ref="O30:O56" si="18">ROUND(E30*N30,2)</f>
        <v>24.02</v>
      </c>
      <c r="P30" s="158">
        <v>0</v>
      </c>
      <c r="Q30" s="158">
        <f t="shared" ref="Q30:Q56" si="19">ROUND(E30*P30,2)</f>
        <v>0</v>
      </c>
      <c r="R30" s="158"/>
      <c r="S30" s="158" t="s">
        <v>156</v>
      </c>
      <c r="T30" s="158" t="s">
        <v>156</v>
      </c>
      <c r="U30" s="158">
        <v>0.83399999999999996</v>
      </c>
      <c r="V30" s="158">
        <f t="shared" ref="V30:V56" si="20">ROUND(E30*U30,2)</f>
        <v>33.83</v>
      </c>
      <c r="W30" s="158"/>
      <c r="X30" s="158" t="s">
        <v>157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158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3">
        <v>21</v>
      </c>
      <c r="B31" s="174" t="s">
        <v>199</v>
      </c>
      <c r="C31" s="181" t="s">
        <v>200</v>
      </c>
      <c r="D31" s="175" t="s">
        <v>177</v>
      </c>
      <c r="E31" s="176">
        <v>20.85</v>
      </c>
      <c r="F31" s="177"/>
      <c r="G31" s="178">
        <f t="shared" si="14"/>
        <v>0</v>
      </c>
      <c r="H31" s="159"/>
      <c r="I31" s="158">
        <f t="shared" si="15"/>
        <v>0</v>
      </c>
      <c r="J31" s="159"/>
      <c r="K31" s="158">
        <f t="shared" si="16"/>
        <v>0</v>
      </c>
      <c r="L31" s="158">
        <v>21</v>
      </c>
      <c r="M31" s="158">
        <f t="shared" si="17"/>
        <v>0</v>
      </c>
      <c r="N31" s="158">
        <v>0.14113999999999999</v>
      </c>
      <c r="O31" s="158">
        <f t="shared" si="18"/>
        <v>2.94</v>
      </c>
      <c r="P31" s="158">
        <v>0</v>
      </c>
      <c r="Q31" s="158">
        <f t="shared" si="19"/>
        <v>0</v>
      </c>
      <c r="R31" s="158"/>
      <c r="S31" s="158" t="s">
        <v>156</v>
      </c>
      <c r="T31" s="158" t="s">
        <v>156</v>
      </c>
      <c r="U31" s="158">
        <v>0.57099999999999995</v>
      </c>
      <c r="V31" s="158">
        <f t="shared" si="20"/>
        <v>11.91</v>
      </c>
      <c r="W31" s="158"/>
      <c r="X31" s="158" t="s">
        <v>157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158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3">
        <v>22</v>
      </c>
      <c r="B32" s="174" t="s">
        <v>201</v>
      </c>
      <c r="C32" s="181" t="s">
        <v>202</v>
      </c>
      <c r="D32" s="175" t="s">
        <v>177</v>
      </c>
      <c r="E32" s="176">
        <v>267.32499999999999</v>
      </c>
      <c r="F32" s="177"/>
      <c r="G32" s="178">
        <f t="shared" si="14"/>
        <v>0</v>
      </c>
      <c r="H32" s="159"/>
      <c r="I32" s="158">
        <f t="shared" si="15"/>
        <v>0</v>
      </c>
      <c r="J32" s="159"/>
      <c r="K32" s="158">
        <f t="shared" si="16"/>
        <v>0</v>
      </c>
      <c r="L32" s="158">
        <v>21</v>
      </c>
      <c r="M32" s="158">
        <f t="shared" si="17"/>
        <v>0</v>
      </c>
      <c r="N32" s="158">
        <v>0.22062000000000001</v>
      </c>
      <c r="O32" s="158">
        <f t="shared" si="18"/>
        <v>58.98</v>
      </c>
      <c r="P32" s="158">
        <v>0</v>
      </c>
      <c r="Q32" s="158">
        <f t="shared" si="19"/>
        <v>0</v>
      </c>
      <c r="R32" s="158"/>
      <c r="S32" s="158" t="s">
        <v>156</v>
      </c>
      <c r="T32" s="158" t="s">
        <v>156</v>
      </c>
      <c r="U32" s="158">
        <v>0.74</v>
      </c>
      <c r="V32" s="158">
        <f t="shared" si="20"/>
        <v>197.82</v>
      </c>
      <c r="W32" s="158"/>
      <c r="X32" s="158" t="s">
        <v>157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158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3">
        <v>23</v>
      </c>
      <c r="B33" s="174" t="s">
        <v>203</v>
      </c>
      <c r="C33" s="181" t="s">
        <v>204</v>
      </c>
      <c r="D33" s="175" t="s">
        <v>177</v>
      </c>
      <c r="E33" s="176">
        <v>17.55</v>
      </c>
      <c r="F33" s="177"/>
      <c r="G33" s="178">
        <f t="shared" si="14"/>
        <v>0</v>
      </c>
      <c r="H33" s="159"/>
      <c r="I33" s="158">
        <f t="shared" si="15"/>
        <v>0</v>
      </c>
      <c r="J33" s="159"/>
      <c r="K33" s="158">
        <f t="shared" si="16"/>
        <v>0</v>
      </c>
      <c r="L33" s="158">
        <v>21</v>
      </c>
      <c r="M33" s="158">
        <f t="shared" si="17"/>
        <v>0</v>
      </c>
      <c r="N33" s="158">
        <v>0.32929999999999998</v>
      </c>
      <c r="O33" s="158">
        <f t="shared" si="18"/>
        <v>5.78</v>
      </c>
      <c r="P33" s="158">
        <v>0</v>
      </c>
      <c r="Q33" s="158">
        <f t="shared" si="19"/>
        <v>0</v>
      </c>
      <c r="R33" s="158"/>
      <c r="S33" s="158" t="s">
        <v>156</v>
      </c>
      <c r="T33" s="158" t="s">
        <v>156</v>
      </c>
      <c r="U33" s="158">
        <v>1.1803999999999999</v>
      </c>
      <c r="V33" s="158">
        <f t="shared" si="20"/>
        <v>20.72</v>
      </c>
      <c r="W33" s="158"/>
      <c r="X33" s="158" t="s">
        <v>157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158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73">
        <v>24</v>
      </c>
      <c r="B34" s="174" t="s">
        <v>205</v>
      </c>
      <c r="C34" s="181" t="s">
        <v>206</v>
      </c>
      <c r="D34" s="175" t="s">
        <v>177</v>
      </c>
      <c r="E34" s="176">
        <v>229.48124999999999</v>
      </c>
      <c r="F34" s="177"/>
      <c r="G34" s="178">
        <f t="shared" si="14"/>
        <v>0</v>
      </c>
      <c r="H34" s="159"/>
      <c r="I34" s="158">
        <f t="shared" si="15"/>
        <v>0</v>
      </c>
      <c r="J34" s="159"/>
      <c r="K34" s="158">
        <f t="shared" si="16"/>
        <v>0</v>
      </c>
      <c r="L34" s="158">
        <v>21</v>
      </c>
      <c r="M34" s="158">
        <f t="shared" si="17"/>
        <v>0</v>
      </c>
      <c r="N34" s="158">
        <v>0.28782000000000002</v>
      </c>
      <c r="O34" s="158">
        <f t="shared" si="18"/>
        <v>66.05</v>
      </c>
      <c r="P34" s="158">
        <v>0</v>
      </c>
      <c r="Q34" s="158">
        <f t="shared" si="19"/>
        <v>0</v>
      </c>
      <c r="R34" s="158"/>
      <c r="S34" s="158" t="s">
        <v>156</v>
      </c>
      <c r="T34" s="158" t="s">
        <v>156</v>
      </c>
      <c r="U34" s="158">
        <v>0.85</v>
      </c>
      <c r="V34" s="158">
        <f t="shared" si="20"/>
        <v>195.06</v>
      </c>
      <c r="W34" s="158"/>
      <c r="X34" s="158" t="s">
        <v>157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158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3">
        <v>25</v>
      </c>
      <c r="B35" s="174" t="s">
        <v>207</v>
      </c>
      <c r="C35" s="181" t="s">
        <v>208</v>
      </c>
      <c r="D35" s="175" t="s">
        <v>155</v>
      </c>
      <c r="E35" s="176">
        <v>16.809370000000001</v>
      </c>
      <c r="F35" s="177"/>
      <c r="G35" s="178">
        <f t="shared" si="14"/>
        <v>0</v>
      </c>
      <c r="H35" s="159"/>
      <c r="I35" s="158">
        <f t="shared" si="15"/>
        <v>0</v>
      </c>
      <c r="J35" s="159"/>
      <c r="K35" s="158">
        <f t="shared" si="16"/>
        <v>0</v>
      </c>
      <c r="L35" s="158">
        <v>21</v>
      </c>
      <c r="M35" s="158">
        <f t="shared" si="17"/>
        <v>0</v>
      </c>
      <c r="N35" s="158">
        <v>2.5276700000000001</v>
      </c>
      <c r="O35" s="158">
        <f t="shared" si="18"/>
        <v>42.49</v>
      </c>
      <c r="P35" s="158">
        <v>0</v>
      </c>
      <c r="Q35" s="158">
        <f t="shared" si="19"/>
        <v>0</v>
      </c>
      <c r="R35" s="158"/>
      <c r="S35" s="158" t="s">
        <v>156</v>
      </c>
      <c r="T35" s="158" t="s">
        <v>156</v>
      </c>
      <c r="U35" s="158">
        <v>1.093</v>
      </c>
      <c r="V35" s="158">
        <f t="shared" si="20"/>
        <v>18.37</v>
      </c>
      <c r="W35" s="158"/>
      <c r="X35" s="158" t="s">
        <v>157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158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3">
        <v>26</v>
      </c>
      <c r="B36" s="174" t="s">
        <v>209</v>
      </c>
      <c r="C36" s="181" t="s">
        <v>210</v>
      </c>
      <c r="D36" s="175" t="s">
        <v>177</v>
      </c>
      <c r="E36" s="176">
        <v>75.849999999999994</v>
      </c>
      <c r="F36" s="177"/>
      <c r="G36" s="178">
        <f t="shared" si="14"/>
        <v>0</v>
      </c>
      <c r="H36" s="159"/>
      <c r="I36" s="158">
        <f t="shared" si="15"/>
        <v>0</v>
      </c>
      <c r="J36" s="159"/>
      <c r="K36" s="158">
        <f t="shared" si="16"/>
        <v>0</v>
      </c>
      <c r="L36" s="158">
        <v>21</v>
      </c>
      <c r="M36" s="158">
        <f t="shared" si="17"/>
        <v>0</v>
      </c>
      <c r="N36" s="158">
        <v>3.9309999999999998E-2</v>
      </c>
      <c r="O36" s="158">
        <f t="shared" si="18"/>
        <v>2.98</v>
      </c>
      <c r="P36" s="158">
        <v>0</v>
      </c>
      <c r="Q36" s="158">
        <f t="shared" si="19"/>
        <v>0</v>
      </c>
      <c r="R36" s="158"/>
      <c r="S36" s="158" t="s">
        <v>156</v>
      </c>
      <c r="T36" s="158" t="s">
        <v>156</v>
      </c>
      <c r="U36" s="158">
        <v>0.65</v>
      </c>
      <c r="V36" s="158">
        <f t="shared" si="20"/>
        <v>49.3</v>
      </c>
      <c r="W36" s="158"/>
      <c r="X36" s="158" t="s">
        <v>157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158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 x14ac:dyDescent="0.2">
      <c r="A37" s="173">
        <v>27</v>
      </c>
      <c r="B37" s="174" t="s">
        <v>211</v>
      </c>
      <c r="C37" s="181" t="s">
        <v>212</v>
      </c>
      <c r="D37" s="175" t="s">
        <v>177</v>
      </c>
      <c r="E37" s="176">
        <v>75.849999999999994</v>
      </c>
      <c r="F37" s="177"/>
      <c r="G37" s="178">
        <f t="shared" si="14"/>
        <v>0</v>
      </c>
      <c r="H37" s="159"/>
      <c r="I37" s="158">
        <f t="shared" si="15"/>
        <v>0</v>
      </c>
      <c r="J37" s="159"/>
      <c r="K37" s="158">
        <f t="shared" si="16"/>
        <v>0</v>
      </c>
      <c r="L37" s="158">
        <v>21</v>
      </c>
      <c r="M37" s="158">
        <f t="shared" si="17"/>
        <v>0</v>
      </c>
      <c r="N37" s="158">
        <v>0</v>
      </c>
      <c r="O37" s="158">
        <f t="shared" si="18"/>
        <v>0</v>
      </c>
      <c r="P37" s="158">
        <v>0</v>
      </c>
      <c r="Q37" s="158">
        <f t="shared" si="19"/>
        <v>0</v>
      </c>
      <c r="R37" s="158"/>
      <c r="S37" s="158" t="s">
        <v>156</v>
      </c>
      <c r="T37" s="158" t="s">
        <v>156</v>
      </c>
      <c r="U37" s="158">
        <v>0.35</v>
      </c>
      <c r="V37" s="158">
        <f t="shared" si="20"/>
        <v>26.55</v>
      </c>
      <c r="W37" s="158"/>
      <c r="X37" s="158" t="s">
        <v>157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158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3">
        <v>28</v>
      </c>
      <c r="B38" s="174" t="s">
        <v>213</v>
      </c>
      <c r="C38" s="181" t="s">
        <v>214</v>
      </c>
      <c r="D38" s="175" t="s">
        <v>188</v>
      </c>
      <c r="E38" s="176">
        <v>1.84903</v>
      </c>
      <c r="F38" s="177"/>
      <c r="G38" s="178">
        <f t="shared" si="14"/>
        <v>0</v>
      </c>
      <c r="H38" s="159"/>
      <c r="I38" s="158">
        <f t="shared" si="15"/>
        <v>0</v>
      </c>
      <c r="J38" s="159"/>
      <c r="K38" s="158">
        <f t="shared" si="16"/>
        <v>0</v>
      </c>
      <c r="L38" s="158">
        <v>21</v>
      </c>
      <c r="M38" s="158">
        <f t="shared" si="17"/>
        <v>0</v>
      </c>
      <c r="N38" s="158">
        <v>1.0202899999999999</v>
      </c>
      <c r="O38" s="158">
        <f t="shared" si="18"/>
        <v>1.89</v>
      </c>
      <c r="P38" s="158">
        <v>0</v>
      </c>
      <c r="Q38" s="158">
        <f t="shared" si="19"/>
        <v>0</v>
      </c>
      <c r="R38" s="158"/>
      <c r="S38" s="158" t="s">
        <v>156</v>
      </c>
      <c r="T38" s="158" t="s">
        <v>156</v>
      </c>
      <c r="U38" s="158">
        <v>25.271000000000001</v>
      </c>
      <c r="V38" s="158">
        <f t="shared" si="20"/>
        <v>46.73</v>
      </c>
      <c r="W38" s="158"/>
      <c r="X38" s="158" t="s">
        <v>157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158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3">
        <v>29</v>
      </c>
      <c r="B39" s="174" t="s">
        <v>215</v>
      </c>
      <c r="C39" s="181" t="s">
        <v>216</v>
      </c>
      <c r="D39" s="175" t="s">
        <v>217</v>
      </c>
      <c r="E39" s="176">
        <v>7</v>
      </c>
      <c r="F39" s="177"/>
      <c r="G39" s="178">
        <f t="shared" si="14"/>
        <v>0</v>
      </c>
      <c r="H39" s="159"/>
      <c r="I39" s="158">
        <f t="shared" si="15"/>
        <v>0</v>
      </c>
      <c r="J39" s="159"/>
      <c r="K39" s="158">
        <f t="shared" si="16"/>
        <v>0</v>
      </c>
      <c r="L39" s="158">
        <v>21</v>
      </c>
      <c r="M39" s="158">
        <f t="shared" si="17"/>
        <v>0</v>
      </c>
      <c r="N39" s="158">
        <v>2.0840000000000001E-2</v>
      </c>
      <c r="O39" s="158">
        <f t="shared" si="18"/>
        <v>0.15</v>
      </c>
      <c r="P39" s="158">
        <v>0</v>
      </c>
      <c r="Q39" s="158">
        <f t="shared" si="19"/>
        <v>0</v>
      </c>
      <c r="R39" s="158"/>
      <c r="S39" s="158" t="s">
        <v>156</v>
      </c>
      <c r="T39" s="158" t="s">
        <v>156</v>
      </c>
      <c r="U39" s="158">
        <v>0.3175</v>
      </c>
      <c r="V39" s="158">
        <f t="shared" si="20"/>
        <v>2.2200000000000002</v>
      </c>
      <c r="W39" s="158"/>
      <c r="X39" s="158" t="s">
        <v>157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158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3">
        <v>30</v>
      </c>
      <c r="B40" s="174" t="s">
        <v>218</v>
      </c>
      <c r="C40" s="181" t="s">
        <v>219</v>
      </c>
      <c r="D40" s="175" t="s">
        <v>217</v>
      </c>
      <c r="E40" s="176">
        <v>1</v>
      </c>
      <c r="F40" s="177"/>
      <c r="G40" s="178">
        <f t="shared" si="14"/>
        <v>0</v>
      </c>
      <c r="H40" s="159"/>
      <c r="I40" s="158">
        <f t="shared" si="15"/>
        <v>0</v>
      </c>
      <c r="J40" s="159"/>
      <c r="K40" s="158">
        <f t="shared" si="16"/>
        <v>0</v>
      </c>
      <c r="L40" s="158">
        <v>21</v>
      </c>
      <c r="M40" s="158">
        <f t="shared" si="17"/>
        <v>0</v>
      </c>
      <c r="N40" s="158">
        <v>3.2059999999999998E-2</v>
      </c>
      <c r="O40" s="158">
        <f t="shared" si="18"/>
        <v>0.03</v>
      </c>
      <c r="P40" s="158">
        <v>0</v>
      </c>
      <c r="Q40" s="158">
        <f t="shared" si="19"/>
        <v>0</v>
      </c>
      <c r="R40" s="158"/>
      <c r="S40" s="158" t="s">
        <v>156</v>
      </c>
      <c r="T40" s="158" t="s">
        <v>156</v>
      </c>
      <c r="U40" s="158">
        <v>0.34749999999999998</v>
      </c>
      <c r="V40" s="158">
        <f t="shared" si="20"/>
        <v>0.35</v>
      </c>
      <c r="W40" s="158"/>
      <c r="X40" s="158" t="s">
        <v>157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158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73">
        <v>31</v>
      </c>
      <c r="B41" s="174" t="s">
        <v>220</v>
      </c>
      <c r="C41" s="181" t="s">
        <v>221</v>
      </c>
      <c r="D41" s="175" t="s">
        <v>217</v>
      </c>
      <c r="E41" s="176">
        <v>1</v>
      </c>
      <c r="F41" s="177"/>
      <c r="G41" s="178">
        <f t="shared" si="14"/>
        <v>0</v>
      </c>
      <c r="H41" s="159"/>
      <c r="I41" s="158">
        <f t="shared" si="15"/>
        <v>0</v>
      </c>
      <c r="J41" s="159"/>
      <c r="K41" s="158">
        <f t="shared" si="16"/>
        <v>0</v>
      </c>
      <c r="L41" s="158">
        <v>21</v>
      </c>
      <c r="M41" s="158">
        <f t="shared" si="17"/>
        <v>0</v>
      </c>
      <c r="N41" s="158">
        <v>2.5239999999999999E-2</v>
      </c>
      <c r="O41" s="158">
        <f t="shared" si="18"/>
        <v>0.03</v>
      </c>
      <c r="P41" s="158">
        <v>0</v>
      </c>
      <c r="Q41" s="158">
        <f t="shared" si="19"/>
        <v>0</v>
      </c>
      <c r="R41" s="158"/>
      <c r="S41" s="158" t="s">
        <v>156</v>
      </c>
      <c r="T41" s="158" t="s">
        <v>156</v>
      </c>
      <c r="U41" s="158">
        <v>0.3175</v>
      </c>
      <c r="V41" s="158">
        <f t="shared" si="20"/>
        <v>0.32</v>
      </c>
      <c r="W41" s="158"/>
      <c r="X41" s="158" t="s">
        <v>157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158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3">
        <v>32</v>
      </c>
      <c r="B42" s="174" t="s">
        <v>222</v>
      </c>
      <c r="C42" s="181" t="s">
        <v>223</v>
      </c>
      <c r="D42" s="175" t="s">
        <v>217</v>
      </c>
      <c r="E42" s="176">
        <v>48</v>
      </c>
      <c r="F42" s="177"/>
      <c r="G42" s="178">
        <f t="shared" si="14"/>
        <v>0</v>
      </c>
      <c r="H42" s="159"/>
      <c r="I42" s="158">
        <f t="shared" si="15"/>
        <v>0</v>
      </c>
      <c r="J42" s="159"/>
      <c r="K42" s="158">
        <f t="shared" si="16"/>
        <v>0</v>
      </c>
      <c r="L42" s="158">
        <v>21</v>
      </c>
      <c r="M42" s="158">
        <f t="shared" si="17"/>
        <v>0</v>
      </c>
      <c r="N42" s="158">
        <v>3.637E-2</v>
      </c>
      <c r="O42" s="158">
        <f t="shared" si="18"/>
        <v>1.75</v>
      </c>
      <c r="P42" s="158">
        <v>0</v>
      </c>
      <c r="Q42" s="158">
        <f t="shared" si="19"/>
        <v>0</v>
      </c>
      <c r="R42" s="158"/>
      <c r="S42" s="158" t="s">
        <v>156</v>
      </c>
      <c r="T42" s="158" t="s">
        <v>156</v>
      </c>
      <c r="U42" s="158">
        <v>0.245</v>
      </c>
      <c r="V42" s="158">
        <f t="shared" si="20"/>
        <v>11.76</v>
      </c>
      <c r="W42" s="158"/>
      <c r="X42" s="158" t="s">
        <v>157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158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73">
        <v>33</v>
      </c>
      <c r="B43" s="174" t="s">
        <v>224</v>
      </c>
      <c r="C43" s="181" t="s">
        <v>225</v>
      </c>
      <c r="D43" s="175" t="s">
        <v>217</v>
      </c>
      <c r="E43" s="176">
        <v>39</v>
      </c>
      <c r="F43" s="177"/>
      <c r="G43" s="178">
        <f t="shared" si="14"/>
        <v>0</v>
      </c>
      <c r="H43" s="159"/>
      <c r="I43" s="158">
        <f t="shared" si="15"/>
        <v>0</v>
      </c>
      <c r="J43" s="159"/>
      <c r="K43" s="158">
        <f t="shared" si="16"/>
        <v>0</v>
      </c>
      <c r="L43" s="158">
        <v>21</v>
      </c>
      <c r="M43" s="158">
        <f t="shared" si="17"/>
        <v>0</v>
      </c>
      <c r="N43" s="158">
        <v>4.555E-2</v>
      </c>
      <c r="O43" s="158">
        <f t="shared" si="18"/>
        <v>1.78</v>
      </c>
      <c r="P43" s="158">
        <v>0</v>
      </c>
      <c r="Q43" s="158">
        <f t="shared" si="19"/>
        <v>0</v>
      </c>
      <c r="R43" s="158"/>
      <c r="S43" s="158" t="s">
        <v>156</v>
      </c>
      <c r="T43" s="158" t="s">
        <v>156</v>
      </c>
      <c r="U43" s="158">
        <v>0.2525</v>
      </c>
      <c r="V43" s="158">
        <f t="shared" si="20"/>
        <v>9.85</v>
      </c>
      <c r="W43" s="158"/>
      <c r="X43" s="158" t="s">
        <v>157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158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3">
        <v>34</v>
      </c>
      <c r="B44" s="174" t="s">
        <v>226</v>
      </c>
      <c r="C44" s="181" t="s">
        <v>227</v>
      </c>
      <c r="D44" s="175" t="s">
        <v>217</v>
      </c>
      <c r="E44" s="176">
        <v>9</v>
      </c>
      <c r="F44" s="177"/>
      <c r="G44" s="178">
        <f t="shared" si="14"/>
        <v>0</v>
      </c>
      <c r="H44" s="159"/>
      <c r="I44" s="158">
        <f t="shared" si="15"/>
        <v>0</v>
      </c>
      <c r="J44" s="159"/>
      <c r="K44" s="158">
        <f t="shared" si="16"/>
        <v>0</v>
      </c>
      <c r="L44" s="158">
        <v>21</v>
      </c>
      <c r="M44" s="158">
        <f t="shared" si="17"/>
        <v>0</v>
      </c>
      <c r="N44" s="158">
        <v>5.4730000000000001E-2</v>
      </c>
      <c r="O44" s="158">
        <f t="shared" si="18"/>
        <v>0.49</v>
      </c>
      <c r="P44" s="158">
        <v>0</v>
      </c>
      <c r="Q44" s="158">
        <f t="shared" si="19"/>
        <v>0</v>
      </c>
      <c r="R44" s="158"/>
      <c r="S44" s="158" t="s">
        <v>156</v>
      </c>
      <c r="T44" s="158" t="s">
        <v>156</v>
      </c>
      <c r="U44" s="158">
        <v>0.26</v>
      </c>
      <c r="V44" s="158">
        <f t="shared" si="20"/>
        <v>2.34</v>
      </c>
      <c r="W44" s="158"/>
      <c r="X44" s="158" t="s">
        <v>157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158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3">
        <v>35</v>
      </c>
      <c r="B45" s="174" t="s">
        <v>228</v>
      </c>
      <c r="C45" s="181" t="s">
        <v>229</v>
      </c>
      <c r="D45" s="175" t="s">
        <v>217</v>
      </c>
      <c r="E45" s="176">
        <v>3</v>
      </c>
      <c r="F45" s="177"/>
      <c r="G45" s="178">
        <f t="shared" si="14"/>
        <v>0</v>
      </c>
      <c r="H45" s="159"/>
      <c r="I45" s="158">
        <f t="shared" si="15"/>
        <v>0</v>
      </c>
      <c r="J45" s="159"/>
      <c r="K45" s="158">
        <f t="shared" si="16"/>
        <v>0</v>
      </c>
      <c r="L45" s="158">
        <v>21</v>
      </c>
      <c r="M45" s="158">
        <f t="shared" si="17"/>
        <v>0</v>
      </c>
      <c r="N45" s="158">
        <v>8.1320000000000003E-2</v>
      </c>
      <c r="O45" s="158">
        <f t="shared" si="18"/>
        <v>0.24</v>
      </c>
      <c r="P45" s="158">
        <v>0</v>
      </c>
      <c r="Q45" s="158">
        <f t="shared" si="19"/>
        <v>0</v>
      </c>
      <c r="R45" s="158"/>
      <c r="S45" s="158" t="s">
        <v>156</v>
      </c>
      <c r="T45" s="158" t="s">
        <v>156</v>
      </c>
      <c r="U45" s="158">
        <v>0.35</v>
      </c>
      <c r="V45" s="158">
        <f t="shared" si="20"/>
        <v>1.05</v>
      </c>
      <c r="W45" s="158"/>
      <c r="X45" s="158" t="s">
        <v>157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158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73">
        <v>36</v>
      </c>
      <c r="B46" s="174" t="s">
        <v>230</v>
      </c>
      <c r="C46" s="181" t="s">
        <v>231</v>
      </c>
      <c r="D46" s="175" t="s">
        <v>155</v>
      </c>
      <c r="E46" s="176">
        <v>5.5004999999999997</v>
      </c>
      <c r="F46" s="177"/>
      <c r="G46" s="178">
        <f t="shared" si="14"/>
        <v>0</v>
      </c>
      <c r="H46" s="159"/>
      <c r="I46" s="158">
        <f t="shared" si="15"/>
        <v>0</v>
      </c>
      <c r="J46" s="159"/>
      <c r="K46" s="158">
        <f t="shared" si="16"/>
        <v>0</v>
      </c>
      <c r="L46" s="158">
        <v>21</v>
      </c>
      <c r="M46" s="158">
        <f t="shared" si="17"/>
        <v>0</v>
      </c>
      <c r="N46" s="158">
        <v>2.52501</v>
      </c>
      <c r="O46" s="158">
        <f t="shared" si="18"/>
        <v>13.89</v>
      </c>
      <c r="P46" s="158">
        <v>0</v>
      </c>
      <c r="Q46" s="158">
        <f t="shared" si="19"/>
        <v>0</v>
      </c>
      <c r="R46" s="158"/>
      <c r="S46" s="158" t="s">
        <v>156</v>
      </c>
      <c r="T46" s="158" t="s">
        <v>156</v>
      </c>
      <c r="U46" s="158">
        <v>1.421</v>
      </c>
      <c r="V46" s="158">
        <f t="shared" si="20"/>
        <v>7.82</v>
      </c>
      <c r="W46" s="158"/>
      <c r="X46" s="158" t="s">
        <v>157</v>
      </c>
      <c r="Y46" s="151"/>
      <c r="Z46" s="151"/>
      <c r="AA46" s="151"/>
      <c r="AB46" s="151"/>
      <c r="AC46" s="151"/>
      <c r="AD46" s="151"/>
      <c r="AE46" s="151"/>
      <c r="AF46" s="151"/>
      <c r="AG46" s="151" t="s">
        <v>158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73">
        <v>37</v>
      </c>
      <c r="B47" s="174" t="s">
        <v>232</v>
      </c>
      <c r="C47" s="181" t="s">
        <v>233</v>
      </c>
      <c r="D47" s="175" t="s">
        <v>177</v>
      </c>
      <c r="E47" s="176">
        <v>43.11</v>
      </c>
      <c r="F47" s="177"/>
      <c r="G47" s="178">
        <f t="shared" si="14"/>
        <v>0</v>
      </c>
      <c r="H47" s="159"/>
      <c r="I47" s="158">
        <f t="shared" si="15"/>
        <v>0</v>
      </c>
      <c r="J47" s="159"/>
      <c r="K47" s="158">
        <f t="shared" si="16"/>
        <v>0</v>
      </c>
      <c r="L47" s="158">
        <v>21</v>
      </c>
      <c r="M47" s="158">
        <f t="shared" si="17"/>
        <v>0</v>
      </c>
      <c r="N47" s="158">
        <v>8.8400000000000006E-3</v>
      </c>
      <c r="O47" s="158">
        <f t="shared" si="18"/>
        <v>0.38</v>
      </c>
      <c r="P47" s="158">
        <v>0</v>
      </c>
      <c r="Q47" s="158">
        <f t="shared" si="19"/>
        <v>0</v>
      </c>
      <c r="R47" s="158"/>
      <c r="S47" s="158" t="s">
        <v>156</v>
      </c>
      <c r="T47" s="158" t="s">
        <v>156</v>
      </c>
      <c r="U47" s="158">
        <v>1.179</v>
      </c>
      <c r="V47" s="158">
        <f t="shared" si="20"/>
        <v>50.83</v>
      </c>
      <c r="W47" s="158"/>
      <c r="X47" s="158" t="s">
        <v>157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158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73">
        <v>38</v>
      </c>
      <c r="B48" s="174" t="s">
        <v>234</v>
      </c>
      <c r="C48" s="181" t="s">
        <v>235</v>
      </c>
      <c r="D48" s="175" t="s">
        <v>177</v>
      </c>
      <c r="E48" s="176">
        <v>43.11</v>
      </c>
      <c r="F48" s="177"/>
      <c r="G48" s="178">
        <f t="shared" si="14"/>
        <v>0</v>
      </c>
      <c r="H48" s="159"/>
      <c r="I48" s="158">
        <f t="shared" si="15"/>
        <v>0</v>
      </c>
      <c r="J48" s="159"/>
      <c r="K48" s="158">
        <f t="shared" si="16"/>
        <v>0</v>
      </c>
      <c r="L48" s="158">
        <v>21</v>
      </c>
      <c r="M48" s="158">
        <f t="shared" si="17"/>
        <v>0</v>
      </c>
      <c r="N48" s="158">
        <v>0</v>
      </c>
      <c r="O48" s="158">
        <f t="shared" si="18"/>
        <v>0</v>
      </c>
      <c r="P48" s="158">
        <v>0</v>
      </c>
      <c r="Q48" s="158">
        <f t="shared" si="19"/>
        <v>0</v>
      </c>
      <c r="R48" s="158"/>
      <c r="S48" s="158" t="s">
        <v>156</v>
      </c>
      <c r="T48" s="158" t="s">
        <v>156</v>
      </c>
      <c r="U48" s="158">
        <v>0.497</v>
      </c>
      <c r="V48" s="158">
        <f t="shared" si="20"/>
        <v>21.43</v>
      </c>
      <c r="W48" s="158"/>
      <c r="X48" s="158" t="s">
        <v>157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158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73">
        <v>39</v>
      </c>
      <c r="B49" s="174" t="s">
        <v>236</v>
      </c>
      <c r="C49" s="181" t="s">
        <v>237</v>
      </c>
      <c r="D49" s="175" t="s">
        <v>177</v>
      </c>
      <c r="E49" s="176">
        <v>43.11</v>
      </c>
      <c r="F49" s="177"/>
      <c r="G49" s="178">
        <f t="shared" si="14"/>
        <v>0</v>
      </c>
      <c r="H49" s="159"/>
      <c r="I49" s="158">
        <f t="shared" si="15"/>
        <v>0</v>
      </c>
      <c r="J49" s="159"/>
      <c r="K49" s="158">
        <f t="shared" si="16"/>
        <v>0</v>
      </c>
      <c r="L49" s="158">
        <v>21</v>
      </c>
      <c r="M49" s="158">
        <f t="shared" si="17"/>
        <v>0</v>
      </c>
      <c r="N49" s="158">
        <v>5.5999999999999995E-4</v>
      </c>
      <c r="O49" s="158">
        <f t="shared" si="18"/>
        <v>0.02</v>
      </c>
      <c r="P49" s="158">
        <v>0</v>
      </c>
      <c r="Q49" s="158">
        <f t="shared" si="19"/>
        <v>0</v>
      </c>
      <c r="R49" s="158"/>
      <c r="S49" s="158" t="s">
        <v>156</v>
      </c>
      <c r="T49" s="158" t="s">
        <v>156</v>
      </c>
      <c r="U49" s="158">
        <v>0.10199999999999999</v>
      </c>
      <c r="V49" s="158">
        <f t="shared" si="20"/>
        <v>4.4000000000000004</v>
      </c>
      <c r="W49" s="158"/>
      <c r="X49" s="158" t="s">
        <v>157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158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73">
        <v>40</v>
      </c>
      <c r="B50" s="174" t="s">
        <v>238</v>
      </c>
      <c r="C50" s="181" t="s">
        <v>239</v>
      </c>
      <c r="D50" s="175" t="s">
        <v>188</v>
      </c>
      <c r="E50" s="176">
        <v>0.66005999999999998</v>
      </c>
      <c r="F50" s="177"/>
      <c r="G50" s="178">
        <f t="shared" si="14"/>
        <v>0</v>
      </c>
      <c r="H50" s="159"/>
      <c r="I50" s="158">
        <f t="shared" si="15"/>
        <v>0</v>
      </c>
      <c r="J50" s="159"/>
      <c r="K50" s="158">
        <f t="shared" si="16"/>
        <v>0</v>
      </c>
      <c r="L50" s="158">
        <v>21</v>
      </c>
      <c r="M50" s="158">
        <f t="shared" si="17"/>
        <v>0</v>
      </c>
      <c r="N50" s="158">
        <v>1.01292</v>
      </c>
      <c r="O50" s="158">
        <f t="shared" si="18"/>
        <v>0.67</v>
      </c>
      <c r="P50" s="158">
        <v>0</v>
      </c>
      <c r="Q50" s="158">
        <f t="shared" si="19"/>
        <v>0</v>
      </c>
      <c r="R50" s="158"/>
      <c r="S50" s="158" t="s">
        <v>156</v>
      </c>
      <c r="T50" s="158" t="s">
        <v>156</v>
      </c>
      <c r="U50" s="158">
        <v>25.812000000000001</v>
      </c>
      <c r="V50" s="158">
        <f t="shared" si="20"/>
        <v>17.04</v>
      </c>
      <c r="W50" s="158"/>
      <c r="X50" s="158" t="s">
        <v>157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158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73">
        <v>41</v>
      </c>
      <c r="B51" s="174" t="s">
        <v>240</v>
      </c>
      <c r="C51" s="181" t="s">
        <v>241</v>
      </c>
      <c r="D51" s="175" t="s">
        <v>155</v>
      </c>
      <c r="E51" s="176">
        <v>1.90625</v>
      </c>
      <c r="F51" s="177"/>
      <c r="G51" s="178">
        <f t="shared" si="14"/>
        <v>0</v>
      </c>
      <c r="H51" s="159"/>
      <c r="I51" s="158">
        <f t="shared" si="15"/>
        <v>0</v>
      </c>
      <c r="J51" s="159"/>
      <c r="K51" s="158">
        <f t="shared" si="16"/>
        <v>0</v>
      </c>
      <c r="L51" s="158">
        <v>21</v>
      </c>
      <c r="M51" s="158">
        <f t="shared" si="17"/>
        <v>0</v>
      </c>
      <c r="N51" s="158">
        <v>2.53999</v>
      </c>
      <c r="O51" s="158">
        <f t="shared" si="18"/>
        <v>4.84</v>
      </c>
      <c r="P51" s="158">
        <v>0</v>
      </c>
      <c r="Q51" s="158">
        <f t="shared" si="19"/>
        <v>0</v>
      </c>
      <c r="R51" s="158"/>
      <c r="S51" s="158" t="s">
        <v>156</v>
      </c>
      <c r="T51" s="158" t="s">
        <v>156</v>
      </c>
      <c r="U51" s="158">
        <v>2.3039999999999998</v>
      </c>
      <c r="V51" s="158">
        <f t="shared" si="20"/>
        <v>4.3899999999999997</v>
      </c>
      <c r="W51" s="158"/>
      <c r="X51" s="158" t="s">
        <v>157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158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73">
        <v>42</v>
      </c>
      <c r="B52" s="174" t="s">
        <v>242</v>
      </c>
      <c r="C52" s="181" t="s">
        <v>243</v>
      </c>
      <c r="D52" s="175" t="s">
        <v>188</v>
      </c>
      <c r="E52" s="176">
        <v>0.19062999999999999</v>
      </c>
      <c r="F52" s="177"/>
      <c r="G52" s="178">
        <f t="shared" si="14"/>
        <v>0</v>
      </c>
      <c r="H52" s="159"/>
      <c r="I52" s="158">
        <f t="shared" si="15"/>
        <v>0</v>
      </c>
      <c r="J52" s="159"/>
      <c r="K52" s="158">
        <f t="shared" si="16"/>
        <v>0</v>
      </c>
      <c r="L52" s="158">
        <v>21</v>
      </c>
      <c r="M52" s="158">
        <f t="shared" si="17"/>
        <v>0</v>
      </c>
      <c r="N52" s="158">
        <v>1.02396</v>
      </c>
      <c r="O52" s="158">
        <f t="shared" si="18"/>
        <v>0.2</v>
      </c>
      <c r="P52" s="158">
        <v>0</v>
      </c>
      <c r="Q52" s="158">
        <f t="shared" si="19"/>
        <v>0</v>
      </c>
      <c r="R52" s="158"/>
      <c r="S52" s="158" t="s">
        <v>156</v>
      </c>
      <c r="T52" s="158" t="s">
        <v>156</v>
      </c>
      <c r="U52" s="158">
        <v>29.568000000000001</v>
      </c>
      <c r="V52" s="158">
        <f t="shared" si="20"/>
        <v>5.64</v>
      </c>
      <c r="W52" s="158"/>
      <c r="X52" s="158" t="s">
        <v>157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158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3">
        <v>43</v>
      </c>
      <c r="B53" s="174" t="s">
        <v>244</v>
      </c>
      <c r="C53" s="181" t="s">
        <v>245</v>
      </c>
      <c r="D53" s="175" t="s">
        <v>177</v>
      </c>
      <c r="E53" s="176">
        <v>19.059999999999999</v>
      </c>
      <c r="F53" s="177"/>
      <c r="G53" s="178">
        <f t="shared" si="14"/>
        <v>0</v>
      </c>
      <c r="H53" s="159"/>
      <c r="I53" s="158">
        <f t="shared" si="15"/>
        <v>0</v>
      </c>
      <c r="J53" s="159"/>
      <c r="K53" s="158">
        <f t="shared" si="16"/>
        <v>0</v>
      </c>
      <c r="L53" s="158">
        <v>21</v>
      </c>
      <c r="M53" s="158">
        <f t="shared" si="17"/>
        <v>0</v>
      </c>
      <c r="N53" s="158">
        <v>3.4979999999999997E-2</v>
      </c>
      <c r="O53" s="158">
        <f t="shared" si="18"/>
        <v>0.67</v>
      </c>
      <c r="P53" s="158">
        <v>0</v>
      </c>
      <c r="Q53" s="158">
        <f t="shared" si="19"/>
        <v>0</v>
      </c>
      <c r="R53" s="158"/>
      <c r="S53" s="158" t="s">
        <v>156</v>
      </c>
      <c r="T53" s="158" t="s">
        <v>156</v>
      </c>
      <c r="U53" s="158">
        <v>0.85599999999999998</v>
      </c>
      <c r="V53" s="158">
        <f t="shared" si="20"/>
        <v>16.32</v>
      </c>
      <c r="W53" s="158"/>
      <c r="X53" s="158" t="s">
        <v>157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158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3">
        <v>44</v>
      </c>
      <c r="B54" s="174" t="s">
        <v>246</v>
      </c>
      <c r="C54" s="181" t="s">
        <v>247</v>
      </c>
      <c r="D54" s="175" t="s">
        <v>177</v>
      </c>
      <c r="E54" s="176">
        <v>19.059999999999999</v>
      </c>
      <c r="F54" s="177"/>
      <c r="G54" s="178">
        <f t="shared" si="14"/>
        <v>0</v>
      </c>
      <c r="H54" s="159"/>
      <c r="I54" s="158">
        <f t="shared" si="15"/>
        <v>0</v>
      </c>
      <c r="J54" s="159"/>
      <c r="K54" s="158">
        <f t="shared" si="16"/>
        <v>0</v>
      </c>
      <c r="L54" s="158">
        <v>21</v>
      </c>
      <c r="M54" s="158">
        <f t="shared" si="17"/>
        <v>0</v>
      </c>
      <c r="N54" s="158">
        <v>5.0000000000000002E-5</v>
      </c>
      <c r="O54" s="158">
        <f t="shared" si="18"/>
        <v>0</v>
      </c>
      <c r="P54" s="158">
        <v>0</v>
      </c>
      <c r="Q54" s="158">
        <f t="shared" si="19"/>
        <v>0</v>
      </c>
      <c r="R54" s="158"/>
      <c r="S54" s="158" t="s">
        <v>156</v>
      </c>
      <c r="T54" s="158" t="s">
        <v>156</v>
      </c>
      <c r="U54" s="158">
        <v>0.41899999999999998</v>
      </c>
      <c r="V54" s="158">
        <f t="shared" si="20"/>
        <v>7.99</v>
      </c>
      <c r="W54" s="158"/>
      <c r="X54" s="158" t="s">
        <v>157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158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73">
        <v>45</v>
      </c>
      <c r="B55" s="174" t="s">
        <v>248</v>
      </c>
      <c r="C55" s="181" t="s">
        <v>249</v>
      </c>
      <c r="D55" s="175" t="s">
        <v>177</v>
      </c>
      <c r="E55" s="176">
        <v>137.83250000000001</v>
      </c>
      <c r="F55" s="177"/>
      <c r="G55" s="178">
        <f t="shared" si="14"/>
        <v>0</v>
      </c>
      <c r="H55" s="159"/>
      <c r="I55" s="158">
        <f t="shared" si="15"/>
        <v>0</v>
      </c>
      <c r="J55" s="159"/>
      <c r="K55" s="158">
        <f t="shared" si="16"/>
        <v>0</v>
      </c>
      <c r="L55" s="158">
        <v>21</v>
      </c>
      <c r="M55" s="158">
        <f t="shared" si="17"/>
        <v>0</v>
      </c>
      <c r="N55" s="158">
        <v>8.924E-2</v>
      </c>
      <c r="O55" s="158">
        <f t="shared" si="18"/>
        <v>12.3</v>
      </c>
      <c r="P55" s="158">
        <v>0</v>
      </c>
      <c r="Q55" s="158">
        <f t="shared" si="19"/>
        <v>0</v>
      </c>
      <c r="R55" s="158"/>
      <c r="S55" s="158" t="s">
        <v>156</v>
      </c>
      <c r="T55" s="158" t="s">
        <v>156</v>
      </c>
      <c r="U55" s="158">
        <v>0.52090000000000003</v>
      </c>
      <c r="V55" s="158">
        <f t="shared" si="20"/>
        <v>71.8</v>
      </c>
      <c r="W55" s="158"/>
      <c r="X55" s="158" t="s">
        <v>157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158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3">
        <v>46</v>
      </c>
      <c r="B56" s="174" t="s">
        <v>250</v>
      </c>
      <c r="C56" s="181" t="s">
        <v>251</v>
      </c>
      <c r="D56" s="175" t="s">
        <v>177</v>
      </c>
      <c r="E56" s="176">
        <v>12.7485</v>
      </c>
      <c r="F56" s="177"/>
      <c r="G56" s="178">
        <f t="shared" si="14"/>
        <v>0</v>
      </c>
      <c r="H56" s="159"/>
      <c r="I56" s="158">
        <f t="shared" si="15"/>
        <v>0</v>
      </c>
      <c r="J56" s="159"/>
      <c r="K56" s="158">
        <f t="shared" si="16"/>
        <v>0</v>
      </c>
      <c r="L56" s="158">
        <v>21</v>
      </c>
      <c r="M56" s="158">
        <f t="shared" si="17"/>
        <v>0</v>
      </c>
      <c r="N56" s="158">
        <v>0.10638</v>
      </c>
      <c r="O56" s="158">
        <f t="shared" si="18"/>
        <v>1.36</v>
      </c>
      <c r="P56" s="158">
        <v>0</v>
      </c>
      <c r="Q56" s="158">
        <f t="shared" si="19"/>
        <v>0</v>
      </c>
      <c r="R56" s="158"/>
      <c r="S56" s="158" t="s">
        <v>156</v>
      </c>
      <c r="T56" s="158" t="s">
        <v>156</v>
      </c>
      <c r="U56" s="158">
        <v>0.55674999999999997</v>
      </c>
      <c r="V56" s="158">
        <f t="shared" si="20"/>
        <v>7.1</v>
      </c>
      <c r="W56" s="158"/>
      <c r="X56" s="158" t="s">
        <v>157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158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x14ac:dyDescent="0.2">
      <c r="A57" s="161" t="s">
        <v>151</v>
      </c>
      <c r="B57" s="162" t="s">
        <v>59</v>
      </c>
      <c r="C57" s="180" t="s">
        <v>60</v>
      </c>
      <c r="D57" s="163"/>
      <c r="E57" s="164"/>
      <c r="F57" s="165"/>
      <c r="G57" s="166">
        <f>SUMIF(AG58:AG64,"&lt;&gt;NOR",G58:G64)</f>
        <v>0</v>
      </c>
      <c r="H57" s="160"/>
      <c r="I57" s="160">
        <f>SUM(I58:I64)</f>
        <v>0</v>
      </c>
      <c r="J57" s="160"/>
      <c r="K57" s="160">
        <f>SUM(K58:K64)</f>
        <v>0</v>
      </c>
      <c r="L57" s="160"/>
      <c r="M57" s="160">
        <f>SUM(M58:M64)</f>
        <v>0</v>
      </c>
      <c r="N57" s="160"/>
      <c r="O57" s="160">
        <f>SUM(O58:O64)</f>
        <v>1.93</v>
      </c>
      <c r="P57" s="160"/>
      <c r="Q57" s="160">
        <f>SUM(Q58:Q64)</f>
        <v>0</v>
      </c>
      <c r="R57" s="160"/>
      <c r="S57" s="160"/>
      <c r="T57" s="160"/>
      <c r="U57" s="160"/>
      <c r="V57" s="160">
        <f>SUM(V58:V64)</f>
        <v>168.92</v>
      </c>
      <c r="W57" s="160"/>
      <c r="X57" s="160"/>
      <c r="AG57" t="s">
        <v>152</v>
      </c>
    </row>
    <row r="58" spans="1:60" outlineLevel="1" x14ac:dyDescent="0.2">
      <c r="A58" s="173">
        <v>47</v>
      </c>
      <c r="B58" s="174" t="s">
        <v>252</v>
      </c>
      <c r="C58" s="181" t="s">
        <v>253</v>
      </c>
      <c r="D58" s="175" t="s">
        <v>217</v>
      </c>
      <c r="E58" s="176">
        <v>1</v>
      </c>
      <c r="F58" s="177"/>
      <c r="G58" s="178">
        <f t="shared" ref="G58:G64" si="21">ROUND(E58*F58,2)</f>
        <v>0</v>
      </c>
      <c r="H58" s="159"/>
      <c r="I58" s="158">
        <f t="shared" ref="I58:I64" si="22">ROUND(E58*H58,2)</f>
        <v>0</v>
      </c>
      <c r="J58" s="159"/>
      <c r="K58" s="158">
        <f t="shared" ref="K58:K64" si="23">ROUND(E58*J58,2)</f>
        <v>0</v>
      </c>
      <c r="L58" s="158">
        <v>21</v>
      </c>
      <c r="M58" s="158">
        <f t="shared" ref="M58:M64" si="24">G58*(1+L58/100)</f>
        <v>0</v>
      </c>
      <c r="N58" s="158">
        <v>4.7699999999999999E-3</v>
      </c>
      <c r="O58" s="158">
        <f t="shared" ref="O58:O64" si="25">ROUND(E58*N58,2)</f>
        <v>0</v>
      </c>
      <c r="P58" s="158">
        <v>0</v>
      </c>
      <c r="Q58" s="158">
        <f t="shared" ref="Q58:Q64" si="26">ROUND(E58*P58,2)</f>
        <v>0</v>
      </c>
      <c r="R58" s="158"/>
      <c r="S58" s="158" t="s">
        <v>156</v>
      </c>
      <c r="T58" s="158" t="s">
        <v>156</v>
      </c>
      <c r="U58" s="158">
        <v>1.49</v>
      </c>
      <c r="V58" s="158">
        <f t="shared" ref="V58:V64" si="27">ROUND(E58*U58,2)</f>
        <v>1.49</v>
      </c>
      <c r="W58" s="158"/>
      <c r="X58" s="158" t="s">
        <v>157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158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73">
        <v>48</v>
      </c>
      <c r="B59" s="174" t="s">
        <v>254</v>
      </c>
      <c r="C59" s="181" t="s">
        <v>255</v>
      </c>
      <c r="D59" s="175" t="s">
        <v>217</v>
      </c>
      <c r="E59" s="176">
        <v>12</v>
      </c>
      <c r="F59" s="177"/>
      <c r="G59" s="178">
        <f t="shared" si="21"/>
        <v>0</v>
      </c>
      <c r="H59" s="159"/>
      <c r="I59" s="158">
        <f t="shared" si="22"/>
        <v>0</v>
      </c>
      <c r="J59" s="159"/>
      <c r="K59" s="158">
        <f t="shared" si="23"/>
        <v>0</v>
      </c>
      <c r="L59" s="158">
        <v>21</v>
      </c>
      <c r="M59" s="158">
        <f t="shared" si="24"/>
        <v>0</v>
      </c>
      <c r="N59" s="158">
        <v>7.1199999999999996E-3</v>
      </c>
      <c r="O59" s="158">
        <f t="shared" si="25"/>
        <v>0.09</v>
      </c>
      <c r="P59" s="158">
        <v>0</v>
      </c>
      <c r="Q59" s="158">
        <f t="shared" si="26"/>
        <v>0</v>
      </c>
      <c r="R59" s="158"/>
      <c r="S59" s="158" t="s">
        <v>156</v>
      </c>
      <c r="T59" s="158" t="s">
        <v>156</v>
      </c>
      <c r="U59" s="158">
        <v>1.49</v>
      </c>
      <c r="V59" s="158">
        <f t="shared" si="27"/>
        <v>17.88</v>
      </c>
      <c r="W59" s="158"/>
      <c r="X59" s="158" t="s">
        <v>157</v>
      </c>
      <c r="Y59" s="151"/>
      <c r="Z59" s="151"/>
      <c r="AA59" s="151"/>
      <c r="AB59" s="151"/>
      <c r="AC59" s="151"/>
      <c r="AD59" s="151"/>
      <c r="AE59" s="151"/>
      <c r="AF59" s="151"/>
      <c r="AG59" s="151" t="s">
        <v>158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73">
        <v>49</v>
      </c>
      <c r="B60" s="174" t="s">
        <v>256</v>
      </c>
      <c r="C60" s="181" t="s">
        <v>257</v>
      </c>
      <c r="D60" s="175" t="s">
        <v>217</v>
      </c>
      <c r="E60" s="176">
        <v>2</v>
      </c>
      <c r="F60" s="177"/>
      <c r="G60" s="178">
        <f t="shared" si="21"/>
        <v>0</v>
      </c>
      <c r="H60" s="159"/>
      <c r="I60" s="158">
        <f t="shared" si="22"/>
        <v>0</v>
      </c>
      <c r="J60" s="159"/>
      <c r="K60" s="158">
        <f t="shared" si="23"/>
        <v>0</v>
      </c>
      <c r="L60" s="158">
        <v>21</v>
      </c>
      <c r="M60" s="158">
        <f t="shared" si="24"/>
        <v>0</v>
      </c>
      <c r="N60" s="158">
        <v>1.3339999999999999E-2</v>
      </c>
      <c r="O60" s="158">
        <f t="shared" si="25"/>
        <v>0.03</v>
      </c>
      <c r="P60" s="158">
        <v>0</v>
      </c>
      <c r="Q60" s="158">
        <f t="shared" si="26"/>
        <v>0</v>
      </c>
      <c r="R60" s="158"/>
      <c r="S60" s="158" t="s">
        <v>156</v>
      </c>
      <c r="T60" s="158" t="s">
        <v>156</v>
      </c>
      <c r="U60" s="158">
        <v>1.79</v>
      </c>
      <c r="V60" s="158">
        <f t="shared" si="27"/>
        <v>3.58</v>
      </c>
      <c r="W60" s="158"/>
      <c r="X60" s="158" t="s">
        <v>157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158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22.5" outlineLevel="1" x14ac:dyDescent="0.2">
      <c r="A61" s="173">
        <v>50</v>
      </c>
      <c r="B61" s="174" t="s">
        <v>258</v>
      </c>
      <c r="C61" s="181" t="s">
        <v>259</v>
      </c>
      <c r="D61" s="175" t="s">
        <v>177</v>
      </c>
      <c r="E61" s="176">
        <v>16.945</v>
      </c>
      <c r="F61" s="177"/>
      <c r="G61" s="178">
        <f t="shared" si="21"/>
        <v>0</v>
      </c>
      <c r="H61" s="159"/>
      <c r="I61" s="158">
        <f t="shared" si="22"/>
        <v>0</v>
      </c>
      <c r="J61" s="159"/>
      <c r="K61" s="158">
        <f t="shared" si="23"/>
        <v>0</v>
      </c>
      <c r="L61" s="158">
        <v>21</v>
      </c>
      <c r="M61" s="158">
        <f t="shared" si="24"/>
        <v>0</v>
      </c>
      <c r="N61" s="158">
        <v>1.333E-2</v>
      </c>
      <c r="O61" s="158">
        <f t="shared" si="25"/>
        <v>0.23</v>
      </c>
      <c r="P61" s="158">
        <v>0</v>
      </c>
      <c r="Q61" s="158">
        <f t="shared" si="26"/>
        <v>0</v>
      </c>
      <c r="R61" s="158"/>
      <c r="S61" s="158" t="s">
        <v>156</v>
      </c>
      <c r="T61" s="158" t="s">
        <v>156</v>
      </c>
      <c r="U61" s="158">
        <v>0.8</v>
      </c>
      <c r="V61" s="158">
        <f t="shared" si="27"/>
        <v>13.56</v>
      </c>
      <c r="W61" s="158"/>
      <c r="X61" s="158" t="s">
        <v>157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158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22.5" outlineLevel="1" x14ac:dyDescent="0.2">
      <c r="A62" s="173">
        <v>51</v>
      </c>
      <c r="B62" s="174" t="s">
        <v>260</v>
      </c>
      <c r="C62" s="181" t="s">
        <v>261</v>
      </c>
      <c r="D62" s="175" t="s">
        <v>177</v>
      </c>
      <c r="E62" s="176">
        <v>129.19999999999999</v>
      </c>
      <c r="F62" s="177"/>
      <c r="G62" s="178">
        <f t="shared" si="21"/>
        <v>0</v>
      </c>
      <c r="H62" s="159"/>
      <c r="I62" s="158">
        <f t="shared" si="22"/>
        <v>0</v>
      </c>
      <c r="J62" s="159"/>
      <c r="K62" s="158">
        <f t="shared" si="23"/>
        <v>0</v>
      </c>
      <c r="L62" s="158">
        <v>21</v>
      </c>
      <c r="M62" s="158">
        <f t="shared" si="24"/>
        <v>0</v>
      </c>
      <c r="N62" s="158">
        <v>1.2149999999999999E-2</v>
      </c>
      <c r="O62" s="158">
        <f t="shared" si="25"/>
        <v>1.57</v>
      </c>
      <c r="P62" s="158">
        <v>0</v>
      </c>
      <c r="Q62" s="158">
        <f t="shared" si="26"/>
        <v>0</v>
      </c>
      <c r="R62" s="158"/>
      <c r="S62" s="158" t="s">
        <v>156</v>
      </c>
      <c r="T62" s="158" t="s">
        <v>156</v>
      </c>
      <c r="U62" s="158">
        <v>1.0109999999999999</v>
      </c>
      <c r="V62" s="158">
        <f t="shared" si="27"/>
        <v>130.62</v>
      </c>
      <c r="W62" s="158"/>
      <c r="X62" s="158" t="s">
        <v>157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158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73">
        <v>52</v>
      </c>
      <c r="B63" s="174" t="s">
        <v>262</v>
      </c>
      <c r="C63" s="181" t="s">
        <v>263</v>
      </c>
      <c r="D63" s="175" t="s">
        <v>264</v>
      </c>
      <c r="E63" s="176">
        <v>9</v>
      </c>
      <c r="F63" s="177"/>
      <c r="G63" s="178">
        <f t="shared" si="21"/>
        <v>0</v>
      </c>
      <c r="H63" s="159"/>
      <c r="I63" s="158">
        <f t="shared" si="22"/>
        <v>0</v>
      </c>
      <c r="J63" s="159"/>
      <c r="K63" s="158">
        <f t="shared" si="23"/>
        <v>0</v>
      </c>
      <c r="L63" s="158">
        <v>21</v>
      </c>
      <c r="M63" s="158">
        <f t="shared" si="24"/>
        <v>0</v>
      </c>
      <c r="N63" s="158">
        <v>0</v>
      </c>
      <c r="O63" s="158">
        <f t="shared" si="25"/>
        <v>0</v>
      </c>
      <c r="P63" s="158">
        <v>0</v>
      </c>
      <c r="Q63" s="158">
        <f t="shared" si="26"/>
        <v>0</v>
      </c>
      <c r="R63" s="158"/>
      <c r="S63" s="158" t="s">
        <v>265</v>
      </c>
      <c r="T63" s="158" t="s">
        <v>266</v>
      </c>
      <c r="U63" s="158">
        <v>0</v>
      </c>
      <c r="V63" s="158">
        <f t="shared" si="27"/>
        <v>0</v>
      </c>
      <c r="W63" s="158"/>
      <c r="X63" s="158" t="s">
        <v>157</v>
      </c>
      <c r="Y63" s="151"/>
      <c r="Z63" s="151"/>
      <c r="AA63" s="151"/>
      <c r="AB63" s="151"/>
      <c r="AC63" s="151"/>
      <c r="AD63" s="151"/>
      <c r="AE63" s="151"/>
      <c r="AF63" s="151"/>
      <c r="AG63" s="151" t="s">
        <v>158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73">
        <v>53</v>
      </c>
      <c r="B64" s="174" t="s">
        <v>267</v>
      </c>
      <c r="C64" s="181" t="s">
        <v>268</v>
      </c>
      <c r="D64" s="175" t="s">
        <v>217</v>
      </c>
      <c r="E64" s="176">
        <v>1</v>
      </c>
      <c r="F64" s="177"/>
      <c r="G64" s="178">
        <f t="shared" si="21"/>
        <v>0</v>
      </c>
      <c r="H64" s="159"/>
      <c r="I64" s="158">
        <f t="shared" si="22"/>
        <v>0</v>
      </c>
      <c r="J64" s="159"/>
      <c r="K64" s="158">
        <f t="shared" si="23"/>
        <v>0</v>
      </c>
      <c r="L64" s="158">
        <v>21</v>
      </c>
      <c r="M64" s="158">
        <f t="shared" si="24"/>
        <v>0</v>
      </c>
      <c r="N64" s="158">
        <v>1.3339999999999999E-2</v>
      </c>
      <c r="O64" s="158">
        <f t="shared" si="25"/>
        <v>0.01</v>
      </c>
      <c r="P64" s="158">
        <v>0</v>
      </c>
      <c r="Q64" s="158">
        <f t="shared" si="26"/>
        <v>0</v>
      </c>
      <c r="R64" s="158"/>
      <c r="S64" s="158" t="s">
        <v>265</v>
      </c>
      <c r="T64" s="158" t="s">
        <v>266</v>
      </c>
      <c r="U64" s="158">
        <v>1.79</v>
      </c>
      <c r="V64" s="158">
        <f t="shared" si="27"/>
        <v>1.79</v>
      </c>
      <c r="W64" s="158"/>
      <c r="X64" s="158" t="s">
        <v>157</v>
      </c>
      <c r="Y64" s="151"/>
      <c r="Z64" s="151"/>
      <c r="AA64" s="151"/>
      <c r="AB64" s="151"/>
      <c r="AC64" s="151"/>
      <c r="AD64" s="151"/>
      <c r="AE64" s="151"/>
      <c r="AF64" s="151"/>
      <c r="AG64" s="151" t="s">
        <v>158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x14ac:dyDescent="0.2">
      <c r="A65" s="161" t="s">
        <v>151</v>
      </c>
      <c r="B65" s="162" t="s">
        <v>61</v>
      </c>
      <c r="C65" s="180" t="s">
        <v>62</v>
      </c>
      <c r="D65" s="163"/>
      <c r="E65" s="164"/>
      <c r="F65" s="165"/>
      <c r="G65" s="166">
        <f>SUMIF(AG66:AG67,"&lt;&gt;NOR",G66:G67)</f>
        <v>0</v>
      </c>
      <c r="H65" s="160"/>
      <c r="I65" s="160">
        <f>SUM(I66:I67)</f>
        <v>0</v>
      </c>
      <c r="J65" s="160"/>
      <c r="K65" s="160">
        <f>SUM(K66:K67)</f>
        <v>0</v>
      </c>
      <c r="L65" s="160"/>
      <c r="M65" s="160">
        <f>SUM(M66:M67)</f>
        <v>0</v>
      </c>
      <c r="N65" s="160"/>
      <c r="O65" s="160">
        <f>SUM(O66:O67)</f>
        <v>280.61</v>
      </c>
      <c r="P65" s="160"/>
      <c r="Q65" s="160">
        <f>SUM(Q66:Q67)</f>
        <v>0</v>
      </c>
      <c r="R65" s="160"/>
      <c r="S65" s="160"/>
      <c r="T65" s="160"/>
      <c r="U65" s="160"/>
      <c r="V65" s="160">
        <f>SUM(V66:V67)</f>
        <v>1327.46</v>
      </c>
      <c r="W65" s="160"/>
      <c r="X65" s="160"/>
      <c r="AG65" t="s">
        <v>152</v>
      </c>
    </row>
    <row r="66" spans="1:60" ht="22.5" outlineLevel="1" x14ac:dyDescent="0.2">
      <c r="A66" s="173">
        <v>54</v>
      </c>
      <c r="B66" s="174" t="s">
        <v>269</v>
      </c>
      <c r="C66" s="181" t="s">
        <v>270</v>
      </c>
      <c r="D66" s="175" t="s">
        <v>177</v>
      </c>
      <c r="E66" s="176">
        <v>472.68200000000002</v>
      </c>
      <c r="F66" s="177"/>
      <c r="G66" s="178">
        <f>ROUND(E66*F66,2)</f>
        <v>0</v>
      </c>
      <c r="H66" s="159"/>
      <c r="I66" s="158">
        <f>ROUND(E66*H66,2)</f>
        <v>0</v>
      </c>
      <c r="J66" s="159"/>
      <c r="K66" s="158">
        <f>ROUND(E66*J66,2)</f>
        <v>0</v>
      </c>
      <c r="L66" s="158">
        <v>21</v>
      </c>
      <c r="M66" s="158">
        <f>G66*(1+L66/100)</f>
        <v>0</v>
      </c>
      <c r="N66" s="158">
        <v>0.58113000000000004</v>
      </c>
      <c r="O66" s="158">
        <f>ROUND(E66*N66,2)</f>
        <v>274.69</v>
      </c>
      <c r="P66" s="158">
        <v>0</v>
      </c>
      <c r="Q66" s="158">
        <f>ROUND(E66*P66,2)</f>
        <v>0</v>
      </c>
      <c r="R66" s="158"/>
      <c r="S66" s="158" t="s">
        <v>156</v>
      </c>
      <c r="T66" s="158" t="s">
        <v>156</v>
      </c>
      <c r="U66" s="158">
        <v>2.524</v>
      </c>
      <c r="V66" s="158">
        <f>ROUND(E66*U66,2)</f>
        <v>1193.05</v>
      </c>
      <c r="W66" s="158"/>
      <c r="X66" s="158" t="s">
        <v>271</v>
      </c>
      <c r="Y66" s="151"/>
      <c r="Z66" s="151"/>
      <c r="AA66" s="151"/>
      <c r="AB66" s="151"/>
      <c r="AC66" s="151"/>
      <c r="AD66" s="151"/>
      <c r="AE66" s="151"/>
      <c r="AF66" s="151"/>
      <c r="AG66" s="151" t="s">
        <v>272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22.5" outlineLevel="1" x14ac:dyDescent="0.2">
      <c r="A67" s="173">
        <v>55</v>
      </c>
      <c r="B67" s="174" t="s">
        <v>273</v>
      </c>
      <c r="C67" s="181" t="s">
        <v>274</v>
      </c>
      <c r="D67" s="175" t="s">
        <v>275</v>
      </c>
      <c r="E67" s="176">
        <v>8.8000000000000007</v>
      </c>
      <c r="F67" s="177"/>
      <c r="G67" s="178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21</v>
      </c>
      <c r="M67" s="158">
        <f>G67*(1+L67/100)</f>
        <v>0</v>
      </c>
      <c r="N67" s="158">
        <v>0.67279</v>
      </c>
      <c r="O67" s="158">
        <f>ROUND(E67*N67,2)</f>
        <v>5.92</v>
      </c>
      <c r="P67" s="158">
        <v>0</v>
      </c>
      <c r="Q67" s="158">
        <f>ROUND(E67*P67,2)</f>
        <v>0</v>
      </c>
      <c r="R67" s="158"/>
      <c r="S67" s="158" t="s">
        <v>156</v>
      </c>
      <c r="T67" s="158" t="s">
        <v>156</v>
      </c>
      <c r="U67" s="158">
        <v>15.27397</v>
      </c>
      <c r="V67" s="158">
        <f>ROUND(E67*U67,2)</f>
        <v>134.41</v>
      </c>
      <c r="W67" s="158"/>
      <c r="X67" s="158" t="s">
        <v>271</v>
      </c>
      <c r="Y67" s="151"/>
      <c r="Z67" s="151"/>
      <c r="AA67" s="151"/>
      <c r="AB67" s="151"/>
      <c r="AC67" s="151"/>
      <c r="AD67" s="151"/>
      <c r="AE67" s="151"/>
      <c r="AF67" s="151"/>
      <c r="AG67" s="151" t="s">
        <v>272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x14ac:dyDescent="0.2">
      <c r="A68" s="161" t="s">
        <v>151</v>
      </c>
      <c r="B68" s="162" t="s">
        <v>63</v>
      </c>
      <c r="C68" s="180" t="s">
        <v>64</v>
      </c>
      <c r="D68" s="163"/>
      <c r="E68" s="164"/>
      <c r="F68" s="165"/>
      <c r="G68" s="166">
        <f>SUMIF(AG69:AG72,"&lt;&gt;NOR",G69:G72)</f>
        <v>0</v>
      </c>
      <c r="H68" s="160"/>
      <c r="I68" s="160">
        <f>SUM(I69:I72)</f>
        <v>0</v>
      </c>
      <c r="J68" s="160"/>
      <c r="K68" s="160">
        <f>SUM(K69:K72)</f>
        <v>0</v>
      </c>
      <c r="L68" s="160"/>
      <c r="M68" s="160">
        <f>SUM(M69:M72)</f>
        <v>0</v>
      </c>
      <c r="N68" s="160"/>
      <c r="O68" s="160">
        <f>SUM(O69:O72)</f>
        <v>42.51</v>
      </c>
      <c r="P68" s="160"/>
      <c r="Q68" s="160">
        <f>SUM(Q69:Q72)</f>
        <v>0</v>
      </c>
      <c r="R68" s="160"/>
      <c r="S68" s="160"/>
      <c r="T68" s="160"/>
      <c r="U68" s="160"/>
      <c r="V68" s="160">
        <f>SUM(V69:V72)</f>
        <v>677.27</v>
      </c>
      <c r="W68" s="160"/>
      <c r="X68" s="160"/>
      <c r="AG68" t="s">
        <v>152</v>
      </c>
    </row>
    <row r="69" spans="1:60" outlineLevel="1" x14ac:dyDescent="0.2">
      <c r="A69" s="173">
        <v>56</v>
      </c>
      <c r="B69" s="174" t="s">
        <v>276</v>
      </c>
      <c r="C69" s="181" t="s">
        <v>277</v>
      </c>
      <c r="D69" s="175" t="s">
        <v>177</v>
      </c>
      <c r="E69" s="176">
        <v>7.36</v>
      </c>
      <c r="F69" s="177"/>
      <c r="G69" s="178">
        <f>ROUND(E69*F69,2)</f>
        <v>0</v>
      </c>
      <c r="H69" s="159"/>
      <c r="I69" s="158">
        <f>ROUND(E69*H69,2)</f>
        <v>0</v>
      </c>
      <c r="J69" s="159"/>
      <c r="K69" s="158">
        <f>ROUND(E69*J69,2)</f>
        <v>0</v>
      </c>
      <c r="L69" s="158">
        <v>21</v>
      </c>
      <c r="M69" s="158">
        <f>G69*(1+L69/100)</f>
        <v>0</v>
      </c>
      <c r="N69" s="158">
        <v>5.1229999999999998E-2</v>
      </c>
      <c r="O69" s="158">
        <f>ROUND(E69*N69,2)</f>
        <v>0.38</v>
      </c>
      <c r="P69" s="158">
        <v>0</v>
      </c>
      <c r="Q69" s="158">
        <f>ROUND(E69*P69,2)</f>
        <v>0</v>
      </c>
      <c r="R69" s="158"/>
      <c r="S69" s="158" t="s">
        <v>156</v>
      </c>
      <c r="T69" s="158" t="s">
        <v>156</v>
      </c>
      <c r="U69" s="158">
        <v>0.90800000000000003</v>
      </c>
      <c r="V69" s="158">
        <f>ROUND(E69*U69,2)</f>
        <v>6.68</v>
      </c>
      <c r="W69" s="158"/>
      <c r="X69" s="158" t="s">
        <v>157</v>
      </c>
      <c r="Y69" s="151"/>
      <c r="Z69" s="151"/>
      <c r="AA69" s="151"/>
      <c r="AB69" s="151"/>
      <c r="AC69" s="151"/>
      <c r="AD69" s="151"/>
      <c r="AE69" s="151"/>
      <c r="AF69" s="151"/>
      <c r="AG69" s="151" t="s">
        <v>158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22.5" outlineLevel="1" x14ac:dyDescent="0.2">
      <c r="A70" s="173">
        <v>57</v>
      </c>
      <c r="B70" s="174" t="s">
        <v>278</v>
      </c>
      <c r="C70" s="181" t="s">
        <v>279</v>
      </c>
      <c r="D70" s="175" t="s">
        <v>280</v>
      </c>
      <c r="E70" s="176">
        <v>15</v>
      </c>
      <c r="F70" s="177"/>
      <c r="G70" s="178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21</v>
      </c>
      <c r="M70" s="158">
        <f>G70*(1+L70/100)</f>
        <v>0</v>
      </c>
      <c r="N70" s="158">
        <v>3.7130000000000003E-2</v>
      </c>
      <c r="O70" s="158">
        <f>ROUND(E70*N70,2)</f>
        <v>0.56000000000000005</v>
      </c>
      <c r="P70" s="158">
        <v>0</v>
      </c>
      <c r="Q70" s="158">
        <f>ROUND(E70*P70,2)</f>
        <v>0</v>
      </c>
      <c r="R70" s="158"/>
      <c r="S70" s="158" t="s">
        <v>156</v>
      </c>
      <c r="T70" s="158" t="s">
        <v>156</v>
      </c>
      <c r="U70" s="158">
        <v>0.29299999999999998</v>
      </c>
      <c r="V70" s="158">
        <f>ROUND(E70*U70,2)</f>
        <v>4.4000000000000004</v>
      </c>
      <c r="W70" s="158"/>
      <c r="X70" s="158" t="s">
        <v>157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158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73">
        <v>58</v>
      </c>
      <c r="B71" s="174" t="s">
        <v>281</v>
      </c>
      <c r="C71" s="181" t="s">
        <v>282</v>
      </c>
      <c r="D71" s="175" t="s">
        <v>177</v>
      </c>
      <c r="E71" s="176">
        <v>225.49379999999999</v>
      </c>
      <c r="F71" s="177"/>
      <c r="G71" s="178">
        <f>ROUND(E71*F71,2)</f>
        <v>0</v>
      </c>
      <c r="H71" s="159"/>
      <c r="I71" s="158">
        <f>ROUND(E71*H71,2)</f>
        <v>0</v>
      </c>
      <c r="J71" s="159"/>
      <c r="K71" s="158">
        <f>ROUND(E71*J71,2)</f>
        <v>0</v>
      </c>
      <c r="L71" s="158">
        <v>21</v>
      </c>
      <c r="M71" s="158">
        <f>G71*(1+L71/100)</f>
        <v>0</v>
      </c>
      <c r="N71" s="158">
        <v>3.9210000000000002E-2</v>
      </c>
      <c r="O71" s="158">
        <f>ROUND(E71*N71,2)</f>
        <v>8.84</v>
      </c>
      <c r="P71" s="158">
        <v>0</v>
      </c>
      <c r="Q71" s="158">
        <f>ROUND(E71*P71,2)</f>
        <v>0</v>
      </c>
      <c r="R71" s="158"/>
      <c r="S71" s="158" t="s">
        <v>156</v>
      </c>
      <c r="T71" s="158" t="s">
        <v>156</v>
      </c>
      <c r="U71" s="158">
        <v>0.39600000000000002</v>
      </c>
      <c r="V71" s="158">
        <f>ROUND(E71*U71,2)</f>
        <v>89.3</v>
      </c>
      <c r="W71" s="158"/>
      <c r="X71" s="158" t="s">
        <v>157</v>
      </c>
      <c r="Y71" s="151"/>
      <c r="Z71" s="151"/>
      <c r="AA71" s="151"/>
      <c r="AB71" s="151"/>
      <c r="AC71" s="151"/>
      <c r="AD71" s="151"/>
      <c r="AE71" s="151"/>
      <c r="AF71" s="151"/>
      <c r="AG71" s="151" t="s">
        <v>158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73">
        <v>59</v>
      </c>
      <c r="B72" s="174" t="s">
        <v>283</v>
      </c>
      <c r="C72" s="181" t="s">
        <v>284</v>
      </c>
      <c r="D72" s="175" t="s">
        <v>177</v>
      </c>
      <c r="E72" s="176">
        <v>686.77975000000004</v>
      </c>
      <c r="F72" s="177"/>
      <c r="G72" s="178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21</v>
      </c>
      <c r="M72" s="158">
        <f>G72*(1+L72/100)</f>
        <v>0</v>
      </c>
      <c r="N72" s="158">
        <v>4.7660000000000001E-2</v>
      </c>
      <c r="O72" s="158">
        <f>ROUND(E72*N72,2)</f>
        <v>32.729999999999997</v>
      </c>
      <c r="P72" s="158">
        <v>0</v>
      </c>
      <c r="Q72" s="158">
        <f>ROUND(E72*P72,2)</f>
        <v>0</v>
      </c>
      <c r="R72" s="158"/>
      <c r="S72" s="158" t="s">
        <v>156</v>
      </c>
      <c r="T72" s="158" t="s">
        <v>156</v>
      </c>
      <c r="U72" s="158">
        <v>0.84</v>
      </c>
      <c r="V72" s="158">
        <f>ROUND(E72*U72,2)</f>
        <v>576.89</v>
      </c>
      <c r="W72" s="158"/>
      <c r="X72" s="158" t="s">
        <v>157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158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x14ac:dyDescent="0.2">
      <c r="A73" s="161" t="s">
        <v>151</v>
      </c>
      <c r="B73" s="162" t="s">
        <v>65</v>
      </c>
      <c r="C73" s="180" t="s">
        <v>66</v>
      </c>
      <c r="D73" s="163"/>
      <c r="E73" s="164"/>
      <c r="F73" s="165"/>
      <c r="G73" s="166">
        <f>SUMIF(AG74:AG78,"&lt;&gt;NOR",G74:G78)</f>
        <v>0</v>
      </c>
      <c r="H73" s="160"/>
      <c r="I73" s="160">
        <f>SUM(I74:I78)</f>
        <v>0</v>
      </c>
      <c r="J73" s="160"/>
      <c r="K73" s="160">
        <f>SUM(K74:K78)</f>
        <v>0</v>
      </c>
      <c r="L73" s="160"/>
      <c r="M73" s="160">
        <f>SUM(M74:M78)</f>
        <v>0</v>
      </c>
      <c r="N73" s="160"/>
      <c r="O73" s="160">
        <f>SUM(O74:O78)</f>
        <v>13.549999999999999</v>
      </c>
      <c r="P73" s="160"/>
      <c r="Q73" s="160">
        <f>SUM(Q74:Q78)</f>
        <v>0</v>
      </c>
      <c r="R73" s="160"/>
      <c r="S73" s="160"/>
      <c r="T73" s="160"/>
      <c r="U73" s="160"/>
      <c r="V73" s="160">
        <f>SUM(V74:V78)</f>
        <v>749.91000000000008</v>
      </c>
      <c r="W73" s="160"/>
      <c r="X73" s="160"/>
      <c r="AG73" t="s">
        <v>152</v>
      </c>
    </row>
    <row r="74" spans="1:60" outlineLevel="1" x14ac:dyDescent="0.2">
      <c r="A74" s="173">
        <v>60</v>
      </c>
      <c r="B74" s="174" t="s">
        <v>285</v>
      </c>
      <c r="C74" s="181" t="s">
        <v>624</v>
      </c>
      <c r="D74" s="175" t="s">
        <v>177</v>
      </c>
      <c r="E74" s="176">
        <v>130.41999999999999</v>
      </c>
      <c r="F74" s="177"/>
      <c r="G74" s="178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21</v>
      </c>
      <c r="M74" s="158">
        <f>G74*(1+L74/100)</f>
        <v>0</v>
      </c>
      <c r="N74" s="158">
        <v>1.5879999999999998E-2</v>
      </c>
      <c r="O74" s="158">
        <f>ROUND(E74*N74,2)</f>
        <v>2.0699999999999998</v>
      </c>
      <c r="P74" s="158">
        <v>0</v>
      </c>
      <c r="Q74" s="158">
        <f>ROUND(E74*P74,2)</f>
        <v>0</v>
      </c>
      <c r="R74" s="158"/>
      <c r="S74" s="158" t="s">
        <v>156</v>
      </c>
      <c r="T74" s="158" t="s">
        <v>156</v>
      </c>
      <c r="U74" s="158">
        <v>1.2558</v>
      </c>
      <c r="V74" s="158">
        <f>ROUND(E74*U74,2)</f>
        <v>163.78</v>
      </c>
      <c r="W74" s="158"/>
      <c r="X74" s="158" t="s">
        <v>157</v>
      </c>
      <c r="Y74" s="151"/>
      <c r="Z74" s="151"/>
      <c r="AA74" s="151"/>
      <c r="AB74" s="151"/>
      <c r="AC74" s="151"/>
      <c r="AD74" s="151"/>
      <c r="AE74" s="151"/>
      <c r="AF74" s="151"/>
      <c r="AG74" s="151" t="s">
        <v>158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22.5" outlineLevel="1" x14ac:dyDescent="0.2">
      <c r="A75" s="173">
        <v>61</v>
      </c>
      <c r="B75" s="174" t="s">
        <v>286</v>
      </c>
      <c r="C75" s="181" t="s">
        <v>287</v>
      </c>
      <c r="D75" s="175" t="s">
        <v>177</v>
      </c>
      <c r="E75" s="176">
        <v>189.83160000000001</v>
      </c>
      <c r="F75" s="177"/>
      <c r="G75" s="178">
        <f>ROUND(E75*F75,2)</f>
        <v>0</v>
      </c>
      <c r="H75" s="159"/>
      <c r="I75" s="158">
        <f>ROUND(E75*H75,2)</f>
        <v>0</v>
      </c>
      <c r="J75" s="159"/>
      <c r="K75" s="158">
        <f>ROUND(E75*J75,2)</f>
        <v>0</v>
      </c>
      <c r="L75" s="158">
        <v>21</v>
      </c>
      <c r="M75" s="158">
        <f>G75*(1+L75/100)</f>
        <v>0</v>
      </c>
      <c r="N75" s="158">
        <v>3.5340000000000003E-2</v>
      </c>
      <c r="O75" s="158">
        <f>ROUND(E75*N75,2)</f>
        <v>6.71</v>
      </c>
      <c r="P75" s="158">
        <v>0</v>
      </c>
      <c r="Q75" s="158">
        <f>ROUND(E75*P75,2)</f>
        <v>0</v>
      </c>
      <c r="R75" s="158"/>
      <c r="S75" s="158" t="s">
        <v>156</v>
      </c>
      <c r="T75" s="158" t="s">
        <v>156</v>
      </c>
      <c r="U75" s="158">
        <v>1.9311799999999999</v>
      </c>
      <c r="V75" s="158">
        <f>ROUND(E75*U75,2)</f>
        <v>366.6</v>
      </c>
      <c r="W75" s="158"/>
      <c r="X75" s="158" t="s">
        <v>271</v>
      </c>
      <c r="Y75" s="151"/>
      <c r="Z75" s="151"/>
      <c r="AA75" s="151"/>
      <c r="AB75" s="151"/>
      <c r="AC75" s="151"/>
      <c r="AD75" s="151"/>
      <c r="AE75" s="151"/>
      <c r="AF75" s="151"/>
      <c r="AG75" s="151" t="s">
        <v>272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t="22.5" outlineLevel="1" x14ac:dyDescent="0.2">
      <c r="A76" s="173">
        <v>62</v>
      </c>
      <c r="B76" s="174" t="s">
        <v>288</v>
      </c>
      <c r="C76" s="181" t="s">
        <v>289</v>
      </c>
      <c r="D76" s="175" t="s">
        <v>177</v>
      </c>
      <c r="E76" s="176">
        <v>69.182000000000002</v>
      </c>
      <c r="F76" s="177"/>
      <c r="G76" s="178">
        <f>ROUND(E76*F76,2)</f>
        <v>0</v>
      </c>
      <c r="H76" s="159"/>
      <c r="I76" s="158">
        <f>ROUND(E76*H76,2)</f>
        <v>0</v>
      </c>
      <c r="J76" s="159"/>
      <c r="K76" s="158">
        <f>ROUND(E76*J76,2)</f>
        <v>0</v>
      </c>
      <c r="L76" s="158">
        <v>21</v>
      </c>
      <c r="M76" s="158">
        <f>G76*(1+L76/100)</f>
        <v>0</v>
      </c>
      <c r="N76" s="158">
        <v>3.5929999999999997E-2</v>
      </c>
      <c r="O76" s="158">
        <f>ROUND(E76*N76,2)</f>
        <v>2.4900000000000002</v>
      </c>
      <c r="P76" s="158">
        <v>0</v>
      </c>
      <c r="Q76" s="158">
        <f>ROUND(E76*P76,2)</f>
        <v>0</v>
      </c>
      <c r="R76" s="158"/>
      <c r="S76" s="158" t="s">
        <v>156</v>
      </c>
      <c r="T76" s="158" t="s">
        <v>156</v>
      </c>
      <c r="U76" s="158">
        <v>1.9327000000000001</v>
      </c>
      <c r="V76" s="158">
        <f>ROUND(E76*U76,2)</f>
        <v>133.71</v>
      </c>
      <c r="W76" s="158"/>
      <c r="X76" s="158" t="s">
        <v>271</v>
      </c>
      <c r="Y76" s="151"/>
      <c r="Z76" s="151"/>
      <c r="AA76" s="151"/>
      <c r="AB76" s="151"/>
      <c r="AC76" s="151"/>
      <c r="AD76" s="151"/>
      <c r="AE76" s="151"/>
      <c r="AF76" s="151"/>
      <c r="AG76" s="151" t="s">
        <v>272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22.5" outlineLevel="1" x14ac:dyDescent="0.2">
      <c r="A77" s="173">
        <v>63</v>
      </c>
      <c r="B77" s="174" t="s">
        <v>290</v>
      </c>
      <c r="C77" s="181" t="s">
        <v>291</v>
      </c>
      <c r="D77" s="175" t="s">
        <v>177</v>
      </c>
      <c r="E77" s="176">
        <v>24.212499999999999</v>
      </c>
      <c r="F77" s="177"/>
      <c r="G77" s="178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21</v>
      </c>
      <c r="M77" s="158">
        <f>G77*(1+L77/100)</f>
        <v>0</v>
      </c>
      <c r="N77" s="158">
        <v>4.265E-2</v>
      </c>
      <c r="O77" s="158">
        <f>ROUND(E77*N77,2)</f>
        <v>1.03</v>
      </c>
      <c r="P77" s="158">
        <v>0</v>
      </c>
      <c r="Q77" s="158">
        <f>ROUND(E77*P77,2)</f>
        <v>0</v>
      </c>
      <c r="R77" s="158"/>
      <c r="S77" s="158" t="s">
        <v>156</v>
      </c>
      <c r="T77" s="158" t="s">
        <v>156</v>
      </c>
      <c r="U77" s="158">
        <v>1.72363</v>
      </c>
      <c r="V77" s="158">
        <f>ROUND(E77*U77,2)</f>
        <v>41.73</v>
      </c>
      <c r="W77" s="158"/>
      <c r="X77" s="158" t="s">
        <v>271</v>
      </c>
      <c r="Y77" s="151"/>
      <c r="Z77" s="151"/>
      <c r="AA77" s="151"/>
      <c r="AB77" s="151"/>
      <c r="AC77" s="151"/>
      <c r="AD77" s="151"/>
      <c r="AE77" s="151"/>
      <c r="AF77" s="151"/>
      <c r="AG77" s="151" t="s">
        <v>272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ht="22.5" outlineLevel="1" x14ac:dyDescent="0.2">
      <c r="A78" s="173">
        <v>64</v>
      </c>
      <c r="B78" s="174" t="s">
        <v>292</v>
      </c>
      <c r="C78" s="181" t="s">
        <v>293</v>
      </c>
      <c r="D78" s="175" t="s">
        <v>177</v>
      </c>
      <c r="E78" s="176">
        <v>25.401599999999998</v>
      </c>
      <c r="F78" s="177"/>
      <c r="G78" s="178">
        <f>ROUND(E78*F78,2)</f>
        <v>0</v>
      </c>
      <c r="H78" s="159"/>
      <c r="I78" s="158">
        <f>ROUND(E78*H78,2)</f>
        <v>0</v>
      </c>
      <c r="J78" s="159"/>
      <c r="K78" s="158">
        <f>ROUND(E78*J78,2)</f>
        <v>0</v>
      </c>
      <c r="L78" s="158">
        <v>21</v>
      </c>
      <c r="M78" s="158">
        <f>G78*(1+L78/100)</f>
        <v>0</v>
      </c>
      <c r="N78" s="158">
        <v>4.913E-2</v>
      </c>
      <c r="O78" s="158">
        <f>ROUND(E78*N78,2)</f>
        <v>1.25</v>
      </c>
      <c r="P78" s="158">
        <v>0</v>
      </c>
      <c r="Q78" s="158">
        <f>ROUND(E78*P78,2)</f>
        <v>0</v>
      </c>
      <c r="R78" s="158"/>
      <c r="S78" s="158" t="s">
        <v>156</v>
      </c>
      <c r="T78" s="158" t="s">
        <v>156</v>
      </c>
      <c r="U78" s="158">
        <v>1.73577</v>
      </c>
      <c r="V78" s="158">
        <f>ROUND(E78*U78,2)</f>
        <v>44.09</v>
      </c>
      <c r="W78" s="158"/>
      <c r="X78" s="158" t="s">
        <v>271</v>
      </c>
      <c r="Y78" s="151"/>
      <c r="Z78" s="151"/>
      <c r="AA78" s="151"/>
      <c r="AB78" s="151"/>
      <c r="AC78" s="151"/>
      <c r="AD78" s="151"/>
      <c r="AE78" s="151"/>
      <c r="AF78" s="151"/>
      <c r="AG78" s="151" t="s">
        <v>272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x14ac:dyDescent="0.2">
      <c r="A79" s="161" t="s">
        <v>151</v>
      </c>
      <c r="B79" s="162" t="s">
        <v>67</v>
      </c>
      <c r="C79" s="180" t="s">
        <v>68</v>
      </c>
      <c r="D79" s="163"/>
      <c r="E79" s="164"/>
      <c r="F79" s="165"/>
      <c r="G79" s="166">
        <f>SUMIF(AG80:AG87,"&lt;&gt;NOR",G80:G87)</f>
        <v>0</v>
      </c>
      <c r="H79" s="160"/>
      <c r="I79" s="160">
        <f>SUM(I80:I87)</f>
        <v>0</v>
      </c>
      <c r="J79" s="160"/>
      <c r="K79" s="160">
        <f>SUM(K80:K87)</f>
        <v>0</v>
      </c>
      <c r="L79" s="160"/>
      <c r="M79" s="160">
        <f>SUM(M80:M87)</f>
        <v>0</v>
      </c>
      <c r="N79" s="160"/>
      <c r="O79" s="160">
        <f>SUM(O80:O87)</f>
        <v>96.2</v>
      </c>
      <c r="P79" s="160"/>
      <c r="Q79" s="160">
        <f>SUM(Q80:Q87)</f>
        <v>0</v>
      </c>
      <c r="R79" s="160"/>
      <c r="S79" s="160"/>
      <c r="T79" s="160"/>
      <c r="U79" s="160"/>
      <c r="V79" s="160">
        <f>SUM(V80:V87)</f>
        <v>103.12</v>
      </c>
      <c r="W79" s="160"/>
      <c r="X79" s="160"/>
      <c r="AG79" t="s">
        <v>152</v>
      </c>
    </row>
    <row r="80" spans="1:60" outlineLevel="1" x14ac:dyDescent="0.2">
      <c r="A80" s="173">
        <v>65</v>
      </c>
      <c r="B80" s="174" t="s">
        <v>294</v>
      </c>
      <c r="C80" s="181" t="s">
        <v>295</v>
      </c>
      <c r="D80" s="175" t="s">
        <v>155</v>
      </c>
      <c r="E80" s="176">
        <v>9.0838099999999997</v>
      </c>
      <c r="F80" s="177"/>
      <c r="G80" s="178">
        <f t="shared" ref="G80:G87" si="28">ROUND(E80*F80,2)</f>
        <v>0</v>
      </c>
      <c r="H80" s="159"/>
      <c r="I80" s="158">
        <f t="shared" ref="I80:I87" si="29">ROUND(E80*H80,2)</f>
        <v>0</v>
      </c>
      <c r="J80" s="159"/>
      <c r="K80" s="158">
        <f t="shared" ref="K80:K87" si="30">ROUND(E80*J80,2)</f>
        <v>0</v>
      </c>
      <c r="L80" s="158">
        <v>21</v>
      </c>
      <c r="M80" s="158">
        <f t="shared" ref="M80:M87" si="31">G80*(1+L80/100)</f>
        <v>0</v>
      </c>
      <c r="N80" s="158">
        <v>2.5249999999999999</v>
      </c>
      <c r="O80" s="158">
        <f t="shared" ref="O80:O87" si="32">ROUND(E80*N80,2)</f>
        <v>22.94</v>
      </c>
      <c r="P80" s="158">
        <v>0</v>
      </c>
      <c r="Q80" s="158">
        <f t="shared" ref="Q80:Q87" si="33">ROUND(E80*P80,2)</f>
        <v>0</v>
      </c>
      <c r="R80" s="158"/>
      <c r="S80" s="158" t="s">
        <v>156</v>
      </c>
      <c r="T80" s="158" t="s">
        <v>156</v>
      </c>
      <c r="U80" s="158">
        <v>3.2130000000000001</v>
      </c>
      <c r="V80" s="158">
        <f t="shared" ref="V80:V87" si="34">ROUND(E80*U80,2)</f>
        <v>29.19</v>
      </c>
      <c r="W80" s="158"/>
      <c r="X80" s="158" t="s">
        <v>157</v>
      </c>
      <c r="Y80" s="151"/>
      <c r="Z80" s="151"/>
      <c r="AA80" s="151"/>
      <c r="AB80" s="151"/>
      <c r="AC80" s="151"/>
      <c r="AD80" s="151"/>
      <c r="AE80" s="151"/>
      <c r="AF80" s="151"/>
      <c r="AG80" s="151" t="s">
        <v>158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73">
        <v>66</v>
      </c>
      <c r="B81" s="174" t="s">
        <v>296</v>
      </c>
      <c r="C81" s="181" t="s">
        <v>621</v>
      </c>
      <c r="D81" s="175" t="s">
        <v>177</v>
      </c>
      <c r="E81" s="176">
        <v>369.9</v>
      </c>
      <c r="F81" s="177"/>
      <c r="G81" s="178">
        <f t="shared" si="28"/>
        <v>0</v>
      </c>
      <c r="H81" s="159"/>
      <c r="I81" s="158">
        <f t="shared" si="29"/>
        <v>0</v>
      </c>
      <c r="J81" s="159"/>
      <c r="K81" s="158">
        <f t="shared" si="30"/>
        <v>0</v>
      </c>
      <c r="L81" s="158">
        <v>21</v>
      </c>
      <c r="M81" s="158">
        <f t="shared" si="31"/>
        <v>0</v>
      </c>
      <c r="N81" s="158">
        <v>0.1111</v>
      </c>
      <c r="O81" s="158">
        <f t="shared" si="32"/>
        <v>41.1</v>
      </c>
      <c r="P81" s="158">
        <v>0</v>
      </c>
      <c r="Q81" s="158">
        <f t="shared" si="33"/>
        <v>0</v>
      </c>
      <c r="R81" s="158"/>
      <c r="S81" s="158" t="s">
        <v>156</v>
      </c>
      <c r="T81" s="158" t="s">
        <v>156</v>
      </c>
      <c r="U81" s="158">
        <v>0.13100000000000001</v>
      </c>
      <c r="V81" s="158">
        <f t="shared" si="34"/>
        <v>48.46</v>
      </c>
      <c r="W81" s="158"/>
      <c r="X81" s="158" t="s">
        <v>157</v>
      </c>
      <c r="Y81" s="151"/>
      <c r="Z81" s="151"/>
      <c r="AA81" s="151"/>
      <c r="AB81" s="151"/>
      <c r="AC81" s="151"/>
      <c r="AD81" s="151"/>
      <c r="AE81" s="151"/>
      <c r="AF81" s="151"/>
      <c r="AG81" s="151" t="s">
        <v>158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73">
        <v>67</v>
      </c>
      <c r="B82" s="174" t="s">
        <v>297</v>
      </c>
      <c r="C82" s="181" t="s">
        <v>622</v>
      </c>
      <c r="D82" s="175" t="s">
        <v>177</v>
      </c>
      <c r="E82" s="176">
        <v>1358.82</v>
      </c>
      <c r="F82" s="177"/>
      <c r="G82" s="178">
        <f t="shared" si="28"/>
        <v>0</v>
      </c>
      <c r="H82" s="159"/>
      <c r="I82" s="158">
        <f t="shared" si="29"/>
        <v>0</v>
      </c>
      <c r="J82" s="159"/>
      <c r="K82" s="158">
        <f t="shared" si="30"/>
        <v>0</v>
      </c>
      <c r="L82" s="158">
        <v>21</v>
      </c>
      <c r="M82" s="158">
        <f t="shared" si="31"/>
        <v>0</v>
      </c>
      <c r="N82" s="158">
        <v>1.111E-2</v>
      </c>
      <c r="O82" s="158">
        <f t="shared" si="32"/>
        <v>15.1</v>
      </c>
      <c r="P82" s="158">
        <v>0</v>
      </c>
      <c r="Q82" s="158">
        <f t="shared" si="33"/>
        <v>0</v>
      </c>
      <c r="R82" s="158"/>
      <c r="S82" s="158" t="s">
        <v>156</v>
      </c>
      <c r="T82" s="158" t="s">
        <v>156</v>
      </c>
      <c r="U82" s="158">
        <v>4.0000000000000001E-3</v>
      </c>
      <c r="V82" s="158">
        <f t="shared" si="34"/>
        <v>5.44</v>
      </c>
      <c r="W82" s="158"/>
      <c r="X82" s="158" t="s">
        <v>157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158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73">
        <v>68</v>
      </c>
      <c r="B83" s="174" t="s">
        <v>298</v>
      </c>
      <c r="C83" s="181" t="s">
        <v>299</v>
      </c>
      <c r="D83" s="175" t="s">
        <v>177</v>
      </c>
      <c r="E83" s="176">
        <v>24.7</v>
      </c>
      <c r="F83" s="177"/>
      <c r="G83" s="178">
        <f t="shared" si="28"/>
        <v>0</v>
      </c>
      <c r="H83" s="159"/>
      <c r="I83" s="158">
        <f t="shared" si="29"/>
        <v>0</v>
      </c>
      <c r="J83" s="159"/>
      <c r="K83" s="158">
        <f t="shared" si="30"/>
        <v>0</v>
      </c>
      <c r="L83" s="158">
        <v>21</v>
      </c>
      <c r="M83" s="158">
        <f t="shared" si="31"/>
        <v>0</v>
      </c>
      <c r="N83" s="158">
        <v>0.36</v>
      </c>
      <c r="O83" s="158">
        <f t="shared" si="32"/>
        <v>8.89</v>
      </c>
      <c r="P83" s="158">
        <v>0</v>
      </c>
      <c r="Q83" s="158">
        <f t="shared" si="33"/>
        <v>0</v>
      </c>
      <c r="R83" s="158"/>
      <c r="S83" s="158" t="s">
        <v>156</v>
      </c>
      <c r="T83" s="158" t="s">
        <v>156</v>
      </c>
      <c r="U83" s="158">
        <v>0.34</v>
      </c>
      <c r="V83" s="158">
        <f t="shared" si="34"/>
        <v>8.4</v>
      </c>
      <c r="W83" s="158"/>
      <c r="X83" s="158" t="s">
        <v>157</v>
      </c>
      <c r="Y83" s="151"/>
      <c r="Z83" s="151"/>
      <c r="AA83" s="151"/>
      <c r="AB83" s="151"/>
      <c r="AC83" s="151"/>
      <c r="AD83" s="151"/>
      <c r="AE83" s="151"/>
      <c r="AF83" s="151"/>
      <c r="AG83" s="151" t="s">
        <v>158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73">
        <v>69</v>
      </c>
      <c r="B84" s="174" t="s">
        <v>300</v>
      </c>
      <c r="C84" s="181" t="s">
        <v>301</v>
      </c>
      <c r="D84" s="175" t="s">
        <v>177</v>
      </c>
      <c r="E84" s="176">
        <v>24.7</v>
      </c>
      <c r="F84" s="177"/>
      <c r="G84" s="178">
        <f t="shared" si="28"/>
        <v>0</v>
      </c>
      <c r="H84" s="159"/>
      <c r="I84" s="158">
        <f t="shared" si="29"/>
        <v>0</v>
      </c>
      <c r="J84" s="159"/>
      <c r="K84" s="158">
        <f t="shared" si="30"/>
        <v>0</v>
      </c>
      <c r="L84" s="158">
        <v>21</v>
      </c>
      <c r="M84" s="158">
        <f t="shared" si="31"/>
        <v>0</v>
      </c>
      <c r="N84" s="158">
        <v>0.16</v>
      </c>
      <c r="O84" s="158">
        <f t="shared" si="32"/>
        <v>3.95</v>
      </c>
      <c r="P84" s="158">
        <v>0</v>
      </c>
      <c r="Q84" s="158">
        <f t="shared" si="33"/>
        <v>0</v>
      </c>
      <c r="R84" s="158"/>
      <c r="S84" s="158" t="s">
        <v>156</v>
      </c>
      <c r="T84" s="158" t="s">
        <v>156</v>
      </c>
      <c r="U84" s="158">
        <v>0.18</v>
      </c>
      <c r="V84" s="158">
        <f t="shared" si="34"/>
        <v>4.45</v>
      </c>
      <c r="W84" s="158"/>
      <c r="X84" s="158" t="s">
        <v>157</v>
      </c>
      <c r="Y84" s="151"/>
      <c r="Z84" s="151"/>
      <c r="AA84" s="151"/>
      <c r="AB84" s="151"/>
      <c r="AC84" s="151"/>
      <c r="AD84" s="151"/>
      <c r="AE84" s="151"/>
      <c r="AF84" s="151"/>
      <c r="AG84" s="151" t="s">
        <v>158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73">
        <v>70</v>
      </c>
      <c r="B85" s="174" t="s">
        <v>302</v>
      </c>
      <c r="C85" s="181" t="s">
        <v>303</v>
      </c>
      <c r="D85" s="175" t="s">
        <v>177</v>
      </c>
      <c r="E85" s="176">
        <v>20.239999999999998</v>
      </c>
      <c r="F85" s="177"/>
      <c r="G85" s="178">
        <f t="shared" si="28"/>
        <v>0</v>
      </c>
      <c r="H85" s="159"/>
      <c r="I85" s="158">
        <f t="shared" si="29"/>
        <v>0</v>
      </c>
      <c r="J85" s="159"/>
      <c r="K85" s="158">
        <f t="shared" si="30"/>
        <v>0</v>
      </c>
      <c r="L85" s="158">
        <v>21</v>
      </c>
      <c r="M85" s="158">
        <f t="shared" si="31"/>
        <v>0</v>
      </c>
      <c r="N85" s="158">
        <v>0</v>
      </c>
      <c r="O85" s="158">
        <f t="shared" si="32"/>
        <v>0</v>
      </c>
      <c r="P85" s="158">
        <v>0</v>
      </c>
      <c r="Q85" s="158">
        <f t="shared" si="33"/>
        <v>0</v>
      </c>
      <c r="R85" s="158"/>
      <c r="S85" s="158" t="s">
        <v>156</v>
      </c>
      <c r="T85" s="158" t="s">
        <v>156</v>
      </c>
      <c r="U85" s="158">
        <v>0.13</v>
      </c>
      <c r="V85" s="158">
        <f t="shared" si="34"/>
        <v>2.63</v>
      </c>
      <c r="W85" s="158"/>
      <c r="X85" s="158" t="s">
        <v>157</v>
      </c>
      <c r="Y85" s="151"/>
      <c r="Z85" s="151"/>
      <c r="AA85" s="151"/>
      <c r="AB85" s="151"/>
      <c r="AC85" s="151"/>
      <c r="AD85" s="151"/>
      <c r="AE85" s="151"/>
      <c r="AF85" s="151"/>
      <c r="AG85" s="151" t="s">
        <v>158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22.5" outlineLevel="1" x14ac:dyDescent="0.2">
      <c r="A86" s="173">
        <v>71</v>
      </c>
      <c r="B86" s="174" t="s">
        <v>304</v>
      </c>
      <c r="C86" s="181" t="s">
        <v>305</v>
      </c>
      <c r="D86" s="175" t="s">
        <v>280</v>
      </c>
      <c r="E86" s="176">
        <v>32.5</v>
      </c>
      <c r="F86" s="177"/>
      <c r="G86" s="178">
        <f t="shared" si="28"/>
        <v>0</v>
      </c>
      <c r="H86" s="159"/>
      <c r="I86" s="158">
        <f t="shared" si="29"/>
        <v>0</v>
      </c>
      <c r="J86" s="159"/>
      <c r="K86" s="158">
        <f t="shared" si="30"/>
        <v>0</v>
      </c>
      <c r="L86" s="158">
        <v>21</v>
      </c>
      <c r="M86" s="158">
        <f t="shared" si="31"/>
        <v>0</v>
      </c>
      <c r="N86" s="158">
        <v>0.10249999999999999</v>
      </c>
      <c r="O86" s="158">
        <f t="shared" si="32"/>
        <v>3.33</v>
      </c>
      <c r="P86" s="158">
        <v>0</v>
      </c>
      <c r="Q86" s="158">
        <f t="shared" si="33"/>
        <v>0</v>
      </c>
      <c r="R86" s="158"/>
      <c r="S86" s="158" t="s">
        <v>156</v>
      </c>
      <c r="T86" s="158" t="s">
        <v>156</v>
      </c>
      <c r="U86" s="158">
        <v>0.14000000000000001</v>
      </c>
      <c r="V86" s="158">
        <f t="shared" si="34"/>
        <v>4.55</v>
      </c>
      <c r="W86" s="158"/>
      <c r="X86" s="158" t="s">
        <v>157</v>
      </c>
      <c r="Y86" s="151"/>
      <c r="Z86" s="151"/>
      <c r="AA86" s="151"/>
      <c r="AB86" s="151"/>
      <c r="AC86" s="151"/>
      <c r="AD86" s="151"/>
      <c r="AE86" s="151"/>
      <c r="AF86" s="151"/>
      <c r="AG86" s="151" t="s">
        <v>158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22.5" outlineLevel="1" x14ac:dyDescent="0.2">
      <c r="A87" s="173">
        <v>72</v>
      </c>
      <c r="B87" s="174" t="s">
        <v>306</v>
      </c>
      <c r="C87" s="181" t="s">
        <v>307</v>
      </c>
      <c r="D87" s="175" t="s">
        <v>217</v>
      </c>
      <c r="E87" s="176">
        <v>33</v>
      </c>
      <c r="F87" s="177"/>
      <c r="G87" s="178">
        <f t="shared" si="28"/>
        <v>0</v>
      </c>
      <c r="H87" s="159"/>
      <c r="I87" s="158">
        <f t="shared" si="29"/>
        <v>0</v>
      </c>
      <c r="J87" s="159"/>
      <c r="K87" s="158">
        <f t="shared" si="30"/>
        <v>0</v>
      </c>
      <c r="L87" s="158">
        <v>21</v>
      </c>
      <c r="M87" s="158">
        <f t="shared" si="31"/>
        <v>0</v>
      </c>
      <c r="N87" s="158">
        <v>2.7E-2</v>
      </c>
      <c r="O87" s="158">
        <f t="shared" si="32"/>
        <v>0.89</v>
      </c>
      <c r="P87" s="158">
        <v>0</v>
      </c>
      <c r="Q87" s="158">
        <f t="shared" si="33"/>
        <v>0</v>
      </c>
      <c r="R87" s="158" t="s">
        <v>308</v>
      </c>
      <c r="S87" s="158" t="s">
        <v>309</v>
      </c>
      <c r="T87" s="158" t="s">
        <v>309</v>
      </c>
      <c r="U87" s="158">
        <v>0</v>
      </c>
      <c r="V87" s="158">
        <f t="shared" si="34"/>
        <v>0</v>
      </c>
      <c r="W87" s="158"/>
      <c r="X87" s="158" t="s">
        <v>310</v>
      </c>
      <c r="Y87" s="151"/>
      <c r="Z87" s="151"/>
      <c r="AA87" s="151"/>
      <c r="AB87" s="151"/>
      <c r="AC87" s="151"/>
      <c r="AD87" s="151"/>
      <c r="AE87" s="151"/>
      <c r="AF87" s="151"/>
      <c r="AG87" s="151" t="s">
        <v>311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x14ac:dyDescent="0.2">
      <c r="A88" s="161" t="s">
        <v>151</v>
      </c>
      <c r="B88" s="162" t="s">
        <v>69</v>
      </c>
      <c r="C88" s="180" t="s">
        <v>70</v>
      </c>
      <c r="D88" s="163"/>
      <c r="E88" s="164"/>
      <c r="F88" s="165"/>
      <c r="G88" s="166">
        <f>SUMIF(AG89:AG106,"&lt;&gt;NOR",G89:G106)</f>
        <v>0</v>
      </c>
      <c r="H88" s="160"/>
      <c r="I88" s="160">
        <f>SUM(I89:I106)</f>
        <v>0</v>
      </c>
      <c r="J88" s="160"/>
      <c r="K88" s="160">
        <f>SUM(K89:K106)</f>
        <v>0</v>
      </c>
      <c r="L88" s="160"/>
      <c r="M88" s="160">
        <f>SUM(M89:M106)</f>
        <v>0</v>
      </c>
      <c r="N88" s="160"/>
      <c r="O88" s="160">
        <f>SUM(O89:O106)</f>
        <v>0</v>
      </c>
      <c r="P88" s="160"/>
      <c r="Q88" s="160">
        <f>SUM(Q89:Q106)</f>
        <v>0</v>
      </c>
      <c r="R88" s="160"/>
      <c r="S88" s="160"/>
      <c r="T88" s="160"/>
      <c r="U88" s="160"/>
      <c r="V88" s="160">
        <f>SUM(V89:V106)</f>
        <v>0</v>
      </c>
      <c r="W88" s="160"/>
      <c r="X88" s="160"/>
      <c r="AG88" t="s">
        <v>152</v>
      </c>
    </row>
    <row r="89" spans="1:60" outlineLevel="1" x14ac:dyDescent="0.2">
      <c r="A89" s="173">
        <v>73</v>
      </c>
      <c r="B89" s="174" t="s">
        <v>312</v>
      </c>
      <c r="C89" s="181" t="s">
        <v>313</v>
      </c>
      <c r="D89" s="175" t="s">
        <v>314</v>
      </c>
      <c r="E89" s="176">
        <v>1</v>
      </c>
      <c r="F89" s="177"/>
      <c r="G89" s="178">
        <f t="shared" ref="G89:G106" si="35">ROUND(E89*F89,2)</f>
        <v>0</v>
      </c>
      <c r="H89" s="159"/>
      <c r="I89" s="158">
        <f t="shared" ref="I89:I106" si="36">ROUND(E89*H89,2)</f>
        <v>0</v>
      </c>
      <c r="J89" s="159"/>
      <c r="K89" s="158">
        <f t="shared" ref="K89:K106" si="37">ROUND(E89*J89,2)</f>
        <v>0</v>
      </c>
      <c r="L89" s="158">
        <v>21</v>
      </c>
      <c r="M89" s="158">
        <f t="shared" ref="M89:M106" si="38">G89*(1+L89/100)</f>
        <v>0</v>
      </c>
      <c r="N89" s="158">
        <v>0</v>
      </c>
      <c r="O89" s="158">
        <f t="shared" ref="O89:O106" si="39">ROUND(E89*N89,2)</f>
        <v>0</v>
      </c>
      <c r="P89" s="158">
        <v>0</v>
      </c>
      <c r="Q89" s="158">
        <f t="shared" ref="Q89:Q106" si="40">ROUND(E89*P89,2)</f>
        <v>0</v>
      </c>
      <c r="R89" s="158"/>
      <c r="S89" s="158" t="s">
        <v>265</v>
      </c>
      <c r="T89" s="158" t="s">
        <v>266</v>
      </c>
      <c r="U89" s="158">
        <v>0</v>
      </c>
      <c r="V89" s="158">
        <f t="shared" ref="V89:V106" si="41">ROUND(E89*U89,2)</f>
        <v>0</v>
      </c>
      <c r="W89" s="158"/>
      <c r="X89" s="158" t="s">
        <v>157</v>
      </c>
      <c r="Y89" s="151"/>
      <c r="Z89" s="151"/>
      <c r="AA89" s="151"/>
      <c r="AB89" s="151"/>
      <c r="AC89" s="151"/>
      <c r="AD89" s="151"/>
      <c r="AE89" s="151"/>
      <c r="AF89" s="151"/>
      <c r="AG89" s="151" t="s">
        <v>158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73">
        <v>74</v>
      </c>
      <c r="B90" s="174" t="s">
        <v>315</v>
      </c>
      <c r="C90" s="181" t="s">
        <v>316</v>
      </c>
      <c r="D90" s="175" t="s">
        <v>280</v>
      </c>
      <c r="E90" s="176">
        <v>35.799999999999997</v>
      </c>
      <c r="F90" s="177"/>
      <c r="G90" s="178">
        <f t="shared" si="35"/>
        <v>0</v>
      </c>
      <c r="H90" s="159"/>
      <c r="I90" s="158">
        <f t="shared" si="36"/>
        <v>0</v>
      </c>
      <c r="J90" s="159"/>
      <c r="K90" s="158">
        <f t="shared" si="37"/>
        <v>0</v>
      </c>
      <c r="L90" s="158">
        <v>21</v>
      </c>
      <c r="M90" s="158">
        <f t="shared" si="38"/>
        <v>0</v>
      </c>
      <c r="N90" s="158">
        <v>0</v>
      </c>
      <c r="O90" s="158">
        <f t="shared" si="39"/>
        <v>0</v>
      </c>
      <c r="P90" s="158">
        <v>0</v>
      </c>
      <c r="Q90" s="158">
        <f t="shared" si="40"/>
        <v>0</v>
      </c>
      <c r="R90" s="158"/>
      <c r="S90" s="158" t="s">
        <v>265</v>
      </c>
      <c r="T90" s="158" t="s">
        <v>266</v>
      </c>
      <c r="U90" s="158">
        <v>0</v>
      </c>
      <c r="V90" s="158">
        <f t="shared" si="41"/>
        <v>0</v>
      </c>
      <c r="W90" s="158"/>
      <c r="X90" s="158" t="s">
        <v>157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158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22.5" outlineLevel="1" x14ac:dyDescent="0.2">
      <c r="A91" s="173">
        <v>75</v>
      </c>
      <c r="B91" s="174" t="s">
        <v>317</v>
      </c>
      <c r="C91" s="181" t="s">
        <v>318</v>
      </c>
      <c r="D91" s="175" t="s">
        <v>264</v>
      </c>
      <c r="E91" s="176">
        <v>1</v>
      </c>
      <c r="F91" s="177"/>
      <c r="G91" s="178">
        <f t="shared" si="35"/>
        <v>0</v>
      </c>
      <c r="H91" s="159"/>
      <c r="I91" s="158">
        <f t="shared" si="36"/>
        <v>0</v>
      </c>
      <c r="J91" s="159"/>
      <c r="K91" s="158">
        <f t="shared" si="37"/>
        <v>0</v>
      </c>
      <c r="L91" s="158">
        <v>21</v>
      </c>
      <c r="M91" s="158">
        <f t="shared" si="38"/>
        <v>0</v>
      </c>
      <c r="N91" s="158">
        <v>0</v>
      </c>
      <c r="O91" s="158">
        <f t="shared" si="39"/>
        <v>0</v>
      </c>
      <c r="P91" s="158">
        <v>0</v>
      </c>
      <c r="Q91" s="158">
        <f t="shared" si="40"/>
        <v>0</v>
      </c>
      <c r="R91" s="158"/>
      <c r="S91" s="158" t="s">
        <v>265</v>
      </c>
      <c r="T91" s="158" t="s">
        <v>266</v>
      </c>
      <c r="U91" s="158">
        <v>0</v>
      </c>
      <c r="V91" s="158">
        <f t="shared" si="41"/>
        <v>0</v>
      </c>
      <c r="W91" s="158"/>
      <c r="X91" s="158" t="s">
        <v>157</v>
      </c>
      <c r="Y91" s="151"/>
      <c r="Z91" s="151"/>
      <c r="AA91" s="151"/>
      <c r="AB91" s="151"/>
      <c r="AC91" s="151"/>
      <c r="AD91" s="151"/>
      <c r="AE91" s="151"/>
      <c r="AF91" s="151"/>
      <c r="AG91" s="151" t="s">
        <v>158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2.5" outlineLevel="1" x14ac:dyDescent="0.2">
      <c r="A92" s="173">
        <v>76</v>
      </c>
      <c r="B92" s="174" t="s">
        <v>319</v>
      </c>
      <c r="C92" s="181" t="s">
        <v>320</v>
      </c>
      <c r="D92" s="175" t="s">
        <v>264</v>
      </c>
      <c r="E92" s="176">
        <v>1</v>
      </c>
      <c r="F92" s="177"/>
      <c r="G92" s="178">
        <f t="shared" si="35"/>
        <v>0</v>
      </c>
      <c r="H92" s="159"/>
      <c r="I92" s="158">
        <f t="shared" si="36"/>
        <v>0</v>
      </c>
      <c r="J92" s="159"/>
      <c r="K92" s="158">
        <f t="shared" si="37"/>
        <v>0</v>
      </c>
      <c r="L92" s="158">
        <v>21</v>
      </c>
      <c r="M92" s="158">
        <f t="shared" si="38"/>
        <v>0</v>
      </c>
      <c r="N92" s="158">
        <v>0</v>
      </c>
      <c r="O92" s="158">
        <f t="shared" si="39"/>
        <v>0</v>
      </c>
      <c r="P92" s="158">
        <v>0</v>
      </c>
      <c r="Q92" s="158">
        <f t="shared" si="40"/>
        <v>0</v>
      </c>
      <c r="R92" s="158"/>
      <c r="S92" s="158" t="s">
        <v>265</v>
      </c>
      <c r="T92" s="158" t="s">
        <v>266</v>
      </c>
      <c r="U92" s="158">
        <v>0</v>
      </c>
      <c r="V92" s="158">
        <f t="shared" si="41"/>
        <v>0</v>
      </c>
      <c r="W92" s="158"/>
      <c r="X92" s="158" t="s">
        <v>157</v>
      </c>
      <c r="Y92" s="151"/>
      <c r="Z92" s="151"/>
      <c r="AA92" s="151"/>
      <c r="AB92" s="151"/>
      <c r="AC92" s="151"/>
      <c r="AD92" s="151"/>
      <c r="AE92" s="151"/>
      <c r="AF92" s="151"/>
      <c r="AG92" s="151" t="s">
        <v>158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22.5" outlineLevel="1" x14ac:dyDescent="0.2">
      <c r="A93" s="173">
        <v>77</v>
      </c>
      <c r="B93" s="174" t="s">
        <v>321</v>
      </c>
      <c r="C93" s="181" t="s">
        <v>322</v>
      </c>
      <c r="D93" s="175" t="s">
        <v>264</v>
      </c>
      <c r="E93" s="176">
        <v>1</v>
      </c>
      <c r="F93" s="177"/>
      <c r="G93" s="178">
        <f t="shared" si="35"/>
        <v>0</v>
      </c>
      <c r="H93" s="159"/>
      <c r="I93" s="158">
        <f t="shared" si="36"/>
        <v>0</v>
      </c>
      <c r="J93" s="159"/>
      <c r="K93" s="158">
        <f t="shared" si="37"/>
        <v>0</v>
      </c>
      <c r="L93" s="158">
        <v>21</v>
      </c>
      <c r="M93" s="158">
        <f t="shared" si="38"/>
        <v>0</v>
      </c>
      <c r="N93" s="158">
        <v>0</v>
      </c>
      <c r="O93" s="158">
        <f t="shared" si="39"/>
        <v>0</v>
      </c>
      <c r="P93" s="158">
        <v>0</v>
      </c>
      <c r="Q93" s="158">
        <f t="shared" si="40"/>
        <v>0</v>
      </c>
      <c r="R93" s="158"/>
      <c r="S93" s="158" t="s">
        <v>265</v>
      </c>
      <c r="T93" s="158" t="s">
        <v>266</v>
      </c>
      <c r="U93" s="158">
        <v>0</v>
      </c>
      <c r="V93" s="158">
        <f t="shared" si="41"/>
        <v>0</v>
      </c>
      <c r="W93" s="158"/>
      <c r="X93" s="158" t="s">
        <v>157</v>
      </c>
      <c r="Y93" s="151"/>
      <c r="Z93" s="151"/>
      <c r="AA93" s="151"/>
      <c r="AB93" s="151"/>
      <c r="AC93" s="151"/>
      <c r="AD93" s="151"/>
      <c r="AE93" s="151"/>
      <c r="AF93" s="151"/>
      <c r="AG93" s="151" t="s">
        <v>158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22.5" outlineLevel="1" x14ac:dyDescent="0.2">
      <c r="A94" s="173">
        <v>78</v>
      </c>
      <c r="B94" s="174" t="s">
        <v>323</v>
      </c>
      <c r="C94" s="181" t="s">
        <v>324</v>
      </c>
      <c r="D94" s="175" t="s">
        <v>264</v>
      </c>
      <c r="E94" s="176">
        <v>4</v>
      </c>
      <c r="F94" s="177"/>
      <c r="G94" s="178">
        <f t="shared" si="35"/>
        <v>0</v>
      </c>
      <c r="H94" s="159"/>
      <c r="I94" s="158">
        <f t="shared" si="36"/>
        <v>0</v>
      </c>
      <c r="J94" s="159"/>
      <c r="K94" s="158">
        <f t="shared" si="37"/>
        <v>0</v>
      </c>
      <c r="L94" s="158">
        <v>21</v>
      </c>
      <c r="M94" s="158">
        <f t="shared" si="38"/>
        <v>0</v>
      </c>
      <c r="N94" s="158">
        <v>0</v>
      </c>
      <c r="O94" s="158">
        <f t="shared" si="39"/>
        <v>0</v>
      </c>
      <c r="P94" s="158">
        <v>0</v>
      </c>
      <c r="Q94" s="158">
        <f t="shared" si="40"/>
        <v>0</v>
      </c>
      <c r="R94" s="158"/>
      <c r="S94" s="158" t="s">
        <v>265</v>
      </c>
      <c r="T94" s="158" t="s">
        <v>266</v>
      </c>
      <c r="U94" s="158">
        <v>0</v>
      </c>
      <c r="V94" s="158">
        <f t="shared" si="41"/>
        <v>0</v>
      </c>
      <c r="W94" s="158"/>
      <c r="X94" s="158" t="s">
        <v>157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158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ht="22.5" outlineLevel="1" x14ac:dyDescent="0.2">
      <c r="A95" s="173">
        <v>79</v>
      </c>
      <c r="B95" s="174" t="s">
        <v>325</v>
      </c>
      <c r="C95" s="181" t="s">
        <v>326</v>
      </c>
      <c r="D95" s="175" t="s">
        <v>264</v>
      </c>
      <c r="E95" s="176">
        <v>3</v>
      </c>
      <c r="F95" s="177"/>
      <c r="G95" s="178">
        <f t="shared" si="35"/>
        <v>0</v>
      </c>
      <c r="H95" s="159"/>
      <c r="I95" s="158">
        <f t="shared" si="36"/>
        <v>0</v>
      </c>
      <c r="J95" s="159"/>
      <c r="K95" s="158">
        <f t="shared" si="37"/>
        <v>0</v>
      </c>
      <c r="L95" s="158">
        <v>21</v>
      </c>
      <c r="M95" s="158">
        <f t="shared" si="38"/>
        <v>0</v>
      </c>
      <c r="N95" s="158">
        <v>0</v>
      </c>
      <c r="O95" s="158">
        <f t="shared" si="39"/>
        <v>0</v>
      </c>
      <c r="P95" s="158">
        <v>0</v>
      </c>
      <c r="Q95" s="158">
        <f t="shared" si="40"/>
        <v>0</v>
      </c>
      <c r="R95" s="158"/>
      <c r="S95" s="158" t="s">
        <v>265</v>
      </c>
      <c r="T95" s="158" t="s">
        <v>266</v>
      </c>
      <c r="U95" s="158">
        <v>0</v>
      </c>
      <c r="V95" s="158">
        <f t="shared" si="41"/>
        <v>0</v>
      </c>
      <c r="W95" s="158"/>
      <c r="X95" s="158" t="s">
        <v>157</v>
      </c>
      <c r="Y95" s="151"/>
      <c r="Z95" s="151"/>
      <c r="AA95" s="151"/>
      <c r="AB95" s="151"/>
      <c r="AC95" s="151"/>
      <c r="AD95" s="151"/>
      <c r="AE95" s="151"/>
      <c r="AF95" s="151"/>
      <c r="AG95" s="151" t="s">
        <v>158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ht="22.5" outlineLevel="1" x14ac:dyDescent="0.2">
      <c r="A96" s="173">
        <v>80</v>
      </c>
      <c r="B96" s="174" t="s">
        <v>327</v>
      </c>
      <c r="C96" s="181" t="s">
        <v>328</v>
      </c>
      <c r="D96" s="175" t="s">
        <v>264</v>
      </c>
      <c r="E96" s="176">
        <v>1</v>
      </c>
      <c r="F96" s="177"/>
      <c r="G96" s="178">
        <f t="shared" si="35"/>
        <v>0</v>
      </c>
      <c r="H96" s="159"/>
      <c r="I96" s="158">
        <f t="shared" si="36"/>
        <v>0</v>
      </c>
      <c r="J96" s="159"/>
      <c r="K96" s="158">
        <f t="shared" si="37"/>
        <v>0</v>
      </c>
      <c r="L96" s="158">
        <v>21</v>
      </c>
      <c r="M96" s="158">
        <f t="shared" si="38"/>
        <v>0</v>
      </c>
      <c r="N96" s="158">
        <v>0</v>
      </c>
      <c r="O96" s="158">
        <f t="shared" si="39"/>
        <v>0</v>
      </c>
      <c r="P96" s="158">
        <v>0</v>
      </c>
      <c r="Q96" s="158">
        <f t="shared" si="40"/>
        <v>0</v>
      </c>
      <c r="R96" s="158"/>
      <c r="S96" s="158" t="s">
        <v>265</v>
      </c>
      <c r="T96" s="158" t="s">
        <v>266</v>
      </c>
      <c r="U96" s="158">
        <v>0</v>
      </c>
      <c r="V96" s="158">
        <f t="shared" si="41"/>
        <v>0</v>
      </c>
      <c r="W96" s="158"/>
      <c r="X96" s="158" t="s">
        <v>157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158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22.5" outlineLevel="1" x14ac:dyDescent="0.2">
      <c r="A97" s="173">
        <v>81</v>
      </c>
      <c r="B97" s="174" t="s">
        <v>329</v>
      </c>
      <c r="C97" s="181" t="s">
        <v>330</v>
      </c>
      <c r="D97" s="175" t="s">
        <v>264</v>
      </c>
      <c r="E97" s="176">
        <v>1</v>
      </c>
      <c r="F97" s="177"/>
      <c r="G97" s="178">
        <f t="shared" si="35"/>
        <v>0</v>
      </c>
      <c r="H97" s="159"/>
      <c r="I97" s="158">
        <f t="shared" si="36"/>
        <v>0</v>
      </c>
      <c r="J97" s="159"/>
      <c r="K97" s="158">
        <f t="shared" si="37"/>
        <v>0</v>
      </c>
      <c r="L97" s="158">
        <v>21</v>
      </c>
      <c r="M97" s="158">
        <f t="shared" si="38"/>
        <v>0</v>
      </c>
      <c r="N97" s="158">
        <v>0</v>
      </c>
      <c r="O97" s="158">
        <f t="shared" si="39"/>
        <v>0</v>
      </c>
      <c r="P97" s="158">
        <v>0</v>
      </c>
      <c r="Q97" s="158">
        <f t="shared" si="40"/>
        <v>0</v>
      </c>
      <c r="R97" s="158"/>
      <c r="S97" s="158" t="s">
        <v>265</v>
      </c>
      <c r="T97" s="158" t="s">
        <v>266</v>
      </c>
      <c r="U97" s="158">
        <v>0</v>
      </c>
      <c r="V97" s="158">
        <f t="shared" si="41"/>
        <v>0</v>
      </c>
      <c r="W97" s="158"/>
      <c r="X97" s="158" t="s">
        <v>157</v>
      </c>
      <c r="Y97" s="151"/>
      <c r="Z97" s="151"/>
      <c r="AA97" s="151"/>
      <c r="AB97" s="151"/>
      <c r="AC97" s="151"/>
      <c r="AD97" s="151"/>
      <c r="AE97" s="151"/>
      <c r="AF97" s="151"/>
      <c r="AG97" s="151" t="s">
        <v>158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ht="22.5" outlineLevel="1" x14ac:dyDescent="0.2">
      <c r="A98" s="173">
        <v>82</v>
      </c>
      <c r="B98" s="174" t="s">
        <v>331</v>
      </c>
      <c r="C98" s="181" t="s">
        <v>332</v>
      </c>
      <c r="D98" s="175" t="s">
        <v>264</v>
      </c>
      <c r="E98" s="176">
        <v>1</v>
      </c>
      <c r="F98" s="177"/>
      <c r="G98" s="178">
        <f t="shared" si="35"/>
        <v>0</v>
      </c>
      <c r="H98" s="159"/>
      <c r="I98" s="158">
        <f t="shared" si="36"/>
        <v>0</v>
      </c>
      <c r="J98" s="159"/>
      <c r="K98" s="158">
        <f t="shared" si="37"/>
        <v>0</v>
      </c>
      <c r="L98" s="158">
        <v>21</v>
      </c>
      <c r="M98" s="158">
        <f t="shared" si="38"/>
        <v>0</v>
      </c>
      <c r="N98" s="158">
        <v>0</v>
      </c>
      <c r="O98" s="158">
        <f t="shared" si="39"/>
        <v>0</v>
      </c>
      <c r="P98" s="158">
        <v>0</v>
      </c>
      <c r="Q98" s="158">
        <f t="shared" si="40"/>
        <v>0</v>
      </c>
      <c r="R98" s="158"/>
      <c r="S98" s="158" t="s">
        <v>265</v>
      </c>
      <c r="T98" s="158" t="s">
        <v>266</v>
      </c>
      <c r="U98" s="158">
        <v>0</v>
      </c>
      <c r="V98" s="158">
        <f t="shared" si="41"/>
        <v>0</v>
      </c>
      <c r="W98" s="158"/>
      <c r="X98" s="158" t="s">
        <v>157</v>
      </c>
      <c r="Y98" s="151"/>
      <c r="Z98" s="151"/>
      <c r="AA98" s="151"/>
      <c r="AB98" s="151"/>
      <c r="AC98" s="151"/>
      <c r="AD98" s="151"/>
      <c r="AE98" s="151"/>
      <c r="AF98" s="151"/>
      <c r="AG98" s="151" t="s">
        <v>158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ht="22.5" outlineLevel="1" x14ac:dyDescent="0.2">
      <c r="A99" s="173">
        <v>83</v>
      </c>
      <c r="B99" s="174" t="s">
        <v>333</v>
      </c>
      <c r="C99" s="181" t="s">
        <v>334</v>
      </c>
      <c r="D99" s="175" t="s">
        <v>264</v>
      </c>
      <c r="E99" s="176">
        <v>4</v>
      </c>
      <c r="F99" s="177"/>
      <c r="G99" s="178">
        <f t="shared" si="35"/>
        <v>0</v>
      </c>
      <c r="H99" s="159"/>
      <c r="I99" s="158">
        <f t="shared" si="36"/>
        <v>0</v>
      </c>
      <c r="J99" s="159"/>
      <c r="K99" s="158">
        <f t="shared" si="37"/>
        <v>0</v>
      </c>
      <c r="L99" s="158">
        <v>21</v>
      </c>
      <c r="M99" s="158">
        <f t="shared" si="38"/>
        <v>0</v>
      </c>
      <c r="N99" s="158">
        <v>0</v>
      </c>
      <c r="O99" s="158">
        <f t="shared" si="39"/>
        <v>0</v>
      </c>
      <c r="P99" s="158">
        <v>0</v>
      </c>
      <c r="Q99" s="158">
        <f t="shared" si="40"/>
        <v>0</v>
      </c>
      <c r="R99" s="158"/>
      <c r="S99" s="158" t="s">
        <v>265</v>
      </c>
      <c r="T99" s="158" t="s">
        <v>266</v>
      </c>
      <c r="U99" s="158">
        <v>0</v>
      </c>
      <c r="V99" s="158">
        <f t="shared" si="41"/>
        <v>0</v>
      </c>
      <c r="W99" s="158"/>
      <c r="X99" s="158" t="s">
        <v>157</v>
      </c>
      <c r="Y99" s="151"/>
      <c r="Z99" s="151"/>
      <c r="AA99" s="151"/>
      <c r="AB99" s="151"/>
      <c r="AC99" s="151"/>
      <c r="AD99" s="151"/>
      <c r="AE99" s="151"/>
      <c r="AF99" s="151"/>
      <c r="AG99" s="151" t="s">
        <v>158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22.5" outlineLevel="1" x14ac:dyDescent="0.2">
      <c r="A100" s="173">
        <v>84</v>
      </c>
      <c r="B100" s="174" t="s">
        <v>335</v>
      </c>
      <c r="C100" s="181" t="s">
        <v>336</v>
      </c>
      <c r="D100" s="175" t="s">
        <v>264</v>
      </c>
      <c r="E100" s="176">
        <v>2</v>
      </c>
      <c r="F100" s="177"/>
      <c r="G100" s="178">
        <f t="shared" si="35"/>
        <v>0</v>
      </c>
      <c r="H100" s="159"/>
      <c r="I100" s="158">
        <f t="shared" si="36"/>
        <v>0</v>
      </c>
      <c r="J100" s="159"/>
      <c r="K100" s="158">
        <f t="shared" si="37"/>
        <v>0</v>
      </c>
      <c r="L100" s="158">
        <v>21</v>
      </c>
      <c r="M100" s="158">
        <f t="shared" si="38"/>
        <v>0</v>
      </c>
      <c r="N100" s="158">
        <v>0</v>
      </c>
      <c r="O100" s="158">
        <f t="shared" si="39"/>
        <v>0</v>
      </c>
      <c r="P100" s="158">
        <v>0</v>
      </c>
      <c r="Q100" s="158">
        <f t="shared" si="40"/>
        <v>0</v>
      </c>
      <c r="R100" s="158"/>
      <c r="S100" s="158" t="s">
        <v>265</v>
      </c>
      <c r="T100" s="158" t="s">
        <v>266</v>
      </c>
      <c r="U100" s="158">
        <v>0</v>
      </c>
      <c r="V100" s="158">
        <f t="shared" si="41"/>
        <v>0</v>
      </c>
      <c r="W100" s="158"/>
      <c r="X100" s="158" t="s">
        <v>157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158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22.5" outlineLevel="1" x14ac:dyDescent="0.2">
      <c r="A101" s="173">
        <v>85</v>
      </c>
      <c r="B101" s="174" t="s">
        <v>337</v>
      </c>
      <c r="C101" s="181" t="s">
        <v>338</v>
      </c>
      <c r="D101" s="175" t="s">
        <v>264</v>
      </c>
      <c r="E101" s="176">
        <v>2</v>
      </c>
      <c r="F101" s="177"/>
      <c r="G101" s="178">
        <f t="shared" si="35"/>
        <v>0</v>
      </c>
      <c r="H101" s="159"/>
      <c r="I101" s="158">
        <f t="shared" si="36"/>
        <v>0</v>
      </c>
      <c r="J101" s="159"/>
      <c r="K101" s="158">
        <f t="shared" si="37"/>
        <v>0</v>
      </c>
      <c r="L101" s="158">
        <v>21</v>
      </c>
      <c r="M101" s="158">
        <f t="shared" si="38"/>
        <v>0</v>
      </c>
      <c r="N101" s="158">
        <v>0</v>
      </c>
      <c r="O101" s="158">
        <f t="shared" si="39"/>
        <v>0</v>
      </c>
      <c r="P101" s="158">
        <v>0</v>
      </c>
      <c r="Q101" s="158">
        <f t="shared" si="40"/>
        <v>0</v>
      </c>
      <c r="R101" s="158"/>
      <c r="S101" s="158" t="s">
        <v>265</v>
      </c>
      <c r="T101" s="158" t="s">
        <v>266</v>
      </c>
      <c r="U101" s="158">
        <v>0</v>
      </c>
      <c r="V101" s="158">
        <f t="shared" si="41"/>
        <v>0</v>
      </c>
      <c r="W101" s="158"/>
      <c r="X101" s="158" t="s">
        <v>157</v>
      </c>
      <c r="Y101" s="151"/>
      <c r="Z101" s="151"/>
      <c r="AA101" s="151"/>
      <c r="AB101" s="151"/>
      <c r="AC101" s="151"/>
      <c r="AD101" s="151"/>
      <c r="AE101" s="151"/>
      <c r="AF101" s="151"/>
      <c r="AG101" s="151" t="s">
        <v>158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ht="22.5" outlineLevel="1" x14ac:dyDescent="0.2">
      <c r="A102" s="173">
        <v>86</v>
      </c>
      <c r="B102" s="174" t="s">
        <v>339</v>
      </c>
      <c r="C102" s="181" t="s">
        <v>340</v>
      </c>
      <c r="D102" s="175" t="s">
        <v>264</v>
      </c>
      <c r="E102" s="176">
        <v>2</v>
      </c>
      <c r="F102" s="177"/>
      <c r="G102" s="178">
        <f t="shared" si="35"/>
        <v>0</v>
      </c>
      <c r="H102" s="159"/>
      <c r="I102" s="158">
        <f t="shared" si="36"/>
        <v>0</v>
      </c>
      <c r="J102" s="159"/>
      <c r="K102" s="158">
        <f t="shared" si="37"/>
        <v>0</v>
      </c>
      <c r="L102" s="158">
        <v>21</v>
      </c>
      <c r="M102" s="158">
        <f t="shared" si="38"/>
        <v>0</v>
      </c>
      <c r="N102" s="158">
        <v>0</v>
      </c>
      <c r="O102" s="158">
        <f t="shared" si="39"/>
        <v>0</v>
      </c>
      <c r="P102" s="158">
        <v>0</v>
      </c>
      <c r="Q102" s="158">
        <f t="shared" si="40"/>
        <v>0</v>
      </c>
      <c r="R102" s="158"/>
      <c r="S102" s="158" t="s">
        <v>265</v>
      </c>
      <c r="T102" s="158" t="s">
        <v>266</v>
      </c>
      <c r="U102" s="158">
        <v>0</v>
      </c>
      <c r="V102" s="158">
        <f t="shared" si="41"/>
        <v>0</v>
      </c>
      <c r="W102" s="158"/>
      <c r="X102" s="158" t="s">
        <v>157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158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ht="22.5" outlineLevel="1" x14ac:dyDescent="0.2">
      <c r="A103" s="173">
        <v>87</v>
      </c>
      <c r="B103" s="174" t="s">
        <v>341</v>
      </c>
      <c r="C103" s="181" t="s">
        <v>342</v>
      </c>
      <c r="D103" s="175" t="s">
        <v>264</v>
      </c>
      <c r="E103" s="176">
        <v>1</v>
      </c>
      <c r="F103" s="177"/>
      <c r="G103" s="178">
        <f t="shared" si="35"/>
        <v>0</v>
      </c>
      <c r="H103" s="159"/>
      <c r="I103" s="158">
        <f t="shared" si="36"/>
        <v>0</v>
      </c>
      <c r="J103" s="159"/>
      <c r="K103" s="158">
        <f t="shared" si="37"/>
        <v>0</v>
      </c>
      <c r="L103" s="158">
        <v>21</v>
      </c>
      <c r="M103" s="158">
        <f t="shared" si="38"/>
        <v>0</v>
      </c>
      <c r="N103" s="158">
        <v>0</v>
      </c>
      <c r="O103" s="158">
        <f t="shared" si="39"/>
        <v>0</v>
      </c>
      <c r="P103" s="158">
        <v>0</v>
      </c>
      <c r="Q103" s="158">
        <f t="shared" si="40"/>
        <v>0</v>
      </c>
      <c r="R103" s="158"/>
      <c r="S103" s="158" t="s">
        <v>265</v>
      </c>
      <c r="T103" s="158" t="s">
        <v>266</v>
      </c>
      <c r="U103" s="158">
        <v>0</v>
      </c>
      <c r="V103" s="158">
        <f t="shared" si="41"/>
        <v>0</v>
      </c>
      <c r="W103" s="158"/>
      <c r="X103" s="158" t="s">
        <v>157</v>
      </c>
      <c r="Y103" s="151"/>
      <c r="Z103" s="151"/>
      <c r="AA103" s="151"/>
      <c r="AB103" s="151"/>
      <c r="AC103" s="151"/>
      <c r="AD103" s="151"/>
      <c r="AE103" s="151"/>
      <c r="AF103" s="151"/>
      <c r="AG103" s="151" t="s">
        <v>158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22.5" outlineLevel="1" x14ac:dyDescent="0.2">
      <c r="A104" s="173">
        <v>88</v>
      </c>
      <c r="B104" s="174" t="s">
        <v>343</v>
      </c>
      <c r="C104" s="181" t="s">
        <v>344</v>
      </c>
      <c r="D104" s="175" t="s">
        <v>264</v>
      </c>
      <c r="E104" s="176">
        <v>1</v>
      </c>
      <c r="F104" s="177"/>
      <c r="G104" s="178">
        <f t="shared" si="35"/>
        <v>0</v>
      </c>
      <c r="H104" s="159"/>
      <c r="I104" s="158">
        <f t="shared" si="36"/>
        <v>0</v>
      </c>
      <c r="J104" s="159"/>
      <c r="K104" s="158">
        <f t="shared" si="37"/>
        <v>0</v>
      </c>
      <c r="L104" s="158">
        <v>21</v>
      </c>
      <c r="M104" s="158">
        <f t="shared" si="38"/>
        <v>0</v>
      </c>
      <c r="N104" s="158">
        <v>0</v>
      </c>
      <c r="O104" s="158">
        <f t="shared" si="39"/>
        <v>0</v>
      </c>
      <c r="P104" s="158">
        <v>0</v>
      </c>
      <c r="Q104" s="158">
        <f t="shared" si="40"/>
        <v>0</v>
      </c>
      <c r="R104" s="158"/>
      <c r="S104" s="158" t="s">
        <v>265</v>
      </c>
      <c r="T104" s="158" t="s">
        <v>266</v>
      </c>
      <c r="U104" s="158">
        <v>0</v>
      </c>
      <c r="V104" s="158">
        <f t="shared" si="41"/>
        <v>0</v>
      </c>
      <c r="W104" s="158"/>
      <c r="X104" s="158" t="s">
        <v>157</v>
      </c>
      <c r="Y104" s="151"/>
      <c r="Z104" s="151"/>
      <c r="AA104" s="151"/>
      <c r="AB104" s="151"/>
      <c r="AC104" s="151"/>
      <c r="AD104" s="151"/>
      <c r="AE104" s="151"/>
      <c r="AF104" s="151"/>
      <c r="AG104" s="151" t="s">
        <v>158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ht="22.5" outlineLevel="1" x14ac:dyDescent="0.2">
      <c r="A105" s="173">
        <v>89</v>
      </c>
      <c r="B105" s="174" t="s">
        <v>345</v>
      </c>
      <c r="C105" s="181" t="s">
        <v>346</v>
      </c>
      <c r="D105" s="175" t="s">
        <v>264</v>
      </c>
      <c r="E105" s="176">
        <v>9</v>
      </c>
      <c r="F105" s="177"/>
      <c r="G105" s="178">
        <f t="shared" si="35"/>
        <v>0</v>
      </c>
      <c r="H105" s="159"/>
      <c r="I105" s="158">
        <f t="shared" si="36"/>
        <v>0</v>
      </c>
      <c r="J105" s="159"/>
      <c r="K105" s="158">
        <f t="shared" si="37"/>
        <v>0</v>
      </c>
      <c r="L105" s="158">
        <v>21</v>
      </c>
      <c r="M105" s="158">
        <f t="shared" si="38"/>
        <v>0</v>
      </c>
      <c r="N105" s="158">
        <v>0</v>
      </c>
      <c r="O105" s="158">
        <f t="shared" si="39"/>
        <v>0</v>
      </c>
      <c r="P105" s="158">
        <v>0</v>
      </c>
      <c r="Q105" s="158">
        <f t="shared" si="40"/>
        <v>0</v>
      </c>
      <c r="R105" s="158"/>
      <c r="S105" s="158" t="s">
        <v>265</v>
      </c>
      <c r="T105" s="158" t="s">
        <v>266</v>
      </c>
      <c r="U105" s="158">
        <v>0</v>
      </c>
      <c r="V105" s="158">
        <f t="shared" si="41"/>
        <v>0</v>
      </c>
      <c r="W105" s="158"/>
      <c r="X105" s="158" t="s">
        <v>157</v>
      </c>
      <c r="Y105" s="151"/>
      <c r="Z105" s="151"/>
      <c r="AA105" s="151"/>
      <c r="AB105" s="151"/>
      <c r="AC105" s="151"/>
      <c r="AD105" s="151"/>
      <c r="AE105" s="151"/>
      <c r="AF105" s="151"/>
      <c r="AG105" s="151" t="s">
        <v>158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22.5" outlineLevel="1" x14ac:dyDescent="0.2">
      <c r="A106" s="173">
        <v>90</v>
      </c>
      <c r="B106" s="174" t="s">
        <v>347</v>
      </c>
      <c r="C106" s="181" t="s">
        <v>348</v>
      </c>
      <c r="D106" s="175" t="s">
        <v>264</v>
      </c>
      <c r="E106" s="176">
        <v>7</v>
      </c>
      <c r="F106" s="177"/>
      <c r="G106" s="178">
        <f t="shared" si="35"/>
        <v>0</v>
      </c>
      <c r="H106" s="159"/>
      <c r="I106" s="158">
        <f t="shared" si="36"/>
        <v>0</v>
      </c>
      <c r="J106" s="159"/>
      <c r="K106" s="158">
        <f t="shared" si="37"/>
        <v>0</v>
      </c>
      <c r="L106" s="158">
        <v>21</v>
      </c>
      <c r="M106" s="158">
        <f t="shared" si="38"/>
        <v>0</v>
      </c>
      <c r="N106" s="158">
        <v>0</v>
      </c>
      <c r="O106" s="158">
        <f t="shared" si="39"/>
        <v>0</v>
      </c>
      <c r="P106" s="158">
        <v>0</v>
      </c>
      <c r="Q106" s="158">
        <f t="shared" si="40"/>
        <v>0</v>
      </c>
      <c r="R106" s="158"/>
      <c r="S106" s="158" t="s">
        <v>265</v>
      </c>
      <c r="T106" s="158" t="s">
        <v>266</v>
      </c>
      <c r="U106" s="158">
        <v>0</v>
      </c>
      <c r="V106" s="158">
        <f t="shared" si="41"/>
        <v>0</v>
      </c>
      <c r="W106" s="158"/>
      <c r="X106" s="158" t="s">
        <v>157</v>
      </c>
      <c r="Y106" s="151"/>
      <c r="Z106" s="151"/>
      <c r="AA106" s="151"/>
      <c r="AB106" s="151"/>
      <c r="AC106" s="151"/>
      <c r="AD106" s="151"/>
      <c r="AE106" s="151"/>
      <c r="AF106" s="151"/>
      <c r="AG106" s="151" t="s">
        <v>158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x14ac:dyDescent="0.2">
      <c r="A107" s="161" t="s">
        <v>151</v>
      </c>
      <c r="B107" s="162" t="s">
        <v>75</v>
      </c>
      <c r="C107" s="180" t="s">
        <v>76</v>
      </c>
      <c r="D107" s="163"/>
      <c r="E107" s="164"/>
      <c r="F107" s="165"/>
      <c r="G107" s="166">
        <f>SUMIF(AG108:AG108,"&lt;&gt;NOR",G108:G108)</f>
        <v>0</v>
      </c>
      <c r="H107" s="160"/>
      <c r="I107" s="160">
        <f>SUM(I108:I108)</f>
        <v>0</v>
      </c>
      <c r="J107" s="160"/>
      <c r="K107" s="160">
        <f>SUM(K108:K108)</f>
        <v>0</v>
      </c>
      <c r="L107" s="160"/>
      <c r="M107" s="160">
        <f>SUM(M108:M108)</f>
        <v>0</v>
      </c>
      <c r="N107" s="160"/>
      <c r="O107" s="160">
        <f>SUM(O108:O108)</f>
        <v>0.77</v>
      </c>
      <c r="P107" s="160"/>
      <c r="Q107" s="160">
        <f>SUM(Q108:Q108)</f>
        <v>0</v>
      </c>
      <c r="R107" s="160"/>
      <c r="S107" s="160"/>
      <c r="T107" s="160"/>
      <c r="U107" s="160"/>
      <c r="V107" s="160">
        <f>SUM(V108:V108)</f>
        <v>104.48</v>
      </c>
      <c r="W107" s="160"/>
      <c r="X107" s="160"/>
      <c r="AG107" t="s">
        <v>152</v>
      </c>
    </row>
    <row r="108" spans="1:60" outlineLevel="1" x14ac:dyDescent="0.2">
      <c r="A108" s="173">
        <v>91</v>
      </c>
      <c r="B108" s="174" t="s">
        <v>349</v>
      </c>
      <c r="C108" s="181" t="s">
        <v>350</v>
      </c>
      <c r="D108" s="175" t="s">
        <v>177</v>
      </c>
      <c r="E108" s="176">
        <v>488.22500000000002</v>
      </c>
      <c r="F108" s="177"/>
      <c r="G108" s="178">
        <f>ROUND(E108*F108,2)</f>
        <v>0</v>
      </c>
      <c r="H108" s="159"/>
      <c r="I108" s="158">
        <f>ROUND(E108*H108,2)</f>
        <v>0</v>
      </c>
      <c r="J108" s="159"/>
      <c r="K108" s="158">
        <f>ROUND(E108*J108,2)</f>
        <v>0</v>
      </c>
      <c r="L108" s="158">
        <v>21</v>
      </c>
      <c r="M108" s="158">
        <f>G108*(1+L108/100)</f>
        <v>0</v>
      </c>
      <c r="N108" s="158">
        <v>1.58E-3</v>
      </c>
      <c r="O108" s="158">
        <f>ROUND(E108*N108,2)</f>
        <v>0.77</v>
      </c>
      <c r="P108" s="158">
        <v>0</v>
      </c>
      <c r="Q108" s="158">
        <f>ROUND(E108*P108,2)</f>
        <v>0</v>
      </c>
      <c r="R108" s="158"/>
      <c r="S108" s="158" t="s">
        <v>156</v>
      </c>
      <c r="T108" s="158" t="s">
        <v>156</v>
      </c>
      <c r="U108" s="158">
        <v>0.214</v>
      </c>
      <c r="V108" s="158">
        <f>ROUND(E108*U108,2)</f>
        <v>104.48</v>
      </c>
      <c r="W108" s="158"/>
      <c r="X108" s="158" t="s">
        <v>157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158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25.5" x14ac:dyDescent="0.2">
      <c r="A109" s="161" t="s">
        <v>151</v>
      </c>
      <c r="B109" s="162" t="s">
        <v>77</v>
      </c>
      <c r="C109" s="180" t="s">
        <v>78</v>
      </c>
      <c r="D109" s="163"/>
      <c r="E109" s="164"/>
      <c r="F109" s="165"/>
      <c r="G109" s="166">
        <f>SUMIF(AG110:AG115,"&lt;&gt;NOR",G110:G115)</f>
        <v>0</v>
      </c>
      <c r="H109" s="160"/>
      <c r="I109" s="160">
        <f>SUM(I110:I115)</f>
        <v>0</v>
      </c>
      <c r="J109" s="160"/>
      <c r="K109" s="160">
        <f>SUM(K110:K115)</f>
        <v>0</v>
      </c>
      <c r="L109" s="160"/>
      <c r="M109" s="160">
        <f>SUM(M110:M115)</f>
        <v>0</v>
      </c>
      <c r="N109" s="160"/>
      <c r="O109" s="160">
        <f>SUM(O110:O115)</f>
        <v>0.02</v>
      </c>
      <c r="P109" s="160"/>
      <c r="Q109" s="160">
        <f>SUM(Q110:Q115)</f>
        <v>0</v>
      </c>
      <c r="R109" s="160"/>
      <c r="S109" s="160"/>
      <c r="T109" s="160"/>
      <c r="U109" s="160"/>
      <c r="V109" s="160">
        <f>SUM(V110:V115)</f>
        <v>156.62</v>
      </c>
      <c r="W109" s="160"/>
      <c r="X109" s="160"/>
      <c r="AG109" t="s">
        <v>152</v>
      </c>
    </row>
    <row r="110" spans="1:60" outlineLevel="1" x14ac:dyDescent="0.2">
      <c r="A110" s="173">
        <v>92</v>
      </c>
      <c r="B110" s="174" t="s">
        <v>351</v>
      </c>
      <c r="C110" s="181" t="s">
        <v>352</v>
      </c>
      <c r="D110" s="175" t="s">
        <v>177</v>
      </c>
      <c r="E110" s="176">
        <v>508.5</v>
      </c>
      <c r="F110" s="177"/>
      <c r="G110" s="178">
        <f t="shared" ref="G110:G115" si="42">ROUND(E110*F110,2)</f>
        <v>0</v>
      </c>
      <c r="H110" s="159"/>
      <c r="I110" s="158">
        <f t="shared" ref="I110:I115" si="43">ROUND(E110*H110,2)</f>
        <v>0</v>
      </c>
      <c r="J110" s="159"/>
      <c r="K110" s="158">
        <f t="shared" ref="K110:K115" si="44">ROUND(E110*J110,2)</f>
        <v>0</v>
      </c>
      <c r="L110" s="158">
        <v>21</v>
      </c>
      <c r="M110" s="158">
        <f t="shared" ref="M110:M115" si="45">G110*(1+L110/100)</f>
        <v>0</v>
      </c>
      <c r="N110" s="158">
        <v>4.0000000000000003E-5</v>
      </c>
      <c r="O110" s="158">
        <f t="shared" ref="O110:O115" si="46">ROUND(E110*N110,2)</f>
        <v>0.02</v>
      </c>
      <c r="P110" s="158">
        <v>0</v>
      </c>
      <c r="Q110" s="158">
        <f t="shared" ref="Q110:Q115" si="47">ROUND(E110*P110,2)</f>
        <v>0</v>
      </c>
      <c r="R110" s="158"/>
      <c r="S110" s="158" t="s">
        <v>156</v>
      </c>
      <c r="T110" s="158" t="s">
        <v>156</v>
      </c>
      <c r="U110" s="158">
        <v>0.308</v>
      </c>
      <c r="V110" s="158">
        <f t="shared" ref="V110:V115" si="48">ROUND(E110*U110,2)</f>
        <v>156.62</v>
      </c>
      <c r="W110" s="158"/>
      <c r="X110" s="158" t="s">
        <v>157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158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73">
        <v>93</v>
      </c>
      <c r="B111" s="174" t="s">
        <v>353</v>
      </c>
      <c r="C111" s="181" t="s">
        <v>354</v>
      </c>
      <c r="D111" s="175" t="s">
        <v>177</v>
      </c>
      <c r="E111" s="176">
        <v>1.72</v>
      </c>
      <c r="F111" s="177"/>
      <c r="G111" s="178">
        <f t="shared" si="42"/>
        <v>0</v>
      </c>
      <c r="H111" s="159"/>
      <c r="I111" s="158">
        <f t="shared" si="43"/>
        <v>0</v>
      </c>
      <c r="J111" s="159"/>
      <c r="K111" s="158">
        <f t="shared" si="44"/>
        <v>0</v>
      </c>
      <c r="L111" s="158">
        <v>21</v>
      </c>
      <c r="M111" s="158">
        <f t="shared" si="45"/>
        <v>0</v>
      </c>
      <c r="N111" s="158">
        <v>0</v>
      </c>
      <c r="O111" s="158">
        <f t="shared" si="46"/>
        <v>0</v>
      </c>
      <c r="P111" s="158">
        <v>0</v>
      </c>
      <c r="Q111" s="158">
        <f t="shared" si="47"/>
        <v>0</v>
      </c>
      <c r="R111" s="158"/>
      <c r="S111" s="158" t="s">
        <v>265</v>
      </c>
      <c r="T111" s="158" t="s">
        <v>266</v>
      </c>
      <c r="U111" s="158">
        <v>0</v>
      </c>
      <c r="V111" s="158">
        <f t="shared" si="48"/>
        <v>0</v>
      </c>
      <c r="W111" s="158"/>
      <c r="X111" s="158" t="s">
        <v>157</v>
      </c>
      <c r="Y111" s="151"/>
      <c r="Z111" s="151"/>
      <c r="AA111" s="151"/>
      <c r="AB111" s="151"/>
      <c r="AC111" s="151"/>
      <c r="AD111" s="151"/>
      <c r="AE111" s="151"/>
      <c r="AF111" s="151"/>
      <c r="AG111" s="151" t="s">
        <v>158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73">
        <v>94</v>
      </c>
      <c r="B112" s="174" t="s">
        <v>355</v>
      </c>
      <c r="C112" s="181" t="s">
        <v>356</v>
      </c>
      <c r="D112" s="175" t="s">
        <v>177</v>
      </c>
      <c r="E112" s="176">
        <v>1.9</v>
      </c>
      <c r="F112" s="177"/>
      <c r="G112" s="178">
        <f t="shared" si="42"/>
        <v>0</v>
      </c>
      <c r="H112" s="159"/>
      <c r="I112" s="158">
        <f t="shared" si="43"/>
        <v>0</v>
      </c>
      <c r="J112" s="159"/>
      <c r="K112" s="158">
        <f t="shared" si="44"/>
        <v>0</v>
      </c>
      <c r="L112" s="158">
        <v>21</v>
      </c>
      <c r="M112" s="158">
        <f t="shared" si="45"/>
        <v>0</v>
      </c>
      <c r="N112" s="158">
        <v>0</v>
      </c>
      <c r="O112" s="158">
        <f t="shared" si="46"/>
        <v>0</v>
      </c>
      <c r="P112" s="158">
        <v>0</v>
      </c>
      <c r="Q112" s="158">
        <f t="shared" si="47"/>
        <v>0</v>
      </c>
      <c r="R112" s="158"/>
      <c r="S112" s="158" t="s">
        <v>265</v>
      </c>
      <c r="T112" s="158" t="s">
        <v>266</v>
      </c>
      <c r="U112" s="158">
        <v>0</v>
      </c>
      <c r="V112" s="158">
        <f t="shared" si="48"/>
        <v>0</v>
      </c>
      <c r="W112" s="158"/>
      <c r="X112" s="158" t="s">
        <v>157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158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73">
        <v>95</v>
      </c>
      <c r="B113" s="174" t="s">
        <v>357</v>
      </c>
      <c r="C113" s="181" t="s">
        <v>358</v>
      </c>
      <c r="D113" s="175" t="s">
        <v>177</v>
      </c>
      <c r="E113" s="176">
        <v>6.3</v>
      </c>
      <c r="F113" s="177"/>
      <c r="G113" s="178">
        <f t="shared" si="42"/>
        <v>0</v>
      </c>
      <c r="H113" s="159"/>
      <c r="I113" s="158">
        <f t="shared" si="43"/>
        <v>0</v>
      </c>
      <c r="J113" s="159"/>
      <c r="K113" s="158">
        <f t="shared" si="44"/>
        <v>0</v>
      </c>
      <c r="L113" s="158">
        <v>21</v>
      </c>
      <c r="M113" s="158">
        <f t="shared" si="45"/>
        <v>0</v>
      </c>
      <c r="N113" s="158">
        <v>0</v>
      </c>
      <c r="O113" s="158">
        <f t="shared" si="46"/>
        <v>0</v>
      </c>
      <c r="P113" s="158">
        <v>0</v>
      </c>
      <c r="Q113" s="158">
        <f t="shared" si="47"/>
        <v>0</v>
      </c>
      <c r="R113" s="158"/>
      <c r="S113" s="158" t="s">
        <v>265</v>
      </c>
      <c r="T113" s="158" t="s">
        <v>266</v>
      </c>
      <c r="U113" s="158">
        <v>0</v>
      </c>
      <c r="V113" s="158">
        <f t="shared" si="48"/>
        <v>0</v>
      </c>
      <c r="W113" s="158"/>
      <c r="X113" s="158" t="s">
        <v>157</v>
      </c>
      <c r="Y113" s="151"/>
      <c r="Z113" s="151"/>
      <c r="AA113" s="151"/>
      <c r="AB113" s="151"/>
      <c r="AC113" s="151"/>
      <c r="AD113" s="151"/>
      <c r="AE113" s="151"/>
      <c r="AF113" s="151"/>
      <c r="AG113" s="151" t="s">
        <v>158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73">
        <v>96</v>
      </c>
      <c r="B114" s="174" t="s">
        <v>359</v>
      </c>
      <c r="C114" s="181" t="s">
        <v>360</v>
      </c>
      <c r="D114" s="175" t="s">
        <v>314</v>
      </c>
      <c r="E114" s="176">
        <v>1</v>
      </c>
      <c r="F114" s="177"/>
      <c r="G114" s="178">
        <f t="shared" si="42"/>
        <v>0</v>
      </c>
      <c r="H114" s="159"/>
      <c r="I114" s="158">
        <f t="shared" si="43"/>
        <v>0</v>
      </c>
      <c r="J114" s="159"/>
      <c r="K114" s="158">
        <f t="shared" si="44"/>
        <v>0</v>
      </c>
      <c r="L114" s="158">
        <v>21</v>
      </c>
      <c r="M114" s="158">
        <f t="shared" si="45"/>
        <v>0</v>
      </c>
      <c r="N114" s="158">
        <v>0</v>
      </c>
      <c r="O114" s="158">
        <f t="shared" si="46"/>
        <v>0</v>
      </c>
      <c r="P114" s="158">
        <v>0</v>
      </c>
      <c r="Q114" s="158">
        <f t="shared" si="47"/>
        <v>0</v>
      </c>
      <c r="R114" s="158"/>
      <c r="S114" s="158" t="s">
        <v>265</v>
      </c>
      <c r="T114" s="158" t="s">
        <v>266</v>
      </c>
      <c r="U114" s="158">
        <v>0</v>
      </c>
      <c r="V114" s="158">
        <f t="shared" si="48"/>
        <v>0</v>
      </c>
      <c r="W114" s="158"/>
      <c r="X114" s="158" t="s">
        <v>157</v>
      </c>
      <c r="Y114" s="151"/>
      <c r="Z114" s="151"/>
      <c r="AA114" s="151"/>
      <c r="AB114" s="151"/>
      <c r="AC114" s="151"/>
      <c r="AD114" s="151"/>
      <c r="AE114" s="151"/>
      <c r="AF114" s="151"/>
      <c r="AG114" s="151" t="s">
        <v>158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73">
        <v>97</v>
      </c>
      <c r="B115" s="174" t="s">
        <v>361</v>
      </c>
      <c r="C115" s="181" t="s">
        <v>362</v>
      </c>
      <c r="D115" s="175" t="s">
        <v>314</v>
      </c>
      <c r="E115" s="176">
        <v>1</v>
      </c>
      <c r="F115" s="177"/>
      <c r="G115" s="178">
        <f t="shared" si="42"/>
        <v>0</v>
      </c>
      <c r="H115" s="159"/>
      <c r="I115" s="158">
        <f t="shared" si="43"/>
        <v>0</v>
      </c>
      <c r="J115" s="159"/>
      <c r="K115" s="158">
        <f t="shared" si="44"/>
        <v>0</v>
      </c>
      <c r="L115" s="158">
        <v>21</v>
      </c>
      <c r="M115" s="158">
        <f t="shared" si="45"/>
        <v>0</v>
      </c>
      <c r="N115" s="158">
        <v>0</v>
      </c>
      <c r="O115" s="158">
        <f t="shared" si="46"/>
        <v>0</v>
      </c>
      <c r="P115" s="158">
        <v>0</v>
      </c>
      <c r="Q115" s="158">
        <f t="shared" si="47"/>
        <v>0</v>
      </c>
      <c r="R115" s="158"/>
      <c r="S115" s="158" t="s">
        <v>265</v>
      </c>
      <c r="T115" s="158" t="s">
        <v>266</v>
      </c>
      <c r="U115" s="158">
        <v>0</v>
      </c>
      <c r="V115" s="158">
        <f t="shared" si="48"/>
        <v>0</v>
      </c>
      <c r="W115" s="158"/>
      <c r="X115" s="158" t="s">
        <v>157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158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x14ac:dyDescent="0.2">
      <c r="A116" s="161" t="s">
        <v>151</v>
      </c>
      <c r="B116" s="162" t="s">
        <v>79</v>
      </c>
      <c r="C116" s="180" t="s">
        <v>80</v>
      </c>
      <c r="D116" s="163"/>
      <c r="E116" s="164"/>
      <c r="F116" s="165"/>
      <c r="G116" s="166">
        <f>SUMIF(AG117:AG117,"&lt;&gt;NOR",G117:G117)</f>
        <v>0</v>
      </c>
      <c r="H116" s="160"/>
      <c r="I116" s="160">
        <f>SUM(I117:I117)</f>
        <v>0</v>
      </c>
      <c r="J116" s="160"/>
      <c r="K116" s="160">
        <f>SUM(K117:K117)</f>
        <v>0</v>
      </c>
      <c r="L116" s="160"/>
      <c r="M116" s="160">
        <f>SUM(M117:M117)</f>
        <v>0</v>
      </c>
      <c r="N116" s="160"/>
      <c r="O116" s="160">
        <f>SUM(O117:O117)</f>
        <v>0.01</v>
      </c>
      <c r="P116" s="160"/>
      <c r="Q116" s="160">
        <f>SUM(Q117:Q117)</f>
        <v>0.6</v>
      </c>
      <c r="R116" s="160"/>
      <c r="S116" s="160"/>
      <c r="T116" s="160"/>
      <c r="U116" s="160"/>
      <c r="V116" s="160">
        <f>SUM(V117:V117)</f>
        <v>10.02</v>
      </c>
      <c r="W116" s="160"/>
      <c r="X116" s="160"/>
      <c r="AG116" t="s">
        <v>152</v>
      </c>
    </row>
    <row r="117" spans="1:60" outlineLevel="1" x14ac:dyDescent="0.2">
      <c r="A117" s="173">
        <v>98</v>
      </c>
      <c r="B117" s="174" t="s">
        <v>363</v>
      </c>
      <c r="C117" s="181" t="s">
        <v>364</v>
      </c>
      <c r="D117" s="175" t="s">
        <v>280</v>
      </c>
      <c r="E117" s="176">
        <v>15</v>
      </c>
      <c r="F117" s="177"/>
      <c r="G117" s="178">
        <f>ROUND(E117*F117,2)</f>
        <v>0</v>
      </c>
      <c r="H117" s="159"/>
      <c r="I117" s="158">
        <f>ROUND(E117*H117,2)</f>
        <v>0</v>
      </c>
      <c r="J117" s="159"/>
      <c r="K117" s="158">
        <f>ROUND(E117*J117,2)</f>
        <v>0</v>
      </c>
      <c r="L117" s="158">
        <v>21</v>
      </c>
      <c r="M117" s="158">
        <f>G117*(1+L117/100)</f>
        <v>0</v>
      </c>
      <c r="N117" s="158">
        <v>4.8999999999999998E-4</v>
      </c>
      <c r="O117" s="158">
        <f>ROUND(E117*N117,2)</f>
        <v>0.01</v>
      </c>
      <c r="P117" s="158">
        <v>0.04</v>
      </c>
      <c r="Q117" s="158">
        <f>ROUND(E117*P117,2)</f>
        <v>0.6</v>
      </c>
      <c r="R117" s="158"/>
      <c r="S117" s="158" t="s">
        <v>156</v>
      </c>
      <c r="T117" s="158" t="s">
        <v>156</v>
      </c>
      <c r="U117" s="158">
        <v>0.66800000000000004</v>
      </c>
      <c r="V117" s="158">
        <f>ROUND(E117*U117,2)</f>
        <v>10.02</v>
      </c>
      <c r="W117" s="158"/>
      <c r="X117" s="158" t="s">
        <v>157</v>
      </c>
      <c r="Y117" s="151"/>
      <c r="Z117" s="151"/>
      <c r="AA117" s="151"/>
      <c r="AB117" s="151"/>
      <c r="AC117" s="151"/>
      <c r="AD117" s="151"/>
      <c r="AE117" s="151"/>
      <c r="AF117" s="151"/>
      <c r="AG117" s="151" t="s">
        <v>158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x14ac:dyDescent="0.2">
      <c r="A118" s="161" t="s">
        <v>151</v>
      </c>
      <c r="B118" s="162" t="s">
        <v>81</v>
      </c>
      <c r="C118" s="180" t="s">
        <v>82</v>
      </c>
      <c r="D118" s="163"/>
      <c r="E118" s="164"/>
      <c r="F118" s="165"/>
      <c r="G118" s="166">
        <f>SUMIF(AG119:AG119,"&lt;&gt;NOR",G119:G119)</f>
        <v>0</v>
      </c>
      <c r="H118" s="160"/>
      <c r="I118" s="160">
        <f>SUM(I119:I119)</f>
        <v>0</v>
      </c>
      <c r="J118" s="160"/>
      <c r="K118" s="160">
        <f>SUM(K119:K119)</f>
        <v>0</v>
      </c>
      <c r="L118" s="160"/>
      <c r="M118" s="160">
        <f>SUM(M119:M119)</f>
        <v>0</v>
      </c>
      <c r="N118" s="160"/>
      <c r="O118" s="160">
        <f>SUM(O119:O119)</f>
        <v>0</v>
      </c>
      <c r="P118" s="160"/>
      <c r="Q118" s="160">
        <f>SUM(Q119:Q119)</f>
        <v>0</v>
      </c>
      <c r="R118" s="160"/>
      <c r="S118" s="160"/>
      <c r="T118" s="160"/>
      <c r="U118" s="160"/>
      <c r="V118" s="160">
        <f>SUM(V119:V119)</f>
        <v>259.74</v>
      </c>
      <c r="W118" s="160"/>
      <c r="X118" s="160"/>
      <c r="AG118" t="s">
        <v>152</v>
      </c>
    </row>
    <row r="119" spans="1:60" outlineLevel="1" x14ac:dyDescent="0.2">
      <c r="A119" s="173">
        <v>99</v>
      </c>
      <c r="B119" s="174" t="s">
        <v>365</v>
      </c>
      <c r="C119" s="181" t="s">
        <v>366</v>
      </c>
      <c r="D119" s="175" t="s">
        <v>188</v>
      </c>
      <c r="E119" s="176">
        <v>846.06637999999998</v>
      </c>
      <c r="F119" s="177"/>
      <c r="G119" s="178">
        <f>ROUND(E119*F119,2)</f>
        <v>0</v>
      </c>
      <c r="H119" s="159"/>
      <c r="I119" s="158">
        <f>ROUND(E119*H119,2)</f>
        <v>0</v>
      </c>
      <c r="J119" s="159"/>
      <c r="K119" s="158">
        <f>ROUND(E119*J119,2)</f>
        <v>0</v>
      </c>
      <c r="L119" s="158">
        <v>21</v>
      </c>
      <c r="M119" s="158">
        <f>G119*(1+L119/100)</f>
        <v>0</v>
      </c>
      <c r="N119" s="158">
        <v>0</v>
      </c>
      <c r="O119" s="158">
        <f>ROUND(E119*N119,2)</f>
        <v>0</v>
      </c>
      <c r="P119" s="158">
        <v>0</v>
      </c>
      <c r="Q119" s="158">
        <f>ROUND(E119*P119,2)</f>
        <v>0</v>
      </c>
      <c r="R119" s="158"/>
      <c r="S119" s="158" t="s">
        <v>156</v>
      </c>
      <c r="T119" s="158" t="s">
        <v>156</v>
      </c>
      <c r="U119" s="158">
        <v>0.307</v>
      </c>
      <c r="V119" s="158">
        <f>ROUND(E119*U119,2)</f>
        <v>259.74</v>
      </c>
      <c r="W119" s="158"/>
      <c r="X119" s="158" t="s">
        <v>367</v>
      </c>
      <c r="Y119" s="151"/>
      <c r="Z119" s="151"/>
      <c r="AA119" s="151"/>
      <c r="AB119" s="151"/>
      <c r="AC119" s="151"/>
      <c r="AD119" s="151"/>
      <c r="AE119" s="151"/>
      <c r="AF119" s="151"/>
      <c r="AG119" s="151" t="s">
        <v>368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x14ac:dyDescent="0.2">
      <c r="A120" s="161" t="s">
        <v>151</v>
      </c>
      <c r="B120" s="162" t="s">
        <v>83</v>
      </c>
      <c r="C120" s="180" t="s">
        <v>84</v>
      </c>
      <c r="D120" s="163"/>
      <c r="E120" s="164"/>
      <c r="F120" s="165"/>
      <c r="G120" s="166">
        <f>SUMIF(AG121:AG130,"&lt;&gt;NOR",G121:G130)</f>
        <v>0</v>
      </c>
      <c r="H120" s="160"/>
      <c r="I120" s="160">
        <f>SUM(I121:I130)</f>
        <v>0</v>
      </c>
      <c r="J120" s="160"/>
      <c r="K120" s="160">
        <f>SUM(K121:K130)</f>
        <v>0</v>
      </c>
      <c r="L120" s="160"/>
      <c r="M120" s="160">
        <f>SUM(M121:M130)</f>
        <v>0</v>
      </c>
      <c r="N120" s="160"/>
      <c r="O120" s="160">
        <f>SUM(O121:O130)</f>
        <v>3.3200000000000003</v>
      </c>
      <c r="P120" s="160"/>
      <c r="Q120" s="160">
        <f>SUM(Q121:Q130)</f>
        <v>0</v>
      </c>
      <c r="R120" s="160"/>
      <c r="S120" s="160"/>
      <c r="T120" s="160"/>
      <c r="U120" s="160"/>
      <c r="V120" s="160">
        <f>SUM(V121:V130)</f>
        <v>174.11999999999998</v>
      </c>
      <c r="W120" s="160"/>
      <c r="X120" s="160"/>
      <c r="AG120" t="s">
        <v>152</v>
      </c>
    </row>
    <row r="121" spans="1:60" ht="22.5" outlineLevel="1" x14ac:dyDescent="0.2">
      <c r="A121" s="173">
        <v>100</v>
      </c>
      <c r="B121" s="174" t="s">
        <v>369</v>
      </c>
      <c r="C121" s="181" t="s">
        <v>370</v>
      </c>
      <c r="D121" s="175" t="s">
        <v>177</v>
      </c>
      <c r="E121" s="176">
        <v>455.024</v>
      </c>
      <c r="F121" s="177"/>
      <c r="G121" s="178">
        <f t="shared" ref="G121:G130" si="49">ROUND(E121*F121,2)</f>
        <v>0</v>
      </c>
      <c r="H121" s="159"/>
      <c r="I121" s="158">
        <f t="shared" ref="I121:I130" si="50">ROUND(E121*H121,2)</f>
        <v>0</v>
      </c>
      <c r="J121" s="159"/>
      <c r="K121" s="158">
        <f t="shared" ref="K121:K130" si="51">ROUND(E121*J121,2)</f>
        <v>0</v>
      </c>
      <c r="L121" s="158">
        <v>21</v>
      </c>
      <c r="M121" s="158">
        <f t="shared" ref="M121:M130" si="52">G121*(1+L121/100)</f>
        <v>0</v>
      </c>
      <c r="N121" s="158">
        <v>3.3E-4</v>
      </c>
      <c r="O121" s="158">
        <f t="shared" ref="O121:O130" si="53">ROUND(E121*N121,2)</f>
        <v>0.15</v>
      </c>
      <c r="P121" s="158">
        <v>0</v>
      </c>
      <c r="Q121" s="158">
        <f t="shared" ref="Q121:Q130" si="54">ROUND(E121*P121,2)</f>
        <v>0</v>
      </c>
      <c r="R121" s="158"/>
      <c r="S121" s="158" t="s">
        <v>156</v>
      </c>
      <c r="T121" s="158" t="s">
        <v>156</v>
      </c>
      <c r="U121" s="158">
        <v>2.75E-2</v>
      </c>
      <c r="V121" s="158">
        <f t="shared" ref="V121:V130" si="55">ROUND(E121*U121,2)</f>
        <v>12.51</v>
      </c>
      <c r="W121" s="158"/>
      <c r="X121" s="158" t="s">
        <v>157</v>
      </c>
      <c r="Y121" s="151"/>
      <c r="Z121" s="151"/>
      <c r="AA121" s="151"/>
      <c r="AB121" s="151"/>
      <c r="AC121" s="151"/>
      <c r="AD121" s="151"/>
      <c r="AE121" s="151"/>
      <c r="AF121" s="151"/>
      <c r="AG121" s="151" t="s">
        <v>158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73">
        <v>101</v>
      </c>
      <c r="B122" s="174" t="s">
        <v>371</v>
      </c>
      <c r="C122" s="181" t="s">
        <v>372</v>
      </c>
      <c r="D122" s="175" t="s">
        <v>177</v>
      </c>
      <c r="E122" s="176">
        <v>119.81773</v>
      </c>
      <c r="F122" s="177"/>
      <c r="G122" s="178">
        <f t="shared" si="49"/>
        <v>0</v>
      </c>
      <c r="H122" s="159"/>
      <c r="I122" s="158">
        <f t="shared" si="50"/>
        <v>0</v>
      </c>
      <c r="J122" s="159"/>
      <c r="K122" s="158">
        <f t="shared" si="51"/>
        <v>0</v>
      </c>
      <c r="L122" s="158">
        <v>21</v>
      </c>
      <c r="M122" s="158">
        <f t="shared" si="52"/>
        <v>0</v>
      </c>
      <c r="N122" s="158">
        <v>1.7000000000000001E-4</v>
      </c>
      <c r="O122" s="158">
        <f t="shared" si="53"/>
        <v>0.02</v>
      </c>
      <c r="P122" s="158">
        <v>0</v>
      </c>
      <c r="Q122" s="158">
        <f t="shared" si="54"/>
        <v>0</v>
      </c>
      <c r="R122" s="158"/>
      <c r="S122" s="158" t="s">
        <v>156</v>
      </c>
      <c r="T122" s="158" t="s">
        <v>156</v>
      </c>
      <c r="U122" s="158">
        <v>4.9000000000000002E-2</v>
      </c>
      <c r="V122" s="158">
        <f t="shared" si="55"/>
        <v>5.87</v>
      </c>
      <c r="W122" s="158"/>
      <c r="X122" s="158" t="s">
        <v>157</v>
      </c>
      <c r="Y122" s="151"/>
      <c r="Z122" s="151"/>
      <c r="AA122" s="151"/>
      <c r="AB122" s="151"/>
      <c r="AC122" s="151"/>
      <c r="AD122" s="151"/>
      <c r="AE122" s="151"/>
      <c r="AF122" s="151"/>
      <c r="AG122" s="151" t="s">
        <v>158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73">
        <v>102</v>
      </c>
      <c r="B123" s="174" t="s">
        <v>373</v>
      </c>
      <c r="C123" s="181" t="s">
        <v>374</v>
      </c>
      <c r="D123" s="175" t="s">
        <v>177</v>
      </c>
      <c r="E123" s="176">
        <v>455.024</v>
      </c>
      <c r="F123" s="177"/>
      <c r="G123" s="178">
        <f t="shared" si="49"/>
        <v>0</v>
      </c>
      <c r="H123" s="159"/>
      <c r="I123" s="158">
        <f t="shared" si="50"/>
        <v>0</v>
      </c>
      <c r="J123" s="159"/>
      <c r="K123" s="158">
        <f t="shared" si="51"/>
        <v>0</v>
      </c>
      <c r="L123" s="158">
        <v>21</v>
      </c>
      <c r="M123" s="158">
        <f t="shared" si="52"/>
        <v>0</v>
      </c>
      <c r="N123" s="158">
        <v>4.0999999999999999E-4</v>
      </c>
      <c r="O123" s="158">
        <f t="shared" si="53"/>
        <v>0.19</v>
      </c>
      <c r="P123" s="158">
        <v>0</v>
      </c>
      <c r="Q123" s="158">
        <f t="shared" si="54"/>
        <v>0</v>
      </c>
      <c r="R123" s="158"/>
      <c r="S123" s="158" t="s">
        <v>156</v>
      </c>
      <c r="T123" s="158" t="s">
        <v>156</v>
      </c>
      <c r="U123" s="158">
        <v>0.22991</v>
      </c>
      <c r="V123" s="158">
        <f t="shared" si="55"/>
        <v>104.61</v>
      </c>
      <c r="W123" s="158"/>
      <c r="X123" s="158" t="s">
        <v>157</v>
      </c>
      <c r="Y123" s="151"/>
      <c r="Z123" s="151"/>
      <c r="AA123" s="151"/>
      <c r="AB123" s="151"/>
      <c r="AC123" s="151"/>
      <c r="AD123" s="151"/>
      <c r="AE123" s="151"/>
      <c r="AF123" s="151"/>
      <c r="AG123" s="151" t="s">
        <v>158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73">
        <v>103</v>
      </c>
      <c r="B124" s="174" t="s">
        <v>375</v>
      </c>
      <c r="C124" s="181" t="s">
        <v>376</v>
      </c>
      <c r="D124" s="175" t="s">
        <v>177</v>
      </c>
      <c r="E124" s="176">
        <v>119.81773</v>
      </c>
      <c r="F124" s="177"/>
      <c r="G124" s="178">
        <f t="shared" si="49"/>
        <v>0</v>
      </c>
      <c r="H124" s="159"/>
      <c r="I124" s="158">
        <f t="shared" si="50"/>
        <v>0</v>
      </c>
      <c r="J124" s="159"/>
      <c r="K124" s="158">
        <f t="shared" si="51"/>
        <v>0</v>
      </c>
      <c r="L124" s="158">
        <v>21</v>
      </c>
      <c r="M124" s="158">
        <f t="shared" si="52"/>
        <v>0</v>
      </c>
      <c r="N124" s="158">
        <v>5.8E-4</v>
      </c>
      <c r="O124" s="158">
        <f t="shared" si="53"/>
        <v>7.0000000000000007E-2</v>
      </c>
      <c r="P124" s="158">
        <v>0</v>
      </c>
      <c r="Q124" s="158">
        <f t="shared" si="54"/>
        <v>0</v>
      </c>
      <c r="R124" s="158"/>
      <c r="S124" s="158" t="s">
        <v>156</v>
      </c>
      <c r="T124" s="158" t="s">
        <v>156</v>
      </c>
      <c r="U124" s="158">
        <v>0.26600000000000001</v>
      </c>
      <c r="V124" s="158">
        <f t="shared" si="55"/>
        <v>31.87</v>
      </c>
      <c r="W124" s="158"/>
      <c r="X124" s="158" t="s">
        <v>157</v>
      </c>
      <c r="Y124" s="151"/>
      <c r="Z124" s="151"/>
      <c r="AA124" s="151"/>
      <c r="AB124" s="151"/>
      <c r="AC124" s="151"/>
      <c r="AD124" s="151"/>
      <c r="AE124" s="151"/>
      <c r="AF124" s="151"/>
      <c r="AG124" s="151" t="s">
        <v>158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73">
        <v>104</v>
      </c>
      <c r="B125" s="174" t="s">
        <v>377</v>
      </c>
      <c r="C125" s="181" t="s">
        <v>378</v>
      </c>
      <c r="D125" s="175" t="s">
        <v>177</v>
      </c>
      <c r="E125" s="176">
        <v>29.29</v>
      </c>
      <c r="F125" s="177"/>
      <c r="G125" s="178">
        <f t="shared" si="49"/>
        <v>0</v>
      </c>
      <c r="H125" s="159"/>
      <c r="I125" s="158">
        <f t="shared" si="50"/>
        <v>0</v>
      </c>
      <c r="J125" s="159"/>
      <c r="K125" s="158">
        <f t="shared" si="51"/>
        <v>0</v>
      </c>
      <c r="L125" s="158">
        <v>21</v>
      </c>
      <c r="M125" s="158">
        <f t="shared" si="52"/>
        <v>0</v>
      </c>
      <c r="N125" s="158">
        <v>2.1000000000000001E-4</v>
      </c>
      <c r="O125" s="158">
        <f t="shared" si="53"/>
        <v>0.01</v>
      </c>
      <c r="P125" s="158">
        <v>0</v>
      </c>
      <c r="Q125" s="158">
        <f t="shared" si="54"/>
        <v>0</v>
      </c>
      <c r="R125" s="158"/>
      <c r="S125" s="158" t="s">
        <v>156</v>
      </c>
      <c r="T125" s="158" t="s">
        <v>156</v>
      </c>
      <c r="U125" s="158">
        <v>9.5000000000000001E-2</v>
      </c>
      <c r="V125" s="158">
        <f t="shared" si="55"/>
        <v>2.78</v>
      </c>
      <c r="W125" s="158"/>
      <c r="X125" s="158" t="s">
        <v>157</v>
      </c>
      <c r="Y125" s="151"/>
      <c r="Z125" s="151"/>
      <c r="AA125" s="151"/>
      <c r="AB125" s="151"/>
      <c r="AC125" s="151"/>
      <c r="AD125" s="151"/>
      <c r="AE125" s="151"/>
      <c r="AF125" s="151"/>
      <c r="AG125" s="151" t="s">
        <v>158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22.5" outlineLevel="1" x14ac:dyDescent="0.2">
      <c r="A126" s="173">
        <v>105</v>
      </c>
      <c r="B126" s="174" t="s">
        <v>379</v>
      </c>
      <c r="C126" s="181" t="s">
        <v>380</v>
      </c>
      <c r="D126" s="175" t="s">
        <v>177</v>
      </c>
      <c r="E126" s="176">
        <v>29.29</v>
      </c>
      <c r="F126" s="177"/>
      <c r="G126" s="178">
        <f t="shared" si="49"/>
        <v>0</v>
      </c>
      <c r="H126" s="159"/>
      <c r="I126" s="158">
        <f t="shared" si="50"/>
        <v>0</v>
      </c>
      <c r="J126" s="159"/>
      <c r="K126" s="158">
        <f t="shared" si="51"/>
        <v>0</v>
      </c>
      <c r="L126" s="158">
        <v>21</v>
      </c>
      <c r="M126" s="158">
        <f t="shared" si="52"/>
        <v>0</v>
      </c>
      <c r="N126" s="158">
        <v>3.6800000000000001E-3</v>
      </c>
      <c r="O126" s="158">
        <f t="shared" si="53"/>
        <v>0.11</v>
      </c>
      <c r="P126" s="158">
        <v>0</v>
      </c>
      <c r="Q126" s="158">
        <f t="shared" si="54"/>
        <v>0</v>
      </c>
      <c r="R126" s="158"/>
      <c r="S126" s="158" t="s">
        <v>156</v>
      </c>
      <c r="T126" s="158" t="s">
        <v>156</v>
      </c>
      <c r="U126" s="158">
        <v>0.38500000000000001</v>
      </c>
      <c r="V126" s="158">
        <f t="shared" si="55"/>
        <v>11.28</v>
      </c>
      <c r="W126" s="158"/>
      <c r="X126" s="158" t="s">
        <v>157</v>
      </c>
      <c r="Y126" s="151"/>
      <c r="Z126" s="151"/>
      <c r="AA126" s="151"/>
      <c r="AB126" s="151"/>
      <c r="AC126" s="151"/>
      <c r="AD126" s="151"/>
      <c r="AE126" s="151"/>
      <c r="AF126" s="151"/>
      <c r="AG126" s="151" t="s">
        <v>158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73">
        <v>106</v>
      </c>
      <c r="B127" s="174" t="s">
        <v>381</v>
      </c>
      <c r="C127" s="181" t="s">
        <v>382</v>
      </c>
      <c r="D127" s="175" t="s">
        <v>383</v>
      </c>
      <c r="E127" s="176">
        <v>39.539850000000001</v>
      </c>
      <c r="F127" s="177"/>
      <c r="G127" s="178">
        <f t="shared" si="49"/>
        <v>0</v>
      </c>
      <c r="H127" s="159"/>
      <c r="I127" s="158">
        <f t="shared" si="50"/>
        <v>0</v>
      </c>
      <c r="J127" s="159"/>
      <c r="K127" s="158">
        <f t="shared" si="51"/>
        <v>0</v>
      </c>
      <c r="L127" s="158">
        <v>21</v>
      </c>
      <c r="M127" s="158">
        <f t="shared" si="52"/>
        <v>0</v>
      </c>
      <c r="N127" s="158">
        <v>1E-3</v>
      </c>
      <c r="O127" s="158">
        <f t="shared" si="53"/>
        <v>0.04</v>
      </c>
      <c r="P127" s="158">
        <v>0</v>
      </c>
      <c r="Q127" s="158">
        <f t="shared" si="54"/>
        <v>0</v>
      </c>
      <c r="R127" s="158" t="s">
        <v>308</v>
      </c>
      <c r="S127" s="158" t="s">
        <v>156</v>
      </c>
      <c r="T127" s="158" t="s">
        <v>156</v>
      </c>
      <c r="U127" s="158">
        <v>0</v>
      </c>
      <c r="V127" s="158">
        <f t="shared" si="55"/>
        <v>0</v>
      </c>
      <c r="W127" s="158"/>
      <c r="X127" s="158" t="s">
        <v>310</v>
      </c>
      <c r="Y127" s="151"/>
      <c r="Z127" s="151"/>
      <c r="AA127" s="151"/>
      <c r="AB127" s="151"/>
      <c r="AC127" s="151"/>
      <c r="AD127" s="151"/>
      <c r="AE127" s="151"/>
      <c r="AF127" s="151"/>
      <c r="AG127" s="151" t="s">
        <v>311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73">
        <v>107</v>
      </c>
      <c r="B128" s="174" t="s">
        <v>384</v>
      </c>
      <c r="C128" s="181" t="s">
        <v>385</v>
      </c>
      <c r="D128" s="175" t="s">
        <v>177</v>
      </c>
      <c r="E128" s="176">
        <v>330.53399999999999</v>
      </c>
      <c r="F128" s="177"/>
      <c r="G128" s="178">
        <f t="shared" si="49"/>
        <v>0</v>
      </c>
      <c r="H128" s="159"/>
      <c r="I128" s="158">
        <f t="shared" si="50"/>
        <v>0</v>
      </c>
      <c r="J128" s="159"/>
      <c r="K128" s="158">
        <f t="shared" si="51"/>
        <v>0</v>
      </c>
      <c r="L128" s="158">
        <v>21</v>
      </c>
      <c r="M128" s="158">
        <f t="shared" si="52"/>
        <v>0</v>
      </c>
      <c r="N128" s="158">
        <v>3.8800000000000002E-3</v>
      </c>
      <c r="O128" s="158">
        <f t="shared" si="53"/>
        <v>1.28</v>
      </c>
      <c r="P128" s="158">
        <v>0</v>
      </c>
      <c r="Q128" s="158">
        <f t="shared" si="54"/>
        <v>0</v>
      </c>
      <c r="R128" s="158" t="s">
        <v>308</v>
      </c>
      <c r="S128" s="158" t="s">
        <v>156</v>
      </c>
      <c r="T128" s="158" t="s">
        <v>156</v>
      </c>
      <c r="U128" s="158">
        <v>0</v>
      </c>
      <c r="V128" s="158">
        <f t="shared" si="55"/>
        <v>0</v>
      </c>
      <c r="W128" s="158"/>
      <c r="X128" s="158" t="s">
        <v>310</v>
      </c>
      <c r="Y128" s="151"/>
      <c r="Z128" s="151"/>
      <c r="AA128" s="151"/>
      <c r="AB128" s="151"/>
      <c r="AC128" s="151"/>
      <c r="AD128" s="151"/>
      <c r="AE128" s="151"/>
      <c r="AF128" s="151"/>
      <c r="AG128" s="151" t="s">
        <v>311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73">
        <v>108</v>
      </c>
      <c r="B129" s="174" t="s">
        <v>386</v>
      </c>
      <c r="C129" s="181" t="s">
        <v>387</v>
      </c>
      <c r="D129" s="175" t="s">
        <v>177</v>
      </c>
      <c r="E129" s="176">
        <v>330.53399999999999</v>
      </c>
      <c r="F129" s="177"/>
      <c r="G129" s="178">
        <f t="shared" si="49"/>
        <v>0</v>
      </c>
      <c r="H129" s="159"/>
      <c r="I129" s="158">
        <f t="shared" si="50"/>
        <v>0</v>
      </c>
      <c r="J129" s="159"/>
      <c r="K129" s="158">
        <f t="shared" si="51"/>
        <v>0</v>
      </c>
      <c r="L129" s="158">
        <v>21</v>
      </c>
      <c r="M129" s="158">
        <f t="shared" si="52"/>
        <v>0</v>
      </c>
      <c r="N129" s="158">
        <v>4.4000000000000003E-3</v>
      </c>
      <c r="O129" s="158">
        <f t="shared" si="53"/>
        <v>1.45</v>
      </c>
      <c r="P129" s="158">
        <v>0</v>
      </c>
      <c r="Q129" s="158">
        <f t="shared" si="54"/>
        <v>0</v>
      </c>
      <c r="R129" s="158" t="s">
        <v>308</v>
      </c>
      <c r="S129" s="158" t="s">
        <v>156</v>
      </c>
      <c r="T129" s="158" t="s">
        <v>156</v>
      </c>
      <c r="U129" s="158">
        <v>0</v>
      </c>
      <c r="V129" s="158">
        <f t="shared" si="55"/>
        <v>0</v>
      </c>
      <c r="W129" s="158"/>
      <c r="X129" s="158" t="s">
        <v>310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311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73">
        <v>109</v>
      </c>
      <c r="B130" s="174" t="s">
        <v>388</v>
      </c>
      <c r="C130" s="181" t="s">
        <v>389</v>
      </c>
      <c r="D130" s="175" t="s">
        <v>188</v>
      </c>
      <c r="E130" s="176">
        <v>3.3168799999999998</v>
      </c>
      <c r="F130" s="177"/>
      <c r="G130" s="178">
        <f t="shared" si="49"/>
        <v>0</v>
      </c>
      <c r="H130" s="159"/>
      <c r="I130" s="158">
        <f t="shared" si="50"/>
        <v>0</v>
      </c>
      <c r="J130" s="159"/>
      <c r="K130" s="158">
        <f t="shared" si="51"/>
        <v>0</v>
      </c>
      <c r="L130" s="158">
        <v>21</v>
      </c>
      <c r="M130" s="158">
        <f t="shared" si="52"/>
        <v>0</v>
      </c>
      <c r="N130" s="158">
        <v>0</v>
      </c>
      <c r="O130" s="158">
        <f t="shared" si="53"/>
        <v>0</v>
      </c>
      <c r="P130" s="158">
        <v>0</v>
      </c>
      <c r="Q130" s="158">
        <f t="shared" si="54"/>
        <v>0</v>
      </c>
      <c r="R130" s="158"/>
      <c r="S130" s="158" t="s">
        <v>156</v>
      </c>
      <c r="T130" s="158" t="s">
        <v>156</v>
      </c>
      <c r="U130" s="158">
        <v>1.5669999999999999</v>
      </c>
      <c r="V130" s="158">
        <f t="shared" si="55"/>
        <v>5.2</v>
      </c>
      <c r="W130" s="158"/>
      <c r="X130" s="158" t="s">
        <v>367</v>
      </c>
      <c r="Y130" s="151"/>
      <c r="Z130" s="151"/>
      <c r="AA130" s="151"/>
      <c r="AB130" s="151"/>
      <c r="AC130" s="151"/>
      <c r="AD130" s="151"/>
      <c r="AE130" s="151"/>
      <c r="AF130" s="151"/>
      <c r="AG130" s="151" t="s">
        <v>368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x14ac:dyDescent="0.2">
      <c r="A131" s="161" t="s">
        <v>151</v>
      </c>
      <c r="B131" s="162" t="s">
        <v>85</v>
      </c>
      <c r="C131" s="180" t="s">
        <v>86</v>
      </c>
      <c r="D131" s="163"/>
      <c r="E131" s="164"/>
      <c r="F131" s="165"/>
      <c r="G131" s="166">
        <f>SUMIF(AG132:AG134,"&lt;&gt;NOR",G132:G134)</f>
        <v>0</v>
      </c>
      <c r="H131" s="160"/>
      <c r="I131" s="160">
        <f>SUM(I132:I134)</f>
        <v>0</v>
      </c>
      <c r="J131" s="160"/>
      <c r="K131" s="160">
        <f>SUM(K132:K134)</f>
        <v>0</v>
      </c>
      <c r="L131" s="160"/>
      <c r="M131" s="160">
        <f>SUM(M132:M134)</f>
        <v>0</v>
      </c>
      <c r="N131" s="160"/>
      <c r="O131" s="160">
        <f>SUM(O132:O134)</f>
        <v>0.89</v>
      </c>
      <c r="P131" s="160"/>
      <c r="Q131" s="160">
        <f>SUM(Q132:Q134)</f>
        <v>0</v>
      </c>
      <c r="R131" s="160"/>
      <c r="S131" s="160"/>
      <c r="T131" s="160"/>
      <c r="U131" s="160"/>
      <c r="V131" s="160">
        <f>SUM(V132:V134)</f>
        <v>116.68</v>
      </c>
      <c r="W131" s="160"/>
      <c r="X131" s="160"/>
      <c r="AG131" t="s">
        <v>152</v>
      </c>
    </row>
    <row r="132" spans="1:60" ht="22.5" outlineLevel="1" x14ac:dyDescent="0.2">
      <c r="A132" s="173">
        <v>110</v>
      </c>
      <c r="B132" s="174" t="s">
        <v>390</v>
      </c>
      <c r="C132" s="181" t="s">
        <v>391</v>
      </c>
      <c r="D132" s="175" t="s">
        <v>177</v>
      </c>
      <c r="E132" s="176">
        <v>276.75450000000001</v>
      </c>
      <c r="F132" s="177"/>
      <c r="G132" s="178">
        <f>ROUND(E132*F132,2)</f>
        <v>0</v>
      </c>
      <c r="H132" s="159"/>
      <c r="I132" s="158">
        <f>ROUND(E132*H132,2)</f>
        <v>0</v>
      </c>
      <c r="J132" s="159"/>
      <c r="K132" s="158">
        <f>ROUND(E132*J132,2)</f>
        <v>0</v>
      </c>
      <c r="L132" s="158">
        <v>21</v>
      </c>
      <c r="M132" s="158">
        <f>G132*(1+L132/100)</f>
        <v>0</v>
      </c>
      <c r="N132" s="158">
        <v>2.8800000000000002E-3</v>
      </c>
      <c r="O132" s="158">
        <f>ROUND(E132*N132,2)</f>
        <v>0.8</v>
      </c>
      <c r="P132" s="158">
        <v>0</v>
      </c>
      <c r="Q132" s="158">
        <f>ROUND(E132*P132,2)</f>
        <v>0</v>
      </c>
      <c r="R132" s="158"/>
      <c r="S132" s="158" t="s">
        <v>156</v>
      </c>
      <c r="T132" s="158" t="s">
        <v>156</v>
      </c>
      <c r="U132" s="158">
        <v>0.317</v>
      </c>
      <c r="V132" s="158">
        <f>ROUND(E132*U132,2)</f>
        <v>87.73</v>
      </c>
      <c r="W132" s="158"/>
      <c r="X132" s="158" t="s">
        <v>157</v>
      </c>
      <c r="Y132" s="151"/>
      <c r="Z132" s="151"/>
      <c r="AA132" s="151"/>
      <c r="AB132" s="151"/>
      <c r="AC132" s="151"/>
      <c r="AD132" s="151"/>
      <c r="AE132" s="151"/>
      <c r="AF132" s="151"/>
      <c r="AG132" s="151" t="s">
        <v>158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ht="22.5" outlineLevel="1" x14ac:dyDescent="0.2">
      <c r="A133" s="173">
        <v>111</v>
      </c>
      <c r="B133" s="174" t="s">
        <v>392</v>
      </c>
      <c r="C133" s="181" t="s">
        <v>393</v>
      </c>
      <c r="D133" s="175" t="s">
        <v>177</v>
      </c>
      <c r="E133" s="176">
        <v>271.35449999999997</v>
      </c>
      <c r="F133" s="177"/>
      <c r="G133" s="178">
        <f>ROUND(E133*F133,2)</f>
        <v>0</v>
      </c>
      <c r="H133" s="159"/>
      <c r="I133" s="158">
        <f>ROUND(E133*H133,2)</f>
        <v>0</v>
      </c>
      <c r="J133" s="159"/>
      <c r="K133" s="158">
        <f>ROUND(E133*J133,2)</f>
        <v>0</v>
      </c>
      <c r="L133" s="158">
        <v>21</v>
      </c>
      <c r="M133" s="158">
        <f>G133*(1+L133/100)</f>
        <v>0</v>
      </c>
      <c r="N133" s="158">
        <v>3.2000000000000003E-4</v>
      </c>
      <c r="O133" s="158">
        <f>ROUND(E133*N133,2)</f>
        <v>0.09</v>
      </c>
      <c r="P133" s="158">
        <v>0</v>
      </c>
      <c r="Q133" s="158">
        <f>ROUND(E133*P133,2)</f>
        <v>0</v>
      </c>
      <c r="R133" s="158"/>
      <c r="S133" s="158" t="s">
        <v>156</v>
      </c>
      <c r="T133" s="158" t="s">
        <v>156</v>
      </c>
      <c r="U133" s="158">
        <v>0.1</v>
      </c>
      <c r="V133" s="158">
        <f>ROUND(E133*U133,2)</f>
        <v>27.14</v>
      </c>
      <c r="W133" s="158"/>
      <c r="X133" s="158" t="s">
        <v>157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158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73">
        <v>112</v>
      </c>
      <c r="B134" s="174" t="s">
        <v>394</v>
      </c>
      <c r="C134" s="181" t="s">
        <v>395</v>
      </c>
      <c r="D134" s="175" t="s">
        <v>188</v>
      </c>
      <c r="E134" s="176">
        <v>0.88388999999999995</v>
      </c>
      <c r="F134" s="177"/>
      <c r="G134" s="178">
        <f>ROUND(E134*F134,2)</f>
        <v>0</v>
      </c>
      <c r="H134" s="159"/>
      <c r="I134" s="158">
        <f>ROUND(E134*H134,2)</f>
        <v>0</v>
      </c>
      <c r="J134" s="159"/>
      <c r="K134" s="158">
        <f>ROUND(E134*J134,2)</f>
        <v>0</v>
      </c>
      <c r="L134" s="158">
        <v>21</v>
      </c>
      <c r="M134" s="158">
        <f>G134*(1+L134/100)</f>
        <v>0</v>
      </c>
      <c r="N134" s="158">
        <v>0</v>
      </c>
      <c r="O134" s="158">
        <f>ROUND(E134*N134,2)</f>
        <v>0</v>
      </c>
      <c r="P134" s="158">
        <v>0</v>
      </c>
      <c r="Q134" s="158">
        <f>ROUND(E134*P134,2)</f>
        <v>0</v>
      </c>
      <c r="R134" s="158"/>
      <c r="S134" s="158" t="s">
        <v>156</v>
      </c>
      <c r="T134" s="158" t="s">
        <v>156</v>
      </c>
      <c r="U134" s="158">
        <v>2.048</v>
      </c>
      <c r="V134" s="158">
        <f>ROUND(E134*U134,2)</f>
        <v>1.81</v>
      </c>
      <c r="W134" s="158"/>
      <c r="X134" s="158" t="s">
        <v>367</v>
      </c>
      <c r="Y134" s="151"/>
      <c r="Z134" s="151"/>
      <c r="AA134" s="151"/>
      <c r="AB134" s="151"/>
      <c r="AC134" s="151"/>
      <c r="AD134" s="151"/>
      <c r="AE134" s="151"/>
      <c r="AF134" s="151"/>
      <c r="AG134" s="151" t="s">
        <v>368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x14ac:dyDescent="0.2">
      <c r="A135" s="161" t="s">
        <v>151</v>
      </c>
      <c r="B135" s="162" t="s">
        <v>87</v>
      </c>
      <c r="C135" s="180" t="s">
        <v>88</v>
      </c>
      <c r="D135" s="163"/>
      <c r="E135" s="164"/>
      <c r="F135" s="165"/>
      <c r="G135" s="166">
        <f>SUMIF(AG136:AG154,"&lt;&gt;NOR",G136:G154)</f>
        <v>0</v>
      </c>
      <c r="H135" s="160"/>
      <c r="I135" s="160">
        <f>SUM(I136:I154)</f>
        <v>0</v>
      </c>
      <c r="J135" s="160"/>
      <c r="K135" s="160">
        <f>SUM(K136:K154)</f>
        <v>0</v>
      </c>
      <c r="L135" s="160"/>
      <c r="M135" s="160">
        <f>SUM(M136:M154)</f>
        <v>0</v>
      </c>
      <c r="N135" s="160"/>
      <c r="O135" s="160">
        <f>SUM(O136:O154)</f>
        <v>5.33</v>
      </c>
      <c r="P135" s="160"/>
      <c r="Q135" s="160">
        <f>SUM(Q136:Q154)</f>
        <v>0</v>
      </c>
      <c r="R135" s="160"/>
      <c r="S135" s="160"/>
      <c r="T135" s="160"/>
      <c r="U135" s="160"/>
      <c r="V135" s="160">
        <f>SUM(V136:V154)</f>
        <v>264.66000000000003</v>
      </c>
      <c r="W135" s="160"/>
      <c r="X135" s="160"/>
      <c r="AG135" t="s">
        <v>152</v>
      </c>
    </row>
    <row r="136" spans="1:60" outlineLevel="1" x14ac:dyDescent="0.2">
      <c r="A136" s="173">
        <v>113</v>
      </c>
      <c r="B136" s="174" t="s">
        <v>396</v>
      </c>
      <c r="C136" s="181" t="s">
        <v>397</v>
      </c>
      <c r="D136" s="175" t="s">
        <v>177</v>
      </c>
      <c r="E136" s="176">
        <v>243.53</v>
      </c>
      <c r="F136" s="177"/>
      <c r="G136" s="178">
        <f t="shared" ref="G136:G154" si="56">ROUND(E136*F136,2)</f>
        <v>0</v>
      </c>
      <c r="H136" s="159"/>
      <c r="I136" s="158">
        <f t="shared" ref="I136:I154" si="57">ROUND(E136*H136,2)</f>
        <v>0</v>
      </c>
      <c r="J136" s="159"/>
      <c r="K136" s="158">
        <f t="shared" ref="K136:K154" si="58">ROUND(E136*J136,2)</f>
        <v>0</v>
      </c>
      <c r="L136" s="158">
        <v>21</v>
      </c>
      <c r="M136" s="158">
        <f t="shared" ref="M136:M154" si="59">G136*(1+L136/100)</f>
        <v>0</v>
      </c>
      <c r="N136" s="158">
        <v>0</v>
      </c>
      <c r="O136" s="158">
        <f t="shared" ref="O136:O154" si="60">ROUND(E136*N136,2)</f>
        <v>0</v>
      </c>
      <c r="P136" s="158">
        <v>0</v>
      </c>
      <c r="Q136" s="158">
        <f t="shared" ref="Q136:Q154" si="61">ROUND(E136*P136,2)</f>
        <v>0</v>
      </c>
      <c r="R136" s="158"/>
      <c r="S136" s="158" t="s">
        <v>156</v>
      </c>
      <c r="T136" s="158" t="s">
        <v>156</v>
      </c>
      <c r="U136" s="158">
        <v>0.08</v>
      </c>
      <c r="V136" s="158">
        <f t="shared" ref="V136:V154" si="62">ROUND(E136*U136,2)</f>
        <v>19.48</v>
      </c>
      <c r="W136" s="158"/>
      <c r="X136" s="158" t="s">
        <v>157</v>
      </c>
      <c r="Y136" s="151"/>
      <c r="Z136" s="151"/>
      <c r="AA136" s="151"/>
      <c r="AB136" s="151"/>
      <c r="AC136" s="151"/>
      <c r="AD136" s="151"/>
      <c r="AE136" s="151"/>
      <c r="AF136" s="151"/>
      <c r="AG136" s="151" t="s">
        <v>158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73">
        <v>114</v>
      </c>
      <c r="B137" s="174" t="s">
        <v>398</v>
      </c>
      <c r="C137" s="181" t="s">
        <v>399</v>
      </c>
      <c r="D137" s="175" t="s">
        <v>177</v>
      </c>
      <c r="E137" s="176">
        <v>243.53</v>
      </c>
      <c r="F137" s="177"/>
      <c r="G137" s="178">
        <f t="shared" si="56"/>
        <v>0</v>
      </c>
      <c r="H137" s="159"/>
      <c r="I137" s="158">
        <f t="shared" si="57"/>
        <v>0</v>
      </c>
      <c r="J137" s="159"/>
      <c r="K137" s="158">
        <f t="shared" si="58"/>
        <v>0</v>
      </c>
      <c r="L137" s="158">
        <v>21</v>
      </c>
      <c r="M137" s="158">
        <f t="shared" si="59"/>
        <v>0</v>
      </c>
      <c r="N137" s="158">
        <v>0</v>
      </c>
      <c r="O137" s="158">
        <f t="shared" si="60"/>
        <v>0</v>
      </c>
      <c r="P137" s="158">
        <v>0</v>
      </c>
      <c r="Q137" s="158">
        <f t="shared" si="61"/>
        <v>0</v>
      </c>
      <c r="R137" s="158"/>
      <c r="S137" s="158" t="s">
        <v>156</v>
      </c>
      <c r="T137" s="158" t="s">
        <v>156</v>
      </c>
      <c r="U137" s="158">
        <v>0.15</v>
      </c>
      <c r="V137" s="158">
        <f t="shared" si="62"/>
        <v>36.53</v>
      </c>
      <c r="W137" s="158"/>
      <c r="X137" s="158" t="s">
        <v>157</v>
      </c>
      <c r="Y137" s="151"/>
      <c r="Z137" s="151"/>
      <c r="AA137" s="151"/>
      <c r="AB137" s="151"/>
      <c r="AC137" s="151"/>
      <c r="AD137" s="151"/>
      <c r="AE137" s="151"/>
      <c r="AF137" s="151"/>
      <c r="AG137" s="151" t="s">
        <v>158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73">
        <v>115</v>
      </c>
      <c r="B138" s="174" t="s">
        <v>400</v>
      </c>
      <c r="C138" s="181" t="s">
        <v>401</v>
      </c>
      <c r="D138" s="175" t="s">
        <v>177</v>
      </c>
      <c r="E138" s="176">
        <v>91.182850000000002</v>
      </c>
      <c r="F138" s="177"/>
      <c r="G138" s="178">
        <f t="shared" si="56"/>
        <v>0</v>
      </c>
      <c r="H138" s="159"/>
      <c r="I138" s="158">
        <f t="shared" si="57"/>
        <v>0</v>
      </c>
      <c r="J138" s="159"/>
      <c r="K138" s="158">
        <f t="shared" si="58"/>
        <v>0</v>
      </c>
      <c r="L138" s="158">
        <v>21</v>
      </c>
      <c r="M138" s="158">
        <f t="shared" si="59"/>
        <v>0</v>
      </c>
      <c r="N138" s="158">
        <v>2.3000000000000001E-4</v>
      </c>
      <c r="O138" s="158">
        <f t="shared" si="60"/>
        <v>0.02</v>
      </c>
      <c r="P138" s="158">
        <v>0</v>
      </c>
      <c r="Q138" s="158">
        <f t="shared" si="61"/>
        <v>0</v>
      </c>
      <c r="R138" s="158"/>
      <c r="S138" s="158" t="s">
        <v>156</v>
      </c>
      <c r="T138" s="158" t="s">
        <v>156</v>
      </c>
      <c r="U138" s="158">
        <v>0.161</v>
      </c>
      <c r="V138" s="158">
        <f t="shared" si="62"/>
        <v>14.68</v>
      </c>
      <c r="W138" s="158"/>
      <c r="X138" s="158" t="s">
        <v>157</v>
      </c>
      <c r="Y138" s="151"/>
      <c r="Z138" s="151"/>
      <c r="AA138" s="151"/>
      <c r="AB138" s="151"/>
      <c r="AC138" s="151"/>
      <c r="AD138" s="151"/>
      <c r="AE138" s="151"/>
      <c r="AF138" s="151"/>
      <c r="AG138" s="151" t="s">
        <v>158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73">
        <v>116</v>
      </c>
      <c r="B139" s="174" t="s">
        <v>402</v>
      </c>
      <c r="C139" s="181" t="s">
        <v>403</v>
      </c>
      <c r="D139" s="175" t="s">
        <v>177</v>
      </c>
      <c r="E139" s="176">
        <v>17.399999999999999</v>
      </c>
      <c r="F139" s="177"/>
      <c r="G139" s="178">
        <f t="shared" si="56"/>
        <v>0</v>
      </c>
      <c r="H139" s="159"/>
      <c r="I139" s="158">
        <f t="shared" si="57"/>
        <v>0</v>
      </c>
      <c r="J139" s="159"/>
      <c r="K139" s="158">
        <f t="shared" si="58"/>
        <v>0</v>
      </c>
      <c r="L139" s="158">
        <v>21</v>
      </c>
      <c r="M139" s="158">
        <f t="shared" si="59"/>
        <v>0</v>
      </c>
      <c r="N139" s="158">
        <v>3.0000000000000001E-3</v>
      </c>
      <c r="O139" s="158">
        <f t="shared" si="60"/>
        <v>0.05</v>
      </c>
      <c r="P139" s="158">
        <v>0</v>
      </c>
      <c r="Q139" s="158">
        <f t="shared" si="61"/>
        <v>0</v>
      </c>
      <c r="R139" s="158"/>
      <c r="S139" s="158" t="s">
        <v>156</v>
      </c>
      <c r="T139" s="158" t="s">
        <v>156</v>
      </c>
      <c r="U139" s="158">
        <v>0.28000000000000003</v>
      </c>
      <c r="V139" s="158">
        <f t="shared" si="62"/>
        <v>4.87</v>
      </c>
      <c r="W139" s="158"/>
      <c r="X139" s="158" t="s">
        <v>157</v>
      </c>
      <c r="Y139" s="151"/>
      <c r="Z139" s="151"/>
      <c r="AA139" s="151"/>
      <c r="AB139" s="151"/>
      <c r="AC139" s="151"/>
      <c r="AD139" s="151"/>
      <c r="AE139" s="151"/>
      <c r="AF139" s="151"/>
      <c r="AG139" s="151" t="s">
        <v>158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73">
        <v>117</v>
      </c>
      <c r="B140" s="174" t="s">
        <v>404</v>
      </c>
      <c r="C140" s="181" t="s">
        <v>405</v>
      </c>
      <c r="D140" s="175" t="s">
        <v>177</v>
      </c>
      <c r="E140" s="176">
        <v>46.8</v>
      </c>
      <c r="F140" s="177"/>
      <c r="G140" s="178">
        <f t="shared" si="56"/>
        <v>0</v>
      </c>
      <c r="H140" s="159"/>
      <c r="I140" s="158">
        <f t="shared" si="57"/>
        <v>0</v>
      </c>
      <c r="J140" s="159"/>
      <c r="K140" s="158">
        <f t="shared" si="58"/>
        <v>0</v>
      </c>
      <c r="L140" s="158">
        <v>21</v>
      </c>
      <c r="M140" s="158">
        <f t="shared" si="59"/>
        <v>0</v>
      </c>
      <c r="N140" s="158">
        <v>0</v>
      </c>
      <c r="O140" s="158">
        <f t="shared" si="60"/>
        <v>0</v>
      </c>
      <c r="P140" s="158">
        <v>0</v>
      </c>
      <c r="Q140" s="158">
        <f t="shared" si="61"/>
        <v>0</v>
      </c>
      <c r="R140" s="158"/>
      <c r="S140" s="158" t="s">
        <v>156</v>
      </c>
      <c r="T140" s="158" t="s">
        <v>156</v>
      </c>
      <c r="U140" s="158">
        <v>0.43440000000000001</v>
      </c>
      <c r="V140" s="158">
        <f t="shared" si="62"/>
        <v>20.329999999999998</v>
      </c>
      <c r="W140" s="158"/>
      <c r="X140" s="158" t="s">
        <v>157</v>
      </c>
      <c r="Y140" s="151"/>
      <c r="Z140" s="151"/>
      <c r="AA140" s="151"/>
      <c r="AB140" s="151"/>
      <c r="AC140" s="151"/>
      <c r="AD140" s="151"/>
      <c r="AE140" s="151"/>
      <c r="AF140" s="151"/>
      <c r="AG140" s="151" t="s">
        <v>158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73">
        <v>118</v>
      </c>
      <c r="B141" s="174" t="s">
        <v>406</v>
      </c>
      <c r="C141" s="181" t="s">
        <v>407</v>
      </c>
      <c r="D141" s="175" t="s">
        <v>177</v>
      </c>
      <c r="E141" s="176">
        <v>224.55449999999999</v>
      </c>
      <c r="F141" s="177"/>
      <c r="G141" s="178">
        <f t="shared" si="56"/>
        <v>0</v>
      </c>
      <c r="H141" s="159"/>
      <c r="I141" s="158">
        <f t="shared" si="57"/>
        <v>0</v>
      </c>
      <c r="J141" s="159"/>
      <c r="K141" s="158">
        <f t="shared" si="58"/>
        <v>0</v>
      </c>
      <c r="L141" s="158">
        <v>21</v>
      </c>
      <c r="M141" s="158">
        <f t="shared" si="59"/>
        <v>0</v>
      </c>
      <c r="N141" s="158">
        <v>0</v>
      </c>
      <c r="O141" s="158">
        <f t="shared" si="60"/>
        <v>0</v>
      </c>
      <c r="P141" s="158">
        <v>0</v>
      </c>
      <c r="Q141" s="158">
        <f t="shared" si="61"/>
        <v>0</v>
      </c>
      <c r="R141" s="158"/>
      <c r="S141" s="158" t="s">
        <v>156</v>
      </c>
      <c r="T141" s="158" t="s">
        <v>156</v>
      </c>
      <c r="U141" s="158">
        <v>7.0000000000000007E-2</v>
      </c>
      <c r="V141" s="158">
        <f t="shared" si="62"/>
        <v>15.72</v>
      </c>
      <c r="W141" s="158"/>
      <c r="X141" s="158" t="s">
        <v>157</v>
      </c>
      <c r="Y141" s="151"/>
      <c r="Z141" s="151"/>
      <c r="AA141" s="151"/>
      <c r="AB141" s="151"/>
      <c r="AC141" s="151"/>
      <c r="AD141" s="151"/>
      <c r="AE141" s="151"/>
      <c r="AF141" s="151"/>
      <c r="AG141" s="151" t="s">
        <v>158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73">
        <v>119</v>
      </c>
      <c r="B142" s="174" t="s">
        <v>408</v>
      </c>
      <c r="C142" s="181" t="s">
        <v>409</v>
      </c>
      <c r="D142" s="175" t="s">
        <v>177</v>
      </c>
      <c r="E142" s="176">
        <v>224.55449999999999</v>
      </c>
      <c r="F142" s="177"/>
      <c r="G142" s="178">
        <f t="shared" si="56"/>
        <v>0</v>
      </c>
      <c r="H142" s="159"/>
      <c r="I142" s="158">
        <f t="shared" si="57"/>
        <v>0</v>
      </c>
      <c r="J142" s="159"/>
      <c r="K142" s="158">
        <f t="shared" si="58"/>
        <v>0</v>
      </c>
      <c r="L142" s="158">
        <v>21</v>
      </c>
      <c r="M142" s="158">
        <f t="shared" si="59"/>
        <v>0</v>
      </c>
      <c r="N142" s="158">
        <v>0</v>
      </c>
      <c r="O142" s="158">
        <f t="shared" si="60"/>
        <v>0</v>
      </c>
      <c r="P142" s="158">
        <v>0</v>
      </c>
      <c r="Q142" s="158">
        <f t="shared" si="61"/>
        <v>0</v>
      </c>
      <c r="R142" s="158"/>
      <c r="S142" s="158" t="s">
        <v>156</v>
      </c>
      <c r="T142" s="158" t="s">
        <v>156</v>
      </c>
      <c r="U142" s="158">
        <v>0.41</v>
      </c>
      <c r="V142" s="158">
        <f t="shared" si="62"/>
        <v>92.07</v>
      </c>
      <c r="W142" s="158"/>
      <c r="X142" s="158" t="s">
        <v>157</v>
      </c>
      <c r="Y142" s="151"/>
      <c r="Z142" s="151"/>
      <c r="AA142" s="151"/>
      <c r="AB142" s="151"/>
      <c r="AC142" s="151"/>
      <c r="AD142" s="151"/>
      <c r="AE142" s="151"/>
      <c r="AF142" s="151"/>
      <c r="AG142" s="151" t="s">
        <v>158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73">
        <v>120</v>
      </c>
      <c r="B143" s="174" t="s">
        <v>410</v>
      </c>
      <c r="C143" s="181" t="s">
        <v>411</v>
      </c>
      <c r="D143" s="175" t="s">
        <v>177</v>
      </c>
      <c r="E143" s="176">
        <v>223.01249999999999</v>
      </c>
      <c r="F143" s="177"/>
      <c r="G143" s="178">
        <f t="shared" si="56"/>
        <v>0</v>
      </c>
      <c r="H143" s="159"/>
      <c r="I143" s="158">
        <f t="shared" si="57"/>
        <v>0</v>
      </c>
      <c r="J143" s="159"/>
      <c r="K143" s="158">
        <f t="shared" si="58"/>
        <v>0</v>
      </c>
      <c r="L143" s="158">
        <v>21</v>
      </c>
      <c r="M143" s="158">
        <f t="shared" si="59"/>
        <v>0</v>
      </c>
      <c r="N143" s="158">
        <v>2.0000000000000002E-5</v>
      </c>
      <c r="O143" s="158">
        <f t="shared" si="60"/>
        <v>0</v>
      </c>
      <c r="P143" s="158">
        <v>0</v>
      </c>
      <c r="Q143" s="158">
        <f t="shared" si="61"/>
        <v>0</v>
      </c>
      <c r="R143" s="158"/>
      <c r="S143" s="158" t="s">
        <v>156</v>
      </c>
      <c r="T143" s="158" t="s">
        <v>156</v>
      </c>
      <c r="U143" s="158">
        <v>0.12</v>
      </c>
      <c r="V143" s="158">
        <f t="shared" si="62"/>
        <v>26.76</v>
      </c>
      <c r="W143" s="158"/>
      <c r="X143" s="158" t="s">
        <v>157</v>
      </c>
      <c r="Y143" s="151"/>
      <c r="Z143" s="151"/>
      <c r="AA143" s="151"/>
      <c r="AB143" s="151"/>
      <c r="AC143" s="151"/>
      <c r="AD143" s="151"/>
      <c r="AE143" s="151"/>
      <c r="AF143" s="151"/>
      <c r="AG143" s="151" t="s">
        <v>158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73">
        <v>121</v>
      </c>
      <c r="B144" s="174" t="s">
        <v>412</v>
      </c>
      <c r="C144" s="181" t="s">
        <v>413</v>
      </c>
      <c r="D144" s="175" t="s">
        <v>177</v>
      </c>
      <c r="E144" s="176">
        <v>356.03</v>
      </c>
      <c r="F144" s="177"/>
      <c r="G144" s="178">
        <f t="shared" si="56"/>
        <v>0</v>
      </c>
      <c r="H144" s="159"/>
      <c r="I144" s="158">
        <f t="shared" si="57"/>
        <v>0</v>
      </c>
      <c r="J144" s="159"/>
      <c r="K144" s="158">
        <f t="shared" si="58"/>
        <v>0</v>
      </c>
      <c r="L144" s="158">
        <v>21</v>
      </c>
      <c r="M144" s="158">
        <f t="shared" si="59"/>
        <v>0</v>
      </c>
      <c r="N144" s="158">
        <v>0</v>
      </c>
      <c r="O144" s="158">
        <f t="shared" si="60"/>
        <v>0</v>
      </c>
      <c r="P144" s="158">
        <v>0</v>
      </c>
      <c r="Q144" s="158">
        <f t="shared" si="61"/>
        <v>0</v>
      </c>
      <c r="R144" s="158"/>
      <c r="S144" s="158" t="s">
        <v>265</v>
      </c>
      <c r="T144" s="158" t="s">
        <v>266</v>
      </c>
      <c r="U144" s="158">
        <v>0</v>
      </c>
      <c r="V144" s="158">
        <f t="shared" si="62"/>
        <v>0</v>
      </c>
      <c r="W144" s="158"/>
      <c r="X144" s="158" t="s">
        <v>157</v>
      </c>
      <c r="Y144" s="151"/>
      <c r="Z144" s="151"/>
      <c r="AA144" s="151"/>
      <c r="AB144" s="151"/>
      <c r="AC144" s="151"/>
      <c r="AD144" s="151"/>
      <c r="AE144" s="151"/>
      <c r="AF144" s="151"/>
      <c r="AG144" s="151" t="s">
        <v>158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22.5" outlineLevel="1" x14ac:dyDescent="0.2">
      <c r="A145" s="173">
        <v>122</v>
      </c>
      <c r="B145" s="174" t="s">
        <v>414</v>
      </c>
      <c r="C145" s="181" t="s">
        <v>415</v>
      </c>
      <c r="D145" s="175" t="s">
        <v>177</v>
      </c>
      <c r="E145" s="176">
        <v>191.27</v>
      </c>
      <c r="F145" s="177"/>
      <c r="G145" s="178">
        <f t="shared" si="56"/>
        <v>0</v>
      </c>
      <c r="H145" s="159"/>
      <c r="I145" s="158">
        <f t="shared" si="57"/>
        <v>0</v>
      </c>
      <c r="J145" s="159"/>
      <c r="K145" s="158">
        <f t="shared" si="58"/>
        <v>0</v>
      </c>
      <c r="L145" s="158">
        <v>21</v>
      </c>
      <c r="M145" s="158">
        <f t="shared" si="59"/>
        <v>0</v>
      </c>
      <c r="N145" s="158">
        <v>3.8899999999999998E-3</v>
      </c>
      <c r="O145" s="158">
        <f t="shared" si="60"/>
        <v>0.74</v>
      </c>
      <c r="P145" s="158">
        <v>0</v>
      </c>
      <c r="Q145" s="158">
        <f t="shared" si="61"/>
        <v>0</v>
      </c>
      <c r="R145" s="158"/>
      <c r="S145" s="158" t="s">
        <v>156</v>
      </c>
      <c r="T145" s="158" t="s">
        <v>156</v>
      </c>
      <c r="U145" s="158">
        <v>0.13711999999999999</v>
      </c>
      <c r="V145" s="158">
        <f t="shared" si="62"/>
        <v>26.23</v>
      </c>
      <c r="W145" s="158"/>
      <c r="X145" s="158" t="s">
        <v>271</v>
      </c>
      <c r="Y145" s="151"/>
      <c r="Z145" s="151"/>
      <c r="AA145" s="151"/>
      <c r="AB145" s="151"/>
      <c r="AC145" s="151"/>
      <c r="AD145" s="151"/>
      <c r="AE145" s="151"/>
      <c r="AF145" s="151"/>
      <c r="AG145" s="151" t="s">
        <v>272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73">
        <v>123</v>
      </c>
      <c r="B146" s="174" t="s">
        <v>416</v>
      </c>
      <c r="C146" s="181" t="s">
        <v>417</v>
      </c>
      <c r="D146" s="175" t="s">
        <v>177</v>
      </c>
      <c r="E146" s="176">
        <v>15.875999999999999</v>
      </c>
      <c r="F146" s="177"/>
      <c r="G146" s="178">
        <f t="shared" si="56"/>
        <v>0</v>
      </c>
      <c r="H146" s="159"/>
      <c r="I146" s="158">
        <f t="shared" si="57"/>
        <v>0</v>
      </c>
      <c r="J146" s="159"/>
      <c r="K146" s="158">
        <f t="shared" si="58"/>
        <v>0</v>
      </c>
      <c r="L146" s="158">
        <v>21</v>
      </c>
      <c r="M146" s="158">
        <f t="shared" si="59"/>
        <v>0</v>
      </c>
      <c r="N146" s="158">
        <v>2.0999999999999999E-3</v>
      </c>
      <c r="O146" s="158">
        <f t="shared" si="60"/>
        <v>0.03</v>
      </c>
      <c r="P146" s="158">
        <v>0</v>
      </c>
      <c r="Q146" s="158">
        <f t="shared" si="61"/>
        <v>0</v>
      </c>
      <c r="R146" s="158" t="s">
        <v>308</v>
      </c>
      <c r="S146" s="158" t="s">
        <v>156</v>
      </c>
      <c r="T146" s="158" t="s">
        <v>156</v>
      </c>
      <c r="U146" s="158">
        <v>0</v>
      </c>
      <c r="V146" s="158">
        <f t="shared" si="62"/>
        <v>0</v>
      </c>
      <c r="W146" s="158"/>
      <c r="X146" s="158" t="s">
        <v>310</v>
      </c>
      <c r="Y146" s="151"/>
      <c r="Z146" s="151"/>
      <c r="AA146" s="151"/>
      <c r="AB146" s="151"/>
      <c r="AC146" s="151"/>
      <c r="AD146" s="151"/>
      <c r="AE146" s="151"/>
      <c r="AF146" s="151"/>
      <c r="AG146" s="151" t="s">
        <v>311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">
      <c r="A147" s="173">
        <v>124</v>
      </c>
      <c r="B147" s="174" t="s">
        <v>418</v>
      </c>
      <c r="C147" s="181" t="s">
        <v>419</v>
      </c>
      <c r="D147" s="175" t="s">
        <v>177</v>
      </c>
      <c r="E147" s="176">
        <v>2.9159999999999999</v>
      </c>
      <c r="F147" s="177"/>
      <c r="G147" s="178">
        <f t="shared" si="56"/>
        <v>0</v>
      </c>
      <c r="H147" s="159"/>
      <c r="I147" s="158">
        <f t="shared" si="57"/>
        <v>0</v>
      </c>
      <c r="J147" s="159"/>
      <c r="K147" s="158">
        <f t="shared" si="58"/>
        <v>0</v>
      </c>
      <c r="L147" s="158">
        <v>21</v>
      </c>
      <c r="M147" s="158">
        <f t="shared" si="59"/>
        <v>0</v>
      </c>
      <c r="N147" s="158">
        <v>3.5000000000000001E-3</v>
      </c>
      <c r="O147" s="158">
        <f t="shared" si="60"/>
        <v>0.01</v>
      </c>
      <c r="P147" s="158">
        <v>0</v>
      </c>
      <c r="Q147" s="158">
        <f t="shared" si="61"/>
        <v>0</v>
      </c>
      <c r="R147" s="158" t="s">
        <v>308</v>
      </c>
      <c r="S147" s="158" t="s">
        <v>156</v>
      </c>
      <c r="T147" s="158" t="s">
        <v>156</v>
      </c>
      <c r="U147" s="158">
        <v>0</v>
      </c>
      <c r="V147" s="158">
        <f t="shared" si="62"/>
        <v>0</v>
      </c>
      <c r="W147" s="158"/>
      <c r="X147" s="158" t="s">
        <v>310</v>
      </c>
      <c r="Y147" s="151"/>
      <c r="Z147" s="151"/>
      <c r="AA147" s="151"/>
      <c r="AB147" s="151"/>
      <c r="AC147" s="151"/>
      <c r="AD147" s="151"/>
      <c r="AE147" s="151"/>
      <c r="AF147" s="151"/>
      <c r="AG147" s="151" t="s">
        <v>311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73">
        <v>125</v>
      </c>
      <c r="B148" s="174" t="s">
        <v>420</v>
      </c>
      <c r="C148" s="181" t="s">
        <v>421</v>
      </c>
      <c r="D148" s="175" t="s">
        <v>155</v>
      </c>
      <c r="E148" s="176">
        <v>34.82479</v>
      </c>
      <c r="F148" s="177"/>
      <c r="G148" s="178">
        <f t="shared" si="56"/>
        <v>0</v>
      </c>
      <c r="H148" s="159"/>
      <c r="I148" s="158">
        <f t="shared" si="57"/>
        <v>0</v>
      </c>
      <c r="J148" s="159"/>
      <c r="K148" s="158">
        <f t="shared" si="58"/>
        <v>0</v>
      </c>
      <c r="L148" s="158">
        <v>21</v>
      </c>
      <c r="M148" s="158">
        <f t="shared" si="59"/>
        <v>0</v>
      </c>
      <c r="N148" s="158">
        <v>2.5000000000000001E-2</v>
      </c>
      <c r="O148" s="158">
        <f t="shared" si="60"/>
        <v>0.87</v>
      </c>
      <c r="P148" s="158">
        <v>0</v>
      </c>
      <c r="Q148" s="158">
        <f t="shared" si="61"/>
        <v>0</v>
      </c>
      <c r="R148" s="158" t="s">
        <v>308</v>
      </c>
      <c r="S148" s="158" t="s">
        <v>156</v>
      </c>
      <c r="T148" s="158" t="s">
        <v>156</v>
      </c>
      <c r="U148" s="158">
        <v>0</v>
      </c>
      <c r="V148" s="158">
        <f t="shared" si="62"/>
        <v>0</v>
      </c>
      <c r="W148" s="158"/>
      <c r="X148" s="158" t="s">
        <v>310</v>
      </c>
      <c r="Y148" s="151"/>
      <c r="Z148" s="151"/>
      <c r="AA148" s="151"/>
      <c r="AB148" s="151"/>
      <c r="AC148" s="151"/>
      <c r="AD148" s="151"/>
      <c r="AE148" s="151"/>
      <c r="AF148" s="151"/>
      <c r="AG148" s="151" t="s">
        <v>311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73">
        <v>126</v>
      </c>
      <c r="B149" s="174" t="s">
        <v>422</v>
      </c>
      <c r="C149" s="181" t="s">
        <v>423</v>
      </c>
      <c r="D149" s="175" t="s">
        <v>177</v>
      </c>
      <c r="E149" s="176">
        <v>51.48</v>
      </c>
      <c r="F149" s="177"/>
      <c r="G149" s="178">
        <f t="shared" si="56"/>
        <v>0</v>
      </c>
      <c r="H149" s="159"/>
      <c r="I149" s="158">
        <f t="shared" si="57"/>
        <v>0</v>
      </c>
      <c r="J149" s="159"/>
      <c r="K149" s="158">
        <f t="shared" si="58"/>
        <v>0</v>
      </c>
      <c r="L149" s="158">
        <v>21</v>
      </c>
      <c r="M149" s="158">
        <f t="shared" si="59"/>
        <v>0</v>
      </c>
      <c r="N149" s="158">
        <v>2.0400000000000001E-3</v>
      </c>
      <c r="O149" s="158">
        <f t="shared" si="60"/>
        <v>0.11</v>
      </c>
      <c r="P149" s="158">
        <v>0</v>
      </c>
      <c r="Q149" s="158">
        <f t="shared" si="61"/>
        <v>0</v>
      </c>
      <c r="R149" s="158" t="s">
        <v>308</v>
      </c>
      <c r="S149" s="158" t="s">
        <v>156</v>
      </c>
      <c r="T149" s="158" t="s">
        <v>156</v>
      </c>
      <c r="U149" s="158">
        <v>0</v>
      </c>
      <c r="V149" s="158">
        <f t="shared" si="62"/>
        <v>0</v>
      </c>
      <c r="W149" s="158"/>
      <c r="X149" s="158" t="s">
        <v>310</v>
      </c>
      <c r="Y149" s="151"/>
      <c r="Z149" s="151"/>
      <c r="AA149" s="151"/>
      <c r="AB149" s="151"/>
      <c r="AC149" s="151"/>
      <c r="AD149" s="151"/>
      <c r="AE149" s="151"/>
      <c r="AF149" s="151"/>
      <c r="AG149" s="151" t="s">
        <v>311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73">
        <v>127</v>
      </c>
      <c r="B150" s="174" t="s">
        <v>424</v>
      </c>
      <c r="C150" s="181" t="s">
        <v>425</v>
      </c>
      <c r="D150" s="175" t="s">
        <v>155</v>
      </c>
      <c r="E150" s="176">
        <v>31.527450000000002</v>
      </c>
      <c r="F150" s="177"/>
      <c r="G150" s="178">
        <f t="shared" si="56"/>
        <v>0</v>
      </c>
      <c r="H150" s="159"/>
      <c r="I150" s="158">
        <f t="shared" si="57"/>
        <v>0</v>
      </c>
      <c r="J150" s="159"/>
      <c r="K150" s="158">
        <f t="shared" si="58"/>
        <v>0</v>
      </c>
      <c r="L150" s="158">
        <v>21</v>
      </c>
      <c r="M150" s="158">
        <f t="shared" si="59"/>
        <v>0</v>
      </c>
      <c r="N150" s="158">
        <v>2.5000000000000001E-2</v>
      </c>
      <c r="O150" s="158">
        <f t="shared" si="60"/>
        <v>0.79</v>
      </c>
      <c r="P150" s="158">
        <v>0</v>
      </c>
      <c r="Q150" s="158">
        <f t="shared" si="61"/>
        <v>0</v>
      </c>
      <c r="R150" s="158" t="s">
        <v>308</v>
      </c>
      <c r="S150" s="158" t="s">
        <v>156</v>
      </c>
      <c r="T150" s="158" t="s">
        <v>156</v>
      </c>
      <c r="U150" s="158">
        <v>0</v>
      </c>
      <c r="V150" s="158">
        <f t="shared" si="62"/>
        <v>0</v>
      </c>
      <c r="W150" s="158"/>
      <c r="X150" s="158" t="s">
        <v>310</v>
      </c>
      <c r="Y150" s="151"/>
      <c r="Z150" s="151"/>
      <c r="AA150" s="151"/>
      <c r="AB150" s="151"/>
      <c r="AC150" s="151"/>
      <c r="AD150" s="151"/>
      <c r="AE150" s="151"/>
      <c r="AF150" s="151"/>
      <c r="AG150" s="151" t="s">
        <v>311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73">
        <v>128</v>
      </c>
      <c r="B151" s="174" t="s">
        <v>426</v>
      </c>
      <c r="C151" s="181" t="s">
        <v>427</v>
      </c>
      <c r="D151" s="175" t="s">
        <v>177</v>
      </c>
      <c r="E151" s="176">
        <v>485.03771999999998</v>
      </c>
      <c r="F151" s="177"/>
      <c r="G151" s="178">
        <f t="shared" si="56"/>
        <v>0</v>
      </c>
      <c r="H151" s="159"/>
      <c r="I151" s="158">
        <f t="shared" si="57"/>
        <v>0</v>
      </c>
      <c r="J151" s="159"/>
      <c r="K151" s="158">
        <f t="shared" si="58"/>
        <v>0</v>
      </c>
      <c r="L151" s="158">
        <v>21</v>
      </c>
      <c r="M151" s="158">
        <f t="shared" si="59"/>
        <v>0</v>
      </c>
      <c r="N151" s="158">
        <v>3.0000000000000001E-3</v>
      </c>
      <c r="O151" s="158">
        <f t="shared" si="60"/>
        <v>1.46</v>
      </c>
      <c r="P151" s="158">
        <v>0</v>
      </c>
      <c r="Q151" s="158">
        <f t="shared" si="61"/>
        <v>0</v>
      </c>
      <c r="R151" s="158" t="s">
        <v>308</v>
      </c>
      <c r="S151" s="158" t="s">
        <v>156</v>
      </c>
      <c r="T151" s="158" t="s">
        <v>156</v>
      </c>
      <c r="U151" s="158">
        <v>0</v>
      </c>
      <c r="V151" s="158">
        <f t="shared" si="62"/>
        <v>0</v>
      </c>
      <c r="W151" s="158"/>
      <c r="X151" s="158" t="s">
        <v>310</v>
      </c>
      <c r="Y151" s="151"/>
      <c r="Z151" s="151"/>
      <c r="AA151" s="151"/>
      <c r="AB151" s="151"/>
      <c r="AC151" s="151"/>
      <c r="AD151" s="151"/>
      <c r="AE151" s="151"/>
      <c r="AF151" s="151"/>
      <c r="AG151" s="151" t="s">
        <v>311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73">
        <v>129</v>
      </c>
      <c r="B152" s="174" t="s">
        <v>428</v>
      </c>
      <c r="C152" s="181" t="s">
        <v>623</v>
      </c>
      <c r="D152" s="175" t="s">
        <v>177</v>
      </c>
      <c r="E152" s="176">
        <v>234.16313</v>
      </c>
      <c r="F152" s="177"/>
      <c r="G152" s="178">
        <f t="shared" si="56"/>
        <v>0</v>
      </c>
      <c r="H152" s="159"/>
      <c r="I152" s="158">
        <f t="shared" si="57"/>
        <v>0</v>
      </c>
      <c r="J152" s="159"/>
      <c r="K152" s="158">
        <f t="shared" si="58"/>
        <v>0</v>
      </c>
      <c r="L152" s="158">
        <v>21</v>
      </c>
      <c r="M152" s="158">
        <f t="shared" si="59"/>
        <v>0</v>
      </c>
      <c r="N152" s="158">
        <v>4.4999999999999997E-3</v>
      </c>
      <c r="O152" s="158">
        <f t="shared" si="60"/>
        <v>1.05</v>
      </c>
      <c r="P152" s="158">
        <v>0</v>
      </c>
      <c r="Q152" s="158">
        <f t="shared" si="61"/>
        <v>0</v>
      </c>
      <c r="R152" s="158" t="s">
        <v>308</v>
      </c>
      <c r="S152" s="158" t="s">
        <v>156</v>
      </c>
      <c r="T152" s="158" t="s">
        <v>156</v>
      </c>
      <c r="U152" s="158">
        <v>0</v>
      </c>
      <c r="V152" s="158">
        <f t="shared" si="62"/>
        <v>0</v>
      </c>
      <c r="W152" s="158"/>
      <c r="X152" s="158" t="s">
        <v>310</v>
      </c>
      <c r="Y152" s="151"/>
      <c r="Z152" s="151"/>
      <c r="AA152" s="151"/>
      <c r="AB152" s="151"/>
      <c r="AC152" s="151"/>
      <c r="AD152" s="151"/>
      <c r="AE152" s="151"/>
      <c r="AF152" s="151"/>
      <c r="AG152" s="151" t="s">
        <v>311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73">
        <v>130</v>
      </c>
      <c r="B153" s="174" t="s">
        <v>429</v>
      </c>
      <c r="C153" s="181" t="s">
        <v>430</v>
      </c>
      <c r="D153" s="175" t="s">
        <v>177</v>
      </c>
      <c r="E153" s="176">
        <v>100.30114</v>
      </c>
      <c r="F153" s="177"/>
      <c r="G153" s="178">
        <f t="shared" si="56"/>
        <v>0</v>
      </c>
      <c r="H153" s="159"/>
      <c r="I153" s="158">
        <f t="shared" si="57"/>
        <v>0</v>
      </c>
      <c r="J153" s="159"/>
      <c r="K153" s="158">
        <f t="shared" si="58"/>
        <v>0</v>
      </c>
      <c r="L153" s="158">
        <v>21</v>
      </c>
      <c r="M153" s="158">
        <f t="shared" si="59"/>
        <v>0</v>
      </c>
      <c r="N153" s="158">
        <v>2E-3</v>
      </c>
      <c r="O153" s="158">
        <f t="shared" si="60"/>
        <v>0.2</v>
      </c>
      <c r="P153" s="158">
        <v>0</v>
      </c>
      <c r="Q153" s="158">
        <f t="shared" si="61"/>
        <v>0</v>
      </c>
      <c r="R153" s="158" t="s">
        <v>308</v>
      </c>
      <c r="S153" s="158" t="s">
        <v>156</v>
      </c>
      <c r="T153" s="158" t="s">
        <v>156</v>
      </c>
      <c r="U153" s="158">
        <v>0</v>
      </c>
      <c r="V153" s="158">
        <f t="shared" si="62"/>
        <v>0</v>
      </c>
      <c r="W153" s="158"/>
      <c r="X153" s="158" t="s">
        <v>310</v>
      </c>
      <c r="Y153" s="151"/>
      <c r="Z153" s="151"/>
      <c r="AA153" s="151"/>
      <c r="AB153" s="151"/>
      <c r="AC153" s="151"/>
      <c r="AD153" s="151"/>
      <c r="AE153" s="151"/>
      <c r="AF153" s="151"/>
      <c r="AG153" s="151" t="s">
        <v>311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73">
        <v>131</v>
      </c>
      <c r="B154" s="174" t="s">
        <v>431</v>
      </c>
      <c r="C154" s="181" t="s">
        <v>432</v>
      </c>
      <c r="D154" s="175" t="s">
        <v>188</v>
      </c>
      <c r="E154" s="176">
        <v>4.5944500000000001</v>
      </c>
      <c r="F154" s="177"/>
      <c r="G154" s="178">
        <f t="shared" si="56"/>
        <v>0</v>
      </c>
      <c r="H154" s="159"/>
      <c r="I154" s="158">
        <f t="shared" si="57"/>
        <v>0</v>
      </c>
      <c r="J154" s="159"/>
      <c r="K154" s="158">
        <f t="shared" si="58"/>
        <v>0</v>
      </c>
      <c r="L154" s="158">
        <v>21</v>
      </c>
      <c r="M154" s="158">
        <f t="shared" si="59"/>
        <v>0</v>
      </c>
      <c r="N154" s="158">
        <v>0</v>
      </c>
      <c r="O154" s="158">
        <f t="shared" si="60"/>
        <v>0</v>
      </c>
      <c r="P154" s="158">
        <v>0</v>
      </c>
      <c r="Q154" s="158">
        <f t="shared" si="61"/>
        <v>0</v>
      </c>
      <c r="R154" s="158"/>
      <c r="S154" s="158" t="s">
        <v>156</v>
      </c>
      <c r="T154" s="158" t="s">
        <v>156</v>
      </c>
      <c r="U154" s="158">
        <v>1.74</v>
      </c>
      <c r="V154" s="158">
        <f t="shared" si="62"/>
        <v>7.99</v>
      </c>
      <c r="W154" s="158"/>
      <c r="X154" s="158" t="s">
        <v>367</v>
      </c>
      <c r="Y154" s="151"/>
      <c r="Z154" s="151"/>
      <c r="AA154" s="151"/>
      <c r="AB154" s="151"/>
      <c r="AC154" s="151"/>
      <c r="AD154" s="151"/>
      <c r="AE154" s="151"/>
      <c r="AF154" s="151"/>
      <c r="AG154" s="151" t="s">
        <v>368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x14ac:dyDescent="0.2">
      <c r="A155" s="161" t="s">
        <v>151</v>
      </c>
      <c r="B155" s="162" t="s">
        <v>89</v>
      </c>
      <c r="C155" s="180" t="s">
        <v>90</v>
      </c>
      <c r="D155" s="163"/>
      <c r="E155" s="164"/>
      <c r="F155" s="165"/>
      <c r="G155" s="166">
        <f>SUMIF(AG156:AG156,"&lt;&gt;NOR",G156:G156)</f>
        <v>0</v>
      </c>
      <c r="H155" s="160"/>
      <c r="I155" s="160">
        <f>SUM(I156:I156)</f>
        <v>0</v>
      </c>
      <c r="J155" s="160"/>
      <c r="K155" s="160">
        <f>SUM(K156:K156)</f>
        <v>0</v>
      </c>
      <c r="L155" s="160"/>
      <c r="M155" s="160">
        <f>SUM(M156:M156)</f>
        <v>0</v>
      </c>
      <c r="N155" s="160"/>
      <c r="O155" s="160">
        <f>SUM(O156:O156)</f>
        <v>0</v>
      </c>
      <c r="P155" s="160"/>
      <c r="Q155" s="160">
        <f>SUM(Q156:Q156)</f>
        <v>0</v>
      </c>
      <c r="R155" s="160"/>
      <c r="S155" s="160"/>
      <c r="T155" s="160"/>
      <c r="U155" s="160"/>
      <c r="V155" s="160">
        <f>SUM(V156:V156)</f>
        <v>0</v>
      </c>
      <c r="W155" s="160"/>
      <c r="X155" s="160"/>
      <c r="AG155" t="s">
        <v>152</v>
      </c>
    </row>
    <row r="156" spans="1:60" outlineLevel="1" x14ac:dyDescent="0.2">
      <c r="A156" s="173">
        <v>132</v>
      </c>
      <c r="B156" s="174" t="s">
        <v>433</v>
      </c>
      <c r="C156" s="181" t="s">
        <v>434</v>
      </c>
      <c r="D156" s="175" t="s">
        <v>264</v>
      </c>
      <c r="E156" s="176">
        <v>1</v>
      </c>
      <c r="F156" s="177"/>
      <c r="G156" s="178">
        <f>ROUND(E156*F156,2)</f>
        <v>0</v>
      </c>
      <c r="H156" s="159"/>
      <c r="I156" s="158">
        <f>ROUND(E156*H156,2)</f>
        <v>0</v>
      </c>
      <c r="J156" s="159"/>
      <c r="K156" s="158">
        <f>ROUND(E156*J156,2)</f>
        <v>0</v>
      </c>
      <c r="L156" s="158">
        <v>21</v>
      </c>
      <c r="M156" s="158">
        <f>G156*(1+L156/100)</f>
        <v>0</v>
      </c>
      <c r="N156" s="158">
        <v>0</v>
      </c>
      <c r="O156" s="158">
        <f>ROUND(E156*N156,2)</f>
        <v>0</v>
      </c>
      <c r="P156" s="158">
        <v>0</v>
      </c>
      <c r="Q156" s="158">
        <f>ROUND(E156*P156,2)</f>
        <v>0</v>
      </c>
      <c r="R156" s="158"/>
      <c r="S156" s="158" t="s">
        <v>265</v>
      </c>
      <c r="T156" s="158" t="s">
        <v>266</v>
      </c>
      <c r="U156" s="158">
        <v>0</v>
      </c>
      <c r="V156" s="158">
        <f>ROUND(E156*U156,2)</f>
        <v>0</v>
      </c>
      <c r="W156" s="158"/>
      <c r="X156" s="158" t="s">
        <v>157</v>
      </c>
      <c r="Y156" s="151"/>
      <c r="Z156" s="151"/>
      <c r="AA156" s="151"/>
      <c r="AB156" s="151"/>
      <c r="AC156" s="151"/>
      <c r="AD156" s="151"/>
      <c r="AE156" s="151"/>
      <c r="AF156" s="151"/>
      <c r="AG156" s="151" t="s">
        <v>158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x14ac:dyDescent="0.2">
      <c r="A157" s="161" t="s">
        <v>151</v>
      </c>
      <c r="B157" s="162" t="s">
        <v>91</v>
      </c>
      <c r="C157" s="180" t="s">
        <v>92</v>
      </c>
      <c r="D157" s="163"/>
      <c r="E157" s="164"/>
      <c r="F157" s="165"/>
      <c r="G157" s="166">
        <f>SUMIF(AG158:AG158,"&lt;&gt;NOR",G158:G158)</f>
        <v>0</v>
      </c>
      <c r="H157" s="160"/>
      <c r="I157" s="160">
        <f>SUM(I158:I158)</f>
        <v>0</v>
      </c>
      <c r="J157" s="160"/>
      <c r="K157" s="160">
        <f>SUM(K158:K158)</f>
        <v>0</v>
      </c>
      <c r="L157" s="160"/>
      <c r="M157" s="160">
        <f>SUM(M158:M158)</f>
        <v>0</v>
      </c>
      <c r="N157" s="160"/>
      <c r="O157" s="160">
        <f>SUM(O158:O158)</f>
        <v>0</v>
      </c>
      <c r="P157" s="160"/>
      <c r="Q157" s="160">
        <f>SUM(Q158:Q158)</f>
        <v>0</v>
      </c>
      <c r="R157" s="160"/>
      <c r="S157" s="160"/>
      <c r="T157" s="160"/>
      <c r="U157" s="160"/>
      <c r="V157" s="160">
        <f>SUM(V158:V158)</f>
        <v>0</v>
      </c>
      <c r="W157" s="160"/>
      <c r="X157" s="160"/>
      <c r="AG157" t="s">
        <v>152</v>
      </c>
    </row>
    <row r="158" spans="1:60" outlineLevel="1" x14ac:dyDescent="0.2">
      <c r="A158" s="173">
        <v>133</v>
      </c>
      <c r="B158" s="174" t="s">
        <v>435</v>
      </c>
      <c r="C158" s="181" t="s">
        <v>436</v>
      </c>
      <c r="D158" s="175" t="s">
        <v>264</v>
      </c>
      <c r="E158" s="176">
        <v>1</v>
      </c>
      <c r="F158" s="177"/>
      <c r="G158" s="178">
        <f>ROUND(E158*F158,2)</f>
        <v>0</v>
      </c>
      <c r="H158" s="159"/>
      <c r="I158" s="158">
        <f>ROUND(E158*H158,2)</f>
        <v>0</v>
      </c>
      <c r="J158" s="159"/>
      <c r="K158" s="158">
        <f>ROUND(E158*J158,2)</f>
        <v>0</v>
      </c>
      <c r="L158" s="158">
        <v>21</v>
      </c>
      <c r="M158" s="158">
        <f>G158*(1+L158/100)</f>
        <v>0</v>
      </c>
      <c r="N158" s="158">
        <v>0</v>
      </c>
      <c r="O158" s="158">
        <f>ROUND(E158*N158,2)</f>
        <v>0</v>
      </c>
      <c r="P158" s="158">
        <v>0</v>
      </c>
      <c r="Q158" s="158">
        <f>ROUND(E158*P158,2)</f>
        <v>0</v>
      </c>
      <c r="R158" s="158"/>
      <c r="S158" s="158" t="s">
        <v>265</v>
      </c>
      <c r="T158" s="158" t="s">
        <v>266</v>
      </c>
      <c r="U158" s="158">
        <v>0</v>
      </c>
      <c r="V158" s="158">
        <f>ROUND(E158*U158,2)</f>
        <v>0</v>
      </c>
      <c r="W158" s="158"/>
      <c r="X158" s="158" t="s">
        <v>157</v>
      </c>
      <c r="Y158" s="151"/>
      <c r="Z158" s="151"/>
      <c r="AA158" s="151"/>
      <c r="AB158" s="151"/>
      <c r="AC158" s="151"/>
      <c r="AD158" s="151"/>
      <c r="AE158" s="151"/>
      <c r="AF158" s="151"/>
      <c r="AG158" s="151" t="s">
        <v>158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x14ac:dyDescent="0.2">
      <c r="A159" s="161" t="s">
        <v>151</v>
      </c>
      <c r="B159" s="162" t="s">
        <v>93</v>
      </c>
      <c r="C159" s="180" t="s">
        <v>94</v>
      </c>
      <c r="D159" s="163"/>
      <c r="E159" s="164"/>
      <c r="F159" s="165"/>
      <c r="G159" s="166">
        <f>SUMIF(AG160:AG160,"&lt;&gt;NOR",G160:G160)</f>
        <v>0</v>
      </c>
      <c r="H159" s="160"/>
      <c r="I159" s="160">
        <f>SUM(I160:I160)</f>
        <v>0</v>
      </c>
      <c r="J159" s="160"/>
      <c r="K159" s="160">
        <f>SUM(K160:K160)</f>
        <v>0</v>
      </c>
      <c r="L159" s="160"/>
      <c r="M159" s="160">
        <f>SUM(M160:M160)</f>
        <v>0</v>
      </c>
      <c r="N159" s="160"/>
      <c r="O159" s="160">
        <f>SUM(O160:O160)</f>
        <v>0</v>
      </c>
      <c r="P159" s="160"/>
      <c r="Q159" s="160">
        <f>SUM(Q160:Q160)</f>
        <v>0</v>
      </c>
      <c r="R159" s="160"/>
      <c r="S159" s="160"/>
      <c r="T159" s="160"/>
      <c r="U159" s="160"/>
      <c r="V159" s="160">
        <f>SUM(V160:V160)</f>
        <v>0</v>
      </c>
      <c r="W159" s="160"/>
      <c r="X159" s="160"/>
      <c r="AG159" t="s">
        <v>152</v>
      </c>
    </row>
    <row r="160" spans="1:60" outlineLevel="1" x14ac:dyDescent="0.2">
      <c r="A160" s="173">
        <v>134</v>
      </c>
      <c r="B160" s="174" t="s">
        <v>437</v>
      </c>
      <c r="C160" s="181" t="s">
        <v>438</v>
      </c>
      <c r="D160" s="175" t="s">
        <v>264</v>
      </c>
      <c r="E160" s="176">
        <v>1</v>
      </c>
      <c r="F160" s="177"/>
      <c r="G160" s="178">
        <f>ROUND(E160*F160,2)</f>
        <v>0</v>
      </c>
      <c r="H160" s="159"/>
      <c r="I160" s="158">
        <f>ROUND(E160*H160,2)</f>
        <v>0</v>
      </c>
      <c r="J160" s="159"/>
      <c r="K160" s="158">
        <f>ROUND(E160*J160,2)</f>
        <v>0</v>
      </c>
      <c r="L160" s="158">
        <v>21</v>
      </c>
      <c r="M160" s="158">
        <f>G160*(1+L160/100)</f>
        <v>0</v>
      </c>
      <c r="N160" s="158">
        <v>0</v>
      </c>
      <c r="O160" s="158">
        <f>ROUND(E160*N160,2)</f>
        <v>0</v>
      </c>
      <c r="P160" s="158">
        <v>0</v>
      </c>
      <c r="Q160" s="158">
        <f>ROUND(E160*P160,2)</f>
        <v>0</v>
      </c>
      <c r="R160" s="158"/>
      <c r="S160" s="158" t="s">
        <v>265</v>
      </c>
      <c r="T160" s="158" t="s">
        <v>266</v>
      </c>
      <c r="U160" s="158">
        <v>0</v>
      </c>
      <c r="V160" s="158">
        <f>ROUND(E160*U160,2)</f>
        <v>0</v>
      </c>
      <c r="W160" s="158"/>
      <c r="X160" s="158" t="s">
        <v>157</v>
      </c>
      <c r="Y160" s="151"/>
      <c r="Z160" s="151"/>
      <c r="AA160" s="151"/>
      <c r="AB160" s="151"/>
      <c r="AC160" s="151"/>
      <c r="AD160" s="151"/>
      <c r="AE160" s="151"/>
      <c r="AF160" s="151"/>
      <c r="AG160" s="151" t="s">
        <v>158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x14ac:dyDescent="0.2">
      <c r="A161" s="161" t="s">
        <v>151</v>
      </c>
      <c r="B161" s="162" t="s">
        <v>95</v>
      </c>
      <c r="C161" s="180" t="s">
        <v>96</v>
      </c>
      <c r="D161" s="163"/>
      <c r="E161" s="164"/>
      <c r="F161" s="165"/>
      <c r="G161" s="166">
        <f>SUMIF(AG162:AG162,"&lt;&gt;NOR",G162:G162)</f>
        <v>0</v>
      </c>
      <c r="H161" s="160"/>
      <c r="I161" s="160">
        <f>SUM(I162:I162)</f>
        <v>0</v>
      </c>
      <c r="J161" s="160"/>
      <c r="K161" s="160">
        <f>SUM(K162:K162)</f>
        <v>0</v>
      </c>
      <c r="L161" s="160"/>
      <c r="M161" s="160">
        <f>SUM(M162:M162)</f>
        <v>0</v>
      </c>
      <c r="N161" s="160"/>
      <c r="O161" s="160">
        <f>SUM(O162:O162)</f>
        <v>0</v>
      </c>
      <c r="P161" s="160"/>
      <c r="Q161" s="160">
        <f>SUM(Q162:Q162)</f>
        <v>0</v>
      </c>
      <c r="R161" s="160"/>
      <c r="S161" s="160"/>
      <c r="T161" s="160"/>
      <c r="U161" s="160"/>
      <c r="V161" s="160">
        <f>SUM(V162:V162)</f>
        <v>0</v>
      </c>
      <c r="W161" s="160"/>
      <c r="X161" s="160"/>
      <c r="AG161" t="s">
        <v>152</v>
      </c>
    </row>
    <row r="162" spans="1:60" outlineLevel="1" x14ac:dyDescent="0.2">
      <c r="A162" s="173">
        <v>135</v>
      </c>
      <c r="B162" s="174" t="s">
        <v>439</v>
      </c>
      <c r="C162" s="181" t="s">
        <v>440</v>
      </c>
      <c r="D162" s="175" t="s">
        <v>217</v>
      </c>
      <c r="E162" s="176">
        <v>1</v>
      </c>
      <c r="F162" s="177"/>
      <c r="G162" s="178">
        <f>ROUND(E162*F162,2)</f>
        <v>0</v>
      </c>
      <c r="H162" s="159"/>
      <c r="I162" s="158">
        <f>ROUND(E162*H162,2)</f>
        <v>0</v>
      </c>
      <c r="J162" s="159"/>
      <c r="K162" s="158">
        <f>ROUND(E162*J162,2)</f>
        <v>0</v>
      </c>
      <c r="L162" s="158">
        <v>21</v>
      </c>
      <c r="M162" s="158">
        <f>G162*(1+L162/100)</f>
        <v>0</v>
      </c>
      <c r="N162" s="158">
        <v>0</v>
      </c>
      <c r="O162" s="158">
        <f>ROUND(E162*N162,2)</f>
        <v>0</v>
      </c>
      <c r="P162" s="158">
        <v>0</v>
      </c>
      <c r="Q162" s="158">
        <f>ROUND(E162*P162,2)</f>
        <v>0</v>
      </c>
      <c r="R162" s="158"/>
      <c r="S162" s="158" t="s">
        <v>265</v>
      </c>
      <c r="T162" s="158" t="s">
        <v>266</v>
      </c>
      <c r="U162" s="158">
        <v>0</v>
      </c>
      <c r="V162" s="158">
        <f>ROUND(E162*U162,2)</f>
        <v>0</v>
      </c>
      <c r="W162" s="158"/>
      <c r="X162" s="158" t="s">
        <v>157</v>
      </c>
      <c r="Y162" s="151"/>
      <c r="Z162" s="151"/>
      <c r="AA162" s="151"/>
      <c r="AB162" s="151"/>
      <c r="AC162" s="151"/>
      <c r="AD162" s="151"/>
      <c r="AE162" s="151"/>
      <c r="AF162" s="151"/>
      <c r="AG162" s="151" t="s">
        <v>158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x14ac:dyDescent="0.2">
      <c r="A163" s="161" t="s">
        <v>151</v>
      </c>
      <c r="B163" s="162" t="s">
        <v>97</v>
      </c>
      <c r="C163" s="180" t="s">
        <v>98</v>
      </c>
      <c r="D163" s="163"/>
      <c r="E163" s="164"/>
      <c r="F163" s="165"/>
      <c r="G163" s="166">
        <f>SUMIF(AG164:AG164,"&lt;&gt;NOR",G164:G164)</f>
        <v>0</v>
      </c>
      <c r="H163" s="160"/>
      <c r="I163" s="160">
        <f>SUM(I164:I164)</f>
        <v>0</v>
      </c>
      <c r="J163" s="160"/>
      <c r="K163" s="160">
        <f>SUM(K164:K164)</f>
        <v>0</v>
      </c>
      <c r="L163" s="160"/>
      <c r="M163" s="160">
        <f>SUM(M164:M164)</f>
        <v>0</v>
      </c>
      <c r="N163" s="160"/>
      <c r="O163" s="160">
        <f>SUM(O164:O164)</f>
        <v>0</v>
      </c>
      <c r="P163" s="160"/>
      <c r="Q163" s="160">
        <f>SUM(Q164:Q164)</f>
        <v>0</v>
      </c>
      <c r="R163" s="160"/>
      <c r="S163" s="160"/>
      <c r="T163" s="160"/>
      <c r="U163" s="160"/>
      <c r="V163" s="160">
        <f>SUM(V164:V164)</f>
        <v>0</v>
      </c>
      <c r="W163" s="160"/>
      <c r="X163" s="160"/>
      <c r="AG163" t="s">
        <v>152</v>
      </c>
    </row>
    <row r="164" spans="1:60" outlineLevel="1" x14ac:dyDescent="0.2">
      <c r="A164" s="173">
        <v>136</v>
      </c>
      <c r="B164" s="174" t="s">
        <v>441</v>
      </c>
      <c r="C164" s="181" t="s">
        <v>442</v>
      </c>
      <c r="D164" s="175" t="s">
        <v>264</v>
      </c>
      <c r="E164" s="176">
        <v>1</v>
      </c>
      <c r="F164" s="177"/>
      <c r="G164" s="178">
        <f>ROUND(E164*F164,2)</f>
        <v>0</v>
      </c>
      <c r="H164" s="159"/>
      <c r="I164" s="158">
        <f>ROUND(E164*H164,2)</f>
        <v>0</v>
      </c>
      <c r="J164" s="159"/>
      <c r="K164" s="158">
        <f>ROUND(E164*J164,2)</f>
        <v>0</v>
      </c>
      <c r="L164" s="158">
        <v>21</v>
      </c>
      <c r="M164" s="158">
        <f>G164*(1+L164/100)</f>
        <v>0</v>
      </c>
      <c r="N164" s="158">
        <v>0</v>
      </c>
      <c r="O164" s="158">
        <f>ROUND(E164*N164,2)</f>
        <v>0</v>
      </c>
      <c r="P164" s="158">
        <v>0</v>
      </c>
      <c r="Q164" s="158">
        <f>ROUND(E164*P164,2)</f>
        <v>0</v>
      </c>
      <c r="R164" s="158"/>
      <c r="S164" s="158" t="s">
        <v>265</v>
      </c>
      <c r="T164" s="158" t="s">
        <v>266</v>
      </c>
      <c r="U164" s="158">
        <v>0</v>
      </c>
      <c r="V164" s="158">
        <f>ROUND(E164*U164,2)</f>
        <v>0</v>
      </c>
      <c r="W164" s="158"/>
      <c r="X164" s="158" t="s">
        <v>157</v>
      </c>
      <c r="Y164" s="151"/>
      <c r="Z164" s="151"/>
      <c r="AA164" s="151"/>
      <c r="AB164" s="151"/>
      <c r="AC164" s="151"/>
      <c r="AD164" s="151"/>
      <c r="AE164" s="151"/>
      <c r="AF164" s="151"/>
      <c r="AG164" s="151" t="s">
        <v>158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x14ac:dyDescent="0.2">
      <c r="A165" s="161" t="s">
        <v>151</v>
      </c>
      <c r="B165" s="162" t="s">
        <v>99</v>
      </c>
      <c r="C165" s="180" t="s">
        <v>100</v>
      </c>
      <c r="D165" s="163"/>
      <c r="E165" s="164"/>
      <c r="F165" s="165"/>
      <c r="G165" s="166">
        <f>SUMIF(AG166:AG167,"&lt;&gt;NOR",G166:G167)</f>
        <v>0</v>
      </c>
      <c r="H165" s="160"/>
      <c r="I165" s="160">
        <f>SUM(I166:I167)</f>
        <v>0</v>
      </c>
      <c r="J165" s="160"/>
      <c r="K165" s="160">
        <f>SUM(K166:K167)</f>
        <v>0</v>
      </c>
      <c r="L165" s="160"/>
      <c r="M165" s="160">
        <f>SUM(M166:M167)</f>
        <v>0</v>
      </c>
      <c r="N165" s="160"/>
      <c r="O165" s="160">
        <f>SUM(O166:O167)</f>
        <v>0</v>
      </c>
      <c r="P165" s="160"/>
      <c r="Q165" s="160">
        <f>SUM(Q166:Q167)</f>
        <v>0</v>
      </c>
      <c r="R165" s="160"/>
      <c r="S165" s="160"/>
      <c r="T165" s="160"/>
      <c r="U165" s="160"/>
      <c r="V165" s="160">
        <f>SUM(V166:V167)</f>
        <v>2.17</v>
      </c>
      <c r="W165" s="160"/>
      <c r="X165" s="160"/>
      <c r="AG165" t="s">
        <v>152</v>
      </c>
    </row>
    <row r="166" spans="1:60" outlineLevel="1" x14ac:dyDescent="0.2">
      <c r="A166" s="173">
        <v>137</v>
      </c>
      <c r="B166" s="174" t="s">
        <v>443</v>
      </c>
      <c r="C166" s="181" t="s">
        <v>444</v>
      </c>
      <c r="D166" s="175" t="s">
        <v>445</v>
      </c>
      <c r="E166" s="176">
        <v>1</v>
      </c>
      <c r="F166" s="177"/>
      <c r="G166" s="178">
        <f>ROUND(E166*F166,2)</f>
        <v>0</v>
      </c>
      <c r="H166" s="159"/>
      <c r="I166" s="158">
        <f>ROUND(E166*H166,2)</f>
        <v>0</v>
      </c>
      <c r="J166" s="159"/>
      <c r="K166" s="158">
        <f>ROUND(E166*J166,2)</f>
        <v>0</v>
      </c>
      <c r="L166" s="158">
        <v>21</v>
      </c>
      <c r="M166" s="158">
        <f>G166*(1+L166/100)</f>
        <v>0</v>
      </c>
      <c r="N166" s="158">
        <v>0</v>
      </c>
      <c r="O166" s="158">
        <f>ROUND(E166*N166,2)</f>
        <v>0</v>
      </c>
      <c r="P166" s="158">
        <v>0</v>
      </c>
      <c r="Q166" s="158">
        <f>ROUND(E166*P166,2)</f>
        <v>0</v>
      </c>
      <c r="R166" s="158"/>
      <c r="S166" s="158" t="s">
        <v>156</v>
      </c>
      <c r="T166" s="158" t="s">
        <v>156</v>
      </c>
      <c r="U166" s="158">
        <v>0.85</v>
      </c>
      <c r="V166" s="158">
        <f>ROUND(E166*U166,2)</f>
        <v>0.85</v>
      </c>
      <c r="W166" s="158"/>
      <c r="X166" s="158" t="s">
        <v>157</v>
      </c>
      <c r="Y166" s="151"/>
      <c r="Z166" s="151"/>
      <c r="AA166" s="151"/>
      <c r="AB166" s="151"/>
      <c r="AC166" s="151"/>
      <c r="AD166" s="151"/>
      <c r="AE166" s="151"/>
      <c r="AF166" s="151"/>
      <c r="AG166" s="151" t="s">
        <v>158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73">
        <v>138</v>
      </c>
      <c r="B167" s="174" t="s">
        <v>446</v>
      </c>
      <c r="C167" s="181" t="s">
        <v>447</v>
      </c>
      <c r="D167" s="175" t="s">
        <v>217</v>
      </c>
      <c r="E167" s="176">
        <v>4</v>
      </c>
      <c r="F167" s="177"/>
      <c r="G167" s="178">
        <f>ROUND(E167*F167,2)</f>
        <v>0</v>
      </c>
      <c r="H167" s="159"/>
      <c r="I167" s="158">
        <f>ROUND(E167*H167,2)</f>
        <v>0</v>
      </c>
      <c r="J167" s="159"/>
      <c r="K167" s="158">
        <f>ROUND(E167*J167,2)</f>
        <v>0</v>
      </c>
      <c r="L167" s="158">
        <v>21</v>
      </c>
      <c r="M167" s="158">
        <f>G167*(1+L167/100)</f>
        <v>0</v>
      </c>
      <c r="N167" s="158">
        <v>0</v>
      </c>
      <c r="O167" s="158">
        <f>ROUND(E167*N167,2)</f>
        <v>0</v>
      </c>
      <c r="P167" s="158">
        <v>0</v>
      </c>
      <c r="Q167" s="158">
        <f>ROUND(E167*P167,2)</f>
        <v>0</v>
      </c>
      <c r="R167" s="158"/>
      <c r="S167" s="158" t="s">
        <v>156</v>
      </c>
      <c r="T167" s="158" t="s">
        <v>156</v>
      </c>
      <c r="U167" s="158">
        <v>0.33</v>
      </c>
      <c r="V167" s="158">
        <f>ROUND(E167*U167,2)</f>
        <v>1.32</v>
      </c>
      <c r="W167" s="158"/>
      <c r="X167" s="158" t="s">
        <v>157</v>
      </c>
      <c r="Y167" s="151"/>
      <c r="Z167" s="151"/>
      <c r="AA167" s="151"/>
      <c r="AB167" s="151"/>
      <c r="AC167" s="151"/>
      <c r="AD167" s="151"/>
      <c r="AE167" s="151"/>
      <c r="AF167" s="151"/>
      <c r="AG167" s="151" t="s">
        <v>158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x14ac:dyDescent="0.2">
      <c r="A168" s="161" t="s">
        <v>151</v>
      </c>
      <c r="B168" s="162" t="s">
        <v>101</v>
      </c>
      <c r="C168" s="180" t="s">
        <v>102</v>
      </c>
      <c r="D168" s="163"/>
      <c r="E168" s="164"/>
      <c r="F168" s="165"/>
      <c r="G168" s="166">
        <f>SUMIF(AG169:AG174,"&lt;&gt;NOR",G169:G174)</f>
        <v>0</v>
      </c>
      <c r="H168" s="160"/>
      <c r="I168" s="160">
        <f>SUM(I169:I174)</f>
        <v>0</v>
      </c>
      <c r="J168" s="160"/>
      <c r="K168" s="160">
        <f>SUM(K169:K174)</f>
        <v>0</v>
      </c>
      <c r="L168" s="160"/>
      <c r="M168" s="160">
        <f>SUM(M169:M174)</f>
        <v>0</v>
      </c>
      <c r="N168" s="160"/>
      <c r="O168" s="160">
        <f>SUM(O169:O174)</f>
        <v>0.51</v>
      </c>
      <c r="P168" s="160"/>
      <c r="Q168" s="160">
        <f>SUM(Q169:Q174)</f>
        <v>0</v>
      </c>
      <c r="R168" s="160"/>
      <c r="S168" s="160"/>
      <c r="T168" s="160"/>
      <c r="U168" s="160"/>
      <c r="V168" s="160">
        <f>SUM(V169:V174)</f>
        <v>107.05000000000001</v>
      </c>
      <c r="W168" s="160"/>
      <c r="X168" s="160"/>
      <c r="AG168" t="s">
        <v>152</v>
      </c>
    </row>
    <row r="169" spans="1:60" outlineLevel="1" x14ac:dyDescent="0.2">
      <c r="A169" s="173">
        <v>139</v>
      </c>
      <c r="B169" s="174" t="s">
        <v>448</v>
      </c>
      <c r="C169" s="181" t="s">
        <v>449</v>
      </c>
      <c r="D169" s="175" t="s">
        <v>280</v>
      </c>
      <c r="E169" s="176">
        <v>66</v>
      </c>
      <c r="F169" s="177"/>
      <c r="G169" s="178">
        <f t="shared" ref="G169:G174" si="63">ROUND(E169*F169,2)</f>
        <v>0</v>
      </c>
      <c r="H169" s="159"/>
      <c r="I169" s="158">
        <f t="shared" ref="I169:I174" si="64">ROUND(E169*H169,2)</f>
        <v>0</v>
      </c>
      <c r="J169" s="159"/>
      <c r="K169" s="158">
        <f t="shared" ref="K169:K174" si="65">ROUND(E169*J169,2)</f>
        <v>0</v>
      </c>
      <c r="L169" s="158">
        <v>21</v>
      </c>
      <c r="M169" s="158">
        <f t="shared" ref="M169:M174" si="66">G169*(1+L169/100)</f>
        <v>0</v>
      </c>
      <c r="N169" s="158">
        <v>2.5000000000000001E-3</v>
      </c>
      <c r="O169" s="158">
        <f t="shared" ref="O169:O174" si="67">ROUND(E169*N169,2)</f>
        <v>0.17</v>
      </c>
      <c r="P169" s="158">
        <v>0</v>
      </c>
      <c r="Q169" s="158">
        <f t="shared" ref="Q169:Q174" si="68">ROUND(E169*P169,2)</f>
        <v>0</v>
      </c>
      <c r="R169" s="158"/>
      <c r="S169" s="158" t="s">
        <v>156</v>
      </c>
      <c r="T169" s="158" t="s">
        <v>156</v>
      </c>
      <c r="U169" s="158">
        <v>0.55184999999999995</v>
      </c>
      <c r="V169" s="158">
        <f t="shared" ref="V169:V174" si="69">ROUND(E169*U169,2)</f>
        <v>36.42</v>
      </c>
      <c r="W169" s="158"/>
      <c r="X169" s="158" t="s">
        <v>157</v>
      </c>
      <c r="Y169" s="151"/>
      <c r="Z169" s="151"/>
      <c r="AA169" s="151"/>
      <c r="AB169" s="151"/>
      <c r="AC169" s="151"/>
      <c r="AD169" s="151"/>
      <c r="AE169" s="151"/>
      <c r="AF169" s="151"/>
      <c r="AG169" s="151" t="s">
        <v>158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">
      <c r="A170" s="173">
        <v>140</v>
      </c>
      <c r="B170" s="174" t="s">
        <v>450</v>
      </c>
      <c r="C170" s="181" t="s">
        <v>451</v>
      </c>
      <c r="D170" s="175" t="s">
        <v>280</v>
      </c>
      <c r="E170" s="176">
        <v>10</v>
      </c>
      <c r="F170" s="177"/>
      <c r="G170" s="178">
        <f t="shared" si="63"/>
        <v>0</v>
      </c>
      <c r="H170" s="159"/>
      <c r="I170" s="158">
        <f t="shared" si="64"/>
        <v>0</v>
      </c>
      <c r="J170" s="159"/>
      <c r="K170" s="158">
        <f t="shared" si="65"/>
        <v>0</v>
      </c>
      <c r="L170" s="158">
        <v>21</v>
      </c>
      <c r="M170" s="158">
        <f t="shared" si="66"/>
        <v>0</v>
      </c>
      <c r="N170" s="158">
        <v>3.4499999999999999E-3</v>
      </c>
      <c r="O170" s="158">
        <f t="shared" si="67"/>
        <v>0.03</v>
      </c>
      <c r="P170" s="158">
        <v>0</v>
      </c>
      <c r="Q170" s="158">
        <f t="shared" si="68"/>
        <v>0</v>
      </c>
      <c r="R170" s="158"/>
      <c r="S170" s="158" t="s">
        <v>156</v>
      </c>
      <c r="T170" s="158" t="s">
        <v>156</v>
      </c>
      <c r="U170" s="158">
        <v>0.81915000000000004</v>
      </c>
      <c r="V170" s="158">
        <f t="shared" si="69"/>
        <v>8.19</v>
      </c>
      <c r="W170" s="158"/>
      <c r="X170" s="158" t="s">
        <v>157</v>
      </c>
      <c r="Y170" s="151"/>
      <c r="Z170" s="151"/>
      <c r="AA170" s="151"/>
      <c r="AB170" s="151"/>
      <c r="AC170" s="151"/>
      <c r="AD170" s="151"/>
      <c r="AE170" s="151"/>
      <c r="AF170" s="151"/>
      <c r="AG170" s="151" t="s">
        <v>158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">
      <c r="A171" s="173">
        <v>141</v>
      </c>
      <c r="B171" s="174" t="s">
        <v>452</v>
      </c>
      <c r="C171" s="181" t="s">
        <v>453</v>
      </c>
      <c r="D171" s="175" t="s">
        <v>280</v>
      </c>
      <c r="E171" s="176">
        <v>30.95</v>
      </c>
      <c r="F171" s="177"/>
      <c r="G171" s="178">
        <f t="shared" si="63"/>
        <v>0</v>
      </c>
      <c r="H171" s="159"/>
      <c r="I171" s="158">
        <f t="shared" si="64"/>
        <v>0</v>
      </c>
      <c r="J171" s="159"/>
      <c r="K171" s="158">
        <f t="shared" si="65"/>
        <v>0</v>
      </c>
      <c r="L171" s="158">
        <v>21</v>
      </c>
      <c r="M171" s="158">
        <f t="shared" si="66"/>
        <v>0</v>
      </c>
      <c r="N171" s="158">
        <v>4.3699999999999998E-3</v>
      </c>
      <c r="O171" s="158">
        <f t="shared" si="67"/>
        <v>0.14000000000000001</v>
      </c>
      <c r="P171" s="158">
        <v>0</v>
      </c>
      <c r="Q171" s="158">
        <f t="shared" si="68"/>
        <v>0</v>
      </c>
      <c r="R171" s="158"/>
      <c r="S171" s="158" t="s">
        <v>156</v>
      </c>
      <c r="T171" s="158" t="s">
        <v>156</v>
      </c>
      <c r="U171" s="158">
        <v>0.89505000000000001</v>
      </c>
      <c r="V171" s="158">
        <f t="shared" si="69"/>
        <v>27.7</v>
      </c>
      <c r="W171" s="158"/>
      <c r="X171" s="158" t="s">
        <v>157</v>
      </c>
      <c r="Y171" s="151"/>
      <c r="Z171" s="151"/>
      <c r="AA171" s="151"/>
      <c r="AB171" s="151"/>
      <c r="AC171" s="151"/>
      <c r="AD171" s="151"/>
      <c r="AE171" s="151"/>
      <c r="AF171" s="151"/>
      <c r="AG171" s="151" t="s">
        <v>158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">
      <c r="A172" s="173">
        <v>142</v>
      </c>
      <c r="B172" s="174" t="s">
        <v>454</v>
      </c>
      <c r="C172" s="181" t="s">
        <v>455</v>
      </c>
      <c r="D172" s="175" t="s">
        <v>280</v>
      </c>
      <c r="E172" s="176">
        <v>66</v>
      </c>
      <c r="F172" s="177"/>
      <c r="G172" s="178">
        <f t="shared" si="63"/>
        <v>0</v>
      </c>
      <c r="H172" s="159"/>
      <c r="I172" s="158">
        <f t="shared" si="64"/>
        <v>0</v>
      </c>
      <c r="J172" s="159"/>
      <c r="K172" s="158">
        <f t="shared" si="65"/>
        <v>0</v>
      </c>
      <c r="L172" s="158">
        <v>21</v>
      </c>
      <c r="M172" s="158">
        <f t="shared" si="66"/>
        <v>0</v>
      </c>
      <c r="N172" s="158">
        <v>2.5899999999999999E-3</v>
      </c>
      <c r="O172" s="158">
        <f t="shared" si="67"/>
        <v>0.17</v>
      </c>
      <c r="P172" s="158">
        <v>0</v>
      </c>
      <c r="Q172" s="158">
        <f t="shared" si="68"/>
        <v>0</v>
      </c>
      <c r="R172" s="158"/>
      <c r="S172" s="158" t="s">
        <v>156</v>
      </c>
      <c r="T172" s="158" t="s">
        <v>156</v>
      </c>
      <c r="U172" s="158">
        <v>0.49</v>
      </c>
      <c r="V172" s="158">
        <f t="shared" si="69"/>
        <v>32.340000000000003</v>
      </c>
      <c r="W172" s="158"/>
      <c r="X172" s="158" t="s">
        <v>157</v>
      </c>
      <c r="Y172" s="151"/>
      <c r="Z172" s="151"/>
      <c r="AA172" s="151"/>
      <c r="AB172" s="151"/>
      <c r="AC172" s="151"/>
      <c r="AD172" s="151"/>
      <c r="AE172" s="151"/>
      <c r="AF172" s="151"/>
      <c r="AG172" s="151" t="s">
        <v>158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73">
        <v>143</v>
      </c>
      <c r="B173" s="174" t="s">
        <v>456</v>
      </c>
      <c r="C173" s="181" t="s">
        <v>457</v>
      </c>
      <c r="D173" s="175" t="s">
        <v>264</v>
      </c>
      <c r="E173" s="176">
        <v>8</v>
      </c>
      <c r="F173" s="177"/>
      <c r="G173" s="178">
        <f t="shared" si="63"/>
        <v>0</v>
      </c>
      <c r="H173" s="159"/>
      <c r="I173" s="158">
        <f t="shared" si="64"/>
        <v>0</v>
      </c>
      <c r="J173" s="159"/>
      <c r="K173" s="158">
        <f t="shared" si="65"/>
        <v>0</v>
      </c>
      <c r="L173" s="158">
        <v>21</v>
      </c>
      <c r="M173" s="158">
        <f t="shared" si="66"/>
        <v>0</v>
      </c>
      <c r="N173" s="158">
        <v>0</v>
      </c>
      <c r="O173" s="158">
        <f t="shared" si="67"/>
        <v>0</v>
      </c>
      <c r="P173" s="158">
        <v>0</v>
      </c>
      <c r="Q173" s="158">
        <f t="shared" si="68"/>
        <v>0</v>
      </c>
      <c r="R173" s="158"/>
      <c r="S173" s="158" t="s">
        <v>265</v>
      </c>
      <c r="T173" s="158" t="s">
        <v>266</v>
      </c>
      <c r="U173" s="158">
        <v>0</v>
      </c>
      <c r="V173" s="158">
        <f t="shared" si="69"/>
        <v>0</v>
      </c>
      <c r="W173" s="158"/>
      <c r="X173" s="158" t="s">
        <v>157</v>
      </c>
      <c r="Y173" s="151"/>
      <c r="Z173" s="151"/>
      <c r="AA173" s="151"/>
      <c r="AB173" s="151"/>
      <c r="AC173" s="151"/>
      <c r="AD173" s="151"/>
      <c r="AE173" s="151"/>
      <c r="AF173" s="151"/>
      <c r="AG173" s="151" t="s">
        <v>158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">
      <c r="A174" s="173">
        <v>144</v>
      </c>
      <c r="B174" s="174" t="s">
        <v>458</v>
      </c>
      <c r="C174" s="181" t="s">
        <v>459</v>
      </c>
      <c r="D174" s="175" t="s">
        <v>188</v>
      </c>
      <c r="E174" s="176">
        <v>0.50568999999999997</v>
      </c>
      <c r="F174" s="177"/>
      <c r="G174" s="178">
        <f t="shared" si="63"/>
        <v>0</v>
      </c>
      <c r="H174" s="159"/>
      <c r="I174" s="158">
        <f t="shared" si="64"/>
        <v>0</v>
      </c>
      <c r="J174" s="159"/>
      <c r="K174" s="158">
        <f t="shared" si="65"/>
        <v>0</v>
      </c>
      <c r="L174" s="158">
        <v>21</v>
      </c>
      <c r="M174" s="158">
        <f t="shared" si="66"/>
        <v>0</v>
      </c>
      <c r="N174" s="158">
        <v>0</v>
      </c>
      <c r="O174" s="158">
        <f t="shared" si="67"/>
        <v>0</v>
      </c>
      <c r="P174" s="158">
        <v>0</v>
      </c>
      <c r="Q174" s="158">
        <f t="shared" si="68"/>
        <v>0</v>
      </c>
      <c r="R174" s="158"/>
      <c r="S174" s="158" t="s">
        <v>156</v>
      </c>
      <c r="T174" s="158" t="s">
        <v>156</v>
      </c>
      <c r="U174" s="158">
        <v>4.7370000000000001</v>
      </c>
      <c r="V174" s="158">
        <f t="shared" si="69"/>
        <v>2.4</v>
      </c>
      <c r="W174" s="158"/>
      <c r="X174" s="158" t="s">
        <v>367</v>
      </c>
      <c r="Y174" s="151"/>
      <c r="Z174" s="151"/>
      <c r="AA174" s="151"/>
      <c r="AB174" s="151"/>
      <c r="AC174" s="151"/>
      <c r="AD174" s="151"/>
      <c r="AE174" s="151"/>
      <c r="AF174" s="151"/>
      <c r="AG174" s="151" t="s">
        <v>368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x14ac:dyDescent="0.2">
      <c r="A175" s="161" t="s">
        <v>151</v>
      </c>
      <c r="B175" s="162" t="s">
        <v>103</v>
      </c>
      <c r="C175" s="180" t="s">
        <v>104</v>
      </c>
      <c r="D175" s="163"/>
      <c r="E175" s="164"/>
      <c r="F175" s="165"/>
      <c r="G175" s="166">
        <f>SUMIF(AG176:AG177,"&lt;&gt;NOR",G176:G177)</f>
        <v>0</v>
      </c>
      <c r="H175" s="160"/>
      <c r="I175" s="160">
        <f>SUM(I176:I177)</f>
        <v>0</v>
      </c>
      <c r="J175" s="160"/>
      <c r="K175" s="160">
        <f>SUM(K176:K177)</f>
        <v>0</v>
      </c>
      <c r="L175" s="160"/>
      <c r="M175" s="160">
        <f>SUM(M176:M177)</f>
        <v>0</v>
      </c>
      <c r="N175" s="160"/>
      <c r="O175" s="160">
        <f>SUM(O176:O177)</f>
        <v>0.47</v>
      </c>
      <c r="P175" s="160"/>
      <c r="Q175" s="160">
        <f>SUM(Q176:Q177)</f>
        <v>0</v>
      </c>
      <c r="R175" s="160"/>
      <c r="S175" s="160"/>
      <c r="T175" s="160"/>
      <c r="U175" s="160"/>
      <c r="V175" s="160">
        <f>SUM(V176:V177)</f>
        <v>12.86</v>
      </c>
      <c r="W175" s="160"/>
      <c r="X175" s="160"/>
      <c r="AG175" t="s">
        <v>152</v>
      </c>
    </row>
    <row r="176" spans="1:60" outlineLevel="1" x14ac:dyDescent="0.2">
      <c r="A176" s="173">
        <v>145</v>
      </c>
      <c r="B176" s="174" t="s">
        <v>460</v>
      </c>
      <c r="C176" s="181" t="s">
        <v>461</v>
      </c>
      <c r="D176" s="175" t="s">
        <v>177</v>
      </c>
      <c r="E176" s="176">
        <v>19.690000000000001</v>
      </c>
      <c r="F176" s="177"/>
      <c r="G176" s="178">
        <f>ROUND(E176*F176,2)</f>
        <v>0</v>
      </c>
      <c r="H176" s="159"/>
      <c r="I176" s="158">
        <f>ROUND(E176*H176,2)</f>
        <v>0</v>
      </c>
      <c r="J176" s="159"/>
      <c r="K176" s="158">
        <f>ROUND(E176*J176,2)</f>
        <v>0</v>
      </c>
      <c r="L176" s="158">
        <v>21</v>
      </c>
      <c r="M176" s="158">
        <f>G176*(1+L176/100)</f>
        <v>0</v>
      </c>
      <c r="N176" s="158">
        <v>1.7000000000000001E-4</v>
      </c>
      <c r="O176" s="158">
        <f>ROUND(E176*N176,2)</f>
        <v>0</v>
      </c>
      <c r="P176" s="158">
        <v>0</v>
      </c>
      <c r="Q176" s="158">
        <f>ROUND(E176*P176,2)</f>
        <v>0</v>
      </c>
      <c r="R176" s="158"/>
      <c r="S176" s="158" t="s">
        <v>156</v>
      </c>
      <c r="T176" s="158" t="s">
        <v>156</v>
      </c>
      <c r="U176" s="158">
        <v>0.65300000000000002</v>
      </c>
      <c r="V176" s="158">
        <f>ROUND(E176*U176,2)</f>
        <v>12.86</v>
      </c>
      <c r="W176" s="158"/>
      <c r="X176" s="158" t="s">
        <v>157</v>
      </c>
      <c r="Y176" s="151"/>
      <c r="Z176" s="151"/>
      <c r="AA176" s="151"/>
      <c r="AB176" s="151"/>
      <c r="AC176" s="151"/>
      <c r="AD176" s="151"/>
      <c r="AE176" s="151"/>
      <c r="AF176" s="151"/>
      <c r="AG176" s="151" t="s">
        <v>158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">
      <c r="A177" s="173">
        <v>146</v>
      </c>
      <c r="B177" s="174" t="s">
        <v>462</v>
      </c>
      <c r="C177" s="181" t="s">
        <v>463</v>
      </c>
      <c r="D177" s="175" t="s">
        <v>177</v>
      </c>
      <c r="E177" s="176">
        <v>21.658999999999999</v>
      </c>
      <c r="F177" s="177"/>
      <c r="G177" s="178">
        <f>ROUND(E177*F177,2)</f>
        <v>0</v>
      </c>
      <c r="H177" s="159"/>
      <c r="I177" s="158">
        <f>ROUND(E177*H177,2)</f>
        <v>0</v>
      </c>
      <c r="J177" s="159"/>
      <c r="K177" s="158">
        <f>ROUND(E177*J177,2)</f>
        <v>0</v>
      </c>
      <c r="L177" s="158">
        <v>21</v>
      </c>
      <c r="M177" s="158">
        <f>G177*(1+L177/100)</f>
        <v>0</v>
      </c>
      <c r="N177" s="158">
        <v>2.1600000000000001E-2</v>
      </c>
      <c r="O177" s="158">
        <f>ROUND(E177*N177,2)</f>
        <v>0.47</v>
      </c>
      <c r="P177" s="158">
        <v>0</v>
      </c>
      <c r="Q177" s="158">
        <f>ROUND(E177*P177,2)</f>
        <v>0</v>
      </c>
      <c r="R177" s="158" t="s">
        <v>308</v>
      </c>
      <c r="S177" s="158" t="s">
        <v>156</v>
      </c>
      <c r="T177" s="158" t="s">
        <v>156</v>
      </c>
      <c r="U177" s="158">
        <v>0</v>
      </c>
      <c r="V177" s="158">
        <f>ROUND(E177*U177,2)</f>
        <v>0</v>
      </c>
      <c r="W177" s="158"/>
      <c r="X177" s="158" t="s">
        <v>310</v>
      </c>
      <c r="Y177" s="151"/>
      <c r="Z177" s="151"/>
      <c r="AA177" s="151"/>
      <c r="AB177" s="151"/>
      <c r="AC177" s="151"/>
      <c r="AD177" s="151"/>
      <c r="AE177" s="151"/>
      <c r="AF177" s="151"/>
      <c r="AG177" s="151" t="s">
        <v>311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x14ac:dyDescent="0.2">
      <c r="A178" s="161" t="s">
        <v>151</v>
      </c>
      <c r="B178" s="162" t="s">
        <v>105</v>
      </c>
      <c r="C178" s="180" t="s">
        <v>106</v>
      </c>
      <c r="D178" s="163"/>
      <c r="E178" s="164"/>
      <c r="F178" s="165"/>
      <c r="G178" s="166">
        <f>SUMIF(AG179:AG182,"&lt;&gt;NOR",G179:G182)</f>
        <v>0</v>
      </c>
      <c r="H178" s="160"/>
      <c r="I178" s="160">
        <f>SUM(I179:I182)</f>
        <v>0</v>
      </c>
      <c r="J178" s="160"/>
      <c r="K178" s="160">
        <f>SUM(K179:K182)</f>
        <v>0</v>
      </c>
      <c r="L178" s="160"/>
      <c r="M178" s="160">
        <f>SUM(M179:M182)</f>
        <v>0</v>
      </c>
      <c r="N178" s="160"/>
      <c r="O178" s="160">
        <f>SUM(O179:O182)</f>
        <v>1.58</v>
      </c>
      <c r="P178" s="160"/>
      <c r="Q178" s="160">
        <f>SUM(Q179:Q182)</f>
        <v>0</v>
      </c>
      <c r="R178" s="160"/>
      <c r="S178" s="160"/>
      <c r="T178" s="160"/>
      <c r="U178" s="160"/>
      <c r="V178" s="160">
        <f>SUM(V179:V182)</f>
        <v>234.51</v>
      </c>
      <c r="W178" s="160"/>
      <c r="X178" s="160"/>
      <c r="AG178" t="s">
        <v>152</v>
      </c>
    </row>
    <row r="179" spans="1:60" outlineLevel="1" x14ac:dyDescent="0.2">
      <c r="A179" s="173">
        <v>147</v>
      </c>
      <c r="B179" s="174" t="s">
        <v>464</v>
      </c>
      <c r="C179" s="181" t="s">
        <v>465</v>
      </c>
      <c r="D179" s="175" t="s">
        <v>177</v>
      </c>
      <c r="E179" s="176">
        <v>233.34</v>
      </c>
      <c r="F179" s="177"/>
      <c r="G179" s="178">
        <f>ROUND(E179*F179,2)</f>
        <v>0</v>
      </c>
      <c r="H179" s="159"/>
      <c r="I179" s="158">
        <f>ROUND(E179*H179,2)</f>
        <v>0</v>
      </c>
      <c r="J179" s="159"/>
      <c r="K179" s="158">
        <f>ROUND(E179*J179,2)</f>
        <v>0</v>
      </c>
      <c r="L179" s="158">
        <v>21</v>
      </c>
      <c r="M179" s="158">
        <f>G179*(1+L179/100)</f>
        <v>0</v>
      </c>
      <c r="N179" s="158">
        <v>2.6700000000000001E-3</v>
      </c>
      <c r="O179" s="158">
        <f>ROUND(E179*N179,2)</f>
        <v>0.62</v>
      </c>
      <c r="P179" s="158">
        <v>0</v>
      </c>
      <c r="Q179" s="158">
        <f>ROUND(E179*P179,2)</f>
        <v>0</v>
      </c>
      <c r="R179" s="158"/>
      <c r="S179" s="158" t="s">
        <v>156</v>
      </c>
      <c r="T179" s="158" t="s">
        <v>156</v>
      </c>
      <c r="U179" s="158">
        <v>0.52</v>
      </c>
      <c r="V179" s="158">
        <f>ROUND(E179*U179,2)</f>
        <v>121.34</v>
      </c>
      <c r="W179" s="158"/>
      <c r="X179" s="158" t="s">
        <v>157</v>
      </c>
      <c r="Y179" s="151"/>
      <c r="Z179" s="151"/>
      <c r="AA179" s="151"/>
      <c r="AB179" s="151"/>
      <c r="AC179" s="151"/>
      <c r="AD179" s="151"/>
      <c r="AE179" s="151"/>
      <c r="AF179" s="151"/>
      <c r="AG179" s="151" t="s">
        <v>158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73">
        <v>148</v>
      </c>
      <c r="B180" s="174" t="s">
        <v>466</v>
      </c>
      <c r="C180" s="181" t="s">
        <v>467</v>
      </c>
      <c r="D180" s="175" t="s">
        <v>177</v>
      </c>
      <c r="E180" s="176">
        <v>233.34</v>
      </c>
      <c r="F180" s="177"/>
      <c r="G180" s="178">
        <f>ROUND(E180*F180,2)</f>
        <v>0</v>
      </c>
      <c r="H180" s="159"/>
      <c r="I180" s="158">
        <f>ROUND(E180*H180,2)</f>
        <v>0</v>
      </c>
      <c r="J180" s="159"/>
      <c r="K180" s="158">
        <f>ROUND(E180*J180,2)</f>
        <v>0</v>
      </c>
      <c r="L180" s="158">
        <v>21</v>
      </c>
      <c r="M180" s="158">
        <f>G180*(1+L180/100)</f>
        <v>0</v>
      </c>
      <c r="N180" s="158">
        <v>4.1000000000000003E-3</v>
      </c>
      <c r="O180" s="158">
        <f>ROUND(E180*N180,2)</f>
        <v>0.96</v>
      </c>
      <c r="P180" s="158">
        <v>0</v>
      </c>
      <c r="Q180" s="158">
        <f>ROUND(E180*P180,2)</f>
        <v>0</v>
      </c>
      <c r="R180" s="158"/>
      <c r="S180" s="158" t="s">
        <v>156</v>
      </c>
      <c r="T180" s="158" t="s">
        <v>156</v>
      </c>
      <c r="U180" s="158">
        <v>0.48499999999999999</v>
      </c>
      <c r="V180" s="158">
        <f>ROUND(E180*U180,2)</f>
        <v>113.17</v>
      </c>
      <c r="W180" s="158"/>
      <c r="X180" s="158" t="s">
        <v>157</v>
      </c>
      <c r="Y180" s="151"/>
      <c r="Z180" s="151"/>
      <c r="AA180" s="151"/>
      <c r="AB180" s="151"/>
      <c r="AC180" s="151"/>
      <c r="AD180" s="151"/>
      <c r="AE180" s="151"/>
      <c r="AF180" s="151"/>
      <c r="AG180" s="151" t="s">
        <v>158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73">
        <v>149</v>
      </c>
      <c r="B181" s="174" t="s">
        <v>468</v>
      </c>
      <c r="C181" s="181" t="s">
        <v>469</v>
      </c>
      <c r="D181" s="175" t="s">
        <v>264</v>
      </c>
      <c r="E181" s="176">
        <v>1</v>
      </c>
      <c r="F181" s="177"/>
      <c r="G181" s="178">
        <f>ROUND(E181*F181,2)</f>
        <v>0</v>
      </c>
      <c r="H181" s="159"/>
      <c r="I181" s="158">
        <f>ROUND(E181*H181,2)</f>
        <v>0</v>
      </c>
      <c r="J181" s="159"/>
      <c r="K181" s="158">
        <f>ROUND(E181*J181,2)</f>
        <v>0</v>
      </c>
      <c r="L181" s="158">
        <v>21</v>
      </c>
      <c r="M181" s="158">
        <f>G181*(1+L181/100)</f>
        <v>0</v>
      </c>
      <c r="N181" s="158">
        <v>0</v>
      </c>
      <c r="O181" s="158">
        <f>ROUND(E181*N181,2)</f>
        <v>0</v>
      </c>
      <c r="P181" s="158">
        <v>0</v>
      </c>
      <c r="Q181" s="158">
        <f>ROUND(E181*P181,2)</f>
        <v>0</v>
      </c>
      <c r="R181" s="158"/>
      <c r="S181" s="158" t="s">
        <v>265</v>
      </c>
      <c r="T181" s="158" t="s">
        <v>266</v>
      </c>
      <c r="U181" s="158">
        <v>0</v>
      </c>
      <c r="V181" s="158">
        <f>ROUND(E181*U181,2)</f>
        <v>0</v>
      </c>
      <c r="W181" s="158"/>
      <c r="X181" s="158" t="s">
        <v>157</v>
      </c>
      <c r="Y181" s="151"/>
      <c r="Z181" s="151"/>
      <c r="AA181" s="151"/>
      <c r="AB181" s="151"/>
      <c r="AC181" s="151"/>
      <c r="AD181" s="151"/>
      <c r="AE181" s="151"/>
      <c r="AF181" s="151"/>
      <c r="AG181" s="151" t="s">
        <v>158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73">
        <v>150</v>
      </c>
      <c r="B182" s="174" t="s">
        <v>470</v>
      </c>
      <c r="C182" s="181" t="s">
        <v>471</v>
      </c>
      <c r="D182" s="175" t="s">
        <v>264</v>
      </c>
      <c r="E182" s="176">
        <v>5</v>
      </c>
      <c r="F182" s="177"/>
      <c r="G182" s="178">
        <f>ROUND(E182*F182,2)</f>
        <v>0</v>
      </c>
      <c r="H182" s="159"/>
      <c r="I182" s="158">
        <f>ROUND(E182*H182,2)</f>
        <v>0</v>
      </c>
      <c r="J182" s="159"/>
      <c r="K182" s="158">
        <f>ROUND(E182*J182,2)</f>
        <v>0</v>
      </c>
      <c r="L182" s="158">
        <v>21</v>
      </c>
      <c r="M182" s="158">
        <f>G182*(1+L182/100)</f>
        <v>0</v>
      </c>
      <c r="N182" s="158">
        <v>0</v>
      </c>
      <c r="O182" s="158">
        <f>ROUND(E182*N182,2)</f>
        <v>0</v>
      </c>
      <c r="P182" s="158">
        <v>0</v>
      </c>
      <c r="Q182" s="158">
        <f>ROUND(E182*P182,2)</f>
        <v>0</v>
      </c>
      <c r="R182" s="158"/>
      <c r="S182" s="158" t="s">
        <v>265</v>
      </c>
      <c r="T182" s="158" t="s">
        <v>266</v>
      </c>
      <c r="U182" s="158">
        <v>0</v>
      </c>
      <c r="V182" s="158">
        <f>ROUND(E182*U182,2)</f>
        <v>0</v>
      </c>
      <c r="W182" s="158"/>
      <c r="X182" s="158" t="s">
        <v>157</v>
      </c>
      <c r="Y182" s="151"/>
      <c r="Z182" s="151"/>
      <c r="AA182" s="151"/>
      <c r="AB182" s="151"/>
      <c r="AC182" s="151"/>
      <c r="AD182" s="151"/>
      <c r="AE182" s="151"/>
      <c r="AF182" s="151"/>
      <c r="AG182" s="151" t="s">
        <v>158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x14ac:dyDescent="0.2">
      <c r="A183" s="161" t="s">
        <v>151</v>
      </c>
      <c r="B183" s="162" t="s">
        <v>107</v>
      </c>
      <c r="C183" s="180" t="s">
        <v>108</v>
      </c>
      <c r="D183" s="163"/>
      <c r="E183" s="164"/>
      <c r="F183" s="165"/>
      <c r="G183" s="166">
        <f>SUMIF(AG184:AG184,"&lt;&gt;NOR",G184:G184)</f>
        <v>0</v>
      </c>
      <c r="H183" s="160"/>
      <c r="I183" s="160">
        <f>SUM(I184:I184)</f>
        <v>0</v>
      </c>
      <c r="J183" s="160"/>
      <c r="K183" s="160">
        <f>SUM(K184:K184)</f>
        <v>0</v>
      </c>
      <c r="L183" s="160"/>
      <c r="M183" s="160">
        <f>SUM(M184:M184)</f>
        <v>0</v>
      </c>
      <c r="N183" s="160"/>
      <c r="O183" s="160">
        <f>SUM(O184:O184)</f>
        <v>7.23</v>
      </c>
      <c r="P183" s="160"/>
      <c r="Q183" s="160">
        <f>SUM(Q184:Q184)</f>
        <v>0</v>
      </c>
      <c r="R183" s="160"/>
      <c r="S183" s="160"/>
      <c r="T183" s="160"/>
      <c r="U183" s="160"/>
      <c r="V183" s="160">
        <f>SUM(V184:V184)</f>
        <v>126.22</v>
      </c>
      <c r="W183" s="160"/>
      <c r="X183" s="160"/>
      <c r="AG183" t="s">
        <v>152</v>
      </c>
    </row>
    <row r="184" spans="1:60" outlineLevel="1" x14ac:dyDescent="0.2">
      <c r="A184" s="173">
        <v>151</v>
      </c>
      <c r="B184" s="174" t="s">
        <v>472</v>
      </c>
      <c r="C184" s="181" t="s">
        <v>473</v>
      </c>
      <c r="D184" s="175" t="s">
        <v>177</v>
      </c>
      <c r="E184" s="176">
        <v>94.93</v>
      </c>
      <c r="F184" s="177"/>
      <c r="G184" s="178">
        <f>ROUND(E184*F184,2)</f>
        <v>0</v>
      </c>
      <c r="H184" s="159"/>
      <c r="I184" s="158">
        <f>ROUND(E184*H184,2)</f>
        <v>0</v>
      </c>
      <c r="J184" s="159"/>
      <c r="K184" s="158">
        <f>ROUND(E184*J184,2)</f>
        <v>0</v>
      </c>
      <c r="L184" s="158">
        <v>21</v>
      </c>
      <c r="M184" s="158">
        <f>G184*(1+L184/100)</f>
        <v>0</v>
      </c>
      <c r="N184" s="158">
        <v>7.6139999999999999E-2</v>
      </c>
      <c r="O184" s="158">
        <f>ROUND(E184*N184,2)</f>
        <v>7.23</v>
      </c>
      <c r="P184" s="158">
        <v>0</v>
      </c>
      <c r="Q184" s="158">
        <f>ROUND(E184*P184,2)</f>
        <v>0</v>
      </c>
      <c r="R184" s="158"/>
      <c r="S184" s="158" t="s">
        <v>156</v>
      </c>
      <c r="T184" s="158" t="s">
        <v>156</v>
      </c>
      <c r="U184" s="158">
        <v>1.32961</v>
      </c>
      <c r="V184" s="158">
        <f>ROUND(E184*U184,2)</f>
        <v>126.22</v>
      </c>
      <c r="W184" s="158"/>
      <c r="X184" s="158" t="s">
        <v>271</v>
      </c>
      <c r="Y184" s="151"/>
      <c r="Z184" s="151"/>
      <c r="AA184" s="151"/>
      <c r="AB184" s="151"/>
      <c r="AC184" s="151"/>
      <c r="AD184" s="151"/>
      <c r="AE184" s="151"/>
      <c r="AF184" s="151"/>
      <c r="AG184" s="151" t="s">
        <v>272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x14ac:dyDescent="0.2">
      <c r="A185" s="161" t="s">
        <v>151</v>
      </c>
      <c r="B185" s="162" t="s">
        <v>109</v>
      </c>
      <c r="C185" s="180" t="s">
        <v>110</v>
      </c>
      <c r="D185" s="163"/>
      <c r="E185" s="164"/>
      <c r="F185" s="165"/>
      <c r="G185" s="166">
        <f>SUMIF(AG186:AG192,"&lt;&gt;NOR",G186:G192)</f>
        <v>0</v>
      </c>
      <c r="H185" s="160"/>
      <c r="I185" s="160">
        <f>SUM(I186:I192)</f>
        <v>0</v>
      </c>
      <c r="J185" s="160"/>
      <c r="K185" s="160">
        <f>SUM(K186:K192)</f>
        <v>0</v>
      </c>
      <c r="L185" s="160"/>
      <c r="M185" s="160">
        <f>SUM(M186:M192)</f>
        <v>0</v>
      </c>
      <c r="N185" s="160"/>
      <c r="O185" s="160">
        <f>SUM(O186:O192)</f>
        <v>1.8800000000000001</v>
      </c>
      <c r="P185" s="160"/>
      <c r="Q185" s="160">
        <f>SUM(Q186:Q192)</f>
        <v>0</v>
      </c>
      <c r="R185" s="160"/>
      <c r="S185" s="160"/>
      <c r="T185" s="160"/>
      <c r="U185" s="160"/>
      <c r="V185" s="160">
        <f>SUM(V186:V192)</f>
        <v>226.85</v>
      </c>
      <c r="W185" s="160"/>
      <c r="X185" s="160"/>
      <c r="AG185" t="s">
        <v>152</v>
      </c>
    </row>
    <row r="186" spans="1:60" outlineLevel="1" x14ac:dyDescent="0.2">
      <c r="A186" s="173">
        <v>152</v>
      </c>
      <c r="B186" s="174" t="s">
        <v>474</v>
      </c>
      <c r="C186" s="181" t="s">
        <v>475</v>
      </c>
      <c r="D186" s="175" t="s">
        <v>177</v>
      </c>
      <c r="E186" s="176">
        <v>164.76</v>
      </c>
      <c r="F186" s="177"/>
      <c r="G186" s="178">
        <f t="shared" ref="G186:G192" si="70">ROUND(E186*F186,2)</f>
        <v>0</v>
      </c>
      <c r="H186" s="159"/>
      <c r="I186" s="158">
        <f t="shared" ref="I186:I192" si="71">ROUND(E186*H186,2)</f>
        <v>0</v>
      </c>
      <c r="J186" s="159"/>
      <c r="K186" s="158">
        <f t="shared" ref="K186:K192" si="72">ROUND(E186*J186,2)</f>
        <v>0</v>
      </c>
      <c r="L186" s="158">
        <v>21</v>
      </c>
      <c r="M186" s="158">
        <f t="shared" ref="M186:M192" si="73">G186*(1+L186/100)</f>
        <v>0</v>
      </c>
      <c r="N186" s="158">
        <v>3.5E-4</v>
      </c>
      <c r="O186" s="158">
        <f t="shared" ref="O186:O192" si="74">ROUND(E186*N186,2)</f>
        <v>0.06</v>
      </c>
      <c r="P186" s="158">
        <v>0</v>
      </c>
      <c r="Q186" s="158">
        <f t="shared" ref="Q186:Q192" si="75">ROUND(E186*P186,2)</f>
        <v>0</v>
      </c>
      <c r="R186" s="158"/>
      <c r="S186" s="158" t="s">
        <v>156</v>
      </c>
      <c r="T186" s="158" t="s">
        <v>156</v>
      </c>
      <c r="U186" s="158">
        <v>7.0000000000000007E-2</v>
      </c>
      <c r="V186" s="158">
        <f t="shared" ref="V186:V192" si="76">ROUND(E186*U186,2)</f>
        <v>11.53</v>
      </c>
      <c r="W186" s="158"/>
      <c r="X186" s="158" t="s">
        <v>157</v>
      </c>
      <c r="Y186" s="151"/>
      <c r="Z186" s="151"/>
      <c r="AA186" s="151"/>
      <c r="AB186" s="151"/>
      <c r="AC186" s="151"/>
      <c r="AD186" s="151"/>
      <c r="AE186" s="151"/>
      <c r="AF186" s="151"/>
      <c r="AG186" s="151" t="s">
        <v>158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73">
        <v>153</v>
      </c>
      <c r="B187" s="174" t="s">
        <v>476</v>
      </c>
      <c r="C187" s="181" t="s">
        <v>477</v>
      </c>
      <c r="D187" s="175" t="s">
        <v>280</v>
      </c>
      <c r="E187" s="176">
        <v>104.99</v>
      </c>
      <c r="F187" s="177"/>
      <c r="G187" s="178">
        <f t="shared" si="70"/>
        <v>0</v>
      </c>
      <c r="H187" s="159"/>
      <c r="I187" s="158">
        <f t="shared" si="71"/>
        <v>0</v>
      </c>
      <c r="J187" s="159"/>
      <c r="K187" s="158">
        <f t="shared" si="72"/>
        <v>0</v>
      </c>
      <c r="L187" s="158">
        <v>21</v>
      </c>
      <c r="M187" s="158">
        <f t="shared" si="73"/>
        <v>0</v>
      </c>
      <c r="N187" s="158">
        <v>6.0000000000000002E-5</v>
      </c>
      <c r="O187" s="158">
        <f t="shared" si="74"/>
        <v>0.01</v>
      </c>
      <c r="P187" s="158">
        <v>0</v>
      </c>
      <c r="Q187" s="158">
        <f t="shared" si="75"/>
        <v>0</v>
      </c>
      <c r="R187" s="158"/>
      <c r="S187" s="158" t="s">
        <v>156</v>
      </c>
      <c r="T187" s="158" t="s">
        <v>156</v>
      </c>
      <c r="U187" s="158">
        <v>0.152</v>
      </c>
      <c r="V187" s="158">
        <f t="shared" si="76"/>
        <v>15.96</v>
      </c>
      <c r="W187" s="158"/>
      <c r="X187" s="158" t="s">
        <v>157</v>
      </c>
      <c r="Y187" s="151"/>
      <c r="Z187" s="151"/>
      <c r="AA187" s="151"/>
      <c r="AB187" s="151"/>
      <c r="AC187" s="151"/>
      <c r="AD187" s="151"/>
      <c r="AE187" s="151"/>
      <c r="AF187" s="151"/>
      <c r="AG187" s="151" t="s">
        <v>158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73">
        <v>154</v>
      </c>
      <c r="B188" s="174" t="s">
        <v>478</v>
      </c>
      <c r="C188" s="181" t="s">
        <v>479</v>
      </c>
      <c r="D188" s="175" t="s">
        <v>280</v>
      </c>
      <c r="E188" s="176">
        <v>7.6</v>
      </c>
      <c r="F188" s="177"/>
      <c r="G188" s="178">
        <f t="shared" si="70"/>
        <v>0</v>
      </c>
      <c r="H188" s="159"/>
      <c r="I188" s="158">
        <f t="shared" si="71"/>
        <v>0</v>
      </c>
      <c r="J188" s="159"/>
      <c r="K188" s="158">
        <f t="shared" si="72"/>
        <v>0</v>
      </c>
      <c r="L188" s="158">
        <v>21</v>
      </c>
      <c r="M188" s="158">
        <f t="shared" si="73"/>
        <v>0</v>
      </c>
      <c r="N188" s="158">
        <v>7.3999999999999999E-4</v>
      </c>
      <c r="O188" s="158">
        <f t="shared" si="74"/>
        <v>0.01</v>
      </c>
      <c r="P188" s="158">
        <v>0</v>
      </c>
      <c r="Q188" s="158">
        <f t="shared" si="75"/>
        <v>0</v>
      </c>
      <c r="R188" s="158"/>
      <c r="S188" s="158" t="s">
        <v>156</v>
      </c>
      <c r="T188" s="158" t="s">
        <v>156</v>
      </c>
      <c r="U188" s="158">
        <v>0.152</v>
      </c>
      <c r="V188" s="158">
        <f t="shared" si="76"/>
        <v>1.1599999999999999</v>
      </c>
      <c r="W188" s="158"/>
      <c r="X188" s="158" t="s">
        <v>157</v>
      </c>
      <c r="Y188" s="151"/>
      <c r="Z188" s="151"/>
      <c r="AA188" s="151"/>
      <c r="AB188" s="151"/>
      <c r="AC188" s="151"/>
      <c r="AD188" s="151"/>
      <c r="AE188" s="151"/>
      <c r="AF188" s="151"/>
      <c r="AG188" s="151" t="s">
        <v>158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ht="22.5" outlineLevel="1" x14ac:dyDescent="0.2">
      <c r="A189" s="173">
        <v>155</v>
      </c>
      <c r="B189" s="174" t="s">
        <v>480</v>
      </c>
      <c r="C189" s="181" t="s">
        <v>481</v>
      </c>
      <c r="D189" s="175" t="s">
        <v>177</v>
      </c>
      <c r="E189" s="176">
        <v>238.04</v>
      </c>
      <c r="F189" s="177"/>
      <c r="G189" s="178">
        <f t="shared" si="70"/>
        <v>0</v>
      </c>
      <c r="H189" s="159"/>
      <c r="I189" s="158">
        <f t="shared" si="71"/>
        <v>0</v>
      </c>
      <c r="J189" s="159"/>
      <c r="K189" s="158">
        <f t="shared" si="72"/>
        <v>0</v>
      </c>
      <c r="L189" s="158">
        <v>21</v>
      </c>
      <c r="M189" s="158">
        <f t="shared" si="73"/>
        <v>0</v>
      </c>
      <c r="N189" s="158">
        <v>4.0699999999999998E-3</v>
      </c>
      <c r="O189" s="158">
        <f t="shared" si="74"/>
        <v>0.97</v>
      </c>
      <c r="P189" s="158">
        <v>0</v>
      </c>
      <c r="Q189" s="158">
        <f t="shared" si="75"/>
        <v>0</v>
      </c>
      <c r="R189" s="158"/>
      <c r="S189" s="158" t="s">
        <v>156</v>
      </c>
      <c r="T189" s="158" t="s">
        <v>156</v>
      </c>
      <c r="U189" s="158">
        <v>0.45</v>
      </c>
      <c r="V189" s="158">
        <f t="shared" si="76"/>
        <v>107.12</v>
      </c>
      <c r="W189" s="158"/>
      <c r="X189" s="158" t="s">
        <v>157</v>
      </c>
      <c r="Y189" s="151"/>
      <c r="Z189" s="151"/>
      <c r="AA189" s="151"/>
      <c r="AB189" s="151"/>
      <c r="AC189" s="151"/>
      <c r="AD189" s="151"/>
      <c r="AE189" s="151"/>
      <c r="AF189" s="151"/>
      <c r="AG189" s="151" t="s">
        <v>158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">
      <c r="A190" s="173">
        <v>156</v>
      </c>
      <c r="B190" s="174" t="s">
        <v>482</v>
      </c>
      <c r="C190" s="181" t="s">
        <v>483</v>
      </c>
      <c r="D190" s="175" t="s">
        <v>177</v>
      </c>
      <c r="E190" s="176">
        <v>268.97000000000003</v>
      </c>
      <c r="F190" s="177"/>
      <c r="G190" s="178">
        <f t="shared" si="70"/>
        <v>0</v>
      </c>
      <c r="H190" s="159"/>
      <c r="I190" s="158">
        <f t="shared" si="71"/>
        <v>0</v>
      </c>
      <c r="J190" s="159"/>
      <c r="K190" s="158">
        <f t="shared" si="72"/>
        <v>0</v>
      </c>
      <c r="L190" s="158">
        <v>21</v>
      </c>
      <c r="M190" s="158">
        <f t="shared" si="73"/>
        <v>0</v>
      </c>
      <c r="N190" s="158">
        <v>3.0000000000000001E-3</v>
      </c>
      <c r="O190" s="158">
        <f t="shared" si="74"/>
        <v>0.81</v>
      </c>
      <c r="P190" s="158">
        <v>0</v>
      </c>
      <c r="Q190" s="158">
        <f t="shared" si="75"/>
        <v>0</v>
      </c>
      <c r="R190" s="158"/>
      <c r="S190" s="158" t="s">
        <v>156</v>
      </c>
      <c r="T190" s="158" t="s">
        <v>156</v>
      </c>
      <c r="U190" s="158">
        <v>0.32200000000000001</v>
      </c>
      <c r="V190" s="158">
        <f t="shared" si="76"/>
        <v>86.61</v>
      </c>
      <c r="W190" s="158"/>
      <c r="X190" s="158" t="s">
        <v>157</v>
      </c>
      <c r="Y190" s="151"/>
      <c r="Z190" s="151"/>
      <c r="AA190" s="151"/>
      <c r="AB190" s="151"/>
      <c r="AC190" s="151"/>
      <c r="AD190" s="151"/>
      <c r="AE190" s="151"/>
      <c r="AF190" s="151"/>
      <c r="AG190" s="151" t="s">
        <v>158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73">
        <v>157</v>
      </c>
      <c r="B191" s="174" t="s">
        <v>484</v>
      </c>
      <c r="C191" s="181" t="s">
        <v>485</v>
      </c>
      <c r="D191" s="175" t="s">
        <v>280</v>
      </c>
      <c r="E191" s="176">
        <v>104.99</v>
      </c>
      <c r="F191" s="177"/>
      <c r="G191" s="178">
        <f t="shared" si="70"/>
        <v>0</v>
      </c>
      <c r="H191" s="159"/>
      <c r="I191" s="158">
        <f t="shared" si="71"/>
        <v>0</v>
      </c>
      <c r="J191" s="159"/>
      <c r="K191" s="158">
        <f t="shared" si="72"/>
        <v>0</v>
      </c>
      <c r="L191" s="158">
        <v>21</v>
      </c>
      <c r="M191" s="158">
        <f t="shared" si="73"/>
        <v>0</v>
      </c>
      <c r="N191" s="158">
        <v>1.4999999999999999E-4</v>
      </c>
      <c r="O191" s="158">
        <f t="shared" si="74"/>
        <v>0.02</v>
      </c>
      <c r="P191" s="158">
        <v>0</v>
      </c>
      <c r="Q191" s="158">
        <f t="shared" si="75"/>
        <v>0</v>
      </c>
      <c r="R191" s="158" t="s">
        <v>308</v>
      </c>
      <c r="S191" s="158" t="s">
        <v>156</v>
      </c>
      <c r="T191" s="158" t="s">
        <v>156</v>
      </c>
      <c r="U191" s="158">
        <v>0</v>
      </c>
      <c r="V191" s="158">
        <f t="shared" si="76"/>
        <v>0</v>
      </c>
      <c r="W191" s="158"/>
      <c r="X191" s="158" t="s">
        <v>310</v>
      </c>
      <c r="Y191" s="151"/>
      <c r="Z191" s="151"/>
      <c r="AA191" s="151"/>
      <c r="AB191" s="151"/>
      <c r="AC191" s="151"/>
      <c r="AD191" s="151"/>
      <c r="AE191" s="151"/>
      <c r="AF191" s="151"/>
      <c r="AG191" s="151" t="s">
        <v>311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73">
        <v>158</v>
      </c>
      <c r="B192" s="174" t="s">
        <v>486</v>
      </c>
      <c r="C192" s="181" t="s">
        <v>487</v>
      </c>
      <c r="D192" s="175" t="s">
        <v>188</v>
      </c>
      <c r="E192" s="176">
        <v>1.86107</v>
      </c>
      <c r="F192" s="177"/>
      <c r="G192" s="178">
        <f t="shared" si="70"/>
        <v>0</v>
      </c>
      <c r="H192" s="159"/>
      <c r="I192" s="158">
        <f t="shared" si="71"/>
        <v>0</v>
      </c>
      <c r="J192" s="159"/>
      <c r="K192" s="158">
        <f t="shared" si="72"/>
        <v>0</v>
      </c>
      <c r="L192" s="158">
        <v>21</v>
      </c>
      <c r="M192" s="158">
        <f t="shared" si="73"/>
        <v>0</v>
      </c>
      <c r="N192" s="158">
        <v>0</v>
      </c>
      <c r="O192" s="158">
        <f t="shared" si="74"/>
        <v>0</v>
      </c>
      <c r="P192" s="158">
        <v>0</v>
      </c>
      <c r="Q192" s="158">
        <f t="shared" si="75"/>
        <v>0</v>
      </c>
      <c r="R192" s="158"/>
      <c r="S192" s="158" t="s">
        <v>156</v>
      </c>
      <c r="T192" s="158" t="s">
        <v>156</v>
      </c>
      <c r="U192" s="158">
        <v>2.4009999999999998</v>
      </c>
      <c r="V192" s="158">
        <f t="shared" si="76"/>
        <v>4.47</v>
      </c>
      <c r="W192" s="158"/>
      <c r="X192" s="158" t="s">
        <v>367</v>
      </c>
      <c r="Y192" s="151"/>
      <c r="Z192" s="151"/>
      <c r="AA192" s="151"/>
      <c r="AB192" s="151"/>
      <c r="AC192" s="151"/>
      <c r="AD192" s="151"/>
      <c r="AE192" s="151"/>
      <c r="AF192" s="151"/>
      <c r="AG192" s="151" t="s">
        <v>368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x14ac:dyDescent="0.2">
      <c r="A193" s="161" t="s">
        <v>151</v>
      </c>
      <c r="B193" s="162" t="s">
        <v>111</v>
      </c>
      <c r="C193" s="180" t="s">
        <v>112</v>
      </c>
      <c r="D193" s="163"/>
      <c r="E193" s="164"/>
      <c r="F193" s="165"/>
      <c r="G193" s="166">
        <f>SUMIF(AG194:AG194,"&lt;&gt;NOR",G194:G194)</f>
        <v>0</v>
      </c>
      <c r="H193" s="160"/>
      <c r="I193" s="160">
        <f>SUM(I194:I194)</f>
        <v>0</v>
      </c>
      <c r="J193" s="160"/>
      <c r="K193" s="160">
        <f>SUM(K194:K194)</f>
        <v>0</v>
      </c>
      <c r="L193" s="160"/>
      <c r="M193" s="160">
        <f>SUM(M194:M194)</f>
        <v>0</v>
      </c>
      <c r="N193" s="160"/>
      <c r="O193" s="160">
        <f>SUM(O194:O194)</f>
        <v>16.059999999999999</v>
      </c>
      <c r="P193" s="160"/>
      <c r="Q193" s="160">
        <f>SUM(Q194:Q194)</f>
        <v>0</v>
      </c>
      <c r="R193" s="160"/>
      <c r="S193" s="160"/>
      <c r="T193" s="160"/>
      <c r="U193" s="160"/>
      <c r="V193" s="160">
        <f>SUM(V194:V194)</f>
        <v>345.87</v>
      </c>
      <c r="W193" s="160"/>
      <c r="X193" s="160"/>
      <c r="AG193" t="s">
        <v>152</v>
      </c>
    </row>
    <row r="194" spans="1:60" outlineLevel="1" x14ac:dyDescent="0.2">
      <c r="A194" s="173">
        <v>159</v>
      </c>
      <c r="B194" s="174" t="s">
        <v>488</v>
      </c>
      <c r="C194" s="181" t="s">
        <v>489</v>
      </c>
      <c r="D194" s="175" t="s">
        <v>177</v>
      </c>
      <c r="E194" s="176">
        <v>225.49379999999999</v>
      </c>
      <c r="F194" s="177"/>
      <c r="G194" s="178">
        <f>ROUND(E194*F194,2)</f>
        <v>0</v>
      </c>
      <c r="H194" s="159"/>
      <c r="I194" s="158">
        <f>ROUND(E194*H194,2)</f>
        <v>0</v>
      </c>
      <c r="J194" s="159"/>
      <c r="K194" s="158">
        <f>ROUND(E194*J194,2)</f>
        <v>0</v>
      </c>
      <c r="L194" s="158">
        <v>21</v>
      </c>
      <c r="M194" s="158">
        <f>G194*(1+L194/100)</f>
        <v>0</v>
      </c>
      <c r="N194" s="158">
        <v>7.1209999999999996E-2</v>
      </c>
      <c r="O194" s="158">
        <f>ROUND(E194*N194,2)</f>
        <v>16.059999999999999</v>
      </c>
      <c r="P194" s="158">
        <v>0</v>
      </c>
      <c r="Q194" s="158">
        <f>ROUND(E194*P194,2)</f>
        <v>0</v>
      </c>
      <c r="R194" s="158"/>
      <c r="S194" s="158" t="s">
        <v>156</v>
      </c>
      <c r="T194" s="158" t="s">
        <v>156</v>
      </c>
      <c r="U194" s="158">
        <v>1.53383</v>
      </c>
      <c r="V194" s="158">
        <f>ROUND(E194*U194,2)</f>
        <v>345.87</v>
      </c>
      <c r="W194" s="158"/>
      <c r="X194" s="158" t="s">
        <v>271</v>
      </c>
      <c r="Y194" s="151"/>
      <c r="Z194" s="151"/>
      <c r="AA194" s="151"/>
      <c r="AB194" s="151"/>
      <c r="AC194" s="151"/>
      <c r="AD194" s="151"/>
      <c r="AE194" s="151"/>
      <c r="AF194" s="151"/>
      <c r="AG194" s="151" t="s">
        <v>272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x14ac:dyDescent="0.2">
      <c r="A195" s="161" t="s">
        <v>151</v>
      </c>
      <c r="B195" s="162" t="s">
        <v>115</v>
      </c>
      <c r="C195" s="180" t="s">
        <v>116</v>
      </c>
      <c r="D195" s="163"/>
      <c r="E195" s="164"/>
      <c r="F195" s="165"/>
      <c r="G195" s="166">
        <f>SUMIF(AG196:AG196,"&lt;&gt;NOR",G196:G196)</f>
        <v>0</v>
      </c>
      <c r="H195" s="160"/>
      <c r="I195" s="160">
        <f>SUM(I196:I196)</f>
        <v>0</v>
      </c>
      <c r="J195" s="160"/>
      <c r="K195" s="160">
        <f>SUM(K196:K196)</f>
        <v>0</v>
      </c>
      <c r="L195" s="160"/>
      <c r="M195" s="160">
        <f>SUM(M196:M196)</f>
        <v>0</v>
      </c>
      <c r="N195" s="160"/>
      <c r="O195" s="160">
        <f>SUM(O196:O196)</f>
        <v>0.13</v>
      </c>
      <c r="P195" s="160"/>
      <c r="Q195" s="160">
        <f>SUM(Q196:Q196)</f>
        <v>0</v>
      </c>
      <c r="R195" s="160"/>
      <c r="S195" s="160"/>
      <c r="T195" s="160"/>
      <c r="U195" s="160"/>
      <c r="V195" s="160">
        <f>SUM(V196:V196)</f>
        <v>89.75</v>
      </c>
      <c r="W195" s="160"/>
      <c r="X195" s="160"/>
      <c r="AG195" t="s">
        <v>152</v>
      </c>
    </row>
    <row r="196" spans="1:60" outlineLevel="1" x14ac:dyDescent="0.2">
      <c r="A196" s="173">
        <v>160</v>
      </c>
      <c r="B196" s="174" t="s">
        <v>490</v>
      </c>
      <c r="C196" s="181" t="s">
        <v>491</v>
      </c>
      <c r="D196" s="175" t="s">
        <v>177</v>
      </c>
      <c r="E196" s="176">
        <v>823.25975000000005</v>
      </c>
      <c r="F196" s="177"/>
      <c r="G196" s="178">
        <f>ROUND(E196*F196,2)</f>
        <v>0</v>
      </c>
      <c r="H196" s="159"/>
      <c r="I196" s="158">
        <f>ROUND(E196*H196,2)</f>
        <v>0</v>
      </c>
      <c r="J196" s="159"/>
      <c r="K196" s="158">
        <f>ROUND(E196*J196,2)</f>
        <v>0</v>
      </c>
      <c r="L196" s="158">
        <v>21</v>
      </c>
      <c r="M196" s="158">
        <f>G196*(1+L196/100)</f>
        <v>0</v>
      </c>
      <c r="N196" s="158">
        <v>1.6000000000000001E-4</v>
      </c>
      <c r="O196" s="158">
        <f>ROUND(E196*N196,2)</f>
        <v>0.13</v>
      </c>
      <c r="P196" s="158">
        <v>0</v>
      </c>
      <c r="Q196" s="158">
        <f>ROUND(E196*P196,2)</f>
        <v>0</v>
      </c>
      <c r="R196" s="158"/>
      <c r="S196" s="158" t="s">
        <v>156</v>
      </c>
      <c r="T196" s="158" t="s">
        <v>156</v>
      </c>
      <c r="U196" s="158">
        <v>0.10902000000000001</v>
      </c>
      <c r="V196" s="158">
        <f>ROUND(E196*U196,2)</f>
        <v>89.75</v>
      </c>
      <c r="W196" s="158"/>
      <c r="X196" s="158" t="s">
        <v>157</v>
      </c>
      <c r="Y196" s="151"/>
      <c r="Z196" s="151"/>
      <c r="AA196" s="151"/>
      <c r="AB196" s="151"/>
      <c r="AC196" s="151"/>
      <c r="AD196" s="151"/>
      <c r="AE196" s="151"/>
      <c r="AF196" s="151"/>
      <c r="AG196" s="151" t="s">
        <v>158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x14ac:dyDescent="0.2">
      <c r="A197" s="161" t="s">
        <v>151</v>
      </c>
      <c r="B197" s="162" t="s">
        <v>117</v>
      </c>
      <c r="C197" s="180" t="s">
        <v>118</v>
      </c>
      <c r="D197" s="163"/>
      <c r="E197" s="164"/>
      <c r="F197" s="165"/>
      <c r="G197" s="166">
        <f>SUMIF(AG198:AG206,"&lt;&gt;NOR",G198:G206)</f>
        <v>0</v>
      </c>
      <c r="H197" s="160"/>
      <c r="I197" s="160">
        <f>SUM(I198:I206)</f>
        <v>0</v>
      </c>
      <c r="J197" s="160"/>
      <c r="K197" s="160">
        <f>SUM(K198:K206)</f>
        <v>0</v>
      </c>
      <c r="L197" s="160"/>
      <c r="M197" s="160">
        <f>SUM(M198:M206)</f>
        <v>0</v>
      </c>
      <c r="N197" s="160"/>
      <c r="O197" s="160">
        <f>SUM(O198:O206)</f>
        <v>0</v>
      </c>
      <c r="P197" s="160"/>
      <c r="Q197" s="160">
        <f>SUM(Q198:Q206)</f>
        <v>0</v>
      </c>
      <c r="R197" s="160"/>
      <c r="S197" s="160"/>
      <c r="T197" s="160"/>
      <c r="U197" s="160"/>
      <c r="V197" s="160">
        <f>SUM(V198:V206)</f>
        <v>0</v>
      </c>
      <c r="W197" s="160"/>
      <c r="X197" s="160"/>
      <c r="AG197" t="s">
        <v>152</v>
      </c>
    </row>
    <row r="198" spans="1:60" outlineLevel="1" x14ac:dyDescent="0.2">
      <c r="A198" s="173">
        <v>161</v>
      </c>
      <c r="B198" s="174" t="s">
        <v>52</v>
      </c>
      <c r="C198" s="181" t="s">
        <v>492</v>
      </c>
      <c r="D198" s="175" t="s">
        <v>264</v>
      </c>
      <c r="E198" s="176">
        <v>1</v>
      </c>
      <c r="F198" s="177"/>
      <c r="G198" s="178">
        <f t="shared" ref="G198:G206" si="77">ROUND(E198*F198,2)</f>
        <v>0</v>
      </c>
      <c r="H198" s="159"/>
      <c r="I198" s="158">
        <f t="shared" ref="I198:I206" si="78">ROUND(E198*H198,2)</f>
        <v>0</v>
      </c>
      <c r="J198" s="159"/>
      <c r="K198" s="158">
        <f t="shared" ref="K198:K206" si="79">ROUND(E198*J198,2)</f>
        <v>0</v>
      </c>
      <c r="L198" s="158">
        <v>21</v>
      </c>
      <c r="M198" s="158">
        <f t="shared" ref="M198:M206" si="80">G198*(1+L198/100)</f>
        <v>0</v>
      </c>
      <c r="N198" s="158">
        <v>0</v>
      </c>
      <c r="O198" s="158">
        <f t="shared" ref="O198:O206" si="81">ROUND(E198*N198,2)</f>
        <v>0</v>
      </c>
      <c r="P198" s="158">
        <v>0</v>
      </c>
      <c r="Q198" s="158">
        <f t="shared" ref="Q198:Q206" si="82">ROUND(E198*P198,2)</f>
        <v>0</v>
      </c>
      <c r="R198" s="158"/>
      <c r="S198" s="158" t="s">
        <v>265</v>
      </c>
      <c r="T198" s="158" t="s">
        <v>266</v>
      </c>
      <c r="U198" s="158">
        <v>0</v>
      </c>
      <c r="V198" s="158">
        <f t="shared" ref="V198:V206" si="83">ROUND(E198*U198,2)</f>
        <v>0</v>
      </c>
      <c r="W198" s="158"/>
      <c r="X198" s="158" t="s">
        <v>157</v>
      </c>
      <c r="Y198" s="151"/>
      <c r="Z198" s="151"/>
      <c r="AA198" s="151"/>
      <c r="AB198" s="151"/>
      <c r="AC198" s="151"/>
      <c r="AD198" s="151"/>
      <c r="AE198" s="151"/>
      <c r="AF198" s="151"/>
      <c r="AG198" s="151" t="s">
        <v>158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">
      <c r="A199" s="173">
        <v>162</v>
      </c>
      <c r="B199" s="174" t="s">
        <v>493</v>
      </c>
      <c r="C199" s="181" t="s">
        <v>494</v>
      </c>
      <c r="D199" s="175" t="s">
        <v>264</v>
      </c>
      <c r="E199" s="176">
        <v>2</v>
      </c>
      <c r="F199" s="177"/>
      <c r="G199" s="178">
        <f t="shared" si="77"/>
        <v>0</v>
      </c>
      <c r="H199" s="159"/>
      <c r="I199" s="158">
        <f t="shared" si="78"/>
        <v>0</v>
      </c>
      <c r="J199" s="159"/>
      <c r="K199" s="158">
        <f t="shared" si="79"/>
        <v>0</v>
      </c>
      <c r="L199" s="158">
        <v>21</v>
      </c>
      <c r="M199" s="158">
        <f t="shared" si="80"/>
        <v>0</v>
      </c>
      <c r="N199" s="158">
        <v>0</v>
      </c>
      <c r="O199" s="158">
        <f t="shared" si="81"/>
        <v>0</v>
      </c>
      <c r="P199" s="158">
        <v>0</v>
      </c>
      <c r="Q199" s="158">
        <f t="shared" si="82"/>
        <v>0</v>
      </c>
      <c r="R199" s="158"/>
      <c r="S199" s="158" t="s">
        <v>265</v>
      </c>
      <c r="T199" s="158" t="s">
        <v>266</v>
      </c>
      <c r="U199" s="158">
        <v>0</v>
      </c>
      <c r="V199" s="158">
        <f t="shared" si="83"/>
        <v>0</v>
      </c>
      <c r="W199" s="158"/>
      <c r="X199" s="158" t="s">
        <v>157</v>
      </c>
      <c r="Y199" s="151"/>
      <c r="Z199" s="151"/>
      <c r="AA199" s="151"/>
      <c r="AB199" s="151"/>
      <c r="AC199" s="151"/>
      <c r="AD199" s="151"/>
      <c r="AE199" s="151"/>
      <c r="AF199" s="151"/>
      <c r="AG199" s="151" t="s">
        <v>158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73">
        <v>163</v>
      </c>
      <c r="B200" s="174" t="s">
        <v>495</v>
      </c>
      <c r="C200" s="181" t="s">
        <v>496</v>
      </c>
      <c r="D200" s="175" t="s">
        <v>264</v>
      </c>
      <c r="E200" s="176">
        <v>1</v>
      </c>
      <c r="F200" s="177"/>
      <c r="G200" s="178">
        <f t="shared" si="77"/>
        <v>0</v>
      </c>
      <c r="H200" s="159"/>
      <c r="I200" s="158">
        <f t="shared" si="78"/>
        <v>0</v>
      </c>
      <c r="J200" s="159"/>
      <c r="K200" s="158">
        <f t="shared" si="79"/>
        <v>0</v>
      </c>
      <c r="L200" s="158">
        <v>21</v>
      </c>
      <c r="M200" s="158">
        <f t="shared" si="80"/>
        <v>0</v>
      </c>
      <c r="N200" s="158">
        <v>0</v>
      </c>
      <c r="O200" s="158">
        <f t="shared" si="81"/>
        <v>0</v>
      </c>
      <c r="P200" s="158">
        <v>0</v>
      </c>
      <c r="Q200" s="158">
        <f t="shared" si="82"/>
        <v>0</v>
      </c>
      <c r="R200" s="158"/>
      <c r="S200" s="158" t="s">
        <v>265</v>
      </c>
      <c r="T200" s="158" t="s">
        <v>266</v>
      </c>
      <c r="U200" s="158">
        <v>0</v>
      </c>
      <c r="V200" s="158">
        <f t="shared" si="83"/>
        <v>0</v>
      </c>
      <c r="W200" s="158"/>
      <c r="X200" s="158" t="s">
        <v>157</v>
      </c>
      <c r="Y200" s="151"/>
      <c r="Z200" s="151"/>
      <c r="AA200" s="151"/>
      <c r="AB200" s="151"/>
      <c r="AC200" s="151"/>
      <c r="AD200" s="151"/>
      <c r="AE200" s="151"/>
      <c r="AF200" s="151"/>
      <c r="AG200" s="151" t="s">
        <v>158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73">
        <v>164</v>
      </c>
      <c r="B201" s="174" t="s">
        <v>59</v>
      </c>
      <c r="C201" s="181" t="s">
        <v>497</v>
      </c>
      <c r="D201" s="175" t="s">
        <v>264</v>
      </c>
      <c r="E201" s="176">
        <v>1</v>
      </c>
      <c r="F201" s="177"/>
      <c r="G201" s="178">
        <f t="shared" si="77"/>
        <v>0</v>
      </c>
      <c r="H201" s="159"/>
      <c r="I201" s="158">
        <f t="shared" si="78"/>
        <v>0</v>
      </c>
      <c r="J201" s="159"/>
      <c r="K201" s="158">
        <f t="shared" si="79"/>
        <v>0</v>
      </c>
      <c r="L201" s="158">
        <v>21</v>
      </c>
      <c r="M201" s="158">
        <f t="shared" si="80"/>
        <v>0</v>
      </c>
      <c r="N201" s="158">
        <v>0</v>
      </c>
      <c r="O201" s="158">
        <f t="shared" si="81"/>
        <v>0</v>
      </c>
      <c r="P201" s="158">
        <v>0</v>
      </c>
      <c r="Q201" s="158">
        <f t="shared" si="82"/>
        <v>0</v>
      </c>
      <c r="R201" s="158"/>
      <c r="S201" s="158" t="s">
        <v>265</v>
      </c>
      <c r="T201" s="158" t="s">
        <v>266</v>
      </c>
      <c r="U201" s="158">
        <v>0</v>
      </c>
      <c r="V201" s="158">
        <f t="shared" si="83"/>
        <v>0</v>
      </c>
      <c r="W201" s="158"/>
      <c r="X201" s="158" t="s">
        <v>157</v>
      </c>
      <c r="Y201" s="151"/>
      <c r="Z201" s="151"/>
      <c r="AA201" s="151"/>
      <c r="AB201" s="151"/>
      <c r="AC201" s="151"/>
      <c r="AD201" s="151"/>
      <c r="AE201" s="151"/>
      <c r="AF201" s="151"/>
      <c r="AG201" s="151" t="s">
        <v>158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">
      <c r="A202" s="173">
        <v>165</v>
      </c>
      <c r="B202" s="174" t="s">
        <v>498</v>
      </c>
      <c r="C202" s="181" t="s">
        <v>499</v>
      </c>
      <c r="D202" s="175" t="s">
        <v>264</v>
      </c>
      <c r="E202" s="176">
        <v>4</v>
      </c>
      <c r="F202" s="177"/>
      <c r="G202" s="178">
        <f t="shared" si="77"/>
        <v>0</v>
      </c>
      <c r="H202" s="159"/>
      <c r="I202" s="158">
        <f t="shared" si="78"/>
        <v>0</v>
      </c>
      <c r="J202" s="159"/>
      <c r="K202" s="158">
        <f t="shared" si="79"/>
        <v>0</v>
      </c>
      <c r="L202" s="158">
        <v>21</v>
      </c>
      <c r="M202" s="158">
        <f t="shared" si="80"/>
        <v>0</v>
      </c>
      <c r="N202" s="158">
        <v>0</v>
      </c>
      <c r="O202" s="158">
        <f t="shared" si="81"/>
        <v>0</v>
      </c>
      <c r="P202" s="158">
        <v>0</v>
      </c>
      <c r="Q202" s="158">
        <f t="shared" si="82"/>
        <v>0</v>
      </c>
      <c r="R202" s="158"/>
      <c r="S202" s="158" t="s">
        <v>265</v>
      </c>
      <c r="T202" s="158" t="s">
        <v>266</v>
      </c>
      <c r="U202" s="158">
        <v>0</v>
      </c>
      <c r="V202" s="158">
        <f t="shared" si="83"/>
        <v>0</v>
      </c>
      <c r="W202" s="158"/>
      <c r="X202" s="158" t="s">
        <v>157</v>
      </c>
      <c r="Y202" s="151"/>
      <c r="Z202" s="151"/>
      <c r="AA202" s="151"/>
      <c r="AB202" s="151"/>
      <c r="AC202" s="151"/>
      <c r="AD202" s="151"/>
      <c r="AE202" s="151"/>
      <c r="AF202" s="151"/>
      <c r="AG202" s="151" t="s">
        <v>158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73">
        <v>166</v>
      </c>
      <c r="B203" s="174" t="s">
        <v>500</v>
      </c>
      <c r="C203" s="181" t="s">
        <v>501</v>
      </c>
      <c r="D203" s="175" t="s">
        <v>314</v>
      </c>
      <c r="E203" s="176">
        <v>1</v>
      </c>
      <c r="F203" s="177"/>
      <c r="G203" s="178">
        <f t="shared" si="77"/>
        <v>0</v>
      </c>
      <c r="H203" s="159"/>
      <c r="I203" s="158">
        <f t="shared" si="78"/>
        <v>0</v>
      </c>
      <c r="J203" s="159"/>
      <c r="K203" s="158">
        <f t="shared" si="79"/>
        <v>0</v>
      </c>
      <c r="L203" s="158">
        <v>21</v>
      </c>
      <c r="M203" s="158">
        <f t="shared" si="80"/>
        <v>0</v>
      </c>
      <c r="N203" s="158">
        <v>0</v>
      </c>
      <c r="O203" s="158">
        <f t="shared" si="81"/>
        <v>0</v>
      </c>
      <c r="P203" s="158">
        <v>0</v>
      </c>
      <c r="Q203" s="158">
        <f t="shared" si="82"/>
        <v>0</v>
      </c>
      <c r="R203" s="158"/>
      <c r="S203" s="158" t="s">
        <v>265</v>
      </c>
      <c r="T203" s="158" t="s">
        <v>266</v>
      </c>
      <c r="U203" s="158">
        <v>0</v>
      </c>
      <c r="V203" s="158">
        <f t="shared" si="83"/>
        <v>0</v>
      </c>
      <c r="W203" s="158"/>
      <c r="X203" s="158" t="s">
        <v>157</v>
      </c>
      <c r="Y203" s="151"/>
      <c r="Z203" s="151"/>
      <c r="AA203" s="151"/>
      <c r="AB203" s="151"/>
      <c r="AC203" s="151"/>
      <c r="AD203" s="151"/>
      <c r="AE203" s="151"/>
      <c r="AF203" s="151"/>
      <c r="AG203" s="151" t="s">
        <v>158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">
      <c r="A204" s="173">
        <v>167</v>
      </c>
      <c r="B204" s="174" t="s">
        <v>502</v>
      </c>
      <c r="C204" s="181" t="s">
        <v>503</v>
      </c>
      <c r="D204" s="175" t="s">
        <v>264</v>
      </c>
      <c r="E204" s="176">
        <v>2</v>
      </c>
      <c r="F204" s="177"/>
      <c r="G204" s="178">
        <f t="shared" si="77"/>
        <v>0</v>
      </c>
      <c r="H204" s="159"/>
      <c r="I204" s="158">
        <f t="shared" si="78"/>
        <v>0</v>
      </c>
      <c r="J204" s="159"/>
      <c r="K204" s="158">
        <f t="shared" si="79"/>
        <v>0</v>
      </c>
      <c r="L204" s="158">
        <v>21</v>
      </c>
      <c r="M204" s="158">
        <f t="shared" si="80"/>
        <v>0</v>
      </c>
      <c r="N204" s="158">
        <v>0</v>
      </c>
      <c r="O204" s="158">
        <f t="shared" si="81"/>
        <v>0</v>
      </c>
      <c r="P204" s="158">
        <v>0</v>
      </c>
      <c r="Q204" s="158">
        <f t="shared" si="82"/>
        <v>0</v>
      </c>
      <c r="R204" s="158"/>
      <c r="S204" s="158" t="s">
        <v>265</v>
      </c>
      <c r="T204" s="158" t="s">
        <v>266</v>
      </c>
      <c r="U204" s="158">
        <v>0</v>
      </c>
      <c r="V204" s="158">
        <f t="shared" si="83"/>
        <v>0</v>
      </c>
      <c r="W204" s="158"/>
      <c r="X204" s="158" t="s">
        <v>157</v>
      </c>
      <c r="Y204" s="151"/>
      <c r="Z204" s="151"/>
      <c r="AA204" s="151"/>
      <c r="AB204" s="151"/>
      <c r="AC204" s="151"/>
      <c r="AD204" s="151"/>
      <c r="AE204" s="151"/>
      <c r="AF204" s="151"/>
      <c r="AG204" s="151" t="s">
        <v>158</v>
      </c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 x14ac:dyDescent="0.2">
      <c r="A205" s="173">
        <v>168</v>
      </c>
      <c r="B205" s="174" t="s">
        <v>504</v>
      </c>
      <c r="C205" s="181" t="s">
        <v>505</v>
      </c>
      <c r="D205" s="175" t="s">
        <v>264</v>
      </c>
      <c r="E205" s="176">
        <v>2</v>
      </c>
      <c r="F205" s="177"/>
      <c r="G205" s="178">
        <f t="shared" si="77"/>
        <v>0</v>
      </c>
      <c r="H205" s="159"/>
      <c r="I205" s="158">
        <f t="shared" si="78"/>
        <v>0</v>
      </c>
      <c r="J205" s="159"/>
      <c r="K205" s="158">
        <f t="shared" si="79"/>
        <v>0</v>
      </c>
      <c r="L205" s="158">
        <v>21</v>
      </c>
      <c r="M205" s="158">
        <f t="shared" si="80"/>
        <v>0</v>
      </c>
      <c r="N205" s="158">
        <v>0</v>
      </c>
      <c r="O205" s="158">
        <f t="shared" si="81"/>
        <v>0</v>
      </c>
      <c r="P205" s="158">
        <v>0</v>
      </c>
      <c r="Q205" s="158">
        <f t="shared" si="82"/>
        <v>0</v>
      </c>
      <c r="R205" s="158"/>
      <c r="S205" s="158" t="s">
        <v>265</v>
      </c>
      <c r="T205" s="158" t="s">
        <v>266</v>
      </c>
      <c r="U205" s="158">
        <v>0</v>
      </c>
      <c r="V205" s="158">
        <f t="shared" si="83"/>
        <v>0</v>
      </c>
      <c r="W205" s="158"/>
      <c r="X205" s="158" t="s">
        <v>157</v>
      </c>
      <c r="Y205" s="151"/>
      <c r="Z205" s="151"/>
      <c r="AA205" s="151"/>
      <c r="AB205" s="151"/>
      <c r="AC205" s="151"/>
      <c r="AD205" s="151"/>
      <c r="AE205" s="151"/>
      <c r="AF205" s="151"/>
      <c r="AG205" s="151" t="s">
        <v>158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">
      <c r="A206" s="173">
        <v>169</v>
      </c>
      <c r="B206" s="174" t="s">
        <v>506</v>
      </c>
      <c r="C206" s="181" t="s">
        <v>507</v>
      </c>
      <c r="D206" s="175" t="s">
        <v>264</v>
      </c>
      <c r="E206" s="176">
        <v>2</v>
      </c>
      <c r="F206" s="177"/>
      <c r="G206" s="178">
        <f t="shared" si="77"/>
        <v>0</v>
      </c>
      <c r="H206" s="159"/>
      <c r="I206" s="158">
        <f t="shared" si="78"/>
        <v>0</v>
      </c>
      <c r="J206" s="159"/>
      <c r="K206" s="158">
        <f t="shared" si="79"/>
        <v>0</v>
      </c>
      <c r="L206" s="158">
        <v>21</v>
      </c>
      <c r="M206" s="158">
        <f t="shared" si="80"/>
        <v>0</v>
      </c>
      <c r="N206" s="158">
        <v>0</v>
      </c>
      <c r="O206" s="158">
        <f t="shared" si="81"/>
        <v>0</v>
      </c>
      <c r="P206" s="158">
        <v>0</v>
      </c>
      <c r="Q206" s="158">
        <f t="shared" si="82"/>
        <v>0</v>
      </c>
      <c r="R206" s="158"/>
      <c r="S206" s="158" t="s">
        <v>265</v>
      </c>
      <c r="T206" s="158" t="s">
        <v>266</v>
      </c>
      <c r="U206" s="158">
        <v>0</v>
      </c>
      <c r="V206" s="158">
        <f t="shared" si="83"/>
        <v>0</v>
      </c>
      <c r="W206" s="158"/>
      <c r="X206" s="158" t="s">
        <v>157</v>
      </c>
      <c r="Y206" s="151"/>
      <c r="Z206" s="151"/>
      <c r="AA206" s="151"/>
      <c r="AB206" s="151"/>
      <c r="AC206" s="151"/>
      <c r="AD206" s="151"/>
      <c r="AE206" s="151"/>
      <c r="AF206" s="151"/>
      <c r="AG206" s="151" t="s">
        <v>158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x14ac:dyDescent="0.2">
      <c r="A207" s="161" t="s">
        <v>151</v>
      </c>
      <c r="B207" s="162" t="s">
        <v>119</v>
      </c>
      <c r="C207" s="180" t="s">
        <v>120</v>
      </c>
      <c r="D207" s="163"/>
      <c r="E207" s="164"/>
      <c r="F207" s="165"/>
      <c r="G207" s="166">
        <f>SUMIF(AG208:AG208,"&lt;&gt;NOR",G208:G208)</f>
        <v>0</v>
      </c>
      <c r="H207" s="160"/>
      <c r="I207" s="160">
        <f>SUM(I208:I208)</f>
        <v>0</v>
      </c>
      <c r="J207" s="160"/>
      <c r="K207" s="160">
        <f>SUM(K208:K208)</f>
        <v>0</v>
      </c>
      <c r="L207" s="160"/>
      <c r="M207" s="160">
        <f>SUM(M208:M208)</f>
        <v>0</v>
      </c>
      <c r="N207" s="160"/>
      <c r="O207" s="160">
        <f>SUM(O208:O208)</f>
        <v>0</v>
      </c>
      <c r="P207" s="160"/>
      <c r="Q207" s="160">
        <f>SUM(Q208:Q208)</f>
        <v>0</v>
      </c>
      <c r="R207" s="160"/>
      <c r="S207" s="160"/>
      <c r="T207" s="160"/>
      <c r="U207" s="160"/>
      <c r="V207" s="160">
        <f>SUM(V208:V208)</f>
        <v>0</v>
      </c>
      <c r="W207" s="160"/>
      <c r="X207" s="160"/>
      <c r="AG207" t="s">
        <v>152</v>
      </c>
    </row>
    <row r="208" spans="1:60" outlineLevel="1" x14ac:dyDescent="0.2">
      <c r="A208" s="173">
        <v>170</v>
      </c>
      <c r="B208" s="174" t="s">
        <v>508</v>
      </c>
      <c r="C208" s="181" t="s">
        <v>509</v>
      </c>
      <c r="D208" s="175" t="s">
        <v>264</v>
      </c>
      <c r="E208" s="176">
        <v>1</v>
      </c>
      <c r="F208" s="177"/>
      <c r="G208" s="178">
        <f>ROUND(E208*F208,2)</f>
        <v>0</v>
      </c>
      <c r="H208" s="159"/>
      <c r="I208" s="158">
        <f>ROUND(E208*H208,2)</f>
        <v>0</v>
      </c>
      <c r="J208" s="159"/>
      <c r="K208" s="158">
        <f>ROUND(E208*J208,2)</f>
        <v>0</v>
      </c>
      <c r="L208" s="158">
        <v>21</v>
      </c>
      <c r="M208" s="158">
        <f>G208*(1+L208/100)</f>
        <v>0</v>
      </c>
      <c r="N208" s="158">
        <v>0</v>
      </c>
      <c r="O208" s="158">
        <f>ROUND(E208*N208,2)</f>
        <v>0</v>
      </c>
      <c r="P208" s="158">
        <v>0</v>
      </c>
      <c r="Q208" s="158">
        <f>ROUND(E208*P208,2)</f>
        <v>0</v>
      </c>
      <c r="R208" s="158"/>
      <c r="S208" s="158" t="s">
        <v>265</v>
      </c>
      <c r="T208" s="158" t="s">
        <v>266</v>
      </c>
      <c r="U208" s="158">
        <v>0</v>
      </c>
      <c r="V208" s="158">
        <f>ROUND(E208*U208,2)</f>
        <v>0</v>
      </c>
      <c r="W208" s="158"/>
      <c r="X208" s="158" t="s">
        <v>157</v>
      </c>
      <c r="Y208" s="151"/>
      <c r="Z208" s="151"/>
      <c r="AA208" s="151"/>
      <c r="AB208" s="151"/>
      <c r="AC208" s="151"/>
      <c r="AD208" s="151"/>
      <c r="AE208" s="151"/>
      <c r="AF208" s="151"/>
      <c r="AG208" s="151" t="s">
        <v>158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x14ac:dyDescent="0.2">
      <c r="A209" s="161" t="s">
        <v>151</v>
      </c>
      <c r="B209" s="162" t="s">
        <v>124</v>
      </c>
      <c r="C209" s="180" t="s">
        <v>29</v>
      </c>
      <c r="D209" s="163"/>
      <c r="E209" s="164"/>
      <c r="F209" s="165"/>
      <c r="G209" s="166">
        <f>SUMIF(AG210:AG210,"&lt;&gt;NOR",G210:G210)</f>
        <v>0</v>
      </c>
      <c r="H209" s="160"/>
      <c r="I209" s="160">
        <f>SUM(I210:I210)</f>
        <v>0</v>
      </c>
      <c r="J209" s="160"/>
      <c r="K209" s="160">
        <f>SUM(K210:K210)</f>
        <v>0</v>
      </c>
      <c r="L209" s="160"/>
      <c r="M209" s="160">
        <f>SUM(M210:M210)</f>
        <v>0</v>
      </c>
      <c r="N209" s="160"/>
      <c r="O209" s="160">
        <f>SUM(O210:O210)</f>
        <v>0</v>
      </c>
      <c r="P209" s="160"/>
      <c r="Q209" s="160">
        <f>SUM(Q210:Q210)</f>
        <v>0</v>
      </c>
      <c r="R209" s="160"/>
      <c r="S209" s="160"/>
      <c r="T209" s="160"/>
      <c r="U209" s="160"/>
      <c r="V209" s="160">
        <f>SUM(V210:V210)</f>
        <v>0</v>
      </c>
      <c r="W209" s="160"/>
      <c r="X209" s="160"/>
      <c r="AG209" t="s">
        <v>152</v>
      </c>
    </row>
    <row r="210" spans="1:60" outlineLevel="1" x14ac:dyDescent="0.2">
      <c r="A210" s="167">
        <v>171</v>
      </c>
      <c r="B210" s="168" t="s">
        <v>510</v>
      </c>
      <c r="C210" s="182" t="s">
        <v>511</v>
      </c>
      <c r="D210" s="169" t="s">
        <v>512</v>
      </c>
      <c r="E210" s="170">
        <v>1</v>
      </c>
      <c r="F210" s="171"/>
      <c r="G210" s="172">
        <f>ROUND(E210*F210,2)</f>
        <v>0</v>
      </c>
      <c r="H210" s="159"/>
      <c r="I210" s="158">
        <f>ROUND(E210*H210,2)</f>
        <v>0</v>
      </c>
      <c r="J210" s="159"/>
      <c r="K210" s="158">
        <f>ROUND(E210*J210,2)</f>
        <v>0</v>
      </c>
      <c r="L210" s="158">
        <v>21</v>
      </c>
      <c r="M210" s="158">
        <f>G210*(1+L210/100)</f>
        <v>0</v>
      </c>
      <c r="N210" s="158">
        <v>0</v>
      </c>
      <c r="O210" s="158">
        <f>ROUND(E210*N210,2)</f>
        <v>0</v>
      </c>
      <c r="P210" s="158">
        <v>0</v>
      </c>
      <c r="Q210" s="158">
        <f>ROUND(E210*P210,2)</f>
        <v>0</v>
      </c>
      <c r="R210" s="158"/>
      <c r="S210" s="158" t="s">
        <v>156</v>
      </c>
      <c r="T210" s="158" t="s">
        <v>266</v>
      </c>
      <c r="U210" s="158">
        <v>0</v>
      </c>
      <c r="V210" s="158">
        <f>ROUND(E210*U210,2)</f>
        <v>0</v>
      </c>
      <c r="W210" s="158"/>
      <c r="X210" s="158" t="s">
        <v>513</v>
      </c>
      <c r="Y210" s="151"/>
      <c r="Z210" s="151"/>
      <c r="AA210" s="151"/>
      <c r="AB210" s="151"/>
      <c r="AC210" s="151"/>
      <c r="AD210" s="151"/>
      <c r="AE210" s="151"/>
      <c r="AF210" s="151"/>
      <c r="AG210" s="151" t="s">
        <v>514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x14ac:dyDescent="0.2">
      <c r="A211" s="3"/>
      <c r="B211" s="4"/>
      <c r="C211" s="183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AE211">
        <v>15</v>
      </c>
      <c r="AF211">
        <v>21</v>
      </c>
      <c r="AG211" t="s">
        <v>138</v>
      </c>
    </row>
    <row r="212" spans="1:60" x14ac:dyDescent="0.2">
      <c r="A212" s="154"/>
      <c r="B212" s="155" t="s">
        <v>31</v>
      </c>
      <c r="C212" s="184"/>
      <c r="D212" s="156"/>
      <c r="E212" s="157"/>
      <c r="F212" s="157"/>
      <c r="G212" s="179">
        <f>G8+G19+G29+G57+G65+G68+G73+G79+G88+G107+G109+G116+G118+G120+G131+G135+G155+G157+G159+G161+G163+G165+G168+G175+G178+G183+G185+G193+G195+G197+G207+G209</f>
        <v>0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AE212">
        <f>SUMIF(L7:L210,AE211,G7:G210)</f>
        <v>0</v>
      </c>
      <c r="AF212">
        <f>SUMIF(L7:L210,AF211,G7:G210)</f>
        <v>0</v>
      </c>
      <c r="AG212" t="s">
        <v>515</v>
      </c>
    </row>
    <row r="213" spans="1:60" x14ac:dyDescent="0.2">
      <c r="A213" s="3"/>
      <c r="B213" s="4"/>
      <c r="C213" s="183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60" x14ac:dyDescent="0.2">
      <c r="A214" s="3"/>
      <c r="B214" s="4"/>
      <c r="C214" s="183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60" x14ac:dyDescent="0.2">
      <c r="A215" s="248" t="s">
        <v>516</v>
      </c>
      <c r="B215" s="248"/>
      <c r="C215" s="249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60" x14ac:dyDescent="0.2">
      <c r="A216" s="250"/>
      <c r="B216" s="251"/>
      <c r="C216" s="252"/>
      <c r="D216" s="251"/>
      <c r="E216" s="251"/>
      <c r="F216" s="251"/>
      <c r="G216" s="25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AG216" t="s">
        <v>517</v>
      </c>
    </row>
    <row r="217" spans="1:60" x14ac:dyDescent="0.2">
      <c r="A217" s="254"/>
      <c r="B217" s="255"/>
      <c r="C217" s="256"/>
      <c r="D217" s="255"/>
      <c r="E217" s="255"/>
      <c r="F217" s="255"/>
      <c r="G217" s="25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60" x14ac:dyDescent="0.2">
      <c r="A218" s="254"/>
      <c r="B218" s="255"/>
      <c r="C218" s="256"/>
      <c r="D218" s="255"/>
      <c r="E218" s="255"/>
      <c r="F218" s="255"/>
      <c r="G218" s="25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60" x14ac:dyDescent="0.2">
      <c r="A219" s="254"/>
      <c r="B219" s="255"/>
      <c r="C219" s="256"/>
      <c r="D219" s="255"/>
      <c r="E219" s="255"/>
      <c r="F219" s="255"/>
      <c r="G219" s="25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60" x14ac:dyDescent="0.2">
      <c r="A220" s="258"/>
      <c r="B220" s="259"/>
      <c r="C220" s="260"/>
      <c r="D220" s="259"/>
      <c r="E220" s="259"/>
      <c r="F220" s="259"/>
      <c r="G220" s="26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60" x14ac:dyDescent="0.2">
      <c r="A221" s="3"/>
      <c r="B221" s="4"/>
      <c r="C221" s="183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60" x14ac:dyDescent="0.2">
      <c r="C222" s="185"/>
      <c r="D222" s="10"/>
      <c r="AG222" t="s">
        <v>518</v>
      </c>
    </row>
    <row r="223" spans="1:60" x14ac:dyDescent="0.2">
      <c r="D223" s="10"/>
    </row>
    <row r="224" spans="1:60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216:G220"/>
    <mergeCell ref="A1:G1"/>
    <mergeCell ref="C2:G2"/>
    <mergeCell ref="C3:G3"/>
    <mergeCell ref="C4:G4"/>
    <mergeCell ref="A215:C21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5000"/>
  <sheetViews>
    <sheetView workbookViewId="0">
      <pane ySplit="7" topLeftCell="A35" activePane="bottomLeft" state="frozen"/>
      <selection pane="bottomLeft" activeCell="B2" sqref="B2:B4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1" t="s">
        <v>7</v>
      </c>
      <c r="B1" s="241"/>
      <c r="C1" s="241"/>
      <c r="D1" s="241"/>
      <c r="E1" s="241"/>
      <c r="F1" s="241"/>
      <c r="G1" s="241"/>
      <c r="AG1" t="s">
        <v>126</v>
      </c>
    </row>
    <row r="2" spans="1:60" ht="24.95" customHeight="1" x14ac:dyDescent="0.2">
      <c r="A2" s="143" t="s">
        <v>8</v>
      </c>
      <c r="B2" s="49"/>
      <c r="C2" s="242" t="s">
        <v>43</v>
      </c>
      <c r="D2" s="243"/>
      <c r="E2" s="243"/>
      <c r="F2" s="243"/>
      <c r="G2" s="244"/>
      <c r="AG2" t="s">
        <v>127</v>
      </c>
    </row>
    <row r="3" spans="1:60" ht="24.95" customHeight="1" x14ac:dyDescent="0.2">
      <c r="A3" s="143" t="s">
        <v>9</v>
      </c>
      <c r="B3" s="49"/>
      <c r="C3" s="242" t="s">
        <v>43</v>
      </c>
      <c r="D3" s="243"/>
      <c r="E3" s="243"/>
      <c r="F3" s="243"/>
      <c r="G3" s="244"/>
      <c r="AC3" s="125" t="s">
        <v>127</v>
      </c>
      <c r="AG3" t="s">
        <v>128</v>
      </c>
    </row>
    <row r="4" spans="1:60" ht="24.95" customHeight="1" x14ac:dyDescent="0.2">
      <c r="A4" s="144" t="s">
        <v>10</v>
      </c>
      <c r="B4" s="145"/>
      <c r="C4" s="245" t="s">
        <v>46</v>
      </c>
      <c r="D4" s="246"/>
      <c r="E4" s="246"/>
      <c r="F4" s="246"/>
      <c r="G4" s="247"/>
      <c r="AG4" t="s">
        <v>129</v>
      </c>
    </row>
    <row r="5" spans="1:60" x14ac:dyDescent="0.2">
      <c r="D5" s="10"/>
    </row>
    <row r="6" spans="1:60" ht="38.25" x14ac:dyDescent="0.2">
      <c r="A6" s="147" t="s">
        <v>130</v>
      </c>
      <c r="B6" s="149" t="s">
        <v>131</v>
      </c>
      <c r="C6" s="149" t="s">
        <v>132</v>
      </c>
      <c r="D6" s="148" t="s">
        <v>133</v>
      </c>
      <c r="E6" s="147" t="s">
        <v>134</v>
      </c>
      <c r="F6" s="146" t="s">
        <v>135</v>
      </c>
      <c r="G6" s="147" t="s">
        <v>31</v>
      </c>
      <c r="H6" s="150" t="s">
        <v>32</v>
      </c>
      <c r="I6" s="150" t="s">
        <v>136</v>
      </c>
      <c r="J6" s="150" t="s">
        <v>33</v>
      </c>
      <c r="K6" s="150" t="s">
        <v>137</v>
      </c>
      <c r="L6" s="150" t="s">
        <v>138</v>
      </c>
      <c r="M6" s="150" t="s">
        <v>139</v>
      </c>
      <c r="N6" s="150" t="s">
        <v>140</v>
      </c>
      <c r="O6" s="150" t="s">
        <v>141</v>
      </c>
      <c r="P6" s="150" t="s">
        <v>142</v>
      </c>
      <c r="Q6" s="150" t="s">
        <v>143</v>
      </c>
      <c r="R6" s="150" t="s">
        <v>144</v>
      </c>
      <c r="S6" s="150" t="s">
        <v>145</v>
      </c>
      <c r="T6" s="150" t="s">
        <v>146</v>
      </c>
      <c r="U6" s="150" t="s">
        <v>147</v>
      </c>
      <c r="V6" s="150" t="s">
        <v>148</v>
      </c>
      <c r="W6" s="150" t="s">
        <v>149</v>
      </c>
      <c r="X6" s="150" t="s">
        <v>150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1" t="s">
        <v>151</v>
      </c>
      <c r="B8" s="162" t="s">
        <v>56</v>
      </c>
      <c r="C8" s="180" t="s">
        <v>58</v>
      </c>
      <c r="D8" s="163"/>
      <c r="E8" s="164"/>
      <c r="F8" s="165"/>
      <c r="G8" s="166">
        <f>SUMIF(AG9:AG13,"&lt;&gt;NOR",G9:G13)</f>
        <v>0</v>
      </c>
      <c r="H8" s="160"/>
      <c r="I8" s="160">
        <f>SUM(I9:I13)</f>
        <v>0</v>
      </c>
      <c r="J8" s="160"/>
      <c r="K8" s="160">
        <f>SUM(K9:K13)</f>
        <v>0</v>
      </c>
      <c r="L8" s="160"/>
      <c r="M8" s="160">
        <f>SUM(M9:M13)</f>
        <v>0</v>
      </c>
      <c r="N8" s="160"/>
      <c r="O8" s="160">
        <f>SUM(O9:O13)</f>
        <v>6.1400000000000006</v>
      </c>
      <c r="P8" s="160"/>
      <c r="Q8" s="160">
        <f>SUM(Q9:Q13)</f>
        <v>0</v>
      </c>
      <c r="R8" s="160"/>
      <c r="S8" s="160"/>
      <c r="T8" s="160"/>
      <c r="U8" s="160"/>
      <c r="V8" s="160">
        <f>SUM(V9:V13)</f>
        <v>22.46</v>
      </c>
      <c r="W8" s="160"/>
      <c r="X8" s="160"/>
      <c r="AG8" t="s">
        <v>152</v>
      </c>
    </row>
    <row r="9" spans="1:60" outlineLevel="1" x14ac:dyDescent="0.2">
      <c r="A9" s="173">
        <v>1</v>
      </c>
      <c r="B9" s="174" t="s">
        <v>519</v>
      </c>
      <c r="C9" s="181" t="s">
        <v>520</v>
      </c>
      <c r="D9" s="175" t="s">
        <v>217</v>
      </c>
      <c r="E9" s="176">
        <v>8</v>
      </c>
      <c r="F9" s="177"/>
      <c r="G9" s="178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0.12720000000000001</v>
      </c>
      <c r="O9" s="158">
        <f>ROUND(E9*N9,2)</f>
        <v>1.02</v>
      </c>
      <c r="P9" s="158">
        <v>0</v>
      </c>
      <c r="Q9" s="158">
        <f>ROUND(E9*P9,2)</f>
        <v>0</v>
      </c>
      <c r="R9" s="158"/>
      <c r="S9" s="158" t="s">
        <v>156</v>
      </c>
      <c r="T9" s="158" t="s">
        <v>156</v>
      </c>
      <c r="U9" s="158">
        <v>0.55100000000000005</v>
      </c>
      <c r="V9" s="158">
        <f>ROUND(E9*U9,2)</f>
        <v>4.41</v>
      </c>
      <c r="W9" s="158"/>
      <c r="X9" s="158" t="s">
        <v>157</v>
      </c>
      <c r="Y9" s="151"/>
      <c r="Z9" s="151"/>
      <c r="AA9" s="151"/>
      <c r="AB9" s="151"/>
      <c r="AC9" s="151"/>
      <c r="AD9" s="151"/>
      <c r="AE9" s="151"/>
      <c r="AF9" s="151"/>
      <c r="AG9" s="151" t="s">
        <v>158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3">
        <v>2</v>
      </c>
      <c r="B10" s="174" t="s">
        <v>521</v>
      </c>
      <c r="C10" s="181" t="s">
        <v>522</v>
      </c>
      <c r="D10" s="175" t="s">
        <v>155</v>
      </c>
      <c r="E10" s="176">
        <v>1.7477199999999999</v>
      </c>
      <c r="F10" s="177"/>
      <c r="G10" s="178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21</v>
      </c>
      <c r="M10" s="158">
        <f>G10*(1+L10/100)</f>
        <v>0</v>
      </c>
      <c r="N10" s="158">
        <v>1.84144</v>
      </c>
      <c r="O10" s="158">
        <f>ROUND(E10*N10,2)</f>
        <v>3.22</v>
      </c>
      <c r="P10" s="158">
        <v>0</v>
      </c>
      <c r="Q10" s="158">
        <f>ROUND(E10*P10,2)</f>
        <v>0</v>
      </c>
      <c r="R10" s="158"/>
      <c r="S10" s="158" t="s">
        <v>156</v>
      </c>
      <c r="T10" s="158" t="s">
        <v>156</v>
      </c>
      <c r="U10" s="158">
        <v>3.8420000000000001</v>
      </c>
      <c r="V10" s="158">
        <f>ROUND(E10*U10,2)</f>
        <v>6.71</v>
      </c>
      <c r="W10" s="158"/>
      <c r="X10" s="158" t="s">
        <v>157</v>
      </c>
      <c r="Y10" s="151"/>
      <c r="Z10" s="151"/>
      <c r="AA10" s="151"/>
      <c r="AB10" s="151"/>
      <c r="AC10" s="151"/>
      <c r="AD10" s="151"/>
      <c r="AE10" s="151"/>
      <c r="AF10" s="151"/>
      <c r="AG10" s="151" t="s">
        <v>158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3">
        <v>3</v>
      </c>
      <c r="B11" s="174" t="s">
        <v>215</v>
      </c>
      <c r="C11" s="181" t="s">
        <v>216</v>
      </c>
      <c r="D11" s="175" t="s">
        <v>217</v>
      </c>
      <c r="E11" s="176">
        <v>2</v>
      </c>
      <c r="F11" s="177"/>
      <c r="G11" s="178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2.0840000000000001E-2</v>
      </c>
      <c r="O11" s="158">
        <f>ROUND(E11*N11,2)</f>
        <v>0.04</v>
      </c>
      <c r="P11" s="158">
        <v>0</v>
      </c>
      <c r="Q11" s="158">
        <f>ROUND(E11*P11,2)</f>
        <v>0</v>
      </c>
      <c r="R11" s="158"/>
      <c r="S11" s="158" t="s">
        <v>156</v>
      </c>
      <c r="T11" s="158" t="s">
        <v>156</v>
      </c>
      <c r="U11" s="158">
        <v>0.3175</v>
      </c>
      <c r="V11" s="158">
        <f>ROUND(E11*U11,2)</f>
        <v>0.64</v>
      </c>
      <c r="W11" s="158"/>
      <c r="X11" s="158" t="s">
        <v>157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158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3">
        <v>4</v>
      </c>
      <c r="B12" s="174" t="s">
        <v>224</v>
      </c>
      <c r="C12" s="181" t="s">
        <v>225</v>
      </c>
      <c r="D12" s="175" t="s">
        <v>217</v>
      </c>
      <c r="E12" s="176">
        <v>12</v>
      </c>
      <c r="F12" s="177"/>
      <c r="G12" s="178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8">
        <v>4.555E-2</v>
      </c>
      <c r="O12" s="158">
        <f>ROUND(E12*N12,2)</f>
        <v>0.55000000000000004</v>
      </c>
      <c r="P12" s="158">
        <v>0</v>
      </c>
      <c r="Q12" s="158">
        <f>ROUND(E12*P12,2)</f>
        <v>0</v>
      </c>
      <c r="R12" s="158"/>
      <c r="S12" s="158" t="s">
        <v>156</v>
      </c>
      <c r="T12" s="158" t="s">
        <v>156</v>
      </c>
      <c r="U12" s="158">
        <v>0.2525</v>
      </c>
      <c r="V12" s="158">
        <f>ROUND(E12*U12,2)</f>
        <v>3.03</v>
      </c>
      <c r="W12" s="158"/>
      <c r="X12" s="158" t="s">
        <v>157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158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3">
        <v>5</v>
      </c>
      <c r="B13" s="174" t="s">
        <v>248</v>
      </c>
      <c r="C13" s="181" t="s">
        <v>249</v>
      </c>
      <c r="D13" s="175" t="s">
        <v>177</v>
      </c>
      <c r="E13" s="176">
        <v>14.715</v>
      </c>
      <c r="F13" s="177"/>
      <c r="G13" s="178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8">
        <v>8.924E-2</v>
      </c>
      <c r="O13" s="158">
        <f>ROUND(E13*N13,2)</f>
        <v>1.31</v>
      </c>
      <c r="P13" s="158">
        <v>0</v>
      </c>
      <c r="Q13" s="158">
        <f>ROUND(E13*P13,2)</f>
        <v>0</v>
      </c>
      <c r="R13" s="158"/>
      <c r="S13" s="158" t="s">
        <v>156</v>
      </c>
      <c r="T13" s="158" t="s">
        <v>156</v>
      </c>
      <c r="U13" s="158">
        <v>0.52090000000000003</v>
      </c>
      <c r="V13" s="158">
        <f>ROUND(E13*U13,2)</f>
        <v>7.67</v>
      </c>
      <c r="W13" s="158"/>
      <c r="X13" s="158" t="s">
        <v>157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158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x14ac:dyDescent="0.2">
      <c r="A14" s="161" t="s">
        <v>151</v>
      </c>
      <c r="B14" s="162" t="s">
        <v>59</v>
      </c>
      <c r="C14" s="180" t="s">
        <v>60</v>
      </c>
      <c r="D14" s="163"/>
      <c r="E14" s="164"/>
      <c r="F14" s="165"/>
      <c r="G14" s="166">
        <f>SUMIF(AG15:AG15,"&lt;&gt;NOR",G15:G15)</f>
        <v>0</v>
      </c>
      <c r="H14" s="160"/>
      <c r="I14" s="160">
        <f>SUM(I15:I15)</f>
        <v>0</v>
      </c>
      <c r="J14" s="160"/>
      <c r="K14" s="160">
        <f>SUM(K15:K15)</f>
        <v>0</v>
      </c>
      <c r="L14" s="160"/>
      <c r="M14" s="160">
        <f>SUM(M15:M15)</f>
        <v>0</v>
      </c>
      <c r="N14" s="160"/>
      <c r="O14" s="160">
        <f>SUM(O15:O15)</f>
        <v>0.34</v>
      </c>
      <c r="P14" s="160"/>
      <c r="Q14" s="160">
        <f>SUM(Q15:Q15)</f>
        <v>0</v>
      </c>
      <c r="R14" s="160"/>
      <c r="S14" s="160"/>
      <c r="T14" s="160"/>
      <c r="U14" s="160"/>
      <c r="V14" s="160">
        <f>SUM(V15:V15)</f>
        <v>15.09</v>
      </c>
      <c r="W14" s="160"/>
      <c r="X14" s="160"/>
      <c r="AG14" t="s">
        <v>152</v>
      </c>
    </row>
    <row r="15" spans="1:60" ht="22.5" outlineLevel="1" x14ac:dyDescent="0.2">
      <c r="A15" s="173">
        <v>6</v>
      </c>
      <c r="B15" s="174" t="s">
        <v>523</v>
      </c>
      <c r="C15" s="181" t="s">
        <v>524</v>
      </c>
      <c r="D15" s="175" t="s">
        <v>177</v>
      </c>
      <c r="E15" s="176">
        <v>15.75</v>
      </c>
      <c r="F15" s="177"/>
      <c r="G15" s="178">
        <f>ROUND(E15*F15,2)</f>
        <v>0</v>
      </c>
      <c r="H15" s="159"/>
      <c r="I15" s="158">
        <f>ROUND(E15*H15,2)</f>
        <v>0</v>
      </c>
      <c r="J15" s="159"/>
      <c r="K15" s="158">
        <f>ROUND(E15*J15,2)</f>
        <v>0</v>
      </c>
      <c r="L15" s="158">
        <v>21</v>
      </c>
      <c r="M15" s="158">
        <f>G15*(1+L15/100)</f>
        <v>0</v>
      </c>
      <c r="N15" s="158">
        <v>2.1350000000000001E-2</v>
      </c>
      <c r="O15" s="158">
        <f>ROUND(E15*N15,2)</f>
        <v>0.34</v>
      </c>
      <c r="P15" s="158">
        <v>0</v>
      </c>
      <c r="Q15" s="158">
        <f>ROUND(E15*P15,2)</f>
        <v>0</v>
      </c>
      <c r="R15" s="158"/>
      <c r="S15" s="158" t="s">
        <v>156</v>
      </c>
      <c r="T15" s="158" t="s">
        <v>156</v>
      </c>
      <c r="U15" s="158">
        <v>0.95799999999999996</v>
      </c>
      <c r="V15" s="158">
        <f>ROUND(E15*U15,2)</f>
        <v>15.09</v>
      </c>
      <c r="W15" s="158"/>
      <c r="X15" s="158" t="s">
        <v>157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158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x14ac:dyDescent="0.2">
      <c r="A16" s="161" t="s">
        <v>151</v>
      </c>
      <c r="B16" s="162" t="s">
        <v>63</v>
      </c>
      <c r="C16" s="180" t="s">
        <v>64</v>
      </c>
      <c r="D16" s="163"/>
      <c r="E16" s="164"/>
      <c r="F16" s="165"/>
      <c r="G16" s="166">
        <f>SUMIF(AG17:AG18,"&lt;&gt;NOR",G17:G18)</f>
        <v>0</v>
      </c>
      <c r="H16" s="160"/>
      <c r="I16" s="160">
        <f>SUM(I17:I18)</f>
        <v>0</v>
      </c>
      <c r="J16" s="160"/>
      <c r="K16" s="160">
        <f>SUM(K17:K18)</f>
        <v>0</v>
      </c>
      <c r="L16" s="160"/>
      <c r="M16" s="160">
        <f>SUM(M17:M18)</f>
        <v>0</v>
      </c>
      <c r="N16" s="160"/>
      <c r="O16" s="160">
        <f>SUM(O17:O18)</f>
        <v>1.9500000000000002</v>
      </c>
      <c r="P16" s="160"/>
      <c r="Q16" s="160">
        <f>SUM(Q17:Q18)</f>
        <v>0</v>
      </c>
      <c r="R16" s="160"/>
      <c r="S16" s="160"/>
      <c r="T16" s="160"/>
      <c r="U16" s="160"/>
      <c r="V16" s="160">
        <f>SUM(V17:V18)</f>
        <v>37.22</v>
      </c>
      <c r="W16" s="160"/>
      <c r="X16" s="160"/>
      <c r="AG16" t="s">
        <v>152</v>
      </c>
    </row>
    <row r="17" spans="1:60" outlineLevel="1" x14ac:dyDescent="0.2">
      <c r="A17" s="173">
        <v>7</v>
      </c>
      <c r="B17" s="174" t="s">
        <v>525</v>
      </c>
      <c r="C17" s="181" t="s">
        <v>526</v>
      </c>
      <c r="D17" s="175" t="s">
        <v>280</v>
      </c>
      <c r="E17" s="176">
        <v>24.36</v>
      </c>
      <c r="F17" s="177"/>
      <c r="G17" s="178">
        <f>ROUND(E17*F17,2)</f>
        <v>0</v>
      </c>
      <c r="H17" s="159"/>
      <c r="I17" s="158">
        <f>ROUND(E17*H17,2)</f>
        <v>0</v>
      </c>
      <c r="J17" s="159"/>
      <c r="K17" s="158">
        <f>ROUND(E17*J17,2)</f>
        <v>0</v>
      </c>
      <c r="L17" s="158">
        <v>21</v>
      </c>
      <c r="M17" s="158">
        <f>G17*(1+L17/100)</f>
        <v>0</v>
      </c>
      <c r="N17" s="158">
        <v>3.7100000000000002E-3</v>
      </c>
      <c r="O17" s="158">
        <f>ROUND(E17*N17,2)</f>
        <v>0.09</v>
      </c>
      <c r="P17" s="158">
        <v>0</v>
      </c>
      <c r="Q17" s="158">
        <f>ROUND(E17*P17,2)</f>
        <v>0</v>
      </c>
      <c r="R17" s="158"/>
      <c r="S17" s="158" t="s">
        <v>156</v>
      </c>
      <c r="T17" s="158" t="s">
        <v>156</v>
      </c>
      <c r="U17" s="158">
        <v>0.18179999999999999</v>
      </c>
      <c r="V17" s="158">
        <f>ROUND(E17*U17,2)</f>
        <v>4.43</v>
      </c>
      <c r="W17" s="158"/>
      <c r="X17" s="158" t="s">
        <v>157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158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3">
        <v>8</v>
      </c>
      <c r="B18" s="174" t="s">
        <v>283</v>
      </c>
      <c r="C18" s="181" t="s">
        <v>284</v>
      </c>
      <c r="D18" s="175" t="s">
        <v>177</v>
      </c>
      <c r="E18" s="176">
        <v>39.038800000000002</v>
      </c>
      <c r="F18" s="177"/>
      <c r="G18" s="178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8">
        <v>4.7660000000000001E-2</v>
      </c>
      <c r="O18" s="158">
        <f>ROUND(E18*N18,2)</f>
        <v>1.86</v>
      </c>
      <c r="P18" s="158">
        <v>0</v>
      </c>
      <c r="Q18" s="158">
        <f>ROUND(E18*P18,2)</f>
        <v>0</v>
      </c>
      <c r="R18" s="158"/>
      <c r="S18" s="158" t="s">
        <v>156</v>
      </c>
      <c r="T18" s="158" t="s">
        <v>156</v>
      </c>
      <c r="U18" s="158">
        <v>0.84</v>
      </c>
      <c r="V18" s="158">
        <f>ROUND(E18*U18,2)</f>
        <v>32.79</v>
      </c>
      <c r="W18" s="158"/>
      <c r="X18" s="158" t="s">
        <v>157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158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x14ac:dyDescent="0.2">
      <c r="A19" s="161" t="s">
        <v>151</v>
      </c>
      <c r="B19" s="162" t="s">
        <v>69</v>
      </c>
      <c r="C19" s="180" t="s">
        <v>70</v>
      </c>
      <c r="D19" s="163"/>
      <c r="E19" s="164"/>
      <c r="F19" s="165"/>
      <c r="G19" s="166">
        <f>SUMIF(AG20:AG23,"&lt;&gt;NOR",G20:G23)</f>
        <v>0</v>
      </c>
      <c r="H19" s="160"/>
      <c r="I19" s="160">
        <f>SUM(I20:I23)</f>
        <v>0</v>
      </c>
      <c r="J19" s="160"/>
      <c r="K19" s="160">
        <f>SUM(K20:K23)</f>
        <v>0</v>
      </c>
      <c r="L19" s="160"/>
      <c r="M19" s="160">
        <f>SUM(M20:M23)</f>
        <v>0</v>
      </c>
      <c r="N19" s="160"/>
      <c r="O19" s="160">
        <f>SUM(O20:O23)</f>
        <v>0</v>
      </c>
      <c r="P19" s="160"/>
      <c r="Q19" s="160">
        <f>SUM(Q20:Q23)</f>
        <v>0</v>
      </c>
      <c r="R19" s="160"/>
      <c r="S19" s="160"/>
      <c r="T19" s="160"/>
      <c r="U19" s="160"/>
      <c r="V19" s="160">
        <f>SUM(V20:V23)</f>
        <v>0</v>
      </c>
      <c r="W19" s="160"/>
      <c r="X19" s="160"/>
      <c r="AG19" t="s">
        <v>152</v>
      </c>
    </row>
    <row r="20" spans="1:60" ht="22.5" outlineLevel="1" x14ac:dyDescent="0.2">
      <c r="A20" s="173">
        <v>9</v>
      </c>
      <c r="B20" s="174" t="s">
        <v>527</v>
      </c>
      <c r="C20" s="181" t="s">
        <v>528</v>
      </c>
      <c r="D20" s="175" t="s">
        <v>264</v>
      </c>
      <c r="E20" s="176">
        <v>2</v>
      </c>
      <c r="F20" s="177"/>
      <c r="G20" s="178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21</v>
      </c>
      <c r="M20" s="158">
        <f>G20*(1+L20/100)</f>
        <v>0</v>
      </c>
      <c r="N20" s="158">
        <v>0</v>
      </c>
      <c r="O20" s="158">
        <f>ROUND(E20*N20,2)</f>
        <v>0</v>
      </c>
      <c r="P20" s="158">
        <v>0</v>
      </c>
      <c r="Q20" s="158">
        <f>ROUND(E20*P20,2)</f>
        <v>0</v>
      </c>
      <c r="R20" s="158"/>
      <c r="S20" s="158" t="s">
        <v>265</v>
      </c>
      <c r="T20" s="158" t="s">
        <v>266</v>
      </c>
      <c r="U20" s="158">
        <v>0</v>
      </c>
      <c r="V20" s="158">
        <f>ROUND(E20*U20,2)</f>
        <v>0</v>
      </c>
      <c r="W20" s="158"/>
      <c r="X20" s="158" t="s">
        <v>157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158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73">
        <v>10</v>
      </c>
      <c r="B21" s="174" t="s">
        <v>327</v>
      </c>
      <c r="C21" s="181" t="s">
        <v>529</v>
      </c>
      <c r="D21" s="175" t="s">
        <v>264</v>
      </c>
      <c r="E21" s="176">
        <v>1</v>
      </c>
      <c r="F21" s="177"/>
      <c r="G21" s="178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8">
        <v>0</v>
      </c>
      <c r="O21" s="158">
        <f>ROUND(E21*N21,2)</f>
        <v>0</v>
      </c>
      <c r="P21" s="158">
        <v>0</v>
      </c>
      <c r="Q21" s="158">
        <f>ROUND(E21*P21,2)</f>
        <v>0</v>
      </c>
      <c r="R21" s="158"/>
      <c r="S21" s="158" t="s">
        <v>265</v>
      </c>
      <c r="T21" s="158" t="s">
        <v>266</v>
      </c>
      <c r="U21" s="158">
        <v>0</v>
      </c>
      <c r="V21" s="158">
        <f>ROUND(E21*U21,2)</f>
        <v>0</v>
      </c>
      <c r="W21" s="158"/>
      <c r="X21" s="158" t="s">
        <v>157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158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 x14ac:dyDescent="0.2">
      <c r="A22" s="173">
        <v>11</v>
      </c>
      <c r="B22" s="174" t="s">
        <v>530</v>
      </c>
      <c r="C22" s="181" t="s">
        <v>531</v>
      </c>
      <c r="D22" s="175" t="s">
        <v>264</v>
      </c>
      <c r="E22" s="176">
        <v>1</v>
      </c>
      <c r="F22" s="177"/>
      <c r="G22" s="178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21</v>
      </c>
      <c r="M22" s="158">
        <f>G22*(1+L22/100)</f>
        <v>0</v>
      </c>
      <c r="N22" s="158">
        <v>0</v>
      </c>
      <c r="O22" s="158">
        <f>ROUND(E22*N22,2)</f>
        <v>0</v>
      </c>
      <c r="P22" s="158">
        <v>0</v>
      </c>
      <c r="Q22" s="158">
        <f>ROUND(E22*P22,2)</f>
        <v>0</v>
      </c>
      <c r="R22" s="158"/>
      <c r="S22" s="158" t="s">
        <v>265</v>
      </c>
      <c r="T22" s="158" t="s">
        <v>266</v>
      </c>
      <c r="U22" s="158">
        <v>0</v>
      </c>
      <c r="V22" s="158">
        <f>ROUND(E22*U22,2)</f>
        <v>0</v>
      </c>
      <c r="W22" s="158"/>
      <c r="X22" s="158" t="s">
        <v>157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158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22.5" outlineLevel="1" x14ac:dyDescent="0.2">
      <c r="A23" s="173">
        <v>12</v>
      </c>
      <c r="B23" s="174" t="s">
        <v>532</v>
      </c>
      <c r="C23" s="181" t="s">
        <v>533</v>
      </c>
      <c r="D23" s="175" t="s">
        <v>264</v>
      </c>
      <c r="E23" s="176">
        <v>1</v>
      </c>
      <c r="F23" s="177"/>
      <c r="G23" s="178">
        <f>ROUND(E23*F23,2)</f>
        <v>0</v>
      </c>
      <c r="H23" s="159"/>
      <c r="I23" s="158">
        <f>ROUND(E23*H23,2)</f>
        <v>0</v>
      </c>
      <c r="J23" s="159"/>
      <c r="K23" s="158">
        <f>ROUND(E23*J23,2)</f>
        <v>0</v>
      </c>
      <c r="L23" s="158">
        <v>21</v>
      </c>
      <c r="M23" s="158">
        <f>G23*(1+L23/100)</f>
        <v>0</v>
      </c>
      <c r="N23" s="158">
        <v>0</v>
      </c>
      <c r="O23" s="158">
        <f>ROUND(E23*N23,2)</f>
        <v>0</v>
      </c>
      <c r="P23" s="158">
        <v>0</v>
      </c>
      <c r="Q23" s="158">
        <f>ROUND(E23*P23,2)</f>
        <v>0</v>
      </c>
      <c r="R23" s="158"/>
      <c r="S23" s="158" t="s">
        <v>265</v>
      </c>
      <c r="T23" s="158" t="s">
        <v>266</v>
      </c>
      <c r="U23" s="158">
        <v>0</v>
      </c>
      <c r="V23" s="158">
        <f>ROUND(E23*U23,2)</f>
        <v>0</v>
      </c>
      <c r="W23" s="158"/>
      <c r="X23" s="158" t="s">
        <v>157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158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x14ac:dyDescent="0.2">
      <c r="A24" s="161" t="s">
        <v>151</v>
      </c>
      <c r="B24" s="162" t="s">
        <v>75</v>
      </c>
      <c r="C24" s="180" t="s">
        <v>76</v>
      </c>
      <c r="D24" s="163"/>
      <c r="E24" s="164"/>
      <c r="F24" s="165"/>
      <c r="G24" s="166">
        <f>SUMIF(AG25:AG25,"&lt;&gt;NOR",G25:G25)</f>
        <v>0</v>
      </c>
      <c r="H24" s="160"/>
      <c r="I24" s="160">
        <f>SUM(I25:I25)</f>
        <v>0</v>
      </c>
      <c r="J24" s="160"/>
      <c r="K24" s="160">
        <f>SUM(K25:K25)</f>
        <v>0</v>
      </c>
      <c r="L24" s="160"/>
      <c r="M24" s="160">
        <f>SUM(M25:M25)</f>
        <v>0</v>
      </c>
      <c r="N24" s="160"/>
      <c r="O24" s="160">
        <f>SUM(O25:O25)</f>
        <v>0.03</v>
      </c>
      <c r="P24" s="160"/>
      <c r="Q24" s="160">
        <f>SUM(Q25:Q25)</f>
        <v>0</v>
      </c>
      <c r="R24" s="160"/>
      <c r="S24" s="160"/>
      <c r="T24" s="160"/>
      <c r="U24" s="160"/>
      <c r="V24" s="160">
        <f>SUM(V25:V25)</f>
        <v>4.1900000000000004</v>
      </c>
      <c r="W24" s="160"/>
      <c r="X24" s="160"/>
      <c r="AG24" t="s">
        <v>152</v>
      </c>
    </row>
    <row r="25" spans="1:60" outlineLevel="1" x14ac:dyDescent="0.2">
      <c r="A25" s="173">
        <v>13</v>
      </c>
      <c r="B25" s="174" t="s">
        <v>349</v>
      </c>
      <c r="C25" s="181" t="s">
        <v>350</v>
      </c>
      <c r="D25" s="175" t="s">
        <v>177</v>
      </c>
      <c r="E25" s="176">
        <v>19.56475</v>
      </c>
      <c r="F25" s="177"/>
      <c r="G25" s="178">
        <f>ROUND(E25*F25,2)</f>
        <v>0</v>
      </c>
      <c r="H25" s="159"/>
      <c r="I25" s="158">
        <f>ROUND(E25*H25,2)</f>
        <v>0</v>
      </c>
      <c r="J25" s="159"/>
      <c r="K25" s="158">
        <f>ROUND(E25*J25,2)</f>
        <v>0</v>
      </c>
      <c r="L25" s="158">
        <v>21</v>
      </c>
      <c r="M25" s="158">
        <f>G25*(1+L25/100)</f>
        <v>0</v>
      </c>
      <c r="N25" s="158">
        <v>1.58E-3</v>
      </c>
      <c r="O25" s="158">
        <f>ROUND(E25*N25,2)</f>
        <v>0.03</v>
      </c>
      <c r="P25" s="158">
        <v>0</v>
      </c>
      <c r="Q25" s="158">
        <f>ROUND(E25*P25,2)</f>
        <v>0</v>
      </c>
      <c r="R25" s="158"/>
      <c r="S25" s="158" t="s">
        <v>156</v>
      </c>
      <c r="T25" s="158" t="s">
        <v>156</v>
      </c>
      <c r="U25" s="158">
        <v>0.214</v>
      </c>
      <c r="V25" s="158">
        <f>ROUND(E25*U25,2)</f>
        <v>4.1900000000000004</v>
      </c>
      <c r="W25" s="158"/>
      <c r="X25" s="158" t="s">
        <v>157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158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5.5" x14ac:dyDescent="0.2">
      <c r="A26" s="161" t="s">
        <v>151</v>
      </c>
      <c r="B26" s="162" t="s">
        <v>77</v>
      </c>
      <c r="C26" s="180" t="s">
        <v>78</v>
      </c>
      <c r="D26" s="163"/>
      <c r="E26" s="164"/>
      <c r="F26" s="165"/>
      <c r="G26" s="166">
        <f>SUMIF(AG27:AG27,"&lt;&gt;NOR",G27:G27)</f>
        <v>0</v>
      </c>
      <c r="H26" s="160"/>
      <c r="I26" s="160">
        <f>SUM(I27:I27)</f>
        <v>0</v>
      </c>
      <c r="J26" s="160"/>
      <c r="K26" s="160">
        <f>SUM(K27:K27)</f>
        <v>0</v>
      </c>
      <c r="L26" s="160"/>
      <c r="M26" s="160">
        <f>SUM(M27:M27)</f>
        <v>0</v>
      </c>
      <c r="N26" s="160"/>
      <c r="O26" s="160">
        <f>SUM(O27:O27)</f>
        <v>0</v>
      </c>
      <c r="P26" s="160"/>
      <c r="Q26" s="160">
        <f>SUM(Q27:Q27)</f>
        <v>0</v>
      </c>
      <c r="R26" s="160"/>
      <c r="S26" s="160"/>
      <c r="T26" s="160"/>
      <c r="U26" s="160"/>
      <c r="V26" s="160">
        <f>SUM(V27:V27)</f>
        <v>20.82</v>
      </c>
      <c r="W26" s="160"/>
      <c r="X26" s="160"/>
      <c r="AG26" t="s">
        <v>152</v>
      </c>
    </row>
    <row r="27" spans="1:60" outlineLevel="1" x14ac:dyDescent="0.2">
      <c r="A27" s="173">
        <v>14</v>
      </c>
      <c r="B27" s="174" t="s">
        <v>351</v>
      </c>
      <c r="C27" s="181" t="s">
        <v>352</v>
      </c>
      <c r="D27" s="175" t="s">
        <v>177</v>
      </c>
      <c r="E27" s="176">
        <v>67.58475</v>
      </c>
      <c r="F27" s="177"/>
      <c r="G27" s="178">
        <f>ROUND(E27*F27,2)</f>
        <v>0</v>
      </c>
      <c r="H27" s="159"/>
      <c r="I27" s="158">
        <f>ROUND(E27*H27,2)</f>
        <v>0</v>
      </c>
      <c r="J27" s="159"/>
      <c r="K27" s="158">
        <f>ROUND(E27*J27,2)</f>
        <v>0</v>
      </c>
      <c r="L27" s="158">
        <v>21</v>
      </c>
      <c r="M27" s="158">
        <f>G27*(1+L27/100)</f>
        <v>0</v>
      </c>
      <c r="N27" s="158">
        <v>4.0000000000000003E-5</v>
      </c>
      <c r="O27" s="158">
        <f>ROUND(E27*N27,2)</f>
        <v>0</v>
      </c>
      <c r="P27" s="158">
        <v>0</v>
      </c>
      <c r="Q27" s="158">
        <f>ROUND(E27*P27,2)</f>
        <v>0</v>
      </c>
      <c r="R27" s="158"/>
      <c r="S27" s="158" t="s">
        <v>156</v>
      </c>
      <c r="T27" s="158" t="s">
        <v>156</v>
      </c>
      <c r="U27" s="158">
        <v>0.308</v>
      </c>
      <c r="V27" s="158">
        <f>ROUND(E27*U27,2)</f>
        <v>20.82</v>
      </c>
      <c r="W27" s="158"/>
      <c r="X27" s="158" t="s">
        <v>157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158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x14ac:dyDescent="0.2">
      <c r="A28" s="161" t="s">
        <v>151</v>
      </c>
      <c r="B28" s="162" t="s">
        <v>79</v>
      </c>
      <c r="C28" s="180" t="s">
        <v>80</v>
      </c>
      <c r="D28" s="163"/>
      <c r="E28" s="164"/>
      <c r="F28" s="165"/>
      <c r="G28" s="166">
        <f>SUMIF(AG29:AG35,"&lt;&gt;NOR",G29:G35)</f>
        <v>0</v>
      </c>
      <c r="H28" s="160"/>
      <c r="I28" s="160">
        <f>SUM(I29:I35)</f>
        <v>0</v>
      </c>
      <c r="J28" s="160"/>
      <c r="K28" s="160">
        <f>SUM(K29:K35)</f>
        <v>0</v>
      </c>
      <c r="L28" s="160"/>
      <c r="M28" s="160">
        <f>SUM(M29:M35)</f>
        <v>0</v>
      </c>
      <c r="N28" s="160"/>
      <c r="O28" s="160">
        <f>SUM(O29:O35)</f>
        <v>0</v>
      </c>
      <c r="P28" s="160"/>
      <c r="Q28" s="160">
        <f>SUM(Q29:Q35)</f>
        <v>6.35</v>
      </c>
      <c r="R28" s="160"/>
      <c r="S28" s="160"/>
      <c r="T28" s="160"/>
      <c r="U28" s="160"/>
      <c r="V28" s="160">
        <f>SUM(V29:V35)</f>
        <v>16.649999999999999</v>
      </c>
      <c r="W28" s="160"/>
      <c r="X28" s="160"/>
      <c r="AG28" t="s">
        <v>152</v>
      </c>
    </row>
    <row r="29" spans="1:60" outlineLevel="1" x14ac:dyDescent="0.2">
      <c r="A29" s="173">
        <v>15</v>
      </c>
      <c r="B29" s="174" t="s">
        <v>534</v>
      </c>
      <c r="C29" s="181" t="s">
        <v>535</v>
      </c>
      <c r="D29" s="175" t="s">
        <v>177</v>
      </c>
      <c r="E29" s="176">
        <v>6.4009999999999998</v>
      </c>
      <c r="F29" s="177"/>
      <c r="G29" s="178">
        <f t="shared" ref="G29:G35" si="0">ROUND(E29*F29,2)</f>
        <v>0</v>
      </c>
      <c r="H29" s="159"/>
      <c r="I29" s="158">
        <f t="shared" ref="I29:I35" si="1">ROUND(E29*H29,2)</f>
        <v>0</v>
      </c>
      <c r="J29" s="159"/>
      <c r="K29" s="158">
        <f t="shared" ref="K29:K35" si="2">ROUND(E29*J29,2)</f>
        <v>0</v>
      </c>
      <c r="L29" s="158">
        <v>21</v>
      </c>
      <c r="M29" s="158">
        <f t="shared" ref="M29:M35" si="3">G29*(1+L29/100)</f>
        <v>0</v>
      </c>
      <c r="N29" s="158">
        <v>6.7000000000000002E-4</v>
      </c>
      <c r="O29" s="158">
        <f t="shared" ref="O29:O35" si="4">ROUND(E29*N29,2)</f>
        <v>0</v>
      </c>
      <c r="P29" s="158">
        <v>0.31900000000000001</v>
      </c>
      <c r="Q29" s="158">
        <f t="shared" ref="Q29:Q35" si="5">ROUND(E29*P29,2)</f>
        <v>2.04</v>
      </c>
      <c r="R29" s="158"/>
      <c r="S29" s="158" t="s">
        <v>156</v>
      </c>
      <c r="T29" s="158" t="s">
        <v>156</v>
      </c>
      <c r="U29" s="158">
        <v>0.317</v>
      </c>
      <c r="V29" s="158">
        <f t="shared" ref="V29:V35" si="6">ROUND(E29*U29,2)</f>
        <v>2.0299999999999998</v>
      </c>
      <c r="W29" s="158"/>
      <c r="X29" s="158" t="s">
        <v>157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158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73">
        <v>16</v>
      </c>
      <c r="B30" s="174" t="s">
        <v>536</v>
      </c>
      <c r="C30" s="181" t="s">
        <v>537</v>
      </c>
      <c r="D30" s="175" t="s">
        <v>217</v>
      </c>
      <c r="E30" s="176">
        <v>2</v>
      </c>
      <c r="F30" s="177"/>
      <c r="G30" s="178">
        <f t="shared" si="0"/>
        <v>0</v>
      </c>
      <c r="H30" s="159"/>
      <c r="I30" s="158">
        <f t="shared" si="1"/>
        <v>0</v>
      </c>
      <c r="J30" s="159"/>
      <c r="K30" s="158">
        <f t="shared" si="2"/>
        <v>0</v>
      </c>
      <c r="L30" s="158">
        <v>21</v>
      </c>
      <c r="M30" s="158">
        <f t="shared" si="3"/>
        <v>0</v>
      </c>
      <c r="N30" s="158">
        <v>0</v>
      </c>
      <c r="O30" s="158">
        <f t="shared" si="4"/>
        <v>0</v>
      </c>
      <c r="P30" s="158">
        <v>0</v>
      </c>
      <c r="Q30" s="158">
        <f t="shared" si="5"/>
        <v>0</v>
      </c>
      <c r="R30" s="158"/>
      <c r="S30" s="158" t="s">
        <v>156</v>
      </c>
      <c r="T30" s="158" t="s">
        <v>156</v>
      </c>
      <c r="U30" s="158">
        <v>0.05</v>
      </c>
      <c r="V30" s="158">
        <f t="shared" si="6"/>
        <v>0.1</v>
      </c>
      <c r="W30" s="158"/>
      <c r="X30" s="158" t="s">
        <v>157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158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3">
        <v>17</v>
      </c>
      <c r="B31" s="174" t="s">
        <v>538</v>
      </c>
      <c r="C31" s="181" t="s">
        <v>539</v>
      </c>
      <c r="D31" s="175" t="s">
        <v>177</v>
      </c>
      <c r="E31" s="176">
        <v>2.222</v>
      </c>
      <c r="F31" s="177"/>
      <c r="G31" s="178">
        <f t="shared" si="0"/>
        <v>0</v>
      </c>
      <c r="H31" s="159"/>
      <c r="I31" s="158">
        <f t="shared" si="1"/>
        <v>0</v>
      </c>
      <c r="J31" s="159"/>
      <c r="K31" s="158">
        <f t="shared" si="2"/>
        <v>0</v>
      </c>
      <c r="L31" s="158">
        <v>21</v>
      </c>
      <c r="M31" s="158">
        <f t="shared" si="3"/>
        <v>0</v>
      </c>
      <c r="N31" s="158">
        <v>5.4000000000000001E-4</v>
      </c>
      <c r="O31" s="158">
        <f t="shared" si="4"/>
        <v>0</v>
      </c>
      <c r="P31" s="158">
        <v>0.27</v>
      </c>
      <c r="Q31" s="158">
        <f t="shared" si="5"/>
        <v>0.6</v>
      </c>
      <c r="R31" s="158"/>
      <c r="S31" s="158" t="s">
        <v>156</v>
      </c>
      <c r="T31" s="158" t="s">
        <v>156</v>
      </c>
      <c r="U31" s="158">
        <v>0.43</v>
      </c>
      <c r="V31" s="158">
        <f t="shared" si="6"/>
        <v>0.96</v>
      </c>
      <c r="W31" s="158"/>
      <c r="X31" s="158" t="s">
        <v>157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158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3">
        <v>18</v>
      </c>
      <c r="B32" s="174" t="s">
        <v>540</v>
      </c>
      <c r="C32" s="181" t="s">
        <v>541</v>
      </c>
      <c r="D32" s="175" t="s">
        <v>155</v>
      </c>
      <c r="E32" s="176">
        <v>1.81995</v>
      </c>
      <c r="F32" s="177"/>
      <c r="G32" s="178">
        <f t="shared" si="0"/>
        <v>0</v>
      </c>
      <c r="H32" s="159"/>
      <c r="I32" s="158">
        <f t="shared" si="1"/>
        <v>0</v>
      </c>
      <c r="J32" s="159"/>
      <c r="K32" s="158">
        <f t="shared" si="2"/>
        <v>0</v>
      </c>
      <c r="L32" s="158">
        <v>21</v>
      </c>
      <c r="M32" s="158">
        <f t="shared" si="3"/>
        <v>0</v>
      </c>
      <c r="N32" s="158">
        <v>1.82E-3</v>
      </c>
      <c r="O32" s="158">
        <f t="shared" si="4"/>
        <v>0</v>
      </c>
      <c r="P32" s="158">
        <v>1.8</v>
      </c>
      <c r="Q32" s="158">
        <f t="shared" si="5"/>
        <v>3.28</v>
      </c>
      <c r="R32" s="158"/>
      <c r="S32" s="158" t="s">
        <v>156</v>
      </c>
      <c r="T32" s="158" t="s">
        <v>156</v>
      </c>
      <c r="U32" s="158">
        <v>3.1960000000000002</v>
      </c>
      <c r="V32" s="158">
        <f t="shared" si="6"/>
        <v>5.82</v>
      </c>
      <c r="W32" s="158"/>
      <c r="X32" s="158" t="s">
        <v>157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158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3">
        <v>19</v>
      </c>
      <c r="B33" s="174" t="s">
        <v>542</v>
      </c>
      <c r="C33" s="181" t="s">
        <v>543</v>
      </c>
      <c r="D33" s="175" t="s">
        <v>217</v>
      </c>
      <c r="E33" s="176">
        <v>8</v>
      </c>
      <c r="F33" s="177"/>
      <c r="G33" s="178">
        <f t="shared" si="0"/>
        <v>0</v>
      </c>
      <c r="H33" s="159"/>
      <c r="I33" s="158">
        <f t="shared" si="1"/>
        <v>0</v>
      </c>
      <c r="J33" s="159"/>
      <c r="K33" s="158">
        <f t="shared" si="2"/>
        <v>0</v>
      </c>
      <c r="L33" s="158">
        <v>21</v>
      </c>
      <c r="M33" s="158">
        <f t="shared" si="3"/>
        <v>0</v>
      </c>
      <c r="N33" s="158">
        <v>4.8999999999999998E-4</v>
      </c>
      <c r="O33" s="158">
        <f t="shared" si="4"/>
        <v>0</v>
      </c>
      <c r="P33" s="158">
        <v>3.1E-2</v>
      </c>
      <c r="Q33" s="158">
        <f t="shared" si="5"/>
        <v>0.25</v>
      </c>
      <c r="R33" s="158"/>
      <c r="S33" s="158" t="s">
        <v>156</v>
      </c>
      <c r="T33" s="158" t="s">
        <v>156</v>
      </c>
      <c r="U33" s="158">
        <v>0.77200000000000002</v>
      </c>
      <c r="V33" s="158">
        <f t="shared" si="6"/>
        <v>6.18</v>
      </c>
      <c r="W33" s="158"/>
      <c r="X33" s="158" t="s">
        <v>157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158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73">
        <v>20</v>
      </c>
      <c r="B34" s="174" t="s">
        <v>54</v>
      </c>
      <c r="C34" s="181" t="s">
        <v>544</v>
      </c>
      <c r="D34" s="175" t="s">
        <v>264</v>
      </c>
      <c r="E34" s="176">
        <v>1</v>
      </c>
      <c r="F34" s="177"/>
      <c r="G34" s="178">
        <f t="shared" si="0"/>
        <v>0</v>
      </c>
      <c r="H34" s="159"/>
      <c r="I34" s="158">
        <f t="shared" si="1"/>
        <v>0</v>
      </c>
      <c r="J34" s="159"/>
      <c r="K34" s="158">
        <f t="shared" si="2"/>
        <v>0</v>
      </c>
      <c r="L34" s="158">
        <v>21</v>
      </c>
      <c r="M34" s="158">
        <f t="shared" si="3"/>
        <v>0</v>
      </c>
      <c r="N34" s="158">
        <v>0</v>
      </c>
      <c r="O34" s="158">
        <f t="shared" si="4"/>
        <v>0</v>
      </c>
      <c r="P34" s="158">
        <v>0</v>
      </c>
      <c r="Q34" s="158">
        <f t="shared" si="5"/>
        <v>0</v>
      </c>
      <c r="R34" s="158"/>
      <c r="S34" s="158" t="s">
        <v>265</v>
      </c>
      <c r="T34" s="158" t="s">
        <v>266</v>
      </c>
      <c r="U34" s="158">
        <v>0</v>
      </c>
      <c r="V34" s="158">
        <f t="shared" si="6"/>
        <v>0</v>
      </c>
      <c r="W34" s="158"/>
      <c r="X34" s="158" t="s">
        <v>157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158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3">
        <v>21</v>
      </c>
      <c r="B35" s="174" t="s">
        <v>545</v>
      </c>
      <c r="C35" s="181" t="s">
        <v>546</v>
      </c>
      <c r="D35" s="175" t="s">
        <v>177</v>
      </c>
      <c r="E35" s="176">
        <v>3.2219000000000002</v>
      </c>
      <c r="F35" s="177"/>
      <c r="G35" s="178">
        <f t="shared" si="0"/>
        <v>0</v>
      </c>
      <c r="H35" s="159"/>
      <c r="I35" s="158">
        <f t="shared" si="1"/>
        <v>0</v>
      </c>
      <c r="J35" s="159"/>
      <c r="K35" s="158">
        <f t="shared" si="2"/>
        <v>0</v>
      </c>
      <c r="L35" s="158">
        <v>21</v>
      </c>
      <c r="M35" s="158">
        <f t="shared" si="3"/>
        <v>0</v>
      </c>
      <c r="N35" s="158">
        <v>6.7000000000000002E-4</v>
      </c>
      <c r="O35" s="158">
        <f t="shared" si="4"/>
        <v>0</v>
      </c>
      <c r="P35" s="158">
        <v>5.5E-2</v>
      </c>
      <c r="Q35" s="158">
        <f t="shared" si="5"/>
        <v>0.18</v>
      </c>
      <c r="R35" s="158"/>
      <c r="S35" s="158" t="s">
        <v>156</v>
      </c>
      <c r="T35" s="158" t="s">
        <v>156</v>
      </c>
      <c r="U35" s="158">
        <v>0.48286000000000001</v>
      </c>
      <c r="V35" s="158">
        <f t="shared" si="6"/>
        <v>1.56</v>
      </c>
      <c r="W35" s="158"/>
      <c r="X35" s="158" t="s">
        <v>271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272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x14ac:dyDescent="0.2">
      <c r="A36" s="161" t="s">
        <v>151</v>
      </c>
      <c r="B36" s="162" t="s">
        <v>83</v>
      </c>
      <c r="C36" s="180" t="s">
        <v>84</v>
      </c>
      <c r="D36" s="163"/>
      <c r="E36" s="164"/>
      <c r="F36" s="165"/>
      <c r="G36" s="166">
        <f>SUMIF(AG37:AG38,"&lt;&gt;NOR",G37:G38)</f>
        <v>0</v>
      </c>
      <c r="H36" s="160"/>
      <c r="I36" s="160">
        <f>SUM(I37:I38)</f>
        <v>0</v>
      </c>
      <c r="J36" s="160"/>
      <c r="K36" s="160">
        <f>SUM(K37:K38)</f>
        <v>0</v>
      </c>
      <c r="L36" s="160"/>
      <c r="M36" s="160">
        <f>SUM(M37:M38)</f>
        <v>0</v>
      </c>
      <c r="N36" s="160"/>
      <c r="O36" s="160">
        <f>SUM(O37:O38)</f>
        <v>0.01</v>
      </c>
      <c r="P36" s="160"/>
      <c r="Q36" s="160">
        <f>SUM(Q37:Q38)</f>
        <v>0</v>
      </c>
      <c r="R36" s="160"/>
      <c r="S36" s="160"/>
      <c r="T36" s="160"/>
      <c r="U36" s="160"/>
      <c r="V36" s="160">
        <f>SUM(V37:V38)</f>
        <v>0.54</v>
      </c>
      <c r="W36" s="160"/>
      <c r="X36" s="160"/>
      <c r="AG36" t="s">
        <v>152</v>
      </c>
    </row>
    <row r="37" spans="1:60" outlineLevel="1" x14ac:dyDescent="0.2">
      <c r="A37" s="173">
        <v>22</v>
      </c>
      <c r="B37" s="174" t="s">
        <v>547</v>
      </c>
      <c r="C37" s="181" t="s">
        <v>548</v>
      </c>
      <c r="D37" s="175" t="s">
        <v>217</v>
      </c>
      <c r="E37" s="176">
        <v>6</v>
      </c>
      <c r="F37" s="177"/>
      <c r="G37" s="178">
        <f>ROUND(E37*F37,2)</f>
        <v>0</v>
      </c>
      <c r="H37" s="159"/>
      <c r="I37" s="158">
        <f>ROUND(E37*H37,2)</f>
        <v>0</v>
      </c>
      <c r="J37" s="159"/>
      <c r="K37" s="158">
        <f>ROUND(E37*J37,2)</f>
        <v>0</v>
      </c>
      <c r="L37" s="158">
        <v>21</v>
      </c>
      <c r="M37" s="158">
        <f>G37*(1+L37/100)</f>
        <v>0</v>
      </c>
      <c r="N37" s="158">
        <v>5.4000000000000001E-4</v>
      </c>
      <c r="O37" s="158">
        <f>ROUND(E37*N37,2)</f>
        <v>0</v>
      </c>
      <c r="P37" s="158">
        <v>0</v>
      </c>
      <c r="Q37" s="158">
        <f>ROUND(E37*P37,2)</f>
        <v>0</v>
      </c>
      <c r="R37" s="158"/>
      <c r="S37" s="158" t="s">
        <v>156</v>
      </c>
      <c r="T37" s="158" t="s">
        <v>156</v>
      </c>
      <c r="U37" s="158">
        <v>0.09</v>
      </c>
      <c r="V37" s="158">
        <f>ROUND(E37*U37,2)</f>
        <v>0.54</v>
      </c>
      <c r="W37" s="158"/>
      <c r="X37" s="158" t="s">
        <v>157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158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3">
        <v>23</v>
      </c>
      <c r="B38" s="174" t="s">
        <v>549</v>
      </c>
      <c r="C38" s="181" t="s">
        <v>550</v>
      </c>
      <c r="D38" s="175" t="s">
        <v>217</v>
      </c>
      <c r="E38" s="176">
        <v>6</v>
      </c>
      <c r="F38" s="177"/>
      <c r="G38" s="178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21</v>
      </c>
      <c r="M38" s="158">
        <f>G38*(1+L38/100)</f>
        <v>0</v>
      </c>
      <c r="N38" s="158">
        <v>1.5E-3</v>
      </c>
      <c r="O38" s="158">
        <f>ROUND(E38*N38,2)</f>
        <v>0.01</v>
      </c>
      <c r="P38" s="158">
        <v>0</v>
      </c>
      <c r="Q38" s="158">
        <f>ROUND(E38*P38,2)</f>
        <v>0</v>
      </c>
      <c r="R38" s="158" t="s">
        <v>308</v>
      </c>
      <c r="S38" s="158" t="s">
        <v>156</v>
      </c>
      <c r="T38" s="158" t="s">
        <v>156</v>
      </c>
      <c r="U38" s="158">
        <v>0</v>
      </c>
      <c r="V38" s="158">
        <f>ROUND(E38*U38,2)</f>
        <v>0</v>
      </c>
      <c r="W38" s="158"/>
      <c r="X38" s="158" t="s">
        <v>310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311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x14ac:dyDescent="0.2">
      <c r="A39" s="161" t="s">
        <v>151</v>
      </c>
      <c r="B39" s="162" t="s">
        <v>105</v>
      </c>
      <c r="C39" s="180" t="s">
        <v>106</v>
      </c>
      <c r="D39" s="163"/>
      <c r="E39" s="164"/>
      <c r="F39" s="165"/>
      <c r="G39" s="166">
        <f>SUMIF(AG40:AG45,"&lt;&gt;NOR",G40:G45)</f>
        <v>0</v>
      </c>
      <c r="H39" s="160"/>
      <c r="I39" s="160">
        <f>SUM(I40:I45)</f>
        <v>0</v>
      </c>
      <c r="J39" s="160"/>
      <c r="K39" s="160">
        <f>SUM(K40:K45)</f>
        <v>0</v>
      </c>
      <c r="L39" s="160"/>
      <c r="M39" s="160">
        <f>SUM(M40:M45)</f>
        <v>0</v>
      </c>
      <c r="N39" s="160"/>
      <c r="O39" s="160">
        <f>SUM(O40:O45)</f>
        <v>0.48</v>
      </c>
      <c r="P39" s="160"/>
      <c r="Q39" s="160">
        <f>SUM(Q40:Q45)</f>
        <v>0</v>
      </c>
      <c r="R39" s="160"/>
      <c r="S39" s="160"/>
      <c r="T39" s="160"/>
      <c r="U39" s="160"/>
      <c r="V39" s="160">
        <f>SUM(V40:V45)</f>
        <v>37.809999999999995</v>
      </c>
      <c r="W39" s="160"/>
      <c r="X39" s="160"/>
      <c r="AG39" t="s">
        <v>152</v>
      </c>
    </row>
    <row r="40" spans="1:60" outlineLevel="1" x14ac:dyDescent="0.2">
      <c r="A40" s="173">
        <v>24</v>
      </c>
      <c r="B40" s="174" t="s">
        <v>551</v>
      </c>
      <c r="C40" s="181" t="s">
        <v>552</v>
      </c>
      <c r="D40" s="175" t="s">
        <v>383</v>
      </c>
      <c r="E40" s="176">
        <v>362.28460000000001</v>
      </c>
      <c r="F40" s="177"/>
      <c r="G40" s="178">
        <f t="shared" ref="G40:G45" si="7">ROUND(E40*F40,2)</f>
        <v>0</v>
      </c>
      <c r="H40" s="159"/>
      <c r="I40" s="158">
        <f t="shared" ref="I40:I45" si="8">ROUND(E40*H40,2)</f>
        <v>0</v>
      </c>
      <c r="J40" s="159"/>
      <c r="K40" s="158">
        <f t="shared" ref="K40:K45" si="9">ROUND(E40*J40,2)</f>
        <v>0</v>
      </c>
      <c r="L40" s="158">
        <v>21</v>
      </c>
      <c r="M40" s="158">
        <f t="shared" ref="M40:M45" si="10">G40*(1+L40/100)</f>
        <v>0</v>
      </c>
      <c r="N40" s="158">
        <v>5.0000000000000002E-5</v>
      </c>
      <c r="O40" s="158">
        <f t="shared" ref="O40:O45" si="11">ROUND(E40*N40,2)</f>
        <v>0.02</v>
      </c>
      <c r="P40" s="158">
        <v>0</v>
      </c>
      <c r="Q40" s="158">
        <f t="shared" ref="Q40:Q45" si="12">ROUND(E40*P40,2)</f>
        <v>0</v>
      </c>
      <c r="R40" s="158"/>
      <c r="S40" s="158" t="s">
        <v>156</v>
      </c>
      <c r="T40" s="158" t="s">
        <v>156</v>
      </c>
      <c r="U40" s="158">
        <v>0.1</v>
      </c>
      <c r="V40" s="158">
        <f t="shared" ref="V40:V45" si="13">ROUND(E40*U40,2)</f>
        <v>36.229999999999997</v>
      </c>
      <c r="W40" s="158"/>
      <c r="X40" s="158" t="s">
        <v>157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158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 x14ac:dyDescent="0.2">
      <c r="A41" s="173">
        <v>25</v>
      </c>
      <c r="B41" s="174" t="s">
        <v>553</v>
      </c>
      <c r="C41" s="181" t="s">
        <v>554</v>
      </c>
      <c r="D41" s="175" t="s">
        <v>188</v>
      </c>
      <c r="E41" s="176">
        <v>0.15706999999999999</v>
      </c>
      <c r="F41" s="177"/>
      <c r="G41" s="178">
        <f t="shared" si="7"/>
        <v>0</v>
      </c>
      <c r="H41" s="159"/>
      <c r="I41" s="158">
        <f t="shared" si="8"/>
        <v>0</v>
      </c>
      <c r="J41" s="159"/>
      <c r="K41" s="158">
        <f t="shared" si="9"/>
        <v>0</v>
      </c>
      <c r="L41" s="158">
        <v>21</v>
      </c>
      <c r="M41" s="158">
        <f t="shared" si="10"/>
        <v>0</v>
      </c>
      <c r="N41" s="158">
        <v>1</v>
      </c>
      <c r="O41" s="158">
        <f t="shared" si="11"/>
        <v>0.16</v>
      </c>
      <c r="P41" s="158">
        <v>0</v>
      </c>
      <c r="Q41" s="158">
        <f t="shared" si="12"/>
        <v>0</v>
      </c>
      <c r="R41" s="158" t="s">
        <v>308</v>
      </c>
      <c r="S41" s="158" t="s">
        <v>156</v>
      </c>
      <c r="T41" s="158" t="s">
        <v>156</v>
      </c>
      <c r="U41" s="158">
        <v>0</v>
      </c>
      <c r="V41" s="158">
        <f t="shared" si="13"/>
        <v>0</v>
      </c>
      <c r="W41" s="158"/>
      <c r="X41" s="158" t="s">
        <v>310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311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3">
        <v>26</v>
      </c>
      <c r="B42" s="174" t="s">
        <v>555</v>
      </c>
      <c r="C42" s="181" t="s">
        <v>556</v>
      </c>
      <c r="D42" s="175" t="s">
        <v>188</v>
      </c>
      <c r="E42" s="176">
        <v>0.13028000000000001</v>
      </c>
      <c r="F42" s="177"/>
      <c r="G42" s="178">
        <f t="shared" si="7"/>
        <v>0</v>
      </c>
      <c r="H42" s="159"/>
      <c r="I42" s="158">
        <f t="shared" si="8"/>
        <v>0</v>
      </c>
      <c r="J42" s="159"/>
      <c r="K42" s="158">
        <f t="shared" si="9"/>
        <v>0</v>
      </c>
      <c r="L42" s="158">
        <v>21</v>
      </c>
      <c r="M42" s="158">
        <f t="shared" si="10"/>
        <v>0</v>
      </c>
      <c r="N42" s="158">
        <v>1</v>
      </c>
      <c r="O42" s="158">
        <f t="shared" si="11"/>
        <v>0.13</v>
      </c>
      <c r="P42" s="158">
        <v>0</v>
      </c>
      <c r="Q42" s="158">
        <f t="shared" si="12"/>
        <v>0</v>
      </c>
      <c r="R42" s="158" t="s">
        <v>308</v>
      </c>
      <c r="S42" s="158" t="s">
        <v>156</v>
      </c>
      <c r="T42" s="158" t="s">
        <v>156</v>
      </c>
      <c r="U42" s="158">
        <v>0</v>
      </c>
      <c r="V42" s="158">
        <f t="shared" si="13"/>
        <v>0</v>
      </c>
      <c r="W42" s="158"/>
      <c r="X42" s="158" t="s">
        <v>310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311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 x14ac:dyDescent="0.2">
      <c r="A43" s="173">
        <v>27</v>
      </c>
      <c r="B43" s="174" t="s">
        <v>557</v>
      </c>
      <c r="C43" s="181" t="s">
        <v>558</v>
      </c>
      <c r="D43" s="175" t="s">
        <v>280</v>
      </c>
      <c r="E43" s="176">
        <v>2.4</v>
      </c>
      <c r="F43" s="177"/>
      <c r="G43" s="178">
        <f t="shared" si="7"/>
        <v>0</v>
      </c>
      <c r="H43" s="159"/>
      <c r="I43" s="158">
        <f t="shared" si="8"/>
        <v>0</v>
      </c>
      <c r="J43" s="159"/>
      <c r="K43" s="158">
        <f t="shared" si="9"/>
        <v>0</v>
      </c>
      <c r="L43" s="158">
        <v>21</v>
      </c>
      <c r="M43" s="158">
        <f t="shared" si="10"/>
        <v>0</v>
      </c>
      <c r="N43" s="158">
        <v>9.5600000000000008E-3</v>
      </c>
      <c r="O43" s="158">
        <f t="shared" si="11"/>
        <v>0.02</v>
      </c>
      <c r="P43" s="158">
        <v>0</v>
      </c>
      <c r="Q43" s="158">
        <f t="shared" si="12"/>
        <v>0</v>
      </c>
      <c r="R43" s="158" t="s">
        <v>308</v>
      </c>
      <c r="S43" s="158" t="s">
        <v>156</v>
      </c>
      <c r="T43" s="158" t="s">
        <v>156</v>
      </c>
      <c r="U43" s="158">
        <v>0</v>
      </c>
      <c r="V43" s="158">
        <f t="shared" si="13"/>
        <v>0</v>
      </c>
      <c r="W43" s="158"/>
      <c r="X43" s="158" t="s">
        <v>310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311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3">
        <v>28</v>
      </c>
      <c r="B44" s="174" t="s">
        <v>559</v>
      </c>
      <c r="C44" s="181" t="s">
        <v>560</v>
      </c>
      <c r="D44" s="175" t="s">
        <v>217</v>
      </c>
      <c r="E44" s="176">
        <v>5</v>
      </c>
      <c r="F44" s="177"/>
      <c r="G44" s="178">
        <f t="shared" si="7"/>
        <v>0</v>
      </c>
      <c r="H44" s="159"/>
      <c r="I44" s="158">
        <f t="shared" si="8"/>
        <v>0</v>
      </c>
      <c r="J44" s="159"/>
      <c r="K44" s="158">
        <f t="shared" si="9"/>
        <v>0</v>
      </c>
      <c r="L44" s="158">
        <v>21</v>
      </c>
      <c r="M44" s="158">
        <f t="shared" si="10"/>
        <v>0</v>
      </c>
      <c r="N44" s="158">
        <v>2.92E-2</v>
      </c>
      <c r="O44" s="158">
        <f t="shared" si="11"/>
        <v>0.15</v>
      </c>
      <c r="P44" s="158">
        <v>0</v>
      </c>
      <c r="Q44" s="158">
        <f t="shared" si="12"/>
        <v>0</v>
      </c>
      <c r="R44" s="158" t="s">
        <v>308</v>
      </c>
      <c r="S44" s="158" t="s">
        <v>156</v>
      </c>
      <c r="T44" s="158" t="s">
        <v>156</v>
      </c>
      <c r="U44" s="158">
        <v>0</v>
      </c>
      <c r="V44" s="158">
        <f t="shared" si="13"/>
        <v>0</v>
      </c>
      <c r="W44" s="158"/>
      <c r="X44" s="158" t="s">
        <v>310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311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3">
        <v>29</v>
      </c>
      <c r="B45" s="174" t="s">
        <v>561</v>
      </c>
      <c r="C45" s="181" t="s">
        <v>562</v>
      </c>
      <c r="D45" s="175" t="s">
        <v>188</v>
      </c>
      <c r="E45" s="176">
        <v>0.47441</v>
      </c>
      <c r="F45" s="177"/>
      <c r="G45" s="178">
        <f t="shared" si="7"/>
        <v>0</v>
      </c>
      <c r="H45" s="159"/>
      <c r="I45" s="158">
        <f t="shared" si="8"/>
        <v>0</v>
      </c>
      <c r="J45" s="159"/>
      <c r="K45" s="158">
        <f t="shared" si="9"/>
        <v>0</v>
      </c>
      <c r="L45" s="158">
        <v>21</v>
      </c>
      <c r="M45" s="158">
        <f t="shared" si="10"/>
        <v>0</v>
      </c>
      <c r="N45" s="158">
        <v>0</v>
      </c>
      <c r="O45" s="158">
        <f t="shared" si="11"/>
        <v>0</v>
      </c>
      <c r="P45" s="158">
        <v>0</v>
      </c>
      <c r="Q45" s="158">
        <f t="shared" si="12"/>
        <v>0</v>
      </c>
      <c r="R45" s="158"/>
      <c r="S45" s="158" t="s">
        <v>156</v>
      </c>
      <c r="T45" s="158" t="s">
        <v>156</v>
      </c>
      <c r="U45" s="158">
        <v>3.327</v>
      </c>
      <c r="V45" s="158">
        <f t="shared" si="13"/>
        <v>1.58</v>
      </c>
      <c r="W45" s="158"/>
      <c r="X45" s="158" t="s">
        <v>367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368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x14ac:dyDescent="0.2">
      <c r="A46" s="161" t="s">
        <v>151</v>
      </c>
      <c r="B46" s="162" t="s">
        <v>111</v>
      </c>
      <c r="C46" s="180" t="s">
        <v>112</v>
      </c>
      <c r="D46" s="163"/>
      <c r="E46" s="164"/>
      <c r="F46" s="165"/>
      <c r="G46" s="166">
        <f>SUMIF(AG47:AG47,"&lt;&gt;NOR",G47:G47)</f>
        <v>0</v>
      </c>
      <c r="H46" s="160"/>
      <c r="I46" s="160">
        <f>SUM(I47:I47)</f>
        <v>0</v>
      </c>
      <c r="J46" s="160"/>
      <c r="K46" s="160">
        <f>SUM(K47:K47)</f>
        <v>0</v>
      </c>
      <c r="L46" s="160"/>
      <c r="M46" s="160">
        <f>SUM(M47:M47)</f>
        <v>0</v>
      </c>
      <c r="N46" s="160"/>
      <c r="O46" s="160">
        <f>SUM(O47:O47)</f>
        <v>0.06</v>
      </c>
      <c r="P46" s="160"/>
      <c r="Q46" s="160">
        <f>SUM(Q47:Q47)</f>
        <v>0</v>
      </c>
      <c r="R46" s="160"/>
      <c r="S46" s="160"/>
      <c r="T46" s="160"/>
      <c r="U46" s="160"/>
      <c r="V46" s="160">
        <f>SUM(V47:V47)</f>
        <v>4.18</v>
      </c>
      <c r="W46" s="160"/>
      <c r="X46" s="160"/>
      <c r="AG46" t="s">
        <v>152</v>
      </c>
    </row>
    <row r="47" spans="1:60" outlineLevel="1" x14ac:dyDescent="0.2">
      <c r="A47" s="173">
        <v>30</v>
      </c>
      <c r="B47" s="174" t="s">
        <v>563</v>
      </c>
      <c r="C47" s="181" t="s">
        <v>564</v>
      </c>
      <c r="D47" s="175" t="s">
        <v>177</v>
      </c>
      <c r="E47" s="176">
        <v>3.6</v>
      </c>
      <c r="F47" s="177"/>
      <c r="G47" s="178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21</v>
      </c>
      <c r="M47" s="158">
        <f>G47*(1+L47/100)</f>
        <v>0</v>
      </c>
      <c r="N47" s="158">
        <v>1.728E-2</v>
      </c>
      <c r="O47" s="158">
        <f>ROUND(E47*N47,2)</f>
        <v>0.06</v>
      </c>
      <c r="P47" s="158">
        <v>0</v>
      </c>
      <c r="Q47" s="158">
        <f>ROUND(E47*P47,2)</f>
        <v>0</v>
      </c>
      <c r="R47" s="158"/>
      <c r="S47" s="158" t="s">
        <v>156</v>
      </c>
      <c r="T47" s="158" t="s">
        <v>156</v>
      </c>
      <c r="U47" s="158">
        <v>1.1618599999999999</v>
      </c>
      <c r="V47" s="158">
        <f>ROUND(E47*U47,2)</f>
        <v>4.18</v>
      </c>
      <c r="W47" s="158"/>
      <c r="X47" s="158" t="s">
        <v>271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272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x14ac:dyDescent="0.2">
      <c r="A48" s="161" t="s">
        <v>151</v>
      </c>
      <c r="B48" s="162" t="s">
        <v>113</v>
      </c>
      <c r="C48" s="180" t="s">
        <v>114</v>
      </c>
      <c r="D48" s="163"/>
      <c r="E48" s="164"/>
      <c r="F48" s="165"/>
      <c r="G48" s="166">
        <f>SUMIF(AG49:AG49,"&lt;&gt;NOR",G49:G49)</f>
        <v>0</v>
      </c>
      <c r="H48" s="160"/>
      <c r="I48" s="160">
        <f>SUM(I49:I49)</f>
        <v>0</v>
      </c>
      <c r="J48" s="160"/>
      <c r="K48" s="160">
        <f>SUM(K49:K49)</f>
        <v>0</v>
      </c>
      <c r="L48" s="160"/>
      <c r="M48" s="160">
        <f>SUM(M49:M49)</f>
        <v>0</v>
      </c>
      <c r="N48" s="160"/>
      <c r="O48" s="160">
        <f>SUM(O49:O49)</f>
        <v>0</v>
      </c>
      <c r="P48" s="160"/>
      <c r="Q48" s="160">
        <f>SUM(Q49:Q49)</f>
        <v>0</v>
      </c>
      <c r="R48" s="160"/>
      <c r="S48" s="160"/>
      <c r="T48" s="160"/>
      <c r="U48" s="160"/>
      <c r="V48" s="160">
        <f>SUM(V49:V49)</f>
        <v>2.31</v>
      </c>
      <c r="W48" s="160"/>
      <c r="X48" s="160"/>
      <c r="AG48" t="s">
        <v>152</v>
      </c>
    </row>
    <row r="49" spans="1:60" outlineLevel="1" x14ac:dyDescent="0.2">
      <c r="A49" s="173">
        <v>31</v>
      </c>
      <c r="B49" s="174" t="s">
        <v>565</v>
      </c>
      <c r="C49" s="181" t="s">
        <v>566</v>
      </c>
      <c r="D49" s="175" t="s">
        <v>177</v>
      </c>
      <c r="E49" s="176">
        <v>8.0348000000000006</v>
      </c>
      <c r="F49" s="177"/>
      <c r="G49" s="178">
        <f>ROUND(E49*F49,2)</f>
        <v>0</v>
      </c>
      <c r="H49" s="159"/>
      <c r="I49" s="158">
        <f>ROUND(E49*H49,2)</f>
        <v>0</v>
      </c>
      <c r="J49" s="159"/>
      <c r="K49" s="158">
        <f>ROUND(E49*J49,2)</f>
        <v>0</v>
      </c>
      <c r="L49" s="158">
        <v>21</v>
      </c>
      <c r="M49" s="158">
        <f>G49*(1+L49/100)</f>
        <v>0</v>
      </c>
      <c r="N49" s="158">
        <v>2.4000000000000001E-4</v>
      </c>
      <c r="O49" s="158">
        <f>ROUND(E49*N49,2)</f>
        <v>0</v>
      </c>
      <c r="P49" s="158">
        <v>0</v>
      </c>
      <c r="Q49" s="158">
        <f>ROUND(E49*P49,2)</f>
        <v>0</v>
      </c>
      <c r="R49" s="158"/>
      <c r="S49" s="158" t="s">
        <v>156</v>
      </c>
      <c r="T49" s="158" t="s">
        <v>156</v>
      </c>
      <c r="U49" s="158">
        <v>0.28699999999999998</v>
      </c>
      <c r="V49" s="158">
        <f>ROUND(E49*U49,2)</f>
        <v>2.31</v>
      </c>
      <c r="W49" s="158"/>
      <c r="X49" s="158" t="s">
        <v>157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158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x14ac:dyDescent="0.2">
      <c r="A50" s="161" t="s">
        <v>151</v>
      </c>
      <c r="B50" s="162" t="s">
        <v>115</v>
      </c>
      <c r="C50" s="180" t="s">
        <v>116</v>
      </c>
      <c r="D50" s="163"/>
      <c r="E50" s="164"/>
      <c r="F50" s="165"/>
      <c r="G50" s="166">
        <f>SUMIF(AG51:AG51,"&lt;&gt;NOR",G51:G51)</f>
        <v>0</v>
      </c>
      <c r="H50" s="160"/>
      <c r="I50" s="160">
        <f>SUM(I51:I51)</f>
        <v>0</v>
      </c>
      <c r="J50" s="160"/>
      <c r="K50" s="160">
        <f>SUM(K51:K51)</f>
        <v>0</v>
      </c>
      <c r="L50" s="160"/>
      <c r="M50" s="160">
        <f>SUM(M51:M51)</f>
        <v>0</v>
      </c>
      <c r="N50" s="160"/>
      <c r="O50" s="160">
        <f>SUM(O51:O51)</f>
        <v>0.01</v>
      </c>
      <c r="P50" s="160"/>
      <c r="Q50" s="160">
        <f>SUM(Q51:Q51)</f>
        <v>0</v>
      </c>
      <c r="R50" s="160"/>
      <c r="S50" s="160"/>
      <c r="T50" s="160"/>
      <c r="U50" s="160"/>
      <c r="V50" s="160">
        <f>SUM(V51:V51)</f>
        <v>4.78</v>
      </c>
      <c r="W50" s="160"/>
      <c r="X50" s="160"/>
      <c r="AG50" t="s">
        <v>152</v>
      </c>
    </row>
    <row r="51" spans="1:60" outlineLevel="1" x14ac:dyDescent="0.2">
      <c r="A51" s="173">
        <v>32</v>
      </c>
      <c r="B51" s="174" t="s">
        <v>567</v>
      </c>
      <c r="C51" s="181" t="s">
        <v>568</v>
      </c>
      <c r="D51" s="175" t="s">
        <v>177</v>
      </c>
      <c r="E51" s="176">
        <v>46.95</v>
      </c>
      <c r="F51" s="177"/>
      <c r="G51" s="178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21</v>
      </c>
      <c r="M51" s="158">
        <f>G51*(1+L51/100)</f>
        <v>0</v>
      </c>
      <c r="N51" s="158">
        <v>1.3999999999999999E-4</v>
      </c>
      <c r="O51" s="158">
        <f>ROUND(E51*N51,2)</f>
        <v>0.01</v>
      </c>
      <c r="P51" s="158">
        <v>0</v>
      </c>
      <c r="Q51" s="158">
        <f>ROUND(E51*P51,2)</f>
        <v>0</v>
      </c>
      <c r="R51" s="158"/>
      <c r="S51" s="158" t="s">
        <v>156</v>
      </c>
      <c r="T51" s="158" t="s">
        <v>156</v>
      </c>
      <c r="U51" s="158">
        <v>0.10191</v>
      </c>
      <c r="V51" s="158">
        <f>ROUND(E51*U51,2)</f>
        <v>4.78</v>
      </c>
      <c r="W51" s="158"/>
      <c r="X51" s="158" t="s">
        <v>157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158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x14ac:dyDescent="0.2">
      <c r="A52" s="161" t="s">
        <v>151</v>
      </c>
      <c r="B52" s="162" t="s">
        <v>121</v>
      </c>
      <c r="C52" s="180" t="s">
        <v>122</v>
      </c>
      <c r="D52" s="163"/>
      <c r="E52" s="164"/>
      <c r="F52" s="165"/>
      <c r="G52" s="166">
        <f>SUMIF(AG53:AG56,"&lt;&gt;NOR",G53:G56)</f>
        <v>0</v>
      </c>
      <c r="H52" s="160"/>
      <c r="I52" s="160">
        <f>SUM(I53:I56)</f>
        <v>0</v>
      </c>
      <c r="J52" s="160"/>
      <c r="K52" s="160">
        <f>SUM(K53:K56)</f>
        <v>0</v>
      </c>
      <c r="L52" s="160"/>
      <c r="M52" s="160">
        <f>SUM(M53:M56)</f>
        <v>0</v>
      </c>
      <c r="N52" s="160"/>
      <c r="O52" s="160">
        <f>SUM(O53:O56)</f>
        <v>0</v>
      </c>
      <c r="P52" s="160"/>
      <c r="Q52" s="160">
        <f>SUM(Q53:Q56)</f>
        <v>0</v>
      </c>
      <c r="R52" s="160"/>
      <c r="S52" s="160"/>
      <c r="T52" s="160"/>
      <c r="U52" s="160"/>
      <c r="V52" s="160">
        <f>SUM(V53:V56)</f>
        <v>6.1899999999999995</v>
      </c>
      <c r="W52" s="160"/>
      <c r="X52" s="160"/>
      <c r="AG52" t="s">
        <v>152</v>
      </c>
    </row>
    <row r="53" spans="1:60" outlineLevel="1" x14ac:dyDescent="0.2">
      <c r="A53" s="173">
        <v>33</v>
      </c>
      <c r="B53" s="174" t="s">
        <v>569</v>
      </c>
      <c r="C53" s="181" t="s">
        <v>570</v>
      </c>
      <c r="D53" s="175" t="s">
        <v>188</v>
      </c>
      <c r="E53" s="176">
        <v>6.1657700000000002</v>
      </c>
      <c r="F53" s="177"/>
      <c r="G53" s="178">
        <f>ROUND(E53*F53,2)</f>
        <v>0</v>
      </c>
      <c r="H53" s="159"/>
      <c r="I53" s="158">
        <f>ROUND(E53*H53,2)</f>
        <v>0</v>
      </c>
      <c r="J53" s="159"/>
      <c r="K53" s="158">
        <f>ROUND(E53*J53,2)</f>
        <v>0</v>
      </c>
      <c r="L53" s="158">
        <v>21</v>
      </c>
      <c r="M53" s="158">
        <f>G53*(1+L53/100)</f>
        <v>0</v>
      </c>
      <c r="N53" s="158">
        <v>0</v>
      </c>
      <c r="O53" s="158">
        <f>ROUND(E53*N53,2)</f>
        <v>0</v>
      </c>
      <c r="P53" s="158">
        <v>0</v>
      </c>
      <c r="Q53" s="158">
        <f>ROUND(E53*P53,2)</f>
        <v>0</v>
      </c>
      <c r="R53" s="158"/>
      <c r="S53" s="158" t="s">
        <v>156</v>
      </c>
      <c r="T53" s="158" t="s">
        <v>156</v>
      </c>
      <c r="U53" s="158">
        <v>0.95599999999999996</v>
      </c>
      <c r="V53" s="158">
        <f>ROUND(E53*U53,2)</f>
        <v>5.89</v>
      </c>
      <c r="W53" s="158"/>
      <c r="X53" s="158" t="s">
        <v>571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572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3">
        <v>34</v>
      </c>
      <c r="B54" s="174" t="s">
        <v>573</v>
      </c>
      <c r="C54" s="181" t="s">
        <v>574</v>
      </c>
      <c r="D54" s="175" t="s">
        <v>188</v>
      </c>
      <c r="E54" s="176">
        <v>6.1657700000000002</v>
      </c>
      <c r="F54" s="177"/>
      <c r="G54" s="178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21</v>
      </c>
      <c r="M54" s="158">
        <f>G54*(1+L54/100)</f>
        <v>0</v>
      </c>
      <c r="N54" s="158">
        <v>0</v>
      </c>
      <c r="O54" s="158">
        <f>ROUND(E54*N54,2)</f>
        <v>0</v>
      </c>
      <c r="P54" s="158">
        <v>0</v>
      </c>
      <c r="Q54" s="158">
        <f>ROUND(E54*P54,2)</f>
        <v>0</v>
      </c>
      <c r="R54" s="158"/>
      <c r="S54" s="158" t="s">
        <v>156</v>
      </c>
      <c r="T54" s="158" t="s">
        <v>156</v>
      </c>
      <c r="U54" s="158">
        <v>4.2000000000000003E-2</v>
      </c>
      <c r="V54" s="158">
        <f>ROUND(E54*U54,2)</f>
        <v>0.26</v>
      </c>
      <c r="W54" s="158"/>
      <c r="X54" s="158" t="s">
        <v>571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572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73">
        <v>35</v>
      </c>
      <c r="B55" s="174" t="s">
        <v>575</v>
      </c>
      <c r="C55" s="181" t="s">
        <v>576</v>
      </c>
      <c r="D55" s="175" t="s">
        <v>188</v>
      </c>
      <c r="E55" s="176">
        <v>6.1657700000000002</v>
      </c>
      <c r="F55" s="177"/>
      <c r="G55" s="178">
        <f>ROUND(E55*F55,2)</f>
        <v>0</v>
      </c>
      <c r="H55" s="159"/>
      <c r="I55" s="158">
        <f>ROUND(E55*H55,2)</f>
        <v>0</v>
      </c>
      <c r="J55" s="159"/>
      <c r="K55" s="158">
        <f>ROUND(E55*J55,2)</f>
        <v>0</v>
      </c>
      <c r="L55" s="158">
        <v>21</v>
      </c>
      <c r="M55" s="158">
        <f>G55*(1+L55/100)</f>
        <v>0</v>
      </c>
      <c r="N55" s="158">
        <v>0</v>
      </c>
      <c r="O55" s="158">
        <f>ROUND(E55*N55,2)</f>
        <v>0</v>
      </c>
      <c r="P55" s="158">
        <v>0</v>
      </c>
      <c r="Q55" s="158">
        <f>ROUND(E55*P55,2)</f>
        <v>0</v>
      </c>
      <c r="R55" s="158"/>
      <c r="S55" s="158" t="s">
        <v>156</v>
      </c>
      <c r="T55" s="158" t="s">
        <v>156</v>
      </c>
      <c r="U55" s="158">
        <v>0</v>
      </c>
      <c r="V55" s="158">
        <f>ROUND(E55*U55,2)</f>
        <v>0</v>
      </c>
      <c r="W55" s="158"/>
      <c r="X55" s="158" t="s">
        <v>571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572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3">
        <v>36</v>
      </c>
      <c r="B56" s="174" t="s">
        <v>577</v>
      </c>
      <c r="C56" s="181" t="s">
        <v>578</v>
      </c>
      <c r="D56" s="175" t="s">
        <v>188</v>
      </c>
      <c r="E56" s="176">
        <v>6.1657700000000002</v>
      </c>
      <c r="F56" s="177"/>
      <c r="G56" s="178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21</v>
      </c>
      <c r="M56" s="158">
        <f>G56*(1+L56/100)</f>
        <v>0</v>
      </c>
      <c r="N56" s="158">
        <v>0</v>
      </c>
      <c r="O56" s="158">
        <f>ROUND(E56*N56,2)</f>
        <v>0</v>
      </c>
      <c r="P56" s="158">
        <v>0</v>
      </c>
      <c r="Q56" s="158">
        <f>ROUND(E56*P56,2)</f>
        <v>0</v>
      </c>
      <c r="R56" s="158"/>
      <c r="S56" s="158" t="s">
        <v>156</v>
      </c>
      <c r="T56" s="158" t="s">
        <v>156</v>
      </c>
      <c r="U56" s="158">
        <v>6.0000000000000001E-3</v>
      </c>
      <c r="V56" s="158">
        <f>ROUND(E56*U56,2)</f>
        <v>0.04</v>
      </c>
      <c r="W56" s="158"/>
      <c r="X56" s="158" t="s">
        <v>571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572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x14ac:dyDescent="0.2">
      <c r="A57" s="161" t="s">
        <v>151</v>
      </c>
      <c r="B57" s="162" t="s">
        <v>124</v>
      </c>
      <c r="C57" s="180" t="s">
        <v>29</v>
      </c>
      <c r="D57" s="163"/>
      <c r="E57" s="164"/>
      <c r="F57" s="165"/>
      <c r="G57" s="166">
        <f>SUMIF(AG58:AG58,"&lt;&gt;NOR",G58:G58)</f>
        <v>0</v>
      </c>
      <c r="H57" s="160"/>
      <c r="I57" s="160">
        <f>SUM(I58:I58)</f>
        <v>0</v>
      </c>
      <c r="J57" s="160"/>
      <c r="K57" s="160">
        <f>SUM(K58:K58)</f>
        <v>0</v>
      </c>
      <c r="L57" s="160"/>
      <c r="M57" s="160">
        <f>SUM(M58:M58)</f>
        <v>0</v>
      </c>
      <c r="N57" s="160"/>
      <c r="O57" s="160">
        <f>SUM(O58:O58)</f>
        <v>0</v>
      </c>
      <c r="P57" s="160"/>
      <c r="Q57" s="160">
        <f>SUM(Q58:Q58)</f>
        <v>0</v>
      </c>
      <c r="R57" s="160"/>
      <c r="S57" s="160"/>
      <c r="T57" s="160"/>
      <c r="U57" s="160"/>
      <c r="V57" s="160">
        <f>SUM(V58:V58)</f>
        <v>0</v>
      </c>
      <c r="W57" s="160"/>
      <c r="X57" s="160"/>
      <c r="AG57" t="s">
        <v>152</v>
      </c>
    </row>
    <row r="58" spans="1:60" outlineLevel="1" x14ac:dyDescent="0.2">
      <c r="A58" s="167">
        <v>37</v>
      </c>
      <c r="B58" s="168" t="s">
        <v>510</v>
      </c>
      <c r="C58" s="182" t="s">
        <v>511</v>
      </c>
      <c r="D58" s="169" t="s">
        <v>512</v>
      </c>
      <c r="E58" s="170">
        <v>1</v>
      </c>
      <c r="F58" s="171"/>
      <c r="G58" s="172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21</v>
      </c>
      <c r="M58" s="158">
        <f>G58*(1+L58/100)</f>
        <v>0</v>
      </c>
      <c r="N58" s="158">
        <v>0</v>
      </c>
      <c r="O58" s="158">
        <f>ROUND(E58*N58,2)</f>
        <v>0</v>
      </c>
      <c r="P58" s="158">
        <v>0</v>
      </c>
      <c r="Q58" s="158">
        <f>ROUND(E58*P58,2)</f>
        <v>0</v>
      </c>
      <c r="R58" s="158"/>
      <c r="S58" s="158" t="s">
        <v>156</v>
      </c>
      <c r="T58" s="158" t="s">
        <v>266</v>
      </c>
      <c r="U58" s="158">
        <v>0</v>
      </c>
      <c r="V58" s="158">
        <f>ROUND(E58*U58,2)</f>
        <v>0</v>
      </c>
      <c r="W58" s="158"/>
      <c r="X58" s="158" t="s">
        <v>513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514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x14ac:dyDescent="0.2">
      <c r="A59" s="3"/>
      <c r="B59" s="4"/>
      <c r="C59" s="183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AE59">
        <v>15</v>
      </c>
      <c r="AF59">
        <v>21</v>
      </c>
      <c r="AG59" t="s">
        <v>138</v>
      </c>
    </row>
    <row r="60" spans="1:60" x14ac:dyDescent="0.2">
      <c r="A60" s="154"/>
      <c r="B60" s="155" t="s">
        <v>31</v>
      </c>
      <c r="C60" s="184"/>
      <c r="D60" s="156"/>
      <c r="E60" s="157"/>
      <c r="F60" s="157"/>
      <c r="G60" s="179">
        <f>G8+G14+G16+G19+G24+G26+G28+G36+G39+G46+G48+G50+G52+G57</f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E60">
        <f>SUMIF(L7:L58,AE59,G7:G58)</f>
        <v>0</v>
      </c>
      <c r="AF60">
        <f>SUMIF(L7:L58,AF59,G7:G58)</f>
        <v>0</v>
      </c>
      <c r="AG60" t="s">
        <v>515</v>
      </c>
    </row>
    <row r="61" spans="1:60" x14ac:dyDescent="0.2">
      <c r="A61" s="3"/>
      <c r="B61" s="4"/>
      <c r="C61" s="183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60" x14ac:dyDescent="0.2">
      <c r="A62" s="3"/>
      <c r="B62" s="4"/>
      <c r="C62" s="183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60" x14ac:dyDescent="0.2">
      <c r="A63" s="248" t="s">
        <v>516</v>
      </c>
      <c r="B63" s="248"/>
      <c r="C63" s="249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60" x14ac:dyDescent="0.2">
      <c r="A64" s="250"/>
      <c r="B64" s="251"/>
      <c r="C64" s="252"/>
      <c r="D64" s="251"/>
      <c r="E64" s="251"/>
      <c r="F64" s="251"/>
      <c r="G64" s="25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G64" t="s">
        <v>517</v>
      </c>
    </row>
    <row r="65" spans="1:33" x14ac:dyDescent="0.2">
      <c r="A65" s="254"/>
      <c r="B65" s="255"/>
      <c r="C65" s="256"/>
      <c r="D65" s="255"/>
      <c r="E65" s="255"/>
      <c r="F65" s="255"/>
      <c r="G65" s="25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33" x14ac:dyDescent="0.2">
      <c r="A66" s="254"/>
      <c r="B66" s="255"/>
      <c r="C66" s="256"/>
      <c r="D66" s="255"/>
      <c r="E66" s="255"/>
      <c r="F66" s="255"/>
      <c r="G66" s="25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33" x14ac:dyDescent="0.2">
      <c r="A67" s="254"/>
      <c r="B67" s="255"/>
      <c r="C67" s="256"/>
      <c r="D67" s="255"/>
      <c r="E67" s="255"/>
      <c r="F67" s="255"/>
      <c r="G67" s="25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33" x14ac:dyDescent="0.2">
      <c r="A68" s="258"/>
      <c r="B68" s="259"/>
      <c r="C68" s="260"/>
      <c r="D68" s="259"/>
      <c r="E68" s="259"/>
      <c r="F68" s="259"/>
      <c r="G68" s="26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33" x14ac:dyDescent="0.2">
      <c r="A69" s="3"/>
      <c r="B69" s="4"/>
      <c r="C69" s="183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33" x14ac:dyDescent="0.2">
      <c r="C70" s="185"/>
      <c r="D70" s="10"/>
      <c r="AG70" t="s">
        <v>518</v>
      </c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64:G68"/>
    <mergeCell ref="A1:G1"/>
    <mergeCell ref="C2:G2"/>
    <mergeCell ref="C3:G3"/>
    <mergeCell ref="C4:G4"/>
    <mergeCell ref="A63:C6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00"/>
  <sheetViews>
    <sheetView workbookViewId="0">
      <pane ySplit="7" topLeftCell="A29" activePane="bottomLeft" state="frozen"/>
      <selection pane="bottomLeft" activeCell="C12" sqref="C12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1" t="s">
        <v>7</v>
      </c>
      <c r="B1" s="241"/>
      <c r="C1" s="241"/>
      <c r="D1" s="241"/>
      <c r="E1" s="241"/>
      <c r="F1" s="241"/>
      <c r="G1" s="241"/>
      <c r="AG1" t="s">
        <v>126</v>
      </c>
    </row>
    <row r="2" spans="1:60" ht="24.95" customHeight="1" x14ac:dyDescent="0.2">
      <c r="A2" s="143" t="s">
        <v>8</v>
      </c>
      <c r="B2" s="49"/>
      <c r="C2" s="242" t="s">
        <v>43</v>
      </c>
      <c r="D2" s="243"/>
      <c r="E2" s="243"/>
      <c r="F2" s="243"/>
      <c r="G2" s="244"/>
      <c r="AG2" t="s">
        <v>127</v>
      </c>
    </row>
    <row r="3" spans="1:60" ht="24.95" customHeight="1" x14ac:dyDescent="0.2">
      <c r="A3" s="143" t="s">
        <v>9</v>
      </c>
      <c r="B3" s="49"/>
      <c r="C3" s="242" t="s">
        <v>43</v>
      </c>
      <c r="D3" s="243"/>
      <c r="E3" s="243"/>
      <c r="F3" s="243"/>
      <c r="G3" s="244"/>
      <c r="AC3" s="125" t="s">
        <v>127</v>
      </c>
      <c r="AG3" t="s">
        <v>128</v>
      </c>
    </row>
    <row r="4" spans="1:60" ht="24.95" customHeight="1" x14ac:dyDescent="0.2">
      <c r="A4" s="144" t="s">
        <v>10</v>
      </c>
      <c r="B4" s="145"/>
      <c r="C4" s="245" t="s">
        <v>47</v>
      </c>
      <c r="D4" s="246"/>
      <c r="E4" s="246"/>
      <c r="F4" s="246"/>
      <c r="G4" s="247"/>
      <c r="AG4" t="s">
        <v>129</v>
      </c>
    </row>
    <row r="5" spans="1:60" x14ac:dyDescent="0.2">
      <c r="D5" s="10"/>
    </row>
    <row r="6" spans="1:60" ht="38.25" x14ac:dyDescent="0.2">
      <c r="A6" s="147" t="s">
        <v>130</v>
      </c>
      <c r="B6" s="149" t="s">
        <v>131</v>
      </c>
      <c r="C6" s="149" t="s">
        <v>132</v>
      </c>
      <c r="D6" s="148" t="s">
        <v>133</v>
      </c>
      <c r="E6" s="147" t="s">
        <v>134</v>
      </c>
      <c r="F6" s="146" t="s">
        <v>135</v>
      </c>
      <c r="G6" s="147" t="s">
        <v>31</v>
      </c>
      <c r="H6" s="150" t="s">
        <v>32</v>
      </c>
      <c r="I6" s="150" t="s">
        <v>136</v>
      </c>
      <c r="J6" s="150" t="s">
        <v>33</v>
      </c>
      <c r="K6" s="150" t="s">
        <v>137</v>
      </c>
      <c r="L6" s="150" t="s">
        <v>138</v>
      </c>
      <c r="M6" s="150" t="s">
        <v>139</v>
      </c>
      <c r="N6" s="150" t="s">
        <v>140</v>
      </c>
      <c r="O6" s="150" t="s">
        <v>141</v>
      </c>
      <c r="P6" s="150" t="s">
        <v>142</v>
      </c>
      <c r="Q6" s="150" t="s">
        <v>143</v>
      </c>
      <c r="R6" s="150" t="s">
        <v>144</v>
      </c>
      <c r="S6" s="150" t="s">
        <v>145</v>
      </c>
      <c r="T6" s="150" t="s">
        <v>146</v>
      </c>
      <c r="U6" s="150" t="s">
        <v>147</v>
      </c>
      <c r="V6" s="150" t="s">
        <v>148</v>
      </c>
      <c r="W6" s="150" t="s">
        <v>149</v>
      </c>
      <c r="X6" s="150" t="s">
        <v>150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1" t="s">
        <v>151</v>
      </c>
      <c r="B8" s="162" t="s">
        <v>52</v>
      </c>
      <c r="C8" s="180" t="s">
        <v>53</v>
      </c>
      <c r="D8" s="163"/>
      <c r="E8" s="164"/>
      <c r="F8" s="165"/>
      <c r="G8" s="166">
        <f>SUMIF(AG9:AG18,"&lt;&gt;NOR",G9:G18)</f>
        <v>0</v>
      </c>
      <c r="H8" s="160"/>
      <c r="I8" s="160">
        <f>SUM(I9:I18)</f>
        <v>0</v>
      </c>
      <c r="J8" s="160"/>
      <c r="K8" s="160">
        <f>SUM(K9:K18)</f>
        <v>0</v>
      </c>
      <c r="L8" s="160"/>
      <c r="M8" s="160">
        <f>SUM(M9:M18)</f>
        <v>0</v>
      </c>
      <c r="N8" s="160"/>
      <c r="O8" s="160">
        <f>SUM(O9:O18)</f>
        <v>0</v>
      </c>
      <c r="P8" s="160"/>
      <c r="Q8" s="160">
        <f>SUM(Q9:Q18)</f>
        <v>0</v>
      </c>
      <c r="R8" s="160"/>
      <c r="S8" s="160"/>
      <c r="T8" s="160"/>
      <c r="U8" s="160"/>
      <c r="V8" s="160">
        <f>SUM(V9:V18)</f>
        <v>120.93</v>
      </c>
      <c r="W8" s="160"/>
      <c r="X8" s="160"/>
      <c r="AG8" t="s">
        <v>152</v>
      </c>
    </row>
    <row r="9" spans="1:60" outlineLevel="1" x14ac:dyDescent="0.2">
      <c r="A9" s="173">
        <v>1</v>
      </c>
      <c r="B9" s="174" t="s">
        <v>579</v>
      </c>
      <c r="C9" s="181" t="s">
        <v>580</v>
      </c>
      <c r="D9" s="175" t="s">
        <v>217</v>
      </c>
      <c r="E9" s="176">
        <v>5</v>
      </c>
      <c r="F9" s="177"/>
      <c r="G9" s="178">
        <f t="shared" ref="G9:G18" si="0">ROUND(E9*F9,2)</f>
        <v>0</v>
      </c>
      <c r="H9" s="159"/>
      <c r="I9" s="158">
        <f t="shared" ref="I9:I18" si="1">ROUND(E9*H9,2)</f>
        <v>0</v>
      </c>
      <c r="J9" s="159"/>
      <c r="K9" s="158">
        <f t="shared" ref="K9:K18" si="2">ROUND(E9*J9,2)</f>
        <v>0</v>
      </c>
      <c r="L9" s="158">
        <v>21</v>
      </c>
      <c r="M9" s="158">
        <f t="shared" ref="M9:M18" si="3">G9*(1+L9/100)</f>
        <v>0</v>
      </c>
      <c r="N9" s="158">
        <v>0</v>
      </c>
      <c r="O9" s="158">
        <f t="shared" ref="O9:O18" si="4">ROUND(E9*N9,2)</f>
        <v>0</v>
      </c>
      <c r="P9" s="158">
        <v>0</v>
      </c>
      <c r="Q9" s="158">
        <f t="shared" ref="Q9:Q18" si="5">ROUND(E9*P9,2)</f>
        <v>0</v>
      </c>
      <c r="R9" s="158"/>
      <c r="S9" s="158" t="s">
        <v>156</v>
      </c>
      <c r="T9" s="158" t="s">
        <v>156</v>
      </c>
      <c r="U9" s="158">
        <v>0.88</v>
      </c>
      <c r="V9" s="158">
        <f t="shared" ref="V9:V18" si="6">ROUND(E9*U9,2)</f>
        <v>4.4000000000000004</v>
      </c>
      <c r="W9" s="158"/>
      <c r="X9" s="158" t="s">
        <v>157</v>
      </c>
      <c r="Y9" s="151"/>
      <c r="Z9" s="151"/>
      <c r="AA9" s="151"/>
      <c r="AB9" s="151"/>
      <c r="AC9" s="151"/>
      <c r="AD9" s="151"/>
      <c r="AE9" s="151"/>
      <c r="AF9" s="151"/>
      <c r="AG9" s="151" t="s">
        <v>158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3">
        <v>2</v>
      </c>
      <c r="B10" s="174" t="s">
        <v>581</v>
      </c>
      <c r="C10" s="181" t="s">
        <v>582</v>
      </c>
      <c r="D10" s="175" t="s">
        <v>155</v>
      </c>
      <c r="E10" s="176">
        <v>18.778500000000001</v>
      </c>
      <c r="F10" s="177"/>
      <c r="G10" s="178">
        <f t="shared" si="0"/>
        <v>0</v>
      </c>
      <c r="H10" s="159"/>
      <c r="I10" s="158">
        <f t="shared" si="1"/>
        <v>0</v>
      </c>
      <c r="J10" s="159"/>
      <c r="K10" s="158">
        <f t="shared" si="2"/>
        <v>0</v>
      </c>
      <c r="L10" s="158">
        <v>21</v>
      </c>
      <c r="M10" s="158">
        <f t="shared" si="3"/>
        <v>0</v>
      </c>
      <c r="N10" s="158">
        <v>0</v>
      </c>
      <c r="O10" s="158">
        <f t="shared" si="4"/>
        <v>0</v>
      </c>
      <c r="P10" s="158">
        <v>0</v>
      </c>
      <c r="Q10" s="158">
        <f t="shared" si="5"/>
        <v>0</v>
      </c>
      <c r="R10" s="158"/>
      <c r="S10" s="158" t="s">
        <v>156</v>
      </c>
      <c r="T10" s="158" t="s">
        <v>156</v>
      </c>
      <c r="U10" s="158">
        <v>3.2000000000000001E-2</v>
      </c>
      <c r="V10" s="158">
        <f t="shared" si="6"/>
        <v>0.6</v>
      </c>
      <c r="W10" s="158"/>
      <c r="X10" s="158" t="s">
        <v>157</v>
      </c>
      <c r="Y10" s="151"/>
      <c r="Z10" s="151"/>
      <c r="AA10" s="151"/>
      <c r="AB10" s="151"/>
      <c r="AC10" s="151"/>
      <c r="AD10" s="151"/>
      <c r="AE10" s="151"/>
      <c r="AF10" s="151"/>
      <c r="AG10" s="151" t="s">
        <v>158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3">
        <v>3</v>
      </c>
      <c r="B11" s="174" t="s">
        <v>583</v>
      </c>
      <c r="C11" s="181" t="s">
        <v>584</v>
      </c>
      <c r="D11" s="175" t="s">
        <v>155</v>
      </c>
      <c r="E11" s="176">
        <v>38.234879999999997</v>
      </c>
      <c r="F11" s="177"/>
      <c r="G11" s="178">
        <f t="shared" si="0"/>
        <v>0</v>
      </c>
      <c r="H11" s="159"/>
      <c r="I11" s="158">
        <f t="shared" si="1"/>
        <v>0</v>
      </c>
      <c r="J11" s="159"/>
      <c r="K11" s="158">
        <f t="shared" si="2"/>
        <v>0</v>
      </c>
      <c r="L11" s="158">
        <v>21</v>
      </c>
      <c r="M11" s="158">
        <f t="shared" si="3"/>
        <v>0</v>
      </c>
      <c r="N11" s="158">
        <v>0</v>
      </c>
      <c r="O11" s="158">
        <f t="shared" si="4"/>
        <v>0</v>
      </c>
      <c r="P11" s="158">
        <v>0</v>
      </c>
      <c r="Q11" s="158">
        <f t="shared" si="5"/>
        <v>0</v>
      </c>
      <c r="R11" s="158"/>
      <c r="S11" s="158" t="s">
        <v>156</v>
      </c>
      <c r="T11" s="158" t="s">
        <v>156</v>
      </c>
      <c r="U11" s="158">
        <v>0.19</v>
      </c>
      <c r="V11" s="158">
        <f t="shared" si="6"/>
        <v>7.26</v>
      </c>
      <c r="W11" s="158"/>
      <c r="X11" s="158" t="s">
        <v>157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158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3">
        <v>4</v>
      </c>
      <c r="B12" s="174" t="s">
        <v>161</v>
      </c>
      <c r="C12" s="181" t="s">
        <v>162</v>
      </c>
      <c r="D12" s="175" t="s">
        <v>155</v>
      </c>
      <c r="E12" s="176">
        <v>38.234879999999997</v>
      </c>
      <c r="F12" s="177"/>
      <c r="G12" s="178">
        <f t="shared" si="0"/>
        <v>0</v>
      </c>
      <c r="H12" s="159"/>
      <c r="I12" s="158">
        <f t="shared" si="1"/>
        <v>0</v>
      </c>
      <c r="J12" s="159"/>
      <c r="K12" s="158">
        <f t="shared" si="2"/>
        <v>0</v>
      </c>
      <c r="L12" s="158">
        <v>21</v>
      </c>
      <c r="M12" s="158">
        <f t="shared" si="3"/>
        <v>0</v>
      </c>
      <c r="N12" s="158">
        <v>0</v>
      </c>
      <c r="O12" s="158">
        <f t="shared" si="4"/>
        <v>0</v>
      </c>
      <c r="P12" s="158">
        <v>0</v>
      </c>
      <c r="Q12" s="158">
        <f t="shared" si="5"/>
        <v>0</v>
      </c>
      <c r="R12" s="158"/>
      <c r="S12" s="158" t="s">
        <v>156</v>
      </c>
      <c r="T12" s="158" t="s">
        <v>156</v>
      </c>
      <c r="U12" s="158">
        <v>0.1024</v>
      </c>
      <c r="V12" s="158">
        <f t="shared" si="6"/>
        <v>3.92</v>
      </c>
      <c r="W12" s="158"/>
      <c r="X12" s="158" t="s">
        <v>157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158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3">
        <v>5</v>
      </c>
      <c r="B13" s="174" t="s">
        <v>167</v>
      </c>
      <c r="C13" s="181" t="s">
        <v>168</v>
      </c>
      <c r="D13" s="175" t="s">
        <v>155</v>
      </c>
      <c r="E13" s="176">
        <v>55.552599999999998</v>
      </c>
      <c r="F13" s="177"/>
      <c r="G13" s="178">
        <f t="shared" si="0"/>
        <v>0</v>
      </c>
      <c r="H13" s="159"/>
      <c r="I13" s="158">
        <f t="shared" si="1"/>
        <v>0</v>
      </c>
      <c r="J13" s="159"/>
      <c r="K13" s="158">
        <f t="shared" si="2"/>
        <v>0</v>
      </c>
      <c r="L13" s="158">
        <v>21</v>
      </c>
      <c r="M13" s="158">
        <f t="shared" si="3"/>
        <v>0</v>
      </c>
      <c r="N13" s="158">
        <v>0</v>
      </c>
      <c r="O13" s="158">
        <f t="shared" si="4"/>
        <v>0</v>
      </c>
      <c r="P13" s="158">
        <v>0</v>
      </c>
      <c r="Q13" s="158">
        <f t="shared" si="5"/>
        <v>0</v>
      </c>
      <c r="R13" s="158"/>
      <c r="S13" s="158" t="s">
        <v>156</v>
      </c>
      <c r="T13" s="158" t="s">
        <v>156</v>
      </c>
      <c r="U13" s="158">
        <v>1.0999999999999999E-2</v>
      </c>
      <c r="V13" s="158">
        <f t="shared" si="6"/>
        <v>0.61</v>
      </c>
      <c r="W13" s="158"/>
      <c r="X13" s="158" t="s">
        <v>157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158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3">
        <v>6</v>
      </c>
      <c r="B14" s="174" t="s">
        <v>585</v>
      </c>
      <c r="C14" s="181" t="s">
        <v>586</v>
      </c>
      <c r="D14" s="175" t="s">
        <v>155</v>
      </c>
      <c r="E14" s="176">
        <v>17.317720000000001</v>
      </c>
      <c r="F14" s="177"/>
      <c r="G14" s="178">
        <f t="shared" si="0"/>
        <v>0</v>
      </c>
      <c r="H14" s="159"/>
      <c r="I14" s="158">
        <f t="shared" si="1"/>
        <v>0</v>
      </c>
      <c r="J14" s="159"/>
      <c r="K14" s="158">
        <f t="shared" si="2"/>
        <v>0</v>
      </c>
      <c r="L14" s="158">
        <v>21</v>
      </c>
      <c r="M14" s="158">
        <f t="shared" si="3"/>
        <v>0</v>
      </c>
      <c r="N14" s="158">
        <v>0</v>
      </c>
      <c r="O14" s="158">
        <f t="shared" si="4"/>
        <v>0</v>
      </c>
      <c r="P14" s="158">
        <v>0</v>
      </c>
      <c r="Q14" s="158">
        <f t="shared" si="5"/>
        <v>0</v>
      </c>
      <c r="R14" s="158"/>
      <c r="S14" s="158" t="s">
        <v>156</v>
      </c>
      <c r="T14" s="158" t="s">
        <v>156</v>
      </c>
      <c r="U14" s="158">
        <v>0.65200000000000002</v>
      </c>
      <c r="V14" s="158">
        <f t="shared" si="6"/>
        <v>11.29</v>
      </c>
      <c r="W14" s="158"/>
      <c r="X14" s="158" t="s">
        <v>157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158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3">
        <v>7</v>
      </c>
      <c r="B15" s="174" t="s">
        <v>171</v>
      </c>
      <c r="C15" s="181" t="s">
        <v>172</v>
      </c>
      <c r="D15" s="175" t="s">
        <v>155</v>
      </c>
      <c r="E15" s="176">
        <v>38.234879999999997</v>
      </c>
      <c r="F15" s="177"/>
      <c r="G15" s="178">
        <f t="shared" si="0"/>
        <v>0</v>
      </c>
      <c r="H15" s="159"/>
      <c r="I15" s="158">
        <f t="shared" si="1"/>
        <v>0</v>
      </c>
      <c r="J15" s="159"/>
      <c r="K15" s="158">
        <f t="shared" si="2"/>
        <v>0</v>
      </c>
      <c r="L15" s="158">
        <v>21</v>
      </c>
      <c r="M15" s="158">
        <f t="shared" si="3"/>
        <v>0</v>
      </c>
      <c r="N15" s="158">
        <v>0</v>
      </c>
      <c r="O15" s="158">
        <f t="shared" si="4"/>
        <v>0</v>
      </c>
      <c r="P15" s="158">
        <v>0</v>
      </c>
      <c r="Q15" s="158">
        <f t="shared" si="5"/>
        <v>0</v>
      </c>
      <c r="R15" s="158"/>
      <c r="S15" s="158" t="s">
        <v>156</v>
      </c>
      <c r="T15" s="158" t="s">
        <v>156</v>
      </c>
      <c r="U15" s="158">
        <v>3.1E-2</v>
      </c>
      <c r="V15" s="158">
        <f t="shared" si="6"/>
        <v>1.19</v>
      </c>
      <c r="W15" s="158"/>
      <c r="X15" s="158" t="s">
        <v>157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158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3">
        <v>8</v>
      </c>
      <c r="B16" s="174" t="s">
        <v>587</v>
      </c>
      <c r="C16" s="181" t="s">
        <v>588</v>
      </c>
      <c r="D16" s="175" t="s">
        <v>155</v>
      </c>
      <c r="E16" s="176">
        <v>17.317720000000001</v>
      </c>
      <c r="F16" s="177"/>
      <c r="G16" s="178">
        <f t="shared" si="0"/>
        <v>0</v>
      </c>
      <c r="H16" s="159"/>
      <c r="I16" s="158">
        <f t="shared" si="1"/>
        <v>0</v>
      </c>
      <c r="J16" s="159"/>
      <c r="K16" s="158">
        <f t="shared" si="2"/>
        <v>0</v>
      </c>
      <c r="L16" s="158">
        <v>21</v>
      </c>
      <c r="M16" s="158">
        <f t="shared" si="3"/>
        <v>0</v>
      </c>
      <c r="N16" s="158">
        <v>0</v>
      </c>
      <c r="O16" s="158">
        <f t="shared" si="4"/>
        <v>0</v>
      </c>
      <c r="P16" s="158">
        <v>0</v>
      </c>
      <c r="Q16" s="158">
        <f t="shared" si="5"/>
        <v>0</v>
      </c>
      <c r="R16" s="158"/>
      <c r="S16" s="158" t="s">
        <v>156</v>
      </c>
      <c r="T16" s="158" t="s">
        <v>156</v>
      </c>
      <c r="U16" s="158">
        <v>2.1949999999999998</v>
      </c>
      <c r="V16" s="158">
        <f t="shared" si="6"/>
        <v>38.01</v>
      </c>
      <c r="W16" s="158"/>
      <c r="X16" s="158" t="s">
        <v>157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158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3">
        <v>9</v>
      </c>
      <c r="B17" s="174" t="s">
        <v>175</v>
      </c>
      <c r="C17" s="181" t="s">
        <v>176</v>
      </c>
      <c r="D17" s="175" t="s">
        <v>177</v>
      </c>
      <c r="E17" s="176">
        <v>125.19</v>
      </c>
      <c r="F17" s="177"/>
      <c r="G17" s="178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21</v>
      </c>
      <c r="M17" s="158">
        <f t="shared" si="3"/>
        <v>0</v>
      </c>
      <c r="N17" s="158">
        <v>0</v>
      </c>
      <c r="O17" s="158">
        <f t="shared" si="4"/>
        <v>0</v>
      </c>
      <c r="P17" s="158">
        <v>0</v>
      </c>
      <c r="Q17" s="158">
        <f t="shared" si="5"/>
        <v>0</v>
      </c>
      <c r="R17" s="158"/>
      <c r="S17" s="158" t="s">
        <v>156</v>
      </c>
      <c r="T17" s="158" t="s">
        <v>156</v>
      </c>
      <c r="U17" s="158">
        <v>0.254</v>
      </c>
      <c r="V17" s="158">
        <f t="shared" si="6"/>
        <v>31.8</v>
      </c>
      <c r="W17" s="158"/>
      <c r="X17" s="158" t="s">
        <v>157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158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73">
        <v>10</v>
      </c>
      <c r="B18" s="174" t="s">
        <v>589</v>
      </c>
      <c r="C18" s="181" t="s">
        <v>590</v>
      </c>
      <c r="D18" s="175" t="s">
        <v>155</v>
      </c>
      <c r="E18" s="176">
        <v>27.2349</v>
      </c>
      <c r="F18" s="177"/>
      <c r="G18" s="178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21</v>
      </c>
      <c r="M18" s="158">
        <f t="shared" si="3"/>
        <v>0</v>
      </c>
      <c r="N18" s="158">
        <v>0</v>
      </c>
      <c r="O18" s="158">
        <f t="shared" si="4"/>
        <v>0</v>
      </c>
      <c r="P18" s="158">
        <v>0</v>
      </c>
      <c r="Q18" s="158">
        <f t="shared" si="5"/>
        <v>0</v>
      </c>
      <c r="R18" s="158"/>
      <c r="S18" s="158" t="s">
        <v>156</v>
      </c>
      <c r="T18" s="158" t="s">
        <v>156</v>
      </c>
      <c r="U18" s="158">
        <v>0.80230000000000001</v>
      </c>
      <c r="V18" s="158">
        <f t="shared" si="6"/>
        <v>21.85</v>
      </c>
      <c r="W18" s="158"/>
      <c r="X18" s="158" t="s">
        <v>271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272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x14ac:dyDescent="0.2">
      <c r="A19" s="161" t="s">
        <v>151</v>
      </c>
      <c r="B19" s="162" t="s">
        <v>54</v>
      </c>
      <c r="C19" s="180" t="s">
        <v>55</v>
      </c>
      <c r="D19" s="163"/>
      <c r="E19" s="164"/>
      <c r="F19" s="165"/>
      <c r="G19" s="166">
        <f>SUMIF(AG20:AG24,"&lt;&gt;NOR",G20:G24)</f>
        <v>0</v>
      </c>
      <c r="H19" s="160"/>
      <c r="I19" s="160">
        <f>SUM(I20:I24)</f>
        <v>0</v>
      </c>
      <c r="J19" s="160"/>
      <c r="K19" s="160">
        <f>SUM(K20:K24)</f>
        <v>0</v>
      </c>
      <c r="L19" s="160"/>
      <c r="M19" s="160">
        <f>SUM(M20:M24)</f>
        <v>0</v>
      </c>
      <c r="N19" s="160"/>
      <c r="O19" s="160">
        <f>SUM(O20:O24)</f>
        <v>22.22</v>
      </c>
      <c r="P19" s="160"/>
      <c r="Q19" s="160">
        <f>SUM(Q20:Q24)</f>
        <v>0</v>
      </c>
      <c r="R19" s="160"/>
      <c r="S19" s="160"/>
      <c r="T19" s="160"/>
      <c r="U19" s="160"/>
      <c r="V19" s="160">
        <f>SUM(V20:V24)</f>
        <v>9.64</v>
      </c>
      <c r="W19" s="160"/>
      <c r="X19" s="160"/>
      <c r="AG19" t="s">
        <v>152</v>
      </c>
    </row>
    <row r="20" spans="1:60" outlineLevel="1" x14ac:dyDescent="0.2">
      <c r="A20" s="173">
        <v>11</v>
      </c>
      <c r="B20" s="174" t="s">
        <v>591</v>
      </c>
      <c r="C20" s="181" t="s">
        <v>592</v>
      </c>
      <c r="D20" s="175" t="s">
        <v>155</v>
      </c>
      <c r="E20" s="176">
        <v>1.18791</v>
      </c>
      <c r="F20" s="177"/>
      <c r="G20" s="178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21</v>
      </c>
      <c r="M20" s="158">
        <f>G20*(1+L20/100)</f>
        <v>0</v>
      </c>
      <c r="N20" s="158">
        <v>2.5249999999999999</v>
      </c>
      <c r="O20" s="158">
        <f>ROUND(E20*N20,2)</f>
        <v>3</v>
      </c>
      <c r="P20" s="158">
        <v>0</v>
      </c>
      <c r="Q20" s="158">
        <f>ROUND(E20*P20,2)</f>
        <v>0</v>
      </c>
      <c r="R20" s="158"/>
      <c r="S20" s="158" t="s">
        <v>156</v>
      </c>
      <c r="T20" s="158" t="s">
        <v>156</v>
      </c>
      <c r="U20" s="158">
        <v>0.48</v>
      </c>
      <c r="V20" s="158">
        <f>ROUND(E20*U20,2)</f>
        <v>0.56999999999999995</v>
      </c>
      <c r="W20" s="158"/>
      <c r="X20" s="158" t="s">
        <v>157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158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3">
        <v>12</v>
      </c>
      <c r="B21" s="174" t="s">
        <v>182</v>
      </c>
      <c r="C21" s="181" t="s">
        <v>183</v>
      </c>
      <c r="D21" s="175" t="s">
        <v>177</v>
      </c>
      <c r="E21" s="176">
        <v>2.5918100000000002</v>
      </c>
      <c r="F21" s="177"/>
      <c r="G21" s="178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8">
        <v>3.9199999999999999E-2</v>
      </c>
      <c r="O21" s="158">
        <f>ROUND(E21*N21,2)</f>
        <v>0.1</v>
      </c>
      <c r="P21" s="158">
        <v>0</v>
      </c>
      <c r="Q21" s="158">
        <f>ROUND(E21*P21,2)</f>
        <v>0</v>
      </c>
      <c r="R21" s="158"/>
      <c r="S21" s="158" t="s">
        <v>156</v>
      </c>
      <c r="T21" s="158" t="s">
        <v>156</v>
      </c>
      <c r="U21" s="158">
        <v>1.6</v>
      </c>
      <c r="V21" s="158">
        <f>ROUND(E21*U21,2)</f>
        <v>4.1500000000000004</v>
      </c>
      <c r="W21" s="158"/>
      <c r="X21" s="158" t="s">
        <v>157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158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3">
        <v>13</v>
      </c>
      <c r="B22" s="174" t="s">
        <v>184</v>
      </c>
      <c r="C22" s="181" t="s">
        <v>185</v>
      </c>
      <c r="D22" s="175" t="s">
        <v>177</v>
      </c>
      <c r="E22" s="176">
        <v>2.5918100000000002</v>
      </c>
      <c r="F22" s="177"/>
      <c r="G22" s="178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21</v>
      </c>
      <c r="M22" s="158">
        <f>G22*(1+L22/100)</f>
        <v>0</v>
      </c>
      <c r="N22" s="158">
        <v>0</v>
      </c>
      <c r="O22" s="158">
        <f>ROUND(E22*N22,2)</f>
        <v>0</v>
      </c>
      <c r="P22" s="158">
        <v>0</v>
      </c>
      <c r="Q22" s="158">
        <f>ROUND(E22*P22,2)</f>
        <v>0</v>
      </c>
      <c r="R22" s="158"/>
      <c r="S22" s="158" t="s">
        <v>156</v>
      </c>
      <c r="T22" s="158" t="s">
        <v>156</v>
      </c>
      <c r="U22" s="158">
        <v>0.32</v>
      </c>
      <c r="V22" s="158">
        <f>ROUND(E22*U22,2)</f>
        <v>0.83</v>
      </c>
      <c r="W22" s="158"/>
      <c r="X22" s="158" t="s">
        <v>157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158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22.5" outlineLevel="1" x14ac:dyDescent="0.2">
      <c r="A23" s="173">
        <v>14</v>
      </c>
      <c r="B23" s="174" t="s">
        <v>186</v>
      </c>
      <c r="C23" s="181" t="s">
        <v>593</v>
      </c>
      <c r="D23" s="175" t="s">
        <v>188</v>
      </c>
      <c r="E23" s="176">
        <v>3.1649999999999998E-2</v>
      </c>
      <c r="F23" s="177"/>
      <c r="G23" s="178">
        <f>ROUND(E23*F23,2)</f>
        <v>0</v>
      </c>
      <c r="H23" s="159"/>
      <c r="I23" s="158">
        <f>ROUND(E23*H23,2)</f>
        <v>0</v>
      </c>
      <c r="J23" s="159"/>
      <c r="K23" s="158">
        <f>ROUND(E23*J23,2)</f>
        <v>0</v>
      </c>
      <c r="L23" s="158">
        <v>21</v>
      </c>
      <c r="M23" s="158">
        <f>G23*(1+L23/100)</f>
        <v>0</v>
      </c>
      <c r="N23" s="158">
        <v>1.04548</v>
      </c>
      <c r="O23" s="158">
        <f>ROUND(E23*N23,2)</f>
        <v>0.03</v>
      </c>
      <c r="P23" s="158">
        <v>0</v>
      </c>
      <c r="Q23" s="158">
        <f>ROUND(E23*P23,2)</f>
        <v>0</v>
      </c>
      <c r="R23" s="158"/>
      <c r="S23" s="158" t="s">
        <v>156</v>
      </c>
      <c r="T23" s="158" t="s">
        <v>156</v>
      </c>
      <c r="U23" s="158">
        <v>15.231</v>
      </c>
      <c r="V23" s="158">
        <f>ROUND(E23*U23,2)</f>
        <v>0.48</v>
      </c>
      <c r="W23" s="158"/>
      <c r="X23" s="158" t="s">
        <v>157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158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73">
        <v>15</v>
      </c>
      <c r="B24" s="174" t="s">
        <v>594</v>
      </c>
      <c r="C24" s="181" t="s">
        <v>595</v>
      </c>
      <c r="D24" s="175" t="s">
        <v>155</v>
      </c>
      <c r="E24" s="176">
        <v>7.56</v>
      </c>
      <c r="F24" s="177"/>
      <c r="G24" s="178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21</v>
      </c>
      <c r="M24" s="158">
        <f>G24*(1+L24/100)</f>
        <v>0</v>
      </c>
      <c r="N24" s="158">
        <v>2.5249999999999999</v>
      </c>
      <c r="O24" s="158">
        <f>ROUND(E24*N24,2)</f>
        <v>19.09</v>
      </c>
      <c r="P24" s="158">
        <v>0</v>
      </c>
      <c r="Q24" s="158">
        <f>ROUND(E24*P24,2)</f>
        <v>0</v>
      </c>
      <c r="R24" s="158"/>
      <c r="S24" s="158" t="s">
        <v>156</v>
      </c>
      <c r="T24" s="158" t="s">
        <v>156</v>
      </c>
      <c r="U24" s="158">
        <v>0.47699999999999998</v>
      </c>
      <c r="V24" s="158">
        <f>ROUND(E24*U24,2)</f>
        <v>3.61</v>
      </c>
      <c r="W24" s="158"/>
      <c r="X24" s="158" t="s">
        <v>157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158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">
      <c r="A25" s="161" t="s">
        <v>151</v>
      </c>
      <c r="B25" s="162" t="s">
        <v>56</v>
      </c>
      <c r="C25" s="180" t="s">
        <v>57</v>
      </c>
      <c r="D25" s="163"/>
      <c r="E25" s="164"/>
      <c r="F25" s="165"/>
      <c r="G25" s="166">
        <f>SUMIF(AG26:AG28,"&lt;&gt;NOR",G26:G28)</f>
        <v>0</v>
      </c>
      <c r="H25" s="160"/>
      <c r="I25" s="160">
        <f>SUM(I26:I28)</f>
        <v>0</v>
      </c>
      <c r="J25" s="160"/>
      <c r="K25" s="160">
        <f>SUM(K26:K28)</f>
        <v>0</v>
      </c>
      <c r="L25" s="160"/>
      <c r="M25" s="160">
        <f>SUM(M26:M28)</f>
        <v>0</v>
      </c>
      <c r="N25" s="160"/>
      <c r="O25" s="160">
        <f>SUM(O26:O28)</f>
        <v>12.79</v>
      </c>
      <c r="P25" s="160"/>
      <c r="Q25" s="160">
        <f>SUM(Q26:Q28)</f>
        <v>0</v>
      </c>
      <c r="R25" s="160"/>
      <c r="S25" s="160"/>
      <c r="T25" s="160"/>
      <c r="U25" s="160"/>
      <c r="V25" s="160">
        <f>SUM(V26:V28)</f>
        <v>70.039999999999992</v>
      </c>
      <c r="W25" s="160"/>
      <c r="X25" s="160"/>
      <c r="AG25" t="s">
        <v>152</v>
      </c>
    </row>
    <row r="26" spans="1:60" outlineLevel="1" x14ac:dyDescent="0.2">
      <c r="A26" s="173">
        <v>16</v>
      </c>
      <c r="B26" s="174" t="s">
        <v>213</v>
      </c>
      <c r="C26" s="181" t="s">
        <v>214</v>
      </c>
      <c r="D26" s="175" t="s">
        <v>188</v>
      </c>
      <c r="E26" s="176">
        <v>0.96525000000000005</v>
      </c>
      <c r="F26" s="177"/>
      <c r="G26" s="178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21</v>
      </c>
      <c r="M26" s="158">
        <f>G26*(1+L26/100)</f>
        <v>0</v>
      </c>
      <c r="N26" s="158">
        <v>1.0202899999999999</v>
      </c>
      <c r="O26" s="158">
        <f>ROUND(E26*N26,2)</f>
        <v>0.98</v>
      </c>
      <c r="P26" s="158">
        <v>0</v>
      </c>
      <c r="Q26" s="158">
        <f>ROUND(E26*P26,2)</f>
        <v>0</v>
      </c>
      <c r="R26" s="158"/>
      <c r="S26" s="158" t="s">
        <v>156</v>
      </c>
      <c r="T26" s="158" t="s">
        <v>156</v>
      </c>
      <c r="U26" s="158">
        <v>25.271000000000001</v>
      </c>
      <c r="V26" s="158">
        <f>ROUND(E26*U26,2)</f>
        <v>24.39</v>
      </c>
      <c r="W26" s="158"/>
      <c r="X26" s="158" t="s">
        <v>157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158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 x14ac:dyDescent="0.2">
      <c r="A27" s="173">
        <v>17</v>
      </c>
      <c r="B27" s="174" t="s">
        <v>596</v>
      </c>
      <c r="C27" s="181" t="s">
        <v>597</v>
      </c>
      <c r="D27" s="175" t="s">
        <v>280</v>
      </c>
      <c r="E27" s="176">
        <v>50.435000000000002</v>
      </c>
      <c r="F27" s="177"/>
      <c r="G27" s="178">
        <f>ROUND(E27*F27,2)</f>
        <v>0</v>
      </c>
      <c r="H27" s="159"/>
      <c r="I27" s="158">
        <f>ROUND(E27*H27,2)</f>
        <v>0</v>
      </c>
      <c r="J27" s="159"/>
      <c r="K27" s="158">
        <f>ROUND(E27*J27,2)</f>
        <v>0</v>
      </c>
      <c r="L27" s="158">
        <v>21</v>
      </c>
      <c r="M27" s="158">
        <f>G27*(1+L27/100)</f>
        <v>0</v>
      </c>
      <c r="N27" s="158">
        <v>8.9569999999999997E-2</v>
      </c>
      <c r="O27" s="158">
        <f>ROUND(E27*N27,2)</f>
        <v>4.5199999999999996</v>
      </c>
      <c r="P27" s="158">
        <v>0</v>
      </c>
      <c r="Q27" s="158">
        <f>ROUND(E27*P27,2)</f>
        <v>0</v>
      </c>
      <c r="R27" s="158"/>
      <c r="S27" s="158" t="s">
        <v>156</v>
      </c>
      <c r="T27" s="158" t="s">
        <v>156</v>
      </c>
      <c r="U27" s="158">
        <v>0.23899999999999999</v>
      </c>
      <c r="V27" s="158">
        <f>ROUND(E27*U27,2)</f>
        <v>12.05</v>
      </c>
      <c r="W27" s="158"/>
      <c r="X27" s="158" t="s">
        <v>157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158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3">
        <v>18</v>
      </c>
      <c r="B28" s="174" t="s">
        <v>598</v>
      </c>
      <c r="C28" s="181" t="s">
        <v>599</v>
      </c>
      <c r="D28" s="175" t="s">
        <v>177</v>
      </c>
      <c r="E28" s="176">
        <v>21</v>
      </c>
      <c r="F28" s="177"/>
      <c r="G28" s="178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21</v>
      </c>
      <c r="M28" s="158">
        <f>G28*(1+L28/100)</f>
        <v>0</v>
      </c>
      <c r="N28" s="158">
        <v>0.34693000000000002</v>
      </c>
      <c r="O28" s="158">
        <f>ROUND(E28*N28,2)</f>
        <v>7.29</v>
      </c>
      <c r="P28" s="158">
        <v>0</v>
      </c>
      <c r="Q28" s="158">
        <f>ROUND(E28*P28,2)</f>
        <v>0</v>
      </c>
      <c r="R28" s="158"/>
      <c r="S28" s="158" t="s">
        <v>156</v>
      </c>
      <c r="T28" s="158" t="s">
        <v>156</v>
      </c>
      <c r="U28" s="158">
        <v>1.6</v>
      </c>
      <c r="V28" s="158">
        <f>ROUND(E28*U28,2)</f>
        <v>33.6</v>
      </c>
      <c r="W28" s="158"/>
      <c r="X28" s="158" t="s">
        <v>157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158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x14ac:dyDescent="0.2">
      <c r="A29" s="161" t="s">
        <v>151</v>
      </c>
      <c r="B29" s="162" t="s">
        <v>67</v>
      </c>
      <c r="C29" s="180" t="s">
        <v>68</v>
      </c>
      <c r="D29" s="163"/>
      <c r="E29" s="164"/>
      <c r="F29" s="165"/>
      <c r="G29" s="166">
        <f>SUMIF(AG30:AG34,"&lt;&gt;NOR",G30:G34)</f>
        <v>0</v>
      </c>
      <c r="H29" s="160"/>
      <c r="I29" s="160">
        <f>SUM(I30:I34)</f>
        <v>0</v>
      </c>
      <c r="J29" s="160"/>
      <c r="K29" s="160">
        <f>SUM(K30:K34)</f>
        <v>0</v>
      </c>
      <c r="L29" s="160"/>
      <c r="M29" s="160">
        <f>SUM(M30:M34)</f>
        <v>0</v>
      </c>
      <c r="N29" s="160"/>
      <c r="O29" s="160">
        <f>SUM(O30:O34)</f>
        <v>87.72999999999999</v>
      </c>
      <c r="P29" s="160"/>
      <c r="Q29" s="160">
        <f>SUM(Q30:Q34)</f>
        <v>0</v>
      </c>
      <c r="R29" s="160"/>
      <c r="S29" s="160"/>
      <c r="T29" s="160"/>
      <c r="U29" s="160"/>
      <c r="V29" s="160">
        <f>SUM(V30:V34)</f>
        <v>113.55999999999999</v>
      </c>
      <c r="W29" s="160"/>
      <c r="X29" s="160"/>
      <c r="AG29" t="s">
        <v>152</v>
      </c>
    </row>
    <row r="30" spans="1:60" outlineLevel="1" x14ac:dyDescent="0.2">
      <c r="A30" s="173">
        <v>19</v>
      </c>
      <c r="B30" s="174" t="s">
        <v>600</v>
      </c>
      <c r="C30" s="181" t="s">
        <v>601</v>
      </c>
      <c r="D30" s="175" t="s">
        <v>155</v>
      </c>
      <c r="E30" s="176">
        <v>0.68349000000000004</v>
      </c>
      <c r="F30" s="177"/>
      <c r="G30" s="178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21</v>
      </c>
      <c r="M30" s="158">
        <f>G30*(1+L30/100)</f>
        <v>0</v>
      </c>
      <c r="N30" s="158">
        <v>2.5249999999999999</v>
      </c>
      <c r="O30" s="158">
        <f>ROUND(E30*N30,2)</f>
        <v>1.73</v>
      </c>
      <c r="P30" s="158">
        <v>0</v>
      </c>
      <c r="Q30" s="158">
        <f>ROUND(E30*P30,2)</f>
        <v>0</v>
      </c>
      <c r="R30" s="158"/>
      <c r="S30" s="158" t="s">
        <v>156</v>
      </c>
      <c r="T30" s="158" t="s">
        <v>156</v>
      </c>
      <c r="U30" s="158">
        <v>2.58</v>
      </c>
      <c r="V30" s="158">
        <f>ROUND(E30*U30,2)</f>
        <v>1.76</v>
      </c>
      <c r="W30" s="158"/>
      <c r="X30" s="158" t="s">
        <v>157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158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3">
        <v>20</v>
      </c>
      <c r="B31" s="174" t="s">
        <v>602</v>
      </c>
      <c r="C31" s="181" t="s">
        <v>603</v>
      </c>
      <c r="D31" s="175" t="s">
        <v>155</v>
      </c>
      <c r="E31" s="176">
        <v>27.76</v>
      </c>
      <c r="F31" s="177"/>
      <c r="G31" s="178">
        <f>ROUND(E31*F31,2)</f>
        <v>0</v>
      </c>
      <c r="H31" s="159"/>
      <c r="I31" s="158">
        <f>ROUND(E31*H31,2)</f>
        <v>0</v>
      </c>
      <c r="J31" s="159"/>
      <c r="K31" s="158">
        <f>ROUND(E31*J31,2)</f>
        <v>0</v>
      </c>
      <c r="L31" s="158">
        <v>21</v>
      </c>
      <c r="M31" s="158">
        <f>G31*(1+L31/100)</f>
        <v>0</v>
      </c>
      <c r="N31" s="158">
        <v>1.837</v>
      </c>
      <c r="O31" s="158">
        <f>ROUND(E31*N31,2)</f>
        <v>51</v>
      </c>
      <c r="P31" s="158">
        <v>0</v>
      </c>
      <c r="Q31" s="158">
        <f>ROUND(E31*P31,2)</f>
        <v>0</v>
      </c>
      <c r="R31" s="158"/>
      <c r="S31" s="158" t="s">
        <v>156</v>
      </c>
      <c r="T31" s="158" t="s">
        <v>156</v>
      </c>
      <c r="U31" s="158">
        <v>1.8360000000000001</v>
      </c>
      <c r="V31" s="158">
        <f>ROUND(E31*U31,2)</f>
        <v>50.97</v>
      </c>
      <c r="W31" s="158"/>
      <c r="X31" s="158" t="s">
        <v>157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158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3">
        <v>21</v>
      </c>
      <c r="B32" s="174" t="s">
        <v>604</v>
      </c>
      <c r="C32" s="181" t="s">
        <v>605</v>
      </c>
      <c r="D32" s="175" t="s">
        <v>177</v>
      </c>
      <c r="E32" s="176">
        <v>111.04</v>
      </c>
      <c r="F32" s="177"/>
      <c r="G32" s="178">
        <f>ROUND(E32*F32,2)</f>
        <v>0</v>
      </c>
      <c r="H32" s="159"/>
      <c r="I32" s="158">
        <f>ROUND(E32*H32,2)</f>
        <v>0</v>
      </c>
      <c r="J32" s="159"/>
      <c r="K32" s="158">
        <f>ROUND(E32*J32,2)</f>
        <v>0</v>
      </c>
      <c r="L32" s="158">
        <v>21</v>
      </c>
      <c r="M32" s="158">
        <f>G32*(1+L32/100)</f>
        <v>0</v>
      </c>
      <c r="N32" s="158">
        <v>0.27827000000000002</v>
      </c>
      <c r="O32" s="158">
        <f>ROUND(E32*N32,2)</f>
        <v>30.9</v>
      </c>
      <c r="P32" s="158">
        <v>0</v>
      </c>
      <c r="Q32" s="158">
        <f>ROUND(E32*P32,2)</f>
        <v>0</v>
      </c>
      <c r="R32" s="158"/>
      <c r="S32" s="158" t="s">
        <v>156</v>
      </c>
      <c r="T32" s="158" t="s">
        <v>156</v>
      </c>
      <c r="U32" s="158">
        <v>0.50800000000000001</v>
      </c>
      <c r="V32" s="158">
        <f>ROUND(E32*U32,2)</f>
        <v>56.41</v>
      </c>
      <c r="W32" s="158"/>
      <c r="X32" s="158" t="s">
        <v>157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158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2.5" outlineLevel="1" x14ac:dyDescent="0.2">
      <c r="A33" s="173">
        <v>22</v>
      </c>
      <c r="B33" s="174" t="s">
        <v>304</v>
      </c>
      <c r="C33" s="181" t="s">
        <v>305</v>
      </c>
      <c r="D33" s="175" t="s">
        <v>280</v>
      </c>
      <c r="E33" s="176">
        <v>31.6</v>
      </c>
      <c r="F33" s="177"/>
      <c r="G33" s="178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21</v>
      </c>
      <c r="M33" s="158">
        <f>G33*(1+L33/100)</f>
        <v>0</v>
      </c>
      <c r="N33" s="158">
        <v>0.10249999999999999</v>
      </c>
      <c r="O33" s="158">
        <f>ROUND(E33*N33,2)</f>
        <v>3.24</v>
      </c>
      <c r="P33" s="158">
        <v>0</v>
      </c>
      <c r="Q33" s="158">
        <f>ROUND(E33*P33,2)</f>
        <v>0</v>
      </c>
      <c r="R33" s="158"/>
      <c r="S33" s="158" t="s">
        <v>156</v>
      </c>
      <c r="T33" s="158" t="s">
        <v>156</v>
      </c>
      <c r="U33" s="158">
        <v>0.14000000000000001</v>
      </c>
      <c r="V33" s="158">
        <f>ROUND(E33*U33,2)</f>
        <v>4.42</v>
      </c>
      <c r="W33" s="158"/>
      <c r="X33" s="158" t="s">
        <v>157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158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22.5" outlineLevel="1" x14ac:dyDescent="0.2">
      <c r="A34" s="173">
        <v>23</v>
      </c>
      <c r="B34" s="174" t="s">
        <v>306</v>
      </c>
      <c r="C34" s="181" t="s">
        <v>307</v>
      </c>
      <c r="D34" s="175" t="s">
        <v>217</v>
      </c>
      <c r="E34" s="176">
        <v>32</v>
      </c>
      <c r="F34" s="177"/>
      <c r="G34" s="178">
        <f>ROUND(E34*F34,2)</f>
        <v>0</v>
      </c>
      <c r="H34" s="159"/>
      <c r="I34" s="158">
        <f>ROUND(E34*H34,2)</f>
        <v>0</v>
      </c>
      <c r="J34" s="159"/>
      <c r="K34" s="158">
        <f>ROUND(E34*J34,2)</f>
        <v>0</v>
      </c>
      <c r="L34" s="158">
        <v>21</v>
      </c>
      <c r="M34" s="158">
        <f>G34*(1+L34/100)</f>
        <v>0</v>
      </c>
      <c r="N34" s="158">
        <v>2.7E-2</v>
      </c>
      <c r="O34" s="158">
        <f>ROUND(E34*N34,2)</f>
        <v>0.86</v>
      </c>
      <c r="P34" s="158">
        <v>0</v>
      </c>
      <c r="Q34" s="158">
        <f>ROUND(E34*P34,2)</f>
        <v>0</v>
      </c>
      <c r="R34" s="158" t="s">
        <v>308</v>
      </c>
      <c r="S34" s="158" t="s">
        <v>309</v>
      </c>
      <c r="T34" s="158" t="s">
        <v>309</v>
      </c>
      <c r="U34" s="158">
        <v>0</v>
      </c>
      <c r="V34" s="158">
        <f>ROUND(E34*U34,2)</f>
        <v>0</v>
      </c>
      <c r="W34" s="158"/>
      <c r="X34" s="158" t="s">
        <v>310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311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x14ac:dyDescent="0.2">
      <c r="A35" s="161" t="s">
        <v>151</v>
      </c>
      <c r="B35" s="162" t="s">
        <v>71</v>
      </c>
      <c r="C35" s="180" t="s">
        <v>72</v>
      </c>
      <c r="D35" s="163"/>
      <c r="E35" s="164"/>
      <c r="F35" s="165"/>
      <c r="G35" s="166">
        <f>SUMIF(AG36:AG37,"&lt;&gt;NOR",G36:G37)</f>
        <v>0</v>
      </c>
      <c r="H35" s="160"/>
      <c r="I35" s="160">
        <f>SUM(I36:I37)</f>
        <v>0</v>
      </c>
      <c r="J35" s="160"/>
      <c r="K35" s="160">
        <f>SUM(K36:K37)</f>
        <v>0</v>
      </c>
      <c r="L35" s="160"/>
      <c r="M35" s="160">
        <f>SUM(M36:M37)</f>
        <v>0</v>
      </c>
      <c r="N35" s="160"/>
      <c r="O35" s="160">
        <f>SUM(O36:O37)</f>
        <v>19.25</v>
      </c>
      <c r="P35" s="160"/>
      <c r="Q35" s="160">
        <f>SUM(Q36:Q37)</f>
        <v>0</v>
      </c>
      <c r="R35" s="160"/>
      <c r="S35" s="160"/>
      <c r="T35" s="160"/>
      <c r="U35" s="160"/>
      <c r="V35" s="160">
        <f>SUM(V36:V37)</f>
        <v>62.24</v>
      </c>
      <c r="W35" s="160"/>
      <c r="X35" s="160"/>
      <c r="AG35" t="s">
        <v>152</v>
      </c>
    </row>
    <row r="36" spans="1:60" ht="22.5" outlineLevel="1" x14ac:dyDescent="0.2">
      <c r="A36" s="173">
        <v>24</v>
      </c>
      <c r="B36" s="174" t="s">
        <v>606</v>
      </c>
      <c r="C36" s="181" t="s">
        <v>607</v>
      </c>
      <c r="D36" s="175" t="s">
        <v>280</v>
      </c>
      <c r="E36" s="176">
        <v>21.1</v>
      </c>
      <c r="F36" s="177"/>
      <c r="G36" s="178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21</v>
      </c>
      <c r="M36" s="158">
        <f>G36*(1+L36/100)</f>
        <v>0</v>
      </c>
      <c r="N36" s="158">
        <v>0.90803</v>
      </c>
      <c r="O36" s="158">
        <f>ROUND(E36*N36,2)</f>
        <v>19.16</v>
      </c>
      <c r="P36" s="158">
        <v>0</v>
      </c>
      <c r="Q36" s="158">
        <f>ROUND(E36*P36,2)</f>
        <v>0</v>
      </c>
      <c r="R36" s="158"/>
      <c r="S36" s="158" t="s">
        <v>156</v>
      </c>
      <c r="T36" s="158" t="s">
        <v>156</v>
      </c>
      <c r="U36" s="158">
        <v>2.8350599999999999</v>
      </c>
      <c r="V36" s="158">
        <f>ROUND(E36*U36,2)</f>
        <v>59.82</v>
      </c>
      <c r="W36" s="158"/>
      <c r="X36" s="158" t="s">
        <v>271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272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 x14ac:dyDescent="0.2">
      <c r="A37" s="173">
        <v>25</v>
      </c>
      <c r="B37" s="174" t="s">
        <v>608</v>
      </c>
      <c r="C37" s="181" t="s">
        <v>609</v>
      </c>
      <c r="D37" s="175" t="s">
        <v>217</v>
      </c>
      <c r="E37" s="176">
        <v>2</v>
      </c>
      <c r="F37" s="177"/>
      <c r="G37" s="178">
        <f>ROUND(E37*F37,2)</f>
        <v>0</v>
      </c>
      <c r="H37" s="159"/>
      <c r="I37" s="158">
        <f>ROUND(E37*H37,2)</f>
        <v>0</v>
      </c>
      <c r="J37" s="159"/>
      <c r="K37" s="158">
        <f>ROUND(E37*J37,2)</f>
        <v>0</v>
      </c>
      <c r="L37" s="158">
        <v>21</v>
      </c>
      <c r="M37" s="158">
        <f>G37*(1+L37/100)</f>
        <v>0</v>
      </c>
      <c r="N37" s="158">
        <v>4.4999999999999998E-2</v>
      </c>
      <c r="O37" s="158">
        <f>ROUND(E37*N37,2)</f>
        <v>0.09</v>
      </c>
      <c r="P37" s="158">
        <v>0</v>
      </c>
      <c r="Q37" s="158">
        <f>ROUND(E37*P37,2)</f>
        <v>0</v>
      </c>
      <c r="R37" s="158"/>
      <c r="S37" s="158" t="s">
        <v>156</v>
      </c>
      <c r="T37" s="158" t="s">
        <v>156</v>
      </c>
      <c r="U37" s="158">
        <v>1.20953</v>
      </c>
      <c r="V37" s="158">
        <f>ROUND(E37*U37,2)</f>
        <v>2.42</v>
      </c>
      <c r="W37" s="158"/>
      <c r="X37" s="158" t="s">
        <v>271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272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x14ac:dyDescent="0.2">
      <c r="A38" s="161" t="s">
        <v>151</v>
      </c>
      <c r="B38" s="162" t="s">
        <v>73</v>
      </c>
      <c r="C38" s="180" t="s">
        <v>74</v>
      </c>
      <c r="D38" s="163"/>
      <c r="E38" s="164"/>
      <c r="F38" s="165"/>
      <c r="G38" s="166">
        <f>SUMIF(AG39:AG39,"&lt;&gt;NOR",G39:G39)</f>
        <v>0</v>
      </c>
      <c r="H38" s="160"/>
      <c r="I38" s="160">
        <f>SUM(I39:I39)</f>
        <v>0</v>
      </c>
      <c r="J38" s="160"/>
      <c r="K38" s="160">
        <f>SUM(K39:K39)</f>
        <v>0</v>
      </c>
      <c r="L38" s="160"/>
      <c r="M38" s="160">
        <f>SUM(M39:M39)</f>
        <v>0</v>
      </c>
      <c r="N38" s="160"/>
      <c r="O38" s="160">
        <f>SUM(O39:O39)</f>
        <v>1.51</v>
      </c>
      <c r="P38" s="160"/>
      <c r="Q38" s="160">
        <f>SUM(Q39:Q39)</f>
        <v>0</v>
      </c>
      <c r="R38" s="160"/>
      <c r="S38" s="160"/>
      <c r="T38" s="160"/>
      <c r="U38" s="160"/>
      <c r="V38" s="160">
        <f>SUM(V39:V39)</f>
        <v>2.12</v>
      </c>
      <c r="W38" s="160"/>
      <c r="X38" s="160"/>
      <c r="AG38" t="s">
        <v>152</v>
      </c>
    </row>
    <row r="39" spans="1:60" ht="22.5" outlineLevel="1" x14ac:dyDescent="0.2">
      <c r="A39" s="173">
        <v>26</v>
      </c>
      <c r="B39" s="174" t="s">
        <v>610</v>
      </c>
      <c r="C39" s="181" t="s">
        <v>611</v>
      </c>
      <c r="D39" s="175" t="s">
        <v>280</v>
      </c>
      <c r="E39" s="176">
        <v>9.4</v>
      </c>
      <c r="F39" s="177"/>
      <c r="G39" s="178">
        <f>ROUND(E39*F39,2)</f>
        <v>0</v>
      </c>
      <c r="H39" s="159"/>
      <c r="I39" s="158">
        <f>ROUND(E39*H39,2)</f>
        <v>0</v>
      </c>
      <c r="J39" s="159"/>
      <c r="K39" s="158">
        <f>ROUND(E39*J39,2)</f>
        <v>0</v>
      </c>
      <c r="L39" s="158">
        <v>21</v>
      </c>
      <c r="M39" s="158">
        <f>G39*(1+L39/100)</f>
        <v>0</v>
      </c>
      <c r="N39" s="158">
        <v>0.16108</v>
      </c>
      <c r="O39" s="158">
        <f>ROUND(E39*N39,2)</f>
        <v>1.51</v>
      </c>
      <c r="P39" s="158">
        <v>0</v>
      </c>
      <c r="Q39" s="158">
        <f>ROUND(E39*P39,2)</f>
        <v>0</v>
      </c>
      <c r="R39" s="158"/>
      <c r="S39" s="158" t="s">
        <v>156</v>
      </c>
      <c r="T39" s="158" t="s">
        <v>156</v>
      </c>
      <c r="U39" s="158">
        <v>0.22503999999999999</v>
      </c>
      <c r="V39" s="158">
        <f>ROUND(E39*U39,2)</f>
        <v>2.12</v>
      </c>
      <c r="W39" s="158"/>
      <c r="X39" s="158" t="s">
        <v>157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158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x14ac:dyDescent="0.2">
      <c r="A40" s="161" t="s">
        <v>151</v>
      </c>
      <c r="B40" s="162" t="s">
        <v>79</v>
      </c>
      <c r="C40" s="180" t="s">
        <v>80</v>
      </c>
      <c r="D40" s="163"/>
      <c r="E40" s="164"/>
      <c r="F40" s="165"/>
      <c r="G40" s="166">
        <f>SUMIF(AG41:AG41,"&lt;&gt;NOR",G41:G41)</f>
        <v>0</v>
      </c>
      <c r="H40" s="160"/>
      <c r="I40" s="160">
        <f>SUM(I41:I41)</f>
        <v>0</v>
      </c>
      <c r="J40" s="160"/>
      <c r="K40" s="160">
        <f>SUM(K41:K41)</f>
        <v>0</v>
      </c>
      <c r="L40" s="160"/>
      <c r="M40" s="160">
        <f>SUM(M41:M41)</f>
        <v>0</v>
      </c>
      <c r="N40" s="160"/>
      <c r="O40" s="160">
        <f>SUM(O41:O41)</f>
        <v>0</v>
      </c>
      <c r="P40" s="160"/>
      <c r="Q40" s="160">
        <f>SUM(Q41:Q41)</f>
        <v>2.76</v>
      </c>
      <c r="R40" s="160"/>
      <c r="S40" s="160"/>
      <c r="T40" s="160"/>
      <c r="U40" s="160"/>
      <c r="V40" s="160">
        <f>SUM(V41:V41)</f>
        <v>9.77</v>
      </c>
      <c r="W40" s="160"/>
      <c r="X40" s="160"/>
      <c r="AG40" t="s">
        <v>152</v>
      </c>
    </row>
    <row r="41" spans="1:60" outlineLevel="1" x14ac:dyDescent="0.2">
      <c r="A41" s="173">
        <v>27</v>
      </c>
      <c r="B41" s="174" t="s">
        <v>612</v>
      </c>
      <c r="C41" s="181" t="s">
        <v>613</v>
      </c>
      <c r="D41" s="175" t="s">
        <v>155</v>
      </c>
      <c r="E41" s="176">
        <v>1.1496</v>
      </c>
      <c r="F41" s="177"/>
      <c r="G41" s="178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21</v>
      </c>
      <c r="M41" s="158">
        <f>G41*(1+L41/100)</f>
        <v>0</v>
      </c>
      <c r="N41" s="158">
        <v>1.47E-3</v>
      </c>
      <c r="O41" s="158">
        <f>ROUND(E41*N41,2)</f>
        <v>0</v>
      </c>
      <c r="P41" s="158">
        <v>2.4</v>
      </c>
      <c r="Q41" s="158">
        <f>ROUND(E41*P41,2)</f>
        <v>2.76</v>
      </c>
      <c r="R41" s="158"/>
      <c r="S41" s="158" t="s">
        <v>156</v>
      </c>
      <c r="T41" s="158" t="s">
        <v>156</v>
      </c>
      <c r="U41" s="158">
        <v>8.5</v>
      </c>
      <c r="V41" s="158">
        <f>ROUND(E41*U41,2)</f>
        <v>9.77</v>
      </c>
      <c r="W41" s="158"/>
      <c r="X41" s="158" t="s">
        <v>157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158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x14ac:dyDescent="0.2">
      <c r="A42" s="161" t="s">
        <v>151</v>
      </c>
      <c r="B42" s="162" t="s">
        <v>81</v>
      </c>
      <c r="C42" s="180" t="s">
        <v>82</v>
      </c>
      <c r="D42" s="163"/>
      <c r="E42" s="164"/>
      <c r="F42" s="165"/>
      <c r="G42" s="166">
        <f>SUMIF(AG43:AG43,"&lt;&gt;NOR",G43:G43)</f>
        <v>0</v>
      </c>
      <c r="H42" s="160"/>
      <c r="I42" s="160">
        <f>SUM(I43:I43)</f>
        <v>0</v>
      </c>
      <c r="J42" s="160"/>
      <c r="K42" s="160">
        <f>SUM(K43:K43)</f>
        <v>0</v>
      </c>
      <c r="L42" s="160"/>
      <c r="M42" s="160">
        <f>SUM(M43:M43)</f>
        <v>0</v>
      </c>
      <c r="N42" s="160"/>
      <c r="O42" s="160">
        <f>SUM(O43:O43)</f>
        <v>0</v>
      </c>
      <c r="P42" s="160"/>
      <c r="Q42" s="160">
        <f>SUM(Q43:Q43)</f>
        <v>0</v>
      </c>
      <c r="R42" s="160"/>
      <c r="S42" s="160"/>
      <c r="T42" s="160"/>
      <c r="U42" s="160"/>
      <c r="V42" s="160">
        <f>SUM(V43:V43)</f>
        <v>48.46</v>
      </c>
      <c r="W42" s="160"/>
      <c r="X42" s="160"/>
      <c r="AG42" t="s">
        <v>152</v>
      </c>
    </row>
    <row r="43" spans="1:60" outlineLevel="1" x14ac:dyDescent="0.2">
      <c r="A43" s="173">
        <v>28</v>
      </c>
      <c r="B43" s="174" t="s">
        <v>614</v>
      </c>
      <c r="C43" s="181" t="s">
        <v>615</v>
      </c>
      <c r="D43" s="175" t="s">
        <v>188</v>
      </c>
      <c r="E43" s="176">
        <v>124.24986</v>
      </c>
      <c r="F43" s="177"/>
      <c r="G43" s="178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21</v>
      </c>
      <c r="M43" s="158">
        <f>G43*(1+L43/100)</f>
        <v>0</v>
      </c>
      <c r="N43" s="158">
        <v>0</v>
      </c>
      <c r="O43" s="158">
        <f>ROUND(E43*N43,2)</f>
        <v>0</v>
      </c>
      <c r="P43" s="158">
        <v>0</v>
      </c>
      <c r="Q43" s="158">
        <f>ROUND(E43*P43,2)</f>
        <v>0</v>
      </c>
      <c r="R43" s="158"/>
      <c r="S43" s="158" t="s">
        <v>156</v>
      </c>
      <c r="T43" s="158" t="s">
        <v>156</v>
      </c>
      <c r="U43" s="158">
        <v>0.39</v>
      </c>
      <c r="V43" s="158">
        <f>ROUND(E43*U43,2)</f>
        <v>48.46</v>
      </c>
      <c r="W43" s="158"/>
      <c r="X43" s="158" t="s">
        <v>367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368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x14ac:dyDescent="0.2">
      <c r="A44" s="161" t="s">
        <v>151</v>
      </c>
      <c r="B44" s="162" t="s">
        <v>117</v>
      </c>
      <c r="C44" s="180" t="s">
        <v>118</v>
      </c>
      <c r="D44" s="163"/>
      <c r="E44" s="164"/>
      <c r="F44" s="165"/>
      <c r="G44" s="166">
        <f>SUMIF(AG45:AG47,"&lt;&gt;NOR",G45:G47)</f>
        <v>0</v>
      </c>
      <c r="H44" s="160"/>
      <c r="I44" s="160">
        <f>SUM(I45:I47)</f>
        <v>0</v>
      </c>
      <c r="J44" s="160"/>
      <c r="K44" s="160">
        <f>SUM(K45:K47)</f>
        <v>0</v>
      </c>
      <c r="L44" s="160"/>
      <c r="M44" s="160">
        <f>SUM(M45:M47)</f>
        <v>0</v>
      </c>
      <c r="N44" s="160"/>
      <c r="O44" s="160">
        <f>SUM(O45:O47)</f>
        <v>0</v>
      </c>
      <c r="P44" s="160"/>
      <c r="Q44" s="160">
        <f>SUM(Q45:Q47)</f>
        <v>0</v>
      </c>
      <c r="R44" s="160"/>
      <c r="S44" s="160"/>
      <c r="T44" s="160"/>
      <c r="U44" s="160"/>
      <c r="V44" s="160">
        <f>SUM(V45:V47)</f>
        <v>0</v>
      </c>
      <c r="W44" s="160"/>
      <c r="X44" s="160"/>
      <c r="AG44" t="s">
        <v>152</v>
      </c>
    </row>
    <row r="45" spans="1:60" outlineLevel="1" x14ac:dyDescent="0.2">
      <c r="A45" s="173">
        <v>29</v>
      </c>
      <c r="B45" s="174" t="s">
        <v>52</v>
      </c>
      <c r="C45" s="181" t="s">
        <v>616</v>
      </c>
      <c r="D45" s="175" t="s">
        <v>617</v>
      </c>
      <c r="E45" s="176">
        <v>1</v>
      </c>
      <c r="F45" s="177"/>
      <c r="G45" s="178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21</v>
      </c>
      <c r="M45" s="158">
        <f>G45*(1+L45/100)</f>
        <v>0</v>
      </c>
      <c r="N45" s="158">
        <v>0</v>
      </c>
      <c r="O45" s="158">
        <f>ROUND(E45*N45,2)</f>
        <v>0</v>
      </c>
      <c r="P45" s="158">
        <v>0</v>
      </c>
      <c r="Q45" s="158">
        <f>ROUND(E45*P45,2)</f>
        <v>0</v>
      </c>
      <c r="R45" s="158"/>
      <c r="S45" s="158" t="s">
        <v>265</v>
      </c>
      <c r="T45" s="158" t="s">
        <v>266</v>
      </c>
      <c r="U45" s="158">
        <v>0</v>
      </c>
      <c r="V45" s="158">
        <f>ROUND(E45*U45,2)</f>
        <v>0</v>
      </c>
      <c r="W45" s="158"/>
      <c r="X45" s="158" t="s">
        <v>157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158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73">
        <v>30</v>
      </c>
      <c r="B46" s="174" t="s">
        <v>54</v>
      </c>
      <c r="C46" s="181" t="s">
        <v>618</v>
      </c>
      <c r="D46" s="175" t="s">
        <v>617</v>
      </c>
      <c r="E46" s="176">
        <v>1</v>
      </c>
      <c r="F46" s="177"/>
      <c r="G46" s="178">
        <f>ROUND(E46*F46,2)</f>
        <v>0</v>
      </c>
      <c r="H46" s="159"/>
      <c r="I46" s="158">
        <f>ROUND(E46*H46,2)</f>
        <v>0</v>
      </c>
      <c r="J46" s="159"/>
      <c r="K46" s="158">
        <f>ROUND(E46*J46,2)</f>
        <v>0</v>
      </c>
      <c r="L46" s="158">
        <v>21</v>
      </c>
      <c r="M46" s="158">
        <f>G46*(1+L46/100)</f>
        <v>0</v>
      </c>
      <c r="N46" s="158">
        <v>0</v>
      </c>
      <c r="O46" s="158">
        <f>ROUND(E46*N46,2)</f>
        <v>0</v>
      </c>
      <c r="P46" s="158">
        <v>0</v>
      </c>
      <c r="Q46" s="158">
        <f>ROUND(E46*P46,2)</f>
        <v>0</v>
      </c>
      <c r="R46" s="158"/>
      <c r="S46" s="158" t="s">
        <v>265</v>
      </c>
      <c r="T46" s="158" t="s">
        <v>266</v>
      </c>
      <c r="U46" s="158">
        <v>0</v>
      </c>
      <c r="V46" s="158">
        <f>ROUND(E46*U46,2)</f>
        <v>0</v>
      </c>
      <c r="W46" s="158"/>
      <c r="X46" s="158" t="s">
        <v>157</v>
      </c>
      <c r="Y46" s="151"/>
      <c r="Z46" s="151"/>
      <c r="AA46" s="151"/>
      <c r="AB46" s="151"/>
      <c r="AC46" s="151"/>
      <c r="AD46" s="151"/>
      <c r="AE46" s="151"/>
      <c r="AF46" s="151"/>
      <c r="AG46" s="151" t="s">
        <v>158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73">
        <v>31</v>
      </c>
      <c r="B47" s="174" t="s">
        <v>56</v>
      </c>
      <c r="C47" s="181" t="s">
        <v>619</v>
      </c>
      <c r="D47" s="175" t="s">
        <v>264</v>
      </c>
      <c r="E47" s="176">
        <v>1</v>
      </c>
      <c r="F47" s="177"/>
      <c r="G47" s="178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21</v>
      </c>
      <c r="M47" s="158">
        <f>G47*(1+L47/100)</f>
        <v>0</v>
      </c>
      <c r="N47" s="158">
        <v>0</v>
      </c>
      <c r="O47" s="158">
        <f>ROUND(E47*N47,2)</f>
        <v>0</v>
      </c>
      <c r="P47" s="158">
        <v>0</v>
      </c>
      <c r="Q47" s="158">
        <f>ROUND(E47*P47,2)</f>
        <v>0</v>
      </c>
      <c r="R47" s="158"/>
      <c r="S47" s="158" t="s">
        <v>265</v>
      </c>
      <c r="T47" s="158" t="s">
        <v>620</v>
      </c>
      <c r="U47" s="158">
        <v>0</v>
      </c>
      <c r="V47" s="158">
        <f>ROUND(E47*U47,2)</f>
        <v>0</v>
      </c>
      <c r="W47" s="158"/>
      <c r="X47" s="158" t="s">
        <v>157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158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x14ac:dyDescent="0.2">
      <c r="A48" s="161" t="s">
        <v>151</v>
      </c>
      <c r="B48" s="162" t="s">
        <v>121</v>
      </c>
      <c r="C48" s="180" t="s">
        <v>122</v>
      </c>
      <c r="D48" s="163"/>
      <c r="E48" s="164"/>
      <c r="F48" s="165"/>
      <c r="G48" s="166">
        <f>SUMIF(AG49:AG52,"&lt;&gt;NOR",G49:G52)</f>
        <v>0</v>
      </c>
      <c r="H48" s="160"/>
      <c r="I48" s="160">
        <f>SUM(I49:I52)</f>
        <v>0</v>
      </c>
      <c r="J48" s="160"/>
      <c r="K48" s="160">
        <f>SUM(K49:K52)</f>
        <v>0</v>
      </c>
      <c r="L48" s="160"/>
      <c r="M48" s="160">
        <f>SUM(M49:M52)</f>
        <v>0</v>
      </c>
      <c r="N48" s="160"/>
      <c r="O48" s="160">
        <f>SUM(O49:O52)</f>
        <v>0</v>
      </c>
      <c r="P48" s="160"/>
      <c r="Q48" s="160">
        <f>SUM(Q49:Q52)</f>
        <v>0</v>
      </c>
      <c r="R48" s="160"/>
      <c r="S48" s="160"/>
      <c r="T48" s="160"/>
      <c r="U48" s="160"/>
      <c r="V48" s="160">
        <f>SUM(V49:V52)</f>
        <v>2.7800000000000002</v>
      </c>
      <c r="W48" s="160"/>
      <c r="X48" s="160"/>
      <c r="AG48" t="s">
        <v>152</v>
      </c>
    </row>
    <row r="49" spans="1:60" outlineLevel="1" x14ac:dyDescent="0.2">
      <c r="A49" s="173">
        <v>32</v>
      </c>
      <c r="B49" s="174" t="s">
        <v>569</v>
      </c>
      <c r="C49" s="181" t="s">
        <v>570</v>
      </c>
      <c r="D49" s="175" t="s">
        <v>188</v>
      </c>
      <c r="E49" s="176">
        <v>2.7590400000000002</v>
      </c>
      <c r="F49" s="177"/>
      <c r="G49" s="178">
        <f>ROUND(E49*F49,2)</f>
        <v>0</v>
      </c>
      <c r="H49" s="159"/>
      <c r="I49" s="158">
        <f>ROUND(E49*H49,2)</f>
        <v>0</v>
      </c>
      <c r="J49" s="159"/>
      <c r="K49" s="158">
        <f>ROUND(E49*J49,2)</f>
        <v>0</v>
      </c>
      <c r="L49" s="158">
        <v>21</v>
      </c>
      <c r="M49" s="158">
        <f>G49*(1+L49/100)</f>
        <v>0</v>
      </c>
      <c r="N49" s="158">
        <v>0</v>
      </c>
      <c r="O49" s="158">
        <f>ROUND(E49*N49,2)</f>
        <v>0</v>
      </c>
      <c r="P49" s="158">
        <v>0</v>
      </c>
      <c r="Q49" s="158">
        <f>ROUND(E49*P49,2)</f>
        <v>0</v>
      </c>
      <c r="R49" s="158"/>
      <c r="S49" s="158" t="s">
        <v>156</v>
      </c>
      <c r="T49" s="158" t="s">
        <v>156</v>
      </c>
      <c r="U49" s="158">
        <v>0.95599999999999996</v>
      </c>
      <c r="V49" s="158">
        <f>ROUND(E49*U49,2)</f>
        <v>2.64</v>
      </c>
      <c r="W49" s="158"/>
      <c r="X49" s="158" t="s">
        <v>571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572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73">
        <v>33</v>
      </c>
      <c r="B50" s="174" t="s">
        <v>573</v>
      </c>
      <c r="C50" s="181" t="s">
        <v>574</v>
      </c>
      <c r="D50" s="175" t="s">
        <v>188</v>
      </c>
      <c r="E50" s="176">
        <v>2.7590400000000002</v>
      </c>
      <c r="F50" s="177"/>
      <c r="G50" s="178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21</v>
      </c>
      <c r="M50" s="158">
        <f>G50*(1+L50/100)</f>
        <v>0</v>
      </c>
      <c r="N50" s="158">
        <v>0</v>
      </c>
      <c r="O50" s="158">
        <f>ROUND(E50*N50,2)</f>
        <v>0</v>
      </c>
      <c r="P50" s="158">
        <v>0</v>
      </c>
      <c r="Q50" s="158">
        <f>ROUND(E50*P50,2)</f>
        <v>0</v>
      </c>
      <c r="R50" s="158"/>
      <c r="S50" s="158" t="s">
        <v>156</v>
      </c>
      <c r="T50" s="158" t="s">
        <v>156</v>
      </c>
      <c r="U50" s="158">
        <v>4.2000000000000003E-2</v>
      </c>
      <c r="V50" s="158">
        <f>ROUND(E50*U50,2)</f>
        <v>0.12</v>
      </c>
      <c r="W50" s="158"/>
      <c r="X50" s="158" t="s">
        <v>571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572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73">
        <v>34</v>
      </c>
      <c r="B51" s="174" t="s">
        <v>575</v>
      </c>
      <c r="C51" s="181" t="s">
        <v>576</v>
      </c>
      <c r="D51" s="175" t="s">
        <v>188</v>
      </c>
      <c r="E51" s="176">
        <v>2.7590400000000002</v>
      </c>
      <c r="F51" s="177"/>
      <c r="G51" s="178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21</v>
      </c>
      <c r="M51" s="158">
        <f>G51*(1+L51/100)</f>
        <v>0</v>
      </c>
      <c r="N51" s="158">
        <v>0</v>
      </c>
      <c r="O51" s="158">
        <f>ROUND(E51*N51,2)</f>
        <v>0</v>
      </c>
      <c r="P51" s="158">
        <v>0</v>
      </c>
      <c r="Q51" s="158">
        <f>ROUND(E51*P51,2)</f>
        <v>0</v>
      </c>
      <c r="R51" s="158"/>
      <c r="S51" s="158" t="s">
        <v>156</v>
      </c>
      <c r="T51" s="158" t="s">
        <v>156</v>
      </c>
      <c r="U51" s="158">
        <v>0</v>
      </c>
      <c r="V51" s="158">
        <f>ROUND(E51*U51,2)</f>
        <v>0</v>
      </c>
      <c r="W51" s="158"/>
      <c r="X51" s="158" t="s">
        <v>571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572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73">
        <v>35</v>
      </c>
      <c r="B52" s="174" t="s">
        <v>577</v>
      </c>
      <c r="C52" s="181" t="s">
        <v>578</v>
      </c>
      <c r="D52" s="175" t="s">
        <v>188</v>
      </c>
      <c r="E52" s="176">
        <v>2.7590400000000002</v>
      </c>
      <c r="F52" s="177"/>
      <c r="G52" s="178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21</v>
      </c>
      <c r="M52" s="158">
        <f>G52*(1+L52/100)</f>
        <v>0</v>
      </c>
      <c r="N52" s="158">
        <v>0</v>
      </c>
      <c r="O52" s="158">
        <f>ROUND(E52*N52,2)</f>
        <v>0</v>
      </c>
      <c r="P52" s="158">
        <v>0</v>
      </c>
      <c r="Q52" s="158">
        <f>ROUND(E52*P52,2)</f>
        <v>0</v>
      </c>
      <c r="R52" s="158"/>
      <c r="S52" s="158" t="s">
        <v>156</v>
      </c>
      <c r="T52" s="158" t="s">
        <v>156</v>
      </c>
      <c r="U52" s="158">
        <v>6.0000000000000001E-3</v>
      </c>
      <c r="V52" s="158">
        <f>ROUND(E52*U52,2)</f>
        <v>0.02</v>
      </c>
      <c r="W52" s="158"/>
      <c r="X52" s="158" t="s">
        <v>571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572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x14ac:dyDescent="0.2">
      <c r="A53" s="161" t="s">
        <v>151</v>
      </c>
      <c r="B53" s="162" t="s">
        <v>124</v>
      </c>
      <c r="C53" s="180" t="s">
        <v>29</v>
      </c>
      <c r="D53" s="163"/>
      <c r="E53" s="164"/>
      <c r="F53" s="165"/>
      <c r="G53" s="166">
        <f>SUMIF(AG54:AG54,"&lt;&gt;NOR",G54:G54)</f>
        <v>0</v>
      </c>
      <c r="H53" s="160"/>
      <c r="I53" s="160">
        <f>SUM(I54:I54)</f>
        <v>0</v>
      </c>
      <c r="J53" s="160"/>
      <c r="K53" s="160">
        <f>SUM(K54:K54)</f>
        <v>0</v>
      </c>
      <c r="L53" s="160"/>
      <c r="M53" s="160">
        <f>SUM(M54:M54)</f>
        <v>0</v>
      </c>
      <c r="N53" s="160"/>
      <c r="O53" s="160">
        <f>SUM(O54:O54)</f>
        <v>0</v>
      </c>
      <c r="P53" s="160"/>
      <c r="Q53" s="160">
        <f>SUM(Q54:Q54)</f>
        <v>0</v>
      </c>
      <c r="R53" s="160"/>
      <c r="S53" s="160"/>
      <c r="T53" s="160"/>
      <c r="U53" s="160"/>
      <c r="V53" s="160">
        <f>SUM(V54:V54)</f>
        <v>0</v>
      </c>
      <c r="W53" s="160"/>
      <c r="X53" s="160"/>
      <c r="AG53" t="s">
        <v>152</v>
      </c>
    </row>
    <row r="54" spans="1:60" outlineLevel="1" x14ac:dyDescent="0.2">
      <c r="A54" s="167">
        <v>36</v>
      </c>
      <c r="B54" s="168" t="s">
        <v>510</v>
      </c>
      <c r="C54" s="182" t="s">
        <v>511</v>
      </c>
      <c r="D54" s="169" t="s">
        <v>512</v>
      </c>
      <c r="E54" s="170">
        <v>1</v>
      </c>
      <c r="F54" s="171"/>
      <c r="G54" s="172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21</v>
      </c>
      <c r="M54" s="158">
        <f>G54*(1+L54/100)</f>
        <v>0</v>
      </c>
      <c r="N54" s="158">
        <v>0</v>
      </c>
      <c r="O54" s="158">
        <f>ROUND(E54*N54,2)</f>
        <v>0</v>
      </c>
      <c r="P54" s="158">
        <v>0</v>
      </c>
      <c r="Q54" s="158">
        <f>ROUND(E54*P54,2)</f>
        <v>0</v>
      </c>
      <c r="R54" s="158"/>
      <c r="S54" s="158" t="s">
        <v>156</v>
      </c>
      <c r="T54" s="158" t="s">
        <v>266</v>
      </c>
      <c r="U54" s="158">
        <v>0</v>
      </c>
      <c r="V54" s="158">
        <f>ROUND(E54*U54,2)</f>
        <v>0</v>
      </c>
      <c r="W54" s="158"/>
      <c r="X54" s="158" t="s">
        <v>513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514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x14ac:dyDescent="0.2">
      <c r="A55" s="3"/>
      <c r="B55" s="4"/>
      <c r="C55" s="183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AE55">
        <v>15</v>
      </c>
      <c r="AF55">
        <v>21</v>
      </c>
      <c r="AG55" t="s">
        <v>138</v>
      </c>
    </row>
    <row r="56" spans="1:60" x14ac:dyDescent="0.2">
      <c r="A56" s="154"/>
      <c r="B56" s="155" t="s">
        <v>31</v>
      </c>
      <c r="C56" s="184"/>
      <c r="D56" s="156"/>
      <c r="E56" s="157"/>
      <c r="F56" s="157"/>
      <c r="G56" s="179">
        <f>G8+G19+G25+G29+G35+G38+G40+G42+G44+G48+G53</f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AE56">
        <f>SUMIF(L7:L54,AE55,G7:G54)</f>
        <v>0</v>
      </c>
      <c r="AF56">
        <f>SUMIF(L7:L54,AF55,G7:G54)</f>
        <v>0</v>
      </c>
      <c r="AG56" t="s">
        <v>515</v>
      </c>
    </row>
    <row r="57" spans="1:60" x14ac:dyDescent="0.2">
      <c r="A57" s="3"/>
      <c r="B57" s="4"/>
      <c r="C57" s="183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60" x14ac:dyDescent="0.2">
      <c r="A58" s="3"/>
      <c r="B58" s="4"/>
      <c r="C58" s="183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60" x14ac:dyDescent="0.2">
      <c r="A59" s="248" t="s">
        <v>516</v>
      </c>
      <c r="B59" s="248"/>
      <c r="C59" s="249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60" x14ac:dyDescent="0.2">
      <c r="A60" s="250"/>
      <c r="B60" s="251"/>
      <c r="C60" s="252"/>
      <c r="D60" s="251"/>
      <c r="E60" s="251"/>
      <c r="F60" s="251"/>
      <c r="G60" s="25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G60" t="s">
        <v>517</v>
      </c>
    </row>
    <row r="61" spans="1:60" x14ac:dyDescent="0.2">
      <c r="A61" s="254"/>
      <c r="B61" s="255"/>
      <c r="C61" s="256"/>
      <c r="D61" s="255"/>
      <c r="E61" s="255"/>
      <c r="F61" s="255"/>
      <c r="G61" s="25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60" x14ac:dyDescent="0.2">
      <c r="A62" s="254"/>
      <c r="B62" s="255"/>
      <c r="C62" s="256"/>
      <c r="D62" s="255"/>
      <c r="E62" s="255"/>
      <c r="F62" s="255"/>
      <c r="G62" s="25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60" x14ac:dyDescent="0.2">
      <c r="A63" s="254"/>
      <c r="B63" s="255"/>
      <c r="C63" s="256"/>
      <c r="D63" s="255"/>
      <c r="E63" s="255"/>
      <c r="F63" s="255"/>
      <c r="G63" s="25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60" x14ac:dyDescent="0.2">
      <c r="A64" s="258"/>
      <c r="B64" s="259"/>
      <c r="C64" s="260"/>
      <c r="D64" s="259"/>
      <c r="E64" s="259"/>
      <c r="F64" s="259"/>
      <c r="G64" s="26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33" x14ac:dyDescent="0.2">
      <c r="A65" s="3"/>
      <c r="B65" s="4"/>
      <c r="C65" s="183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33" x14ac:dyDescent="0.2">
      <c r="C66" s="185"/>
      <c r="D66" s="10"/>
      <c r="AG66" t="s">
        <v>518</v>
      </c>
    </row>
    <row r="67" spans="1:33" x14ac:dyDescent="0.2">
      <c r="D67" s="10"/>
    </row>
    <row r="68" spans="1:33" x14ac:dyDescent="0.2">
      <c r="D68" s="10"/>
    </row>
    <row r="69" spans="1:33" x14ac:dyDescent="0.2">
      <c r="D69" s="10"/>
    </row>
    <row r="70" spans="1:33" x14ac:dyDescent="0.2">
      <c r="D70" s="10"/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60:G64"/>
    <mergeCell ref="A1:G1"/>
    <mergeCell ref="C2:G2"/>
    <mergeCell ref="C3:G3"/>
    <mergeCell ref="C4:G4"/>
    <mergeCell ref="A59:C5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Přístavba</vt:lpstr>
      <vt:lpstr>Rekonstrukce</vt:lpstr>
      <vt:lpstr>Venkovní plochy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Přístavba!Názvy_tisku</vt:lpstr>
      <vt:lpstr>Rekonstrukce!Názvy_tisku</vt:lpstr>
      <vt:lpstr>'Venkovní plochy'!Názvy_tisku</vt:lpstr>
      <vt:lpstr>oadresa</vt:lpstr>
      <vt:lpstr>Stavba!Objednatel</vt:lpstr>
      <vt:lpstr>Stavba!Objekt</vt:lpstr>
      <vt:lpstr>Přístavba!Oblast_tisku</vt:lpstr>
      <vt:lpstr>Rekonstrukce!Oblast_tisku</vt:lpstr>
      <vt:lpstr>Stavba!Oblast_tisku</vt:lpstr>
      <vt:lpstr>'Venkovní plochy'!Oblast_tisku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Karel Plecitý</cp:lastModifiedBy>
  <cp:lastPrinted>2019-03-19T12:27:02Z</cp:lastPrinted>
  <dcterms:created xsi:type="dcterms:W3CDTF">2009-04-08T07:15:50Z</dcterms:created>
  <dcterms:modified xsi:type="dcterms:W3CDTF">2020-06-04T11:17:15Z</dcterms:modified>
</cp:coreProperties>
</file>